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 demográficos  Morbi Morta" sheetId="1" r:id="rId4"/>
    <sheet state="visible" name="Execução orçamentária e finance" sheetId="2" r:id="rId5"/>
    <sheet state="visible" name="Auditorias" sheetId="3" r:id="rId6"/>
    <sheet state="visible" name="Rede de Atenção à Saúde" sheetId="4" r:id="rId7"/>
    <sheet state="visible" name="Produção Rede de Atenção Primár" sheetId="5" r:id="rId8"/>
    <sheet state="visible" name="Previne Brasil" sheetId="6" r:id="rId9"/>
    <sheet state="visible" name="Vig Alimentar" sheetId="7" r:id="rId10"/>
    <sheet state="visible" name="Saúde Prisional" sheetId="8" r:id="rId11"/>
    <sheet state="visible" name="Psicossocial" sheetId="9" r:id="rId12"/>
    <sheet state="visible" name="Atendimentos Especializados" sheetId="10" r:id="rId13"/>
    <sheet state="visible" name="Perfil de Morbidade (CID-10)" sheetId="11" r:id="rId14"/>
    <sheet state="visible" name="Pronto Atendimento Rede Própria" sheetId="12" r:id="rId15"/>
    <sheet state="visible" name="Serviço Móvel (SAMU 192)" sheetId="13" r:id="rId16"/>
    <sheet state="visible" name="Serviços Credenciados" sheetId="14" r:id="rId17"/>
    <sheet state="visible" name="RH" sheetId="15" r:id="rId18"/>
    <sheet state="visible" name="Relatório de Gestão" sheetId="16" r:id="rId19"/>
    <sheet state="visible" name="Rede Física" sheetId="17" r:id="rId20"/>
    <sheet state="visible" name="Considerações Finais" sheetId="18" r:id="rId21"/>
  </sheets>
  <definedNames/>
  <calcPr/>
</workbook>
</file>

<file path=xl/sharedStrings.xml><?xml version="1.0" encoding="utf-8"?>
<sst xmlns="http://schemas.openxmlformats.org/spreadsheetml/2006/main" count="4943" uniqueCount="2676">
  <si>
    <t>Dados demográficos de Palmas - Período: 2021 (Estimativa 2024)</t>
  </si>
  <si>
    <t>Faixa Etária</t>
  </si>
  <si>
    <t>Masculino</t>
  </si>
  <si>
    <t>Feminino</t>
  </si>
  <si>
    <t>Total</t>
  </si>
  <si>
    <t>0 a 4 anos</t>
  </si>
  <si>
    <t>5 a 9 anos</t>
  </si>
  <si>
    <t>10 a 14 anos</t>
  </si>
  <si>
    <t>15 a 19 anos</t>
  </si>
  <si>
    <t>20 a 29 anos</t>
  </si>
  <si>
    <t>30 a 39 anos</t>
  </si>
  <si>
    <t>40 a 49 anos</t>
  </si>
  <si>
    <t>50 a 59 anos</t>
  </si>
  <si>
    <t>60 a 69 anos</t>
  </si>
  <si>
    <t>70 a 79 anos</t>
  </si>
  <si>
    <t>80 anos e mais</t>
  </si>
  <si>
    <t>Fonte: Estimativas preliminares elaboradas pelo Ministério da Saúde/SVS/DASNT/CGIAE (DataSUS/Tabnet) - 24/04/2025.</t>
  </si>
  <si>
    <t>Número de nascidos vivos por residência da mãe, Palmas, 2021-2025</t>
  </si>
  <si>
    <t>Unidade da Federação</t>
  </si>
  <si>
    <t>PALMAS</t>
  </si>
  <si>
    <t>1.582*</t>
  </si>
  <si>
    <t>Fonte: Sistema de Informações sobre Nascidos Vivos (MS/SVS/DASIS/SINASC) - 24/04/2025. *Valor referente ao primeiro quadrimestre de 2025.</t>
  </si>
  <si>
    <t>Taxa de incidência (por 100.000 habitantes) das doenças e agravos de notificação compulsória mais frequentes no município de Palmas, no período de 2014 a 2024.</t>
  </si>
  <si>
    <t>Doença/Agravo</t>
  </si>
  <si>
    <t>Acidentes com animais peçonhentos</t>
  </si>
  <si>
    <t>Acidentes de Trabalho</t>
  </si>
  <si>
    <t>Dengue</t>
  </si>
  <si>
    <t>Febre de Chikungunya</t>
  </si>
  <si>
    <t>Hanseníase</t>
  </si>
  <si>
    <t>Hepatites Virais</t>
  </si>
  <si>
    <t>Intoxicação Exógena</t>
  </si>
  <si>
    <t>Investigação LER/DORT</t>
  </si>
  <si>
    <t>Leishmaniose Tegumentar</t>
  </si>
  <si>
    <t>Leishmaniose Visceral</t>
  </si>
  <si>
    <t>Registros de Eventos em Saúde Pública</t>
  </si>
  <si>
    <t>Sífilis Adquirida</t>
  </si>
  <si>
    <t>Sífilis Congênita</t>
  </si>
  <si>
    <t>Sífilis em Gestante</t>
  </si>
  <si>
    <t>Transtornos mentais relacionado ao trabalho</t>
  </si>
  <si>
    <t>Tuberculose</t>
  </si>
  <si>
    <t>Violência Autoprovocada</t>
  </si>
  <si>
    <t>Zika Vírus</t>
  </si>
  <si>
    <t>Fonte: Ministério da Saúde/SVSA - Sistema de Informação de Agravos de Notificação - SINAN - 17 de maio de 2025.</t>
  </si>
  <si>
    <t>Números de internações hospitalares, por capítulo do CID, 2014 a 2024. Palmas- TO</t>
  </si>
  <si>
    <t>Capítulo CID-10</t>
  </si>
  <si>
    <t>CAP 01 - Algumas doenças infecciosas e parasitárias</t>
  </si>
  <si>
    <t>CAP 02 - Neoplasias (tumores)</t>
  </si>
  <si>
    <t>CAP 03 - Doenças do sangue e dos órgãos hematopoéticos e alguns transtornos imunitários</t>
  </si>
  <si>
    <t>CAP 04 - Doenças endócrinas nutricionais e metabólicas</t>
  </si>
  <si>
    <t>CAP 05 - Transtornos mentais e comportamentais</t>
  </si>
  <si>
    <t>CAP 06 - Doenças do sistema nervoso</t>
  </si>
  <si>
    <t>CAP 07 - Doenças do olho e anexos</t>
  </si>
  <si>
    <t>CAP 08 - Doenças do ouvido e da apófise mastóide</t>
  </si>
  <si>
    <t>CAP 09 - Doenças do aparelho circulatório</t>
  </si>
  <si>
    <t>CAP 10 - Doenças do aparelho respiratório</t>
  </si>
  <si>
    <t>CAP 11 - Doenças do aparelho digestivo</t>
  </si>
  <si>
    <t>CAP 12 - Doenças da pele e do tecido subcutâneo</t>
  </si>
  <si>
    <t>CAP 13 - Doenças do sistema osteomuscular e tecido conjuntivo</t>
  </si>
  <si>
    <t>CAP 14 - Doenças do aparelho geniturinário</t>
  </si>
  <si>
    <t>CAP 15 - Gravidez parto e puerpério</t>
  </si>
  <si>
    <t>CAP 16 - Algumas afecções originadas no período perinatal</t>
  </si>
  <si>
    <t>CAP 17 - Malformações congênitas, deformidades e anomalias cromossômicas</t>
  </si>
  <si>
    <t>CAP 18 - Sintomas e sinais e achados anormais em exames clínicos e laboratoriais</t>
  </si>
  <si>
    <t>CAP 19 - Lesões, envenenamento e algumas outras consequências de causas externas</t>
  </si>
  <si>
    <t>CAP 21 - Contatos com serviços de saúde</t>
  </si>
  <si>
    <t>-</t>
  </si>
  <si>
    <t>Fonte: Ministério da Saúde - Sistema de Informações Hospitalares do SUS (SIH/SUS)- coleta 17 de maio de 2025.</t>
  </si>
  <si>
    <t xml:space="preserve">Taxa de Mortalidade Geral em Palmas – TO, 2015 a 2024
</t>
  </si>
  <si>
    <t>*Colocar dados em formato de tabela</t>
  </si>
  <si>
    <t>Fonte: SIM Municipal, DATASUS/TABNET, coleta em 10 de abril de 2025, com base em valores de população estimados.</t>
  </si>
  <si>
    <t>Mortalidade proporcional por causa - 2015 a 2024.</t>
  </si>
  <si>
    <t>CAP 20 - Causas externas de morbidade e mortalidade</t>
  </si>
  <si>
    <t>Fonte: SIM Municipal, 2015–2024. Cálculo com base no total anual de óbitos. Pequenas variações de arredondamento podem ocorrer. 31/12/2024.</t>
  </si>
  <si>
    <t>Diagnóstico Estratégico e Linhas de Ação</t>
  </si>
  <si>
    <t>Frequência de Óbitos Infantis em Palmas – TO, 2015 a 2024</t>
  </si>
  <si>
    <t>Eixo Prioritário</t>
  </si>
  <si>
    <t>Foco das Ações nos Próximos Quadrimestres</t>
  </si>
  <si>
    <t>Doenças Crônicas Não Transmissíveis e Neoplasias</t>
  </si>
  <si>
    <t>Rastreamento populacional, construção/revisão de protocolos das linhas de cuidado, grupos de educação em saúde e capacitação dos profissionais para manejo em todos os níveis de atenção.</t>
  </si>
  <si>
    <t>Causas Externas</t>
  </si>
  <si>
    <t>Ações intersetoriais com o DETRAN, Educação, Ação Social, Políticas Públicas Juvenis e Vigilância de Violências.</t>
  </si>
  <si>
    <t>Doenças Respiratórias/Infecciosas</t>
  </si>
  <si>
    <t>Vacinação ampliada, capacitação de manejo clínico, intensificação da testagem e educação popular em saúde.</t>
  </si>
  <si>
    <t>Saúde Materno-Infantil</t>
  </si>
  <si>
    <t>Qualificação do pré-natal, ampliação de USFs com enfermeiras obstetras e neonatologistas.</t>
  </si>
  <si>
    <t>Vigilância Epidemiológica</t>
  </si>
  <si>
    <t>Integração com notificações compulsórias, análise territorial, uso de dashboards para monitoramento contínuo e com maior celeridade.</t>
  </si>
  <si>
    <t>Fonte: Superintendência de Vigilância em Saúde.</t>
  </si>
  <si>
    <t>Proporção de Óbitos Infantis por Faixa Etária</t>
  </si>
  <si>
    <t>Fonte: SIM e SINASC Municipais, DATASUS/TABNET Federal, coleta em 10 de abril de 2025.</t>
  </si>
  <si>
    <t>Fonte: SIM Municipal e DATASUS/TABNET, coleta em 10 de abril de 2025.</t>
  </si>
  <si>
    <t>Proporção e Frequência de Óbitos infantis por Capítulo do CID-10.</t>
  </si>
  <si>
    <t>Capítulo CID-10 e Descrição</t>
  </si>
  <si>
    <t>4,84% (3)</t>
  </si>
  <si>
    <t>1,89% (1)</t>
  </si>
  <si>
    <t>7,84% (4)</t>
  </si>
  <si>
    <t>6,90% (4)</t>
  </si>
  <si>
    <t>8,33% (5)</t>
  </si>
  <si>
    <t>6,67% (4)</t>
  </si>
  <si>
    <t>4,48% (3)</t>
  </si>
  <si>
    <t>11,76% (6)</t>
  </si>
  <si>
    <t>5,17% (3)</t>
  </si>
  <si>
    <t>5,36% (3)</t>
  </si>
  <si>
    <t>1,61% (1)</t>
  </si>
  <si>
    <t>0,00% (0)</t>
  </si>
  <si>
    <t>1,96% (1)</t>
  </si>
  <si>
    <t>1,67% (1)</t>
  </si>
  <si>
    <t>3,45% (2)</t>
  </si>
  <si>
    <t>1,72% (1)</t>
  </si>
  <si>
    <t>1,49% (1)</t>
  </si>
  <si>
    <t>3,33% (2)</t>
  </si>
  <si>
    <t>6,45% (4)</t>
  </si>
  <si>
    <t>3,77% (2)</t>
  </si>
  <si>
    <t>3,92% (2)</t>
  </si>
  <si>
    <t>8,62% (5)</t>
  </si>
  <si>
    <t>5,00% (3)</t>
  </si>
  <si>
    <t>3,57% (2)</t>
  </si>
  <si>
    <t>46,77% (29)</t>
  </si>
  <si>
    <t>50,94% (27)</t>
  </si>
  <si>
    <t>43,14% (22)</t>
  </si>
  <si>
    <t>34,48% (20)</t>
  </si>
  <si>
    <t>30,00% (18)</t>
  </si>
  <si>
    <t>35,00% (21)</t>
  </si>
  <si>
    <t>46,27% (31)</t>
  </si>
  <si>
    <t>33,33% (17)</t>
  </si>
  <si>
    <t>37,93% (22)</t>
  </si>
  <si>
    <t>41,07% (23)</t>
  </si>
  <si>
    <t>24,19% (15)</t>
  </si>
  <si>
    <t>20,75% (11)</t>
  </si>
  <si>
    <t>35,29% (18)</t>
  </si>
  <si>
    <t>29,31% (17)</t>
  </si>
  <si>
    <t>33,33% (20)</t>
  </si>
  <si>
    <t>25,00% (15)</t>
  </si>
  <si>
    <t>29,85% (20)</t>
  </si>
  <si>
    <t>41,18% (21)</t>
  </si>
  <si>
    <t>35,71% (20)</t>
  </si>
  <si>
    <t>2,99% (2)</t>
  </si>
  <si>
    <t>Total de óbitos</t>
  </si>
  <si>
    <t>Fonte: SIM Municipal, coleta em 10 de abril de 2025.</t>
  </si>
  <si>
    <t>Razão de Mortalidade Materna (RMM) por 100 mil habitantes em Palmas – TO e Brasil, 2015 a 2024.</t>
  </si>
  <si>
    <t>Categoria CID dos óbitos maternos em Palmas-TO</t>
  </si>
  <si>
    <t>Categoria CID-10</t>
  </si>
  <si>
    <t>O10: Hipertensão pré-existente complicando a gravidez, o parto e o puerpério</t>
  </si>
  <si>
    <t>O13: Hipertensão gestacional sem proteinúria significativa</t>
  </si>
  <si>
    <t>O15: Eclampsia</t>
  </si>
  <si>
    <t>O23: Infecções do trato geniturinário na gravidez</t>
  </si>
  <si>
    <t>O45: Descolamento prematuro da placenta</t>
  </si>
  <si>
    <t>O72: Hemorragia pós-parto</t>
  </si>
  <si>
    <t>O75: Outras complicações do trabalho de parto e do parto, não classificadas em outra parte (NCOP)</t>
  </si>
  <si>
    <t>O85: Infecção puerperal</t>
  </si>
  <si>
    <t>O88: Embolia de origem obstétrica</t>
  </si>
  <si>
    <t>O95: Morte obstétrica de causa não especificada (NE)</t>
  </si>
  <si>
    <t>O98: Doenças infecciosas e parasitárias maternas classificadas em outra parte (COP), complicando a gravidez, o parto e o puerpério</t>
  </si>
  <si>
    <t>O99: Outras doenças maternas classificadas em outra parte (COP), complicando a gravidez, o parto e o puerpério</t>
  </si>
  <si>
    <t>Composição das Receitas do Fundo Municipal de Saúde de Palmas – 1º Quadrimestre de 2025.</t>
  </si>
  <si>
    <t>Observação: criar uma nova tabela para cada tipo (Fed, Est, Mun), especificando os meses e o somatório quadrimestral</t>
  </si>
  <si>
    <t>Federal</t>
  </si>
  <si>
    <t>Estadual</t>
  </si>
  <si>
    <t>Municipal</t>
  </si>
  <si>
    <t>Royalties /FEP</t>
  </si>
  <si>
    <t>Convênios</t>
  </si>
  <si>
    <t>Total - R$</t>
  </si>
  <si>
    <t>Análise</t>
  </si>
  <si>
    <t>Receita Realizada
 R$</t>
  </si>
  <si>
    <t>Rendimentos
 R$</t>
  </si>
  <si>
    <t>Bloco de Estruturação (Investimento) da Rede de Serviços Públicos de Saúde</t>
  </si>
  <si>
    <t>Bloco de Manutenção (Custeio) das Ações e Serviços Públicos de Saúde (Atenção Básica, Média e Alta Complexidade, Assistência Farmacêutica, Vigilância em Saúde e Gestão do SUS</t>
  </si>
  <si>
    <t>Bloco de Manutenção (Custeio Atenção Primária e Vigilância) - Piso dos Agentes Comunitários de Saúde e Agentes de Combates às Endemias)</t>
  </si>
  <si>
    <r>
      <rPr>
        <rFont val="Arial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sz val="11.0"/>
      </rPr>
      <t>31-34</t>
    </r>
    <r>
      <rPr>
        <rFont val="Arial"/>
        <sz val="11.0"/>
      </rPr>
      <t xml:space="preserve">: </t>
    </r>
    <r>
      <rPr>
        <rFont val="Arial"/>
        <color rgb="FF1155CC"/>
        <sz val="11.0"/>
        <u/>
      </rPr>
      <t>https://drive.google.com/file/d/1ub-2kNl_gk1oM23wMeKk6HMhjLhhGN-B/view?usp=drive_link</t>
    </r>
  </si>
  <si>
    <t>Transferências da União - Emenda Parlamentar Individual</t>
  </si>
  <si>
    <t>Bloco de Manutenção (Custeio) - Piso Salarial dos Profissionais da Enfermagem</t>
  </si>
  <si>
    <t>Apoio Financeiro da LC 173/2020 (Programa Federativo de Enfrentamento ao Coronavírus SARS-CoV-2 /Covid-19)</t>
  </si>
  <si>
    <t>Cessão Onerosa - Bônus do Pré Sal</t>
  </si>
  <si>
    <t>Recursos destinados a Ações de Serviços Públicos em Saúde - ASPS</t>
  </si>
  <si>
    <t>Outras Receitas destinadas à Saúde – Taxas da Vigilância Sanitária</t>
  </si>
  <si>
    <t>Transferências do Estado - Programa Farmácia Básica</t>
  </si>
  <si>
    <t>Transferências do Estado - Programa de Urgência e Emergência - UPA e SAMU</t>
  </si>
  <si>
    <t>Transferências do Estado - CAPS Custeio</t>
  </si>
  <si>
    <t>Transferências do Estado - Emenda Parlamentar Individual</t>
  </si>
  <si>
    <t>Royalties do Petróleo e Gás Natural Vinculados à Saúde – FEP</t>
  </si>
  <si>
    <t>Fonte: Prodata, maio de 2025.</t>
  </si>
  <si>
    <t>Despesas Empenhadas no 1° Quadrimestre de 2025 - por Natureza de Despesas.</t>
  </si>
  <si>
    <t>Despesas Empenhadas 1° Quadrimestre de 2025 - por Natureza de Despesas</t>
  </si>
  <si>
    <t>Despesas Empenhadas</t>
  </si>
  <si>
    <t xml:space="preserve">Total 1° Quadrimestre R$ </t>
  </si>
  <si>
    <t>% sobre o total no Quadrimestre</t>
  </si>
  <si>
    <t xml:space="preserve">Total 2° Quadrimestre R$ </t>
  </si>
  <si>
    <t>319004 - Contratação por tempo determinado</t>
  </si>
  <si>
    <t>319011 - Vencimentos e vantagens fixas - pessoal civil</t>
  </si>
  <si>
    <t>319013 - Obrigações patronais</t>
  </si>
  <si>
    <t>319016 - Outras despesas variáveis - pessoal civil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</si>
  <si>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37</t>
    </r>
    <r>
      <rPr>
        <rFont val="Arial"/>
        <color rgb="FF000000"/>
        <sz val="11.0"/>
      </rPr>
      <t xml:space="preserve">: https://drive.google.com/file/d/1ub-2kNl_gk1oM23wMeKk6HMhjLhhGN-B/view?usp=drive_link
</t>
    </r>
  </si>
  <si>
    <t>319091 - Sentenças judiciais</t>
  </si>
  <si>
    <t>319092 - Despesas de exercícios anteriores</t>
  </si>
  <si>
    <t>319094 - Indenizações e restituições trabalhistas</t>
  </si>
  <si>
    <t>319113 - Contribuições patronais</t>
  </si>
  <si>
    <t>319192 - Despesas de exercícios anteriores</t>
  </si>
  <si>
    <t>335041 - Contribuições</t>
  </si>
  <si>
    <t>338037 - Locomoção de mão-de-obra</t>
  </si>
  <si>
    <t>339008 - Outros benefícios assistenciais do servidor e do militar</t>
  </si>
  <si>
    <t>339014 - Diárias - pessoal civil</t>
  </si>
  <si>
    <t>339020 - Auxílio financeiro a pesquisadores</t>
  </si>
  <si>
    <t>339030 - Material de consumo</t>
  </si>
  <si>
    <t>339032 - Material, bem ou serviço para distribuição gratuita</t>
  </si>
  <si>
    <t>339033 - Passagens e despesas com locomoção</t>
  </si>
  <si>
    <t>339034 - Outras despesas de pessoal decorrentes de contratos de terceirização</t>
  </si>
  <si>
    <t>339036 - Outros serviços de terceiros - pessoa física</t>
  </si>
  <si>
    <t>339037 - Locação de mão-de-obra</t>
  </si>
  <si>
    <t>339039 - Outros serviços de terceiros - pessoa jurídica</t>
  </si>
  <si>
    <t>339040 - Serviços de tecnologia da informação e comunicação - pessoa jurídica</t>
  </si>
  <si>
    <t>339046 - Auxílio-alimentação</t>
  </si>
  <si>
    <t>339047 - Obrigações tributárias e contributivas</t>
  </si>
  <si>
    <t>339048 - Outros auxílios financeiros a pessoa física</t>
  </si>
  <si>
    <t>339092 - Despesas de exercícios anteriores</t>
  </si>
  <si>
    <t>339093 - Indenizações e restituições</t>
  </si>
  <si>
    <t>449051 - Obras e instalações</t>
  </si>
  <si>
    <t>449052 - Equipamentos e material permanente</t>
  </si>
  <si>
    <t>449092 - Despesas de exercícios anteriores</t>
  </si>
  <si>
    <t>Total por Quadrimestre</t>
  </si>
  <si>
    <t>Total Anual</t>
  </si>
  <si>
    <t>Fonte: Sistema Prodata - Dados extraídos em 07/05/2025</t>
  </si>
  <si>
    <t>Despesas - Liquidadas e Pagas - 1° Quadrimestre de 2025 por Subfunção.</t>
  </si>
  <si>
    <t>Despesas 1° Quadrimestre de 2025 por Subfunção</t>
  </si>
  <si>
    <t>Subfunção</t>
  </si>
  <si>
    <t>Dotação Inicial R$</t>
  </si>
  <si>
    <t>Dotação
 Atualizada 
 R$</t>
  </si>
  <si>
    <t>Empenhadas
 R$</t>
  </si>
  <si>
    <t>% (E/DA)</t>
  </si>
  <si>
    <t>Liquidadas
 R$</t>
  </si>
  <si>
    <t>% (L/DA)</t>
  </si>
  <si>
    <t>Pagas
 R$</t>
  </si>
  <si>
    <t>% (P/L)</t>
  </si>
  <si>
    <t>Atenção básica</t>
  </si>
  <si>
    <t>Assistência hospitalar e ambulatorial</t>
  </si>
  <si>
    <t>Suporte profilático e terapêutico</t>
  </si>
  <si>
    <t>Vigilância epidemiológica</t>
  </si>
  <si>
    <t>Administração Geral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</si>
  <si>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38-39</t>
    </r>
    <r>
      <rPr>
        <rFont val="Arial"/>
        <color rgb="FF000000"/>
        <sz val="11.0"/>
      </rPr>
      <t xml:space="preserve">: https://drive.google.com/file/d/1ub-2kNl_gk1oM23wMeKk6HMhjLhhGN-B/view?usp=drive_link
</t>
    </r>
  </si>
  <si>
    <t>Formação de Recursos Humanos</t>
  </si>
  <si>
    <t>Total Geral</t>
  </si>
  <si>
    <t>Fonte: Sistema Prodata - Dados extraídos em 19/05/2025</t>
  </si>
  <si>
    <t>Despesas - Liquidadas e Pagas - 1° Quadrimestre de 2025 por Categoria Econômica.</t>
  </si>
  <si>
    <t>Despesas 1° Quadrimestre de 2025 por Categoria Econômica</t>
  </si>
  <si>
    <t>Categoria Econômica</t>
  </si>
  <si>
    <t>Despesas Correntes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</si>
  <si>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42</t>
    </r>
    <r>
      <rPr>
        <rFont val="Arial"/>
        <color rgb="FF000000"/>
        <sz val="11.0"/>
      </rPr>
      <t xml:space="preserve">: </t>
    </r>
    <r>
      <rPr>
        <rFont val="Arial"/>
        <color rgb="FF1155CC"/>
        <sz val="11.0"/>
        <u/>
      </rPr>
      <t>https://drive.google.com/file/d/1ub-2kNl_gk1oM23wMeKk6HMhjLhhGN-B/view?usp=drive_link</t>
    </r>
  </si>
  <si>
    <t>Despesas de Capital</t>
  </si>
  <si>
    <t>Total das Despesas</t>
  </si>
  <si>
    <t>Despesas - Liquidadas e Pagas - 1° Quadrimestre de 2025 por Fonte.</t>
  </si>
  <si>
    <t>Observação: a coluna G3 é a porcentagem do empenhado citado na tabela DESPESAS LÍQUIDAS E PAGAS no total geral?</t>
  </si>
  <si>
    <t>Despesas 1° Quadrimestre de 2025 por Fonte</t>
  </si>
  <si>
    <t>Fonte</t>
  </si>
  <si>
    <t>Inicial
 R$</t>
  </si>
  <si>
    <t>Atualizado
 R$</t>
  </si>
  <si>
    <t>Empenhado
 R$</t>
  </si>
  <si>
    <t>Liquidado
 R$</t>
  </si>
  <si>
    <t>Pago
 R$</t>
  </si>
  <si>
    <t>% do total empenhado</t>
  </si>
  <si>
    <t>Fonte de Recurso Próprio</t>
  </si>
  <si>
    <t>1500 - Recursos não Vinculados de Impostos-ASPS</t>
  </si>
  <si>
    <t>1501 - Outros Recursos não Vinculados</t>
  </si>
  <si>
    <t>1753 - Recursos Provenientes de Taxas, Contribuições e Preços Públicos</t>
  </si>
  <si>
    <t>Fonte Federal</t>
  </si>
  <si>
    <t>1600 - Transferências Fundo a Fundo de Recursos do SUS - Governo Federal - Bloco de Manutenção</t>
  </si>
  <si>
    <t>1601 - Transferências Fundo a Fundo de Recursos do SUS provenientes do Governo Federal - Bloco de Estruturação da Rede de Serviços Públicos de Saúde</t>
  </si>
  <si>
    <t>1604 - Transferências provenientes do Governo Federal destinadas ao vencimento dos agentes comunitários de saúde e dos agentes de combate às endemias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</si>
  <si>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43</t>
    </r>
    <r>
      <rPr>
        <rFont val="Arial"/>
        <color rgb="FF000000"/>
        <sz val="11.0"/>
      </rPr>
      <t>: https://drive.google.com/file/d/1ub-2kNl_gk1oM23wMeKk6HMhjLhhGN-B/view?usp=drive_link</t>
    </r>
  </si>
  <si>
    <t>1605 - Assistência financeira da União destinada à complementação ao pagamento dos pisos salariais para profissionais da enfermagem</t>
  </si>
  <si>
    <t>Fonte Estadual</t>
  </si>
  <si>
    <t>1621 - Transferências Fundo a Fundo de Recursos do SUS provenientes do Governo Estadual</t>
  </si>
  <si>
    <t>Convênio/Emendas/Royalties</t>
  </si>
  <si>
    <t>1631 - Transferências do Governo Federal referentes a Convênios e Instrumentos Congêneres vinculados à Saúde</t>
  </si>
  <si>
    <t>1635 - Royalties do Petróleo e Gás Natural vinculados à Saúde</t>
  </si>
  <si>
    <t>1706-Transferência Especial da União-Emenda Parlamentar</t>
  </si>
  <si>
    <t>1710 - Transferência Especial dos Estados</t>
  </si>
  <si>
    <t>Superávit</t>
  </si>
  <si>
    <t>2621-Superávit- Transferências Fundo a Fundo de Recursos do SUS provenientes do Governo Estadual</t>
  </si>
  <si>
    <t>2635-Superávit -Royalties do Petróleo e Gás Natural vinculados à Saúde</t>
  </si>
  <si>
    <t>2710-Superávit- Transferência Especial dos Estados</t>
  </si>
  <si>
    <t>2753-Superávit-Recursos Provenientes de Taxas, Contribuições e Preços Públicos</t>
  </si>
  <si>
    <t>Fonte: Sistema Prodata - Dados extraídos em 19/05/2025.</t>
  </si>
  <si>
    <t>Despesas - Liquidadas e Pagas - 1° Quadrimestre de 2025 - Projeto Atividade.</t>
  </si>
  <si>
    <t>Despesas 1° Quadrimestre de 2025 - Projeto Atividade</t>
  </si>
  <si>
    <t>Projeto Atividade (nº e denominação)</t>
  </si>
  <si>
    <t>Atualizado
 R$ 
 (previsão ano)</t>
  </si>
  <si>
    <t>Empenhado
 R$ 
 (no 1º Quad)</t>
  </si>
  <si>
    <t>% (E/A)</t>
  </si>
  <si>
    <t>Liquidado
 R$
 (no 1º Quad)</t>
  </si>
  <si>
    <t>% (L/E)</t>
  </si>
  <si>
    <t>Pago
 R$
 (no 1º Quad)</t>
  </si>
  <si>
    <t>1667 - Estruturação e implementação física da Atenção Primária</t>
  </si>
  <si>
    <t>1674 - Estruturação e implementação física da Média e Alta Complexidade</t>
  </si>
  <si>
    <t>2710 - Manutenção dos Serviços da Atenção Primária</t>
  </si>
  <si>
    <t>2716 - Manutenção de recursos humanos da Vigilância em Saúde</t>
  </si>
  <si>
    <t>2718 - Manutenção de recursos humanos da Média e Alta Complexidade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</si>
  <si>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46</t>
    </r>
    <r>
      <rPr>
        <rFont val="Arial"/>
        <color rgb="FF000000"/>
        <sz val="11.0"/>
      </rPr>
      <t xml:space="preserve">: https://drive.google.com/file/d/1ub-2kNl_gk1oM23wMeKk6HMhjLhhGN-B/view?usp=drive_link
</t>
    </r>
  </si>
  <si>
    <t>2724 - Manutenção da Assistência Farmacêutica</t>
  </si>
  <si>
    <t>2727 - Fortalecimento das ações do Plano Municipal de Educação Permanente em saúde</t>
  </si>
  <si>
    <t>2737 - Aprimoramento da Gestão Estratégica do SUS</t>
  </si>
  <si>
    <t>2739 - Gerenciamento das ações e serviços de Vigilância em Saúde</t>
  </si>
  <si>
    <t>2741 - Manutenção de recursos humanos da Atenção Primária</t>
  </si>
  <si>
    <t>2742 - Manutenção da Média e Alta Complexidade</t>
  </si>
  <si>
    <t>3120 - Estruturação e implementação física da Vigilância em Saúde</t>
  </si>
  <si>
    <t>4043 - Manutenção e Conservação das Atividades do Conselho Municipal de Saúde</t>
  </si>
  <si>
    <t>4413 - Fortalecimento de Média e Alta Complexidade</t>
  </si>
  <si>
    <t>4473 - Manutenção dos Serviços Credenciados de Média e Alta Complexidade</t>
  </si>
  <si>
    <t>4490 - Aprimoramento da Vigilância em Saúde</t>
  </si>
  <si>
    <t>4511 - Fortalecimento da Atenção Primária em Saúde</t>
  </si>
  <si>
    <t>8322 - Manutenção de recursos humanos</t>
  </si>
  <si>
    <t>8422 - Manutenção dos serviços administrativos</t>
  </si>
  <si>
    <t>Total geral</t>
  </si>
  <si>
    <t>Despesas - Liquidadas e Pagas - 1° Quadrimestre de 2025 - por Fonte e Fornecedor.</t>
  </si>
  <si>
    <t>Despesas 1° Quadrimestre de 2025 - por Fonte e Fornecedor</t>
  </si>
  <si>
    <t>Objeto do Contrato</t>
  </si>
  <si>
    <t>Empenho no período R$</t>
  </si>
  <si>
    <t>Liquidação no período R$</t>
  </si>
  <si>
    <t>Pagamento no período RS</t>
  </si>
  <si>
    <t>INSTITUTO UROLÓGICO DE PALMAS LTDA.</t>
  </si>
  <si>
    <t>Prestação de Serviços Urológicos</t>
  </si>
  <si>
    <t>FUNDO DE PREVIDÊNCIA MUNICIPAL DOS SERVIDORES PÚBLICOS DE DIANÓPOLIS</t>
  </si>
  <si>
    <t>Contribuição Previdenciária do Servidor</t>
  </si>
  <si>
    <t>MERIC AR CONDICIONADO EIRELI</t>
  </si>
  <si>
    <t>Manutenção de Gerador Elétrico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</si>
  <si>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48</t>
    </r>
    <r>
      <rPr>
        <rFont val="Arial"/>
        <color rgb="FF000000"/>
        <sz val="11.0"/>
      </rPr>
      <t xml:space="preserve">: https://drive.google.com/file/d/1ub-2kNl_gk1oM23wMeKk6HMhjLhhGN-B/view?usp=drive_link
</t>
    </r>
  </si>
  <si>
    <t>BR DANTAI MÉDICO HOSPITALAR</t>
  </si>
  <si>
    <t>Aquisição de Insulinas</t>
  </si>
  <si>
    <t>LABEXATO LABORATORIO DE ANALISES CLINICAS LTDA.</t>
  </si>
  <si>
    <t>Exames de Análises Clínicas</t>
  </si>
  <si>
    <t>FUNDO MUNICIPAL DE SAÚDE</t>
  </si>
  <si>
    <t>Pagamento referente a Folha de Pagamento</t>
  </si>
  <si>
    <t>BIOLAB LABORATORIO CLINICO EIRELI - EP-P</t>
  </si>
  <si>
    <t>ÉTICA LABORATÓRIO LTDA.</t>
  </si>
  <si>
    <t>GEETA GESTÃO E ENGENHARIA LTDA</t>
  </si>
  <si>
    <t>Manutenção Corretiva e Preventiva de Equipamento Médicos e Hospitalares</t>
  </si>
  <si>
    <t>INOVAMED HOSPITALAR LTDA</t>
  </si>
  <si>
    <t>Processo de Medicamento</t>
  </si>
  <si>
    <t>HOSPITAL PALMAS MEDICAL LTDA.</t>
  </si>
  <si>
    <t>Diagnóstico por imagem, exames de tomografia, mamografia</t>
  </si>
  <si>
    <t>IMOBILIARIA PEREIRA E BARROS LTDA ME</t>
  </si>
  <si>
    <t>Locação de Imóvel - Sede Semus</t>
  </si>
  <si>
    <t>INSTITUTO DE OFTALMOLOGIA DO TOCANTINS LTDA.</t>
  </si>
  <si>
    <t>Consulta de Exames e Oftalmologia</t>
  </si>
  <si>
    <t>SUPERAR LTDA</t>
  </si>
  <si>
    <t>Aquisição de Material de Copa e Cozinha</t>
  </si>
  <si>
    <t>MEDIMAGEM DIAGNÓSTICOS MÉDICOS POR IMAGEM</t>
  </si>
  <si>
    <t>Diagnóstico por imagem, exames de Ultrassonografia, tomografia e mamografia</t>
  </si>
  <si>
    <t>HOSPITAL DE OLHOS YANO</t>
  </si>
  <si>
    <t>Consultas e Exames de Oftalmologia</t>
  </si>
  <si>
    <t>HALEX ISTAR INDUSTRIA FARMACEUTICA S/A</t>
  </si>
  <si>
    <t>MEDMAX COMÉRCIO DE MEDICAMENTOS LTDA</t>
  </si>
  <si>
    <t>Aquisição de Medicamentos Remume I</t>
  </si>
  <si>
    <t>SANTE MEDICA HOSPITALAR LTDA</t>
  </si>
  <si>
    <t>FIRMINO FERREIRA DA SILVA</t>
  </si>
  <si>
    <t>Locação de Imovel - CAPS II</t>
  </si>
  <si>
    <t>LABORATÓRIO TEUTO BRASILEIRO LTDA.</t>
  </si>
  <si>
    <t>NEO GLARE INSTALACOES E MANUTENCAO</t>
  </si>
  <si>
    <t>Locação de Empilhadeira</t>
  </si>
  <si>
    <t>MONTANA SEGURANÇA LTDA EPP</t>
  </si>
  <si>
    <t>Serviços de Vigilância Patrimonial Armada e Desarmada</t>
  </si>
  <si>
    <t>IRON ENERGY COMÉRCIO E SERVIÇO DE MANUTENÇÃO LTDA</t>
  </si>
  <si>
    <t>Locação de Gerador Elétrico</t>
  </si>
  <si>
    <t>MEDICINALI PRODUTOS PARA SAÚDE EIRELI - ME</t>
  </si>
  <si>
    <t>NEUROMED EXAMES E DIAGNÓSTICOS LTDA.</t>
  </si>
  <si>
    <t>Diagnóstico por Imagem, Exames de Ultrassonografia, Tomografia e Mamografia</t>
  </si>
  <si>
    <t>ALIANÇA HOSPITALAR LTDA -ME</t>
  </si>
  <si>
    <t>Aquisição de Material de Enfermagem</t>
  </si>
  <si>
    <t>FELÍCIO IMÓVEIS LTDA- ME</t>
  </si>
  <si>
    <t>K G FERRAZ EIRELI</t>
  </si>
  <si>
    <t>Recarga de Gás de Cozinha</t>
  </si>
  <si>
    <t>VALLE MEDICA LTDA</t>
  </si>
  <si>
    <t>TOP NORTE COMÉRCIO DE MATERIAL MEDICO HOSPITALAR EIRELI-ME</t>
  </si>
  <si>
    <t>Aquisição de Medicamento Remume I</t>
  </si>
  <si>
    <t>IMPÉRIO SOLUÇÕES PUBLICAS LTDA</t>
  </si>
  <si>
    <t>ENERGISA TOCANTINS - DISTRIBUIDORA DE ENERGISA S/A</t>
  </si>
  <si>
    <t>Fornecimento de Energia</t>
  </si>
  <si>
    <t>INST.DE GESTÃO.PREVID. DO EST. DO TO- I</t>
  </si>
  <si>
    <t>DISTRIBUIDORA DE MEDICAMENTOS BACKES EIRELI-ME</t>
  </si>
  <si>
    <t>Aquisição de Medicamento</t>
  </si>
  <si>
    <t>DISTRIBUIDORA FLORIANO EIRELI - ME</t>
  </si>
  <si>
    <t>Aquisição de Material de Limpeza</t>
  </si>
  <si>
    <t>ORGÂNICA PISCINAS EIRELI</t>
  </si>
  <si>
    <t>Limpeza de Piscinas</t>
  </si>
  <si>
    <t>C.A. DISTRIBUIDORA DE PRODUTOS HOSPITALARES EIRELI-ME</t>
  </si>
  <si>
    <t>Aquisição de Equipamentos Injetáveis</t>
  </si>
  <si>
    <t>PONTUAL ASSISTENCIA TECNICA ODONTOLOGICA EIRELI</t>
  </si>
  <si>
    <t>Manutenção Corretiva e Preventiva de Equipamentos Odontológicos</t>
  </si>
  <si>
    <t>AIRESRIBEIRO ENGENHARIA E LOCAÇÃO LTDA-ME</t>
  </si>
  <si>
    <t>Locação de Imóvel - Centro de Logística II</t>
  </si>
  <si>
    <t>WM COMERCIAL LTDA</t>
  </si>
  <si>
    <t>Aquisição de Gêneros Alimentícios e Material de Copa e Cozinha</t>
  </si>
  <si>
    <t>INSTITUTO DE VIDEO ENDOSCOPIA DE TAQUARALTO LTDA.</t>
  </si>
  <si>
    <t>Diagnóstico por Imagem, Exames Vídeos em Endoscopia</t>
  </si>
  <si>
    <t>CS BRASIL FROTAS S.A.</t>
  </si>
  <si>
    <t>Locação de Veículo</t>
  </si>
  <si>
    <t>META COM. DE EQUIP. PARA ESCRITORIO LTDA</t>
  </si>
  <si>
    <t>EXEBR INFORMATICA LTDA</t>
  </si>
  <si>
    <t>LABORATÓRIO GÊNESIS LTDA.</t>
  </si>
  <si>
    <t>INSS-INST.NACIONAL DO SEG. SOCIAL</t>
  </si>
  <si>
    <t>FUNDO DE PREVIDÊNCIA SOCIAL DO MUNICÍPIO DE PALMAS - FPP</t>
  </si>
  <si>
    <t>FUNDO DE PREVIDÊNCIA CAPITALIZADA - FPC</t>
  </si>
  <si>
    <t>FUNDO PREVIDENCIARIO DO MUNICIPIO DE GOIANIA</t>
  </si>
  <si>
    <t>MULTIHOSP COMERCIAL DE PRODUTOS HOSPITALARES LTDA</t>
  </si>
  <si>
    <t>Aquisição de Medicamento para Uso Veterinário</t>
  </si>
  <si>
    <t>CK COMERCIO DE PRODUTOS E MEDICAMENTOS HOSPITALARES LTDA</t>
  </si>
  <si>
    <t>Aquisição de Equipamento Médicos e Hospitalares</t>
  </si>
  <si>
    <t>CONDOR SERVICOS LTDA</t>
  </si>
  <si>
    <t>Locação de Veículos Administrativos</t>
  </si>
  <si>
    <t>SEGUROS SURA S.A</t>
  </si>
  <si>
    <t>Seguro Veicular de Caminhão Baú</t>
  </si>
  <si>
    <t>ASCLEPIOS EQUIPAMENTOS HOSPITALARES LTDA</t>
  </si>
  <si>
    <t>Aquisição de Equipamentos Medicamentos e Hospitalares</t>
  </si>
  <si>
    <t>HCO CENTRO AMBULATÓRIO DE CONSULTAS E EXAMES LTDA.</t>
  </si>
  <si>
    <t>Serviços Oftalmológicos</t>
  </si>
  <si>
    <t>EMPRESA BRASILEIRA DE CORREIOS E TELEGRA</t>
  </si>
  <si>
    <t>Prestação de Serviços Postais</t>
  </si>
  <si>
    <t>ENGIX ENGENHARIA E SERVICOS LTDA</t>
  </si>
  <si>
    <t>Manutenção Predial</t>
  </si>
  <si>
    <t>NSA DISTRIBUIDORA DE MEDICAMENTOS EIRELI</t>
  </si>
  <si>
    <t>BRAVAR COMERCIO E SERVICOS LTDA</t>
  </si>
  <si>
    <t>MAYRA SANTOS AZEVEDO EIRELI</t>
  </si>
  <si>
    <t>Prestação de Serviços Médicos</t>
  </si>
  <si>
    <t>TICKET SOLUÇÕES HDFGT S/A</t>
  </si>
  <si>
    <t>Fornecimento de Combustível</t>
  </si>
  <si>
    <t>JM BRAGA COMERCIAL BRILHANTE</t>
  </si>
  <si>
    <t>Aquisição de Gênero Alimentícios</t>
  </si>
  <si>
    <t>TECNOMEDICA COM. ASSIST. TEC. HOSP. LTDA</t>
  </si>
  <si>
    <t>Manutenção Corretiva e Preventiva em Equipamento Médico e Hospitalares</t>
  </si>
  <si>
    <t>REDE NACIONAL DE APRENDIZAGEM, PROMOÇÃO SOCIAL E INTEGRAÇÃO</t>
  </si>
  <si>
    <t>Contratação de instituição qualificada em formação técnico-profissional</t>
  </si>
  <si>
    <t>COOPUNIDAS - COOPERATIVA DOS PROFISSIONAIS DE SAÚDE DO TOCANTINS</t>
  </si>
  <si>
    <t>Cooperativa Médica - Prestação de Serviços Médicos</t>
  </si>
  <si>
    <t>W. ARAUJO DISTRIBUIDORA DE MEDICAMENTOS LTDA</t>
  </si>
  <si>
    <t>Aquisição de Medicamentos</t>
  </si>
  <si>
    <t>PRIME SOLUTION SOLUÇÕES EM IMPRESSÕES</t>
  </si>
  <si>
    <t>Serviços de Impressão</t>
  </si>
  <si>
    <t>CONSTRUTORA, INCORPORADORA E ADMINISTRADORA DE IMÓVEIS DO BR</t>
  </si>
  <si>
    <t>Locação de Imóvel - Abrigar os Bens Inservíveis</t>
  </si>
  <si>
    <t>HOSPITAL DE URGENCIA DE PALMAS LTDA</t>
  </si>
  <si>
    <t>Diagnóstico por Imagem e Exames de Tomografia</t>
  </si>
  <si>
    <t>VÓLUS INSTITUIÇÃO DE PAGAMENTO LTDA</t>
  </si>
  <si>
    <t>Manutenção de Veículos e Cartão de Alimentação</t>
  </si>
  <si>
    <t>SARAIVA DISTRIBUIDORA - EIRELI-ME</t>
  </si>
  <si>
    <t>LABORATÓRIO CLÍNICO SÃO GABRIEL EIRELI ME</t>
  </si>
  <si>
    <t>ITA IMAGEM E TÉCNICOS ASSOCIADOS LTDA.</t>
  </si>
  <si>
    <t>Diagnóstico por Imagem - Raio-X</t>
  </si>
  <si>
    <t>VIA NACIONAL DISTRIBUIDORA LTDA</t>
  </si>
  <si>
    <t>CLARO S.A.</t>
  </si>
  <si>
    <t>Telefone Móvel</t>
  </si>
  <si>
    <t>R2 MEDCAL DISTRIBUIDORA PRODUTOS HOSPITALARES LTDA</t>
  </si>
  <si>
    <t>EREMED DISTRIBUIDORA DE MEDICAMENTOS LTDA</t>
  </si>
  <si>
    <t>V.R. LEITE -ME</t>
  </si>
  <si>
    <t>Passagens Aéreas em Linhas Regulares Nacionais</t>
  </si>
  <si>
    <t>LLRJ MEDICINA LTDA.</t>
  </si>
  <si>
    <t>CAMBASSANOS CLINICA MEDICA LTDA.</t>
  </si>
  <si>
    <t>CLÍNICA LABRE BITAR LTDA.</t>
  </si>
  <si>
    <t>IMPRENSA NACIONAL</t>
  </si>
  <si>
    <t>Contratação de assinatura no Diário Oficial da União</t>
  </si>
  <si>
    <t>VILAS BOAS - COM. ATAC. DE ALIMENTOS EIRELI</t>
  </si>
  <si>
    <t>Gêneros Alimentícios</t>
  </si>
  <si>
    <t>MEDCAMP MEDICAMENTOS E MATERIAIS HOSPITALAR LTDA</t>
  </si>
  <si>
    <t>SUPER VITORIA LTDA</t>
  </si>
  <si>
    <t>INSTITUTO DO CORAÇÃO LTDA - EPP</t>
  </si>
  <si>
    <t>Diagnóstico por Imagem - Serviços Cardiológicos</t>
  </si>
  <si>
    <t>GPS SERVIÇOS MÉDICOS LTDA.</t>
  </si>
  <si>
    <t>RELMIVAN RODRIGUES MILHOMEM</t>
  </si>
  <si>
    <t>Locação de Imóvel - Sede do Conselho Municipal de Saúde</t>
  </si>
  <si>
    <t>DR. MILLA MEDICINA LTDA.</t>
  </si>
  <si>
    <t>CRISTALIA PRODUTOS QUIMICOS FARMACEUTICOS LTD</t>
  </si>
  <si>
    <t>AC EQUIPAMENTOS E ELETRODOMÉSTICOS LTDA</t>
  </si>
  <si>
    <t>MARQUES E DALCHIAVON MEDICOS ASSOCIADOS LTDA.</t>
  </si>
  <si>
    <t>EXPERT SOLUCOES EM IMPRESSAO LTDA</t>
  </si>
  <si>
    <t>Serviços de Reprografia</t>
  </si>
  <si>
    <t>CLÍNICA MÉDICA CADORE PAULINO LTDA.</t>
  </si>
  <si>
    <t>OFTALMOCLINICA VISÃO LTDA.</t>
  </si>
  <si>
    <t>Serviço Oftalmológicos</t>
  </si>
  <si>
    <t>LTI SEGUROS S/A</t>
  </si>
  <si>
    <t>Seguro Veicular - L200, Doblô e Montana</t>
  </si>
  <si>
    <t>ARAI, KAMINISHI E COSTA LTDA.</t>
  </si>
  <si>
    <t>Diagnóstico por Imagem: Tomografia Computadorizada</t>
  </si>
  <si>
    <t>VIVIANE SOARES LOPES DOS SANTOS</t>
  </si>
  <si>
    <t>GC SERVIÇOS MÉDICOS LTDA.</t>
  </si>
  <si>
    <t>J A SANTOS COMERCIO E SERVIÇO LTDA</t>
  </si>
  <si>
    <t>Material de Higiêne e Limpeza, Material Descartável Alimentação e Expediente</t>
  </si>
  <si>
    <t>REDE EXEMPLO LABORATORIO DE ANALISES CLINICAS EIRELI</t>
  </si>
  <si>
    <t>Exames de Análise Clínicas</t>
  </si>
  <si>
    <t>TEC CENTER COMERCIAL LTDA - EPP</t>
  </si>
  <si>
    <t>Manutenção de Ar-Condicionado</t>
  </si>
  <si>
    <t>BANCO DO BRASIL SA</t>
  </si>
  <si>
    <t>Prestação de Serviços Bancários</t>
  </si>
  <si>
    <t>J GUILHERME PAVAO LTDA</t>
  </si>
  <si>
    <t>Aquisição de equipamentos permanentes de copa, cozinha</t>
  </si>
  <si>
    <t>JT MEDICAMENTOS LTDA</t>
  </si>
  <si>
    <t>P &amp; P DISTRIBUIDORA DE MEDICAMENTOS LTDA</t>
  </si>
  <si>
    <t>CR SERVICOS DIGITAIS LTDA</t>
  </si>
  <si>
    <t>Certificado Digital E-CPF, Tipo A3 com Token Criptográficos</t>
  </si>
  <si>
    <t>LYF DISTRIBUIDORA DE MEDICAMENTOS E MATERIAIS HOSPITALARES LTDA.</t>
  </si>
  <si>
    <t>S. DE PAULA &amp; CIA. LTDA. - EPP</t>
  </si>
  <si>
    <t>Locação de Imóvel - FESP</t>
  </si>
  <si>
    <t>CONEXÃO MÉDICA COMERCIAL LTDA</t>
  </si>
  <si>
    <t>BELMED DISTRIBUIDORA DE MEDICAMENTOS LTDA</t>
  </si>
  <si>
    <t>Aquisição de Medicamentos Controlados</t>
  </si>
  <si>
    <t>PROFARM COMÉRCIO DE MEDICAMENTOS E MATERIAL HOSPITALAR LTDA</t>
  </si>
  <si>
    <t>Aquisição de Medicamentos Injetável</t>
  </si>
  <si>
    <t>COOPERATIVA DOS MÉDICOS ANESTESIOLOGISTA DO TOCANTINS</t>
  </si>
  <si>
    <t>AMPLA COMERCIAL LTDA</t>
  </si>
  <si>
    <t>UNIÃO QUÍMICA FARMACÊUTICA NACIONAL S.A</t>
  </si>
  <si>
    <t>Aquisição de Medicamentos Injetáveis</t>
  </si>
  <si>
    <t>CENTRO INTEG. EMPRESA ESCOLA - CIEE</t>
  </si>
  <si>
    <t>Contratação de Agente integrador de Estágio</t>
  </si>
  <si>
    <t>CENTRO INTEGRAÇÃO EMPRESA ESCOLA CIEE</t>
  </si>
  <si>
    <t>VEROCHEQUE REFEICOES LTDA</t>
  </si>
  <si>
    <t>Auxílio Alimentação</t>
  </si>
  <si>
    <t>PRO-LIFE EQUIPAMENTOS MEDICOS LTDA</t>
  </si>
  <si>
    <t>Aquisição de Medicamento e Hospitalar</t>
  </si>
  <si>
    <t>COMERCIAL CIRÚRGICA RIOCLARENSE LTDA</t>
  </si>
  <si>
    <t>Medicamentos Remume Controlado</t>
  </si>
  <si>
    <t>PLUXEE BENEFÍCIOS BRASIL S.A</t>
  </si>
  <si>
    <t>ANA CAROLINA BATISTA DE SOUZA GUEDES</t>
  </si>
  <si>
    <t>Locação de Imóvel - Laboratório de Anatomia Patológica</t>
  </si>
  <si>
    <t>PAGAMENTO DE DIÁRIAS</t>
  </si>
  <si>
    <t>RAMO PRODUTOS FARMACEUTICOS LTDA</t>
  </si>
  <si>
    <t>Aquisição de Medicamentos - Remume I</t>
  </si>
  <si>
    <t>NORT MED PRODUTOS HOSPITALARES LTDA</t>
  </si>
  <si>
    <t>Insumos de Enfermagem</t>
  </si>
  <si>
    <t>DIST. BRASIL COMERC. DE PROD. MED. HOSP. LTDA</t>
  </si>
  <si>
    <t>OI S.A</t>
  </si>
  <si>
    <t>Telefone Fixa</t>
  </si>
  <si>
    <t>MEDILAR IMP. DIST. DE PROD. MED. HOSP. LTDA</t>
  </si>
  <si>
    <t>NP TECNOLOGIA E GESTÃO DE DADOS LTDA</t>
  </si>
  <si>
    <t>Contratação de assinatura de ferramenta de pesquisa e comparação de preços</t>
  </si>
  <si>
    <t>CIRÚRGICA ALIANÇA PRODUTOS HOSPITALARES LTDA- EPP</t>
  </si>
  <si>
    <t>Aquisição de Medicamentos Infantil I e II</t>
  </si>
  <si>
    <t>AHARDS SISTEMAS S/A</t>
  </si>
  <si>
    <t>Ponto Eletrônico</t>
  </si>
  <si>
    <t>W. O. DA SILVA LTDA.</t>
  </si>
  <si>
    <t>Diagnóstico por Imagem e Exames de Análises Clínicas</t>
  </si>
  <si>
    <t>HOSPDROGAS COMERCIAL LTDA</t>
  </si>
  <si>
    <t>DROGAFONTE LTDA</t>
  </si>
  <si>
    <t>Aquisição de Medicamentos Remume e Controlado III</t>
  </si>
  <si>
    <t>NOVA TELECOM LTDA</t>
  </si>
  <si>
    <t>Fornecimento de Intranet e Internet</t>
  </si>
  <si>
    <t>LOCAMEDI LOCAÇÃO DE EQUIPAMENTOS E ASSISTENCIA MEDICA LTDA</t>
  </si>
  <si>
    <t>Locação de Veículo tipo Furgão - Ambulância</t>
  </si>
  <si>
    <t>GENTE SEGURADORA SA</t>
  </si>
  <si>
    <t>Seguro Veicular</t>
  </si>
  <si>
    <t>MAEVE PROD. HOSPITALARES LTDA-EPP</t>
  </si>
  <si>
    <t>Aquisição de Medicamento Injetáveis</t>
  </si>
  <si>
    <t>R. F. SIMON &amp; CIA LTDA</t>
  </si>
  <si>
    <t>Fornecimento de Alimentação Tipo Marmitex</t>
  </si>
  <si>
    <t>INSTRAMED INDUSTRIA MEDICO HOSPITALAR LTDA</t>
  </si>
  <si>
    <t>Aquisição de Equipamentos Hospitalares</t>
  </si>
  <si>
    <t>GLOBAL PRODUÇÕES E EMPREENDIMENTOS LTDA-ME</t>
  </si>
  <si>
    <t>Serviços de Recepcionistas, Limpeza e Copeiragem</t>
  </si>
  <si>
    <t>MCW PRODUTOS MEDICOS E HOSPITALARES LTDA</t>
  </si>
  <si>
    <t>Aquisição de Medicamento Remune I, II e III e Injetáveis</t>
  </si>
  <si>
    <t>SBX LTDA</t>
  </si>
  <si>
    <t>O &amp; M MULTIVISÃO COMERCIAL LTDA</t>
  </si>
  <si>
    <t>Aquisição de Material de Higiêne e Limpeza</t>
  </si>
  <si>
    <t>SING WAY INDUSTRIA E COMERCIO LTDA</t>
  </si>
  <si>
    <t>Aquisição de material de consumo de enfermagem</t>
  </si>
  <si>
    <t>Folha de Pagamento</t>
  </si>
  <si>
    <t>COMUNIDADE DE SAÚDE DESENV. E EDUCAÇÃO HOSPITAL PADRE LUSO</t>
  </si>
  <si>
    <t>Locação de Imóvel - Sala para Exames de Colonoscopia</t>
  </si>
  <si>
    <t>Manutenção Corretiva e Preventiva de Equipamentos Médicos e Hospitalares</t>
  </si>
  <si>
    <t>OSCAR CORREIA DE CASTRO</t>
  </si>
  <si>
    <t>Locação de Imóvel - Unidade Rural de Saúde - Vão do Lajeado</t>
  </si>
  <si>
    <t>Diagnóstico por Imagem, Exames de Tomografia e Mamografia</t>
  </si>
  <si>
    <t>Locação de Imóvel - Centro de Testagem e Aconselhamento - Núcleo de Assistência Henfil</t>
  </si>
  <si>
    <t>Consulta e Exames de Oftalmologia</t>
  </si>
  <si>
    <t>JVMED REPRESENTANTES DE MEDICAMENTOS EIRELI</t>
  </si>
  <si>
    <t>MAX PRODUTOS HOSPITALARES LTDA</t>
  </si>
  <si>
    <t>Aquisição de Fraldas Geriátricas</t>
  </si>
  <si>
    <t>ICARAI DO BRASIL INDUSTRIA QUIMICA LTDA</t>
  </si>
  <si>
    <t>Aquisição de Material - Formol</t>
  </si>
  <si>
    <t>CASE COMERCIO DE MATERIAIS ELETRICOS E ALIMENTICIOS EIRELI</t>
  </si>
  <si>
    <t>Locação de Imóvel para Atender Rede de Frios e AMAS</t>
  </si>
  <si>
    <t>Diagnóstico por imagem, Exames de Ultrassonografia, Tomografia e Mamografia</t>
  </si>
  <si>
    <t>MULTIFARMA COMERCIO E REPRESENTACOES LTDA</t>
  </si>
  <si>
    <t>LANNEAN R.S. SEVERINO</t>
  </si>
  <si>
    <t>Pagamento plantões extraordinários</t>
  </si>
  <si>
    <t>LUK INDUSTRIA E COMERCIO DE USINAS GERADORAS DE OXIGÊNIO LDTA</t>
  </si>
  <si>
    <t>Locação de Usina de Oxigênio</t>
  </si>
  <si>
    <t>EMPRESA BRASILEIRA DE ELEVADORES LTDA</t>
  </si>
  <si>
    <t>Manutenção preventiva e corretiva de elevador</t>
  </si>
  <si>
    <t>VIAGENS JOHNSON LTDA - ME</t>
  </si>
  <si>
    <t>Passagem para Tratamento Fora Domicílio - TFD</t>
  </si>
  <si>
    <t>Fornecimento de Energia Elétrica</t>
  </si>
  <si>
    <t>Limpeza de Piscina</t>
  </si>
  <si>
    <t>Manutenção Corretiva e Preventiva de Equipamento Odontológico</t>
  </si>
  <si>
    <t>Diagnóstico por Imagem, Exames Video em Endoscopia</t>
  </si>
  <si>
    <t>M MED COMERCIAL DE MEDICAMENTOS E PRODUTOS HOSPITALARES - EIRELI</t>
  </si>
  <si>
    <t>Aquisição de Medicamento Controlado</t>
  </si>
  <si>
    <t>Recolhimento da Contribuição Previdenciária</t>
  </si>
  <si>
    <t>30177354000177 - FUNDO DE PREVIDÊNCIA CAPITALIZADA - FPC</t>
  </si>
  <si>
    <t>ALFA COMERCIO DE PRODUTOS HOSPITALARES LTDA</t>
  </si>
  <si>
    <t>JM DE PAULA PRODUTOS FARMACEUTICOS LTDA</t>
  </si>
  <si>
    <t>Aquisição de Medicamento Remune Controlado</t>
  </si>
  <si>
    <t>Seguro Veicular - Caminhão Baú</t>
  </si>
  <si>
    <t>INDÚSTRIA GAS NEW LTDA</t>
  </si>
  <si>
    <t>Recarga de Oxigênio Medicinal</t>
  </si>
  <si>
    <t>ATIVIDADE COMÉRCIO DE MEDICAMENTOS E PRODUTOS HOSPITALARES LTDA</t>
  </si>
  <si>
    <t>Manutenção Corretiva e Preventiva em Equipamento Médicos e Hospitalares</t>
  </si>
  <si>
    <t>ROSAFARM DISTRIBUIDORA DE MEDICAMENTOS LTDA</t>
  </si>
  <si>
    <t>Aquisição de Fralda Descartável</t>
  </si>
  <si>
    <t>Diagnóstico por Imagem, Exames em Urologia</t>
  </si>
  <si>
    <t>Diagnóstico por Imagem: Raio-X</t>
  </si>
  <si>
    <t>V.R. LEITE - ME</t>
  </si>
  <si>
    <t>Fornecimento de Passagens Aéreas em Linhas regulares Nacionais</t>
  </si>
  <si>
    <t>BRITMED MATERIAL MÉDICO E HOSPITALAR LTDA</t>
  </si>
  <si>
    <t>Diagnostico por Imagem - Serviços Cardiologicos</t>
  </si>
  <si>
    <t>DMAP DIAGNÓSTICOS MÉDICOS ANATOMOPATOLÓGICOS LTDA.</t>
  </si>
  <si>
    <t>DF MEDICAL LTDA</t>
  </si>
  <si>
    <t>OCIAN COMERCIAL FARMACEUTICA UNIPESSOAL LTDA</t>
  </si>
  <si>
    <t>Serviços de Oftalmológicos</t>
  </si>
  <si>
    <t>MAXLAB PROD.P/ DIAGNOSTICO E PESQUISAS LTDA</t>
  </si>
  <si>
    <t>Aquisição de Material de Enfermagem para serviço de móvel de urgência (SAMU)</t>
  </si>
  <si>
    <t>Manutenção Piscina</t>
  </si>
  <si>
    <t>RENASCER ADMINISTRADORA DE BENS PRÓPRIOS</t>
  </si>
  <si>
    <t>Locação Imóvel do Centro de Referência em Fisioterapia da Região Sul - CREFISUL</t>
  </si>
  <si>
    <t>Aquisição de Medicamentos Remume Controlado</t>
  </si>
  <si>
    <t>LUMIAR HEALTH BUILDERS EQUIPAMENTOS HOSPITALARES LTDA</t>
  </si>
  <si>
    <t>Concentrador de Oxigênio</t>
  </si>
  <si>
    <t>PHILIPS MEDICAL SYSTMS LTDA</t>
  </si>
  <si>
    <t>Manutenção de Equipamentos de Ultrassonografia</t>
  </si>
  <si>
    <t>DISTRIBUIDORA DE VEÍCULOS ELÉTRICOS TOCANTINS LTDA</t>
  </si>
  <si>
    <t>Locação de Imóvel - Para o Serviço de Atendimento Móvel de Urgência - SAMU</t>
  </si>
  <si>
    <t>MAXIMA COMERCIO DE PRODUTOS HOSPITALARES LTDA</t>
  </si>
  <si>
    <t>TEODORO SOUZA RAMOS</t>
  </si>
  <si>
    <t>Locação de Imóvel - Unidade de Saúde Rural</t>
  </si>
  <si>
    <t>MARILEIA CAETANA XAVIER ALVES</t>
  </si>
  <si>
    <t>Pagamento Plantões Extraordinários</t>
  </si>
  <si>
    <t>Medicamentos Remume Controlados</t>
  </si>
  <si>
    <t>Insumo de Enfermagem</t>
  </si>
  <si>
    <t>TECNOGERA LOCAÇÃO E TRANSFORMAÇÃO DE ENERGIA</t>
  </si>
  <si>
    <t>LS PRODUTOS E SERVIÇOS LTDA</t>
  </si>
  <si>
    <t>Locação de Veículos Modelo Van</t>
  </si>
  <si>
    <t>Aquisição de Medicamentos Remume, Controlado III</t>
  </si>
  <si>
    <t>Serviços de Recepcionista, Limpeza e Copeiragem</t>
  </si>
  <si>
    <t>Aquisição de material de enfermagem</t>
  </si>
  <si>
    <t>F R DISTRIBUIDORA DE MEDICAMENTOS LTDA</t>
  </si>
  <si>
    <t>Aquisição de Medicamentos de Controle Especial</t>
  </si>
  <si>
    <t>DISTRIBUIDORA DE VEICULOS ELÉTRICOS TOCANTINS LTDA</t>
  </si>
  <si>
    <t>LUK INDUSTRIA E COMERCIO DE USINAS GERADORAS DE OXIGÊNIO LTDA</t>
  </si>
  <si>
    <t>SECRETARIA DA FAZENDA - SEFAZ/TO</t>
  </si>
  <si>
    <t>Impostos</t>
  </si>
  <si>
    <t>Manutenção corretiva e preventiva de equipamentos odontológicos</t>
  </si>
  <si>
    <t>CREA -TO</t>
  </si>
  <si>
    <t>CREA-TO</t>
  </si>
  <si>
    <t>Locação de Veículos Passeio</t>
  </si>
  <si>
    <t>RECEITA FEDERAL</t>
  </si>
  <si>
    <t>Recolhimento de Impostos</t>
  </si>
  <si>
    <t>Exames de análises clínicas</t>
  </si>
  <si>
    <t>FILHOTES E FRICOTES LTDA.</t>
  </si>
  <si>
    <t>Clínica Veterinária</t>
  </si>
  <si>
    <t>BOLINHA DE PÊLO CLÍNICA VETERINÁRIA LTDA.</t>
  </si>
  <si>
    <t>2621 - Superávit - Transferências Fundo a Fundo de Recursos do SUS provenientes do Governo Estadual</t>
  </si>
  <si>
    <t>2635 - Superávit - Royalties do Petróleo e Gás Natural vinculados à Saúde</t>
  </si>
  <si>
    <t>Superávit - Recursos Provenientes de Taxas, Contribuições e Preços Públicos</t>
  </si>
  <si>
    <t>TOTAL</t>
  </si>
  <si>
    <t>Despesas de Exercício Anterior - DEA</t>
  </si>
  <si>
    <t>Fornecedor / Fonte</t>
  </si>
  <si>
    <t>Liquidação no período</t>
  </si>
  <si>
    <t>10260302000152 - INSTITUTO UROLÓGICO DE PALMAS LTDA.
Objeto do Contrato: Prestação de Serviços Urológicos</t>
  </si>
  <si>
    <t>15001002900000 - Recursos não Vinculados de Impostos - ASPS - Outras despesas</t>
  </si>
  <si>
    <t>16000000900203 - Transferências Fundo a Fundo de Recursos do SUS - Governo Federal - Bloco de Manutenção - Atenção Especializada - PPI - Outras</t>
  </si>
  <si>
    <t>10910190000138 - LABEXATO LABORATORIO DE ANALISES CLINICAS LTDA.
Objeto do Contrato: Exames de Análises Clínicas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</si>
  <si>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64</t>
    </r>
    <r>
      <rPr>
        <rFont val="Arial"/>
        <color rgb="FF000000"/>
        <sz val="11.0"/>
      </rPr>
      <t xml:space="preserve">: https://drive.google.com/file/d/1ub-2kNl_gk1oM23wMeKk6HMhjLhhGN-B/view?usp=drive_link
</t>
    </r>
  </si>
  <si>
    <t>11320420000171 - FUNDO MUNICIPAL DE SAÚDE
Objeto do Contrato: Folha de Pagamento</t>
  </si>
  <si>
    <t>15001002100000 - Recursos não Vinculados de Impostos - ASPS - Fopag</t>
  </si>
  <si>
    <t>11578395000120 - BIOLAB LABORATORIO CLINICO EIRELI - EPP
Objeto do Contrato: Exames de Análises Clínicas</t>
  </si>
  <si>
    <t>1220199000126 - ÉTICA LABORATÓRIO LTDA.
Objeto do Contrato: Exames de Análises Clínicas</t>
  </si>
  <si>
    <t>12955953000192 - HOSPITAL PALMAS MEDICAL LTDA.
Objeto do Contrato: Diagnóstico por imagem, exames de tomografia, mamografia.</t>
  </si>
  <si>
    <t>13307701000110 - INSTITUTO DE OFTALMOLOGIA DO TOCANTINS LTDA.
Objeto do Contrato: Consulta e Exames de Oftalmologia</t>
  </si>
  <si>
    <t>13665485000184 - HOSPITAL DE OLHOS YANO
Objeto do Contrato: Consulta e Exames de Oftalmologia</t>
  </si>
  <si>
    <t>21329779000163 - NEUROMED EXAMES E DIAGNÓSTICOS LTDA.
Objeto do Contrato: Diagnóstico por Imagem, Exames de Ultrassonografia, Tomografia e Mamografia</t>
  </si>
  <si>
    <t>25086034000171 - ENERGISA TOCANTINS - DISTRIBUIDORA DE ENERGISA S/A
Objeto do Contrato: Fornecimento de Energia Elétrica</t>
  </si>
  <si>
    <t>27471554000123 - INSTITUTO DE VIDEO ENDOSCOPIA DE TAQUARALTO LTDA.
Objeto do Contrato: Diagnóstico por Imagem, Exames Vídeos em Endoscopia</t>
  </si>
  <si>
    <t>29520946000160 - EXEBR INFORMATICA LTDA
Objeto do Contrato: Aquisição de Material de Copa e Cozinha</t>
  </si>
  <si>
    <t>29826209000190 - LABORATÓRIO GÊNESIS LTDA.
Objeto do Contrato: Exames de Análises Clínicas</t>
  </si>
  <si>
    <t>30177348000110 - FUNDO DE PREVIDÊNCIA SOCIAL DO MUNICÍPIO DE PALMAS - FPP
Objeto do Contrato: Contribuição Previdenciária do Servidor</t>
  </si>
  <si>
    <t>33613469000155 - HCO CENTRO AMBULATÓRIO DE CONSULTAS E EXAMES LTDA.
Objeto do Contrato: Serviços Oftalmológicos / Exames de Análises Clínicas</t>
  </si>
  <si>
    <t>34028316788347 - EMPRESA BRASILEIRA DE CORREIOS E TELEGRAMA
Objeto do Contrato: Prestação de Serviços Postais</t>
  </si>
  <si>
    <t>34822886000170 - BRAVAR COMERCIO E SERVICOS LTDA
Objeto do Contrato: Aquisição de Material de Copa e Cozinha</t>
  </si>
  <si>
    <t>34975380000100 - MAYRA SANTOS AZEVEDO EIRELI
Objeto do Contrato: Prestação de Serviços Médicos</t>
  </si>
  <si>
    <t>3506307000157 - TICKET SOLUÇÕES HDFGT S/A
Objeto do Contrato: Fornecimento de Combustível</t>
  </si>
  <si>
    <t>37010127000100 - JM BRAGA COMERCIAL BRILHANTE
Objeto do Contrato: Aquisição de Gênero Alimentícios</t>
  </si>
  <si>
    <t>38147344000109-HOSPITAL DE URGÊNCIA DE PALMAS LTDA
Objeto do Contrato: Diagnóstico por Imagem e Exames de Tomografia</t>
  </si>
  <si>
    <t>37831126000118 - COOPUNIDAS- COOPERATIVA DOS PROFISSIONAIS DE SAÚDE DO TOCANTINS
Objeto do Contrato: Prestação de Serviços Médicos</t>
  </si>
  <si>
    <t>3818333000110 - SARAIVA DISTRIBUIDORA - EIRELI-ME
Objeto do Contrato: Aquisição de Material de Copa e Cozinha</t>
  </si>
  <si>
    <t>3911548000181 - LABORATÓRIO CLÍNICO SÃO GABRIEL EIRELI ME
Objeto do Contrato: Exames de Análises Clínicas</t>
  </si>
  <si>
    <t>39805707000100 - ITA IMAGEM E TÉCNICOS ASSOCIADOS LTDA.
Objeto do Contrato: Diagnóstico por Imagem - Raio-X</t>
  </si>
  <si>
    <t>39822881000161 - VIA NACIONAL DISTRIBUIDORA LTDA
Objeto do Contrato: Aquisição de Material de Copa e Cozinha</t>
  </si>
  <si>
    <t>41723042000138 - LLRJ MEDICINA LTDA.
Objeto do Contrato: Prestação de Serviços Médicos</t>
  </si>
  <si>
    <t>41769756000187 - CAMBASSANOS CLINICA MEDICA LTDA.
Objeto do Contrato: Prestação de Serviços Médicos</t>
  </si>
  <si>
    <t>41875884000105 - CLÍNICA LABRE BITAR LTDA.
Objeto do Contrato: Prestação de Serviços Médicos</t>
  </si>
  <si>
    <t>4292026000101 - INSTITUTO DO CORAÇÃO LTDA - EPP
Objeto do Contrato: Diagnostico por Imagem - Serviços Cardiologicos</t>
  </si>
  <si>
    <t>42923825000128 - DMAP DIAGNÓSTICOS MÉDICOS ANATOMOPATOLÓGICOS LTDA.
Objeto do Contrato: Exames de Análises Clínicas</t>
  </si>
  <si>
    <t>43189151000142 - GPS SERVIÇOS MÉDICOS LTDA.
Objeto do Contrato: Prestação de Serviços Médicos</t>
  </si>
  <si>
    <t>43465864000191 - DR. MILLA MEDICINA LTDA.
Objeto do Contrato: Prestação de Serviços Médicos</t>
  </si>
  <si>
    <t>46221464000129 - AC EQUIPAMENTOS E ELETRODOMÉSTICOS LTDA
Objeto do Contrato: Aquisição de Material de Copa e Cozinha</t>
  </si>
  <si>
    <t>46366930000164 - MARQUES E DALCHIAVON MEDICOS ASSOCIADOS LTDA.
Objeto do Contrato: Prestação de Serviços Médicos</t>
  </si>
  <si>
    <t>46673462000170 - CLÍNICA MEDICA CADORE PAULINO LTDA.
Objeto do Contrato: Prestação de Serviços Médicos</t>
  </si>
  <si>
    <t>4681694000120 - OFTALMOCLINICA VISÃO LTDA.
Objeto do Contrato: Serviço Oftalmológicos</t>
  </si>
  <si>
    <t>48420686000104 - GC SERVIÇOS MÉDICOS LTDA.
Objeto do Contrato: Prestação de Serviços Médicos</t>
  </si>
  <si>
    <t>4948277000100 - REDE EXEMPLO LABORATORIO DE ANALISES CLINICAS EIRELI
Objeto do Contrato: Exames de Análises Clínicas</t>
  </si>
  <si>
    <t>5063935000130 - TEC CENTER COMERCIAL LTDA - EPP
Objeto do Contrato: Manutenção de Ar-Condicionado</t>
  </si>
  <si>
    <t>577777000113 - COOPERATIVA DOS MÉDICOS ANESTESIOLOGISTA DO TOCANTINS
Objeto do Contrato: Prestação de Serviços Médicos</t>
  </si>
  <si>
    <t>5891838000136 - AMPLA COMERCIAL LTDA
Objeto do Contrato: Aquisição de Material de Copa e Cozinha</t>
  </si>
  <si>
    <t>76535764000143 - OI S.A
Objeto do Contrato: Telefonia Fixa</t>
  </si>
  <si>
    <t>7797967000195 - NP TECNOLOGIA E GESTÃO DE DADOS LTDA
Objeto do Contrato: Contratação de assinatura de ferramenta de pesquisa e comparação de preços</t>
  </si>
  <si>
    <t>8317831000101 - W. O. DA SILVA LTDA.
Objeto do Contrato: Diagnóstico por Imagem e Exames de Análises Clínicas</t>
  </si>
  <si>
    <t>TOTAL DE DESPESAS DO EXERCÍCIO ANTERIOR</t>
  </si>
  <si>
    <t>Fonte: Prodata, dados extraídos maio de 2025.</t>
  </si>
  <si>
    <t>Auditorias previstas para os próximos quadrimestres de 2025.</t>
  </si>
  <si>
    <t>Período</t>
  </si>
  <si>
    <t>Tema</t>
  </si>
  <si>
    <t>Unidades Envolvidas</t>
  </si>
  <si>
    <t>Abril/
 Junho</t>
  </si>
  <si>
    <t>1. Relatório Anual de Gestão 2024</t>
  </si>
  <si>
    <t>Secretaria Municipal de Saúde</t>
  </si>
  <si>
    <t>2. Processo Administrativo da Empresa HM</t>
  </si>
  <si>
    <t>Centro de Logística/ Centro de Abastecimento Farmacêutico</t>
  </si>
  <si>
    <t>Julho/
 Setembro</t>
  </si>
  <si>
    <t>3. Auditoria Extraordinária sobre Recursos Federais da MAC em Palmas/TO (Exercício 2024)</t>
  </si>
  <si>
    <t>4. Saúde Bucal</t>
  </si>
  <si>
    <t>Amostral</t>
  </si>
  <si>
    <t>Outubro/ Dezembro</t>
  </si>
  <si>
    <t>5. Assistência Farmacêutica</t>
  </si>
  <si>
    <t>Amostrais unidades de saúde com farmácia</t>
  </si>
  <si>
    <t>6. Cumprimento da Instrução Normativa nº 01/2023</t>
  </si>
  <si>
    <t>Gerência de Regulação, Controle e Avaliação em Saúde.</t>
  </si>
  <si>
    <t>Fonte: Gerência de Auditoria do SUS / Secretaria Municipal de Saúde</t>
  </si>
  <si>
    <t>Territórios de Saúde de Palmas e Unidades de Saúde da Família:</t>
  </si>
  <si>
    <t>Atividades desenvolvidas pelos Distritos Administrativos de Saúde (DAS) no 1º Quadrimestre.</t>
  </si>
  <si>
    <t>Atividades desenvolvidas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</si>
  <si>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</si>
  <si>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</si>
  <si>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</si>
  <si>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</si>
  <si>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</si>
  <si>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</si>
  <si>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</si>
  <si>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</si>
  <si>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1° Quadrimestre</t>
  </si>
  <si>
    <t>2° Quadrimestre</t>
  </si>
  <si>
    <t>Visitas de Cooperação Técnica as USF</t>
  </si>
  <si>
    <t>Reunião individualizada com Coordenadores das USFs</t>
  </si>
  <si>
    <t>Reuniões internas da SEMUS</t>
  </si>
  <si>
    <t>Execução de ações de qualificação aos profissionais das USFs e instituições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</si>
  <si>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77</t>
    </r>
    <r>
      <rPr>
        <rFont val="Arial"/>
        <color rgb="FF000000"/>
        <sz val="11.0"/>
      </rPr>
      <t xml:space="preserve">: https://drive.google.com/file/d/1ub-2kNl_gk1oM23wMeKk6HMhjLhhGN-B/view?usp=drive_link </t>
    </r>
  </si>
  <si>
    <t>Participações em capacitações, cursos, conferência e seminários (internos e externos)</t>
  </si>
  <si>
    <t>Elaboração de documentos</t>
  </si>
  <si>
    <t>Atividades educacionais</t>
  </si>
  <si>
    <t>Atuações e apoios em campanhas e nas USF</t>
  </si>
  <si>
    <t>Monitoramento dos atendimentos nas USFs sentinelas e não sentinelas</t>
  </si>
  <si>
    <t>Reuniões com instituições externas (Ministério da Saúde, Ministério Público, Conselhos e etc.)</t>
  </si>
  <si>
    <t>Reunião interna da equipe do distrito e organização do processo de trabalho.</t>
  </si>
  <si>
    <t>Quantitativo de unidade de saúde da família com processo de alvará iniciado/abertura</t>
  </si>
  <si>
    <t>Quantitativo de unidade de saúde da família com processo de alvará iniciado/renovação</t>
  </si>
  <si>
    <t>Quantitativo de unidade de saúde da família com alvará liberado</t>
  </si>
  <si>
    <t>Quantitativo de unidade de saúde da família reformadas e inauguradas/entregues</t>
  </si>
  <si>
    <t>Quantitativo de unidade de saúde da família com reforma iniciada</t>
  </si>
  <si>
    <t>Fonte: SEMUS/DAP, Acesso em 2 de Maio de 2025.</t>
  </si>
  <si>
    <t>Programas/Estratégias na Atenção Primária no município de Palmas</t>
  </si>
  <si>
    <t>Quantidade</t>
  </si>
  <si>
    <t>Equipes de Estratégia Saúde da Família - ESF</t>
  </si>
  <si>
    <t>Equipes de Atenção Primária - EAP</t>
  </si>
  <si>
    <t>Equipes de Saúde Bucal - ESB</t>
  </si>
  <si>
    <t>Equipes de Consultório na Rua</t>
  </si>
  <si>
    <t>Equipe Multiprofissional</t>
  </si>
  <si>
    <t>Equipe de Atenção Primária Prisional</t>
  </si>
  <si>
    <t>Fonte: E-gestor, dados extraídos em maio de 2025.</t>
  </si>
  <si>
    <t>Distrito Administrativo da Região Norte</t>
  </si>
  <si>
    <t>Território de Saúde Kanela</t>
  </si>
  <si>
    <t>USF José Luiz Otaviani (ARNO 33)</t>
  </si>
  <si>
    <t>USF ARNO 41</t>
  </si>
  <si>
    <t>USF ARNO 42</t>
  </si>
  <si>
    <t>USF ARNO 44</t>
  </si>
  <si>
    <t>USF Sarah Leylane (ARNO 61)</t>
  </si>
  <si>
    <t>USF ARNO 71</t>
  </si>
  <si>
    <t>Território de Saúde Apinajé</t>
  </si>
  <si>
    <t>USF Deise de Fátima (ARSE 13)</t>
  </si>
  <si>
    <t>USF Loiane Moreno Vieira (ARSE 24)</t>
  </si>
  <si>
    <t>USF ARNE 53</t>
  </si>
  <si>
    <t>USF ARNE 64</t>
  </si>
  <si>
    <t>Distrito Administrativo da Região Central</t>
  </si>
  <si>
    <t>Território de Saúde Xambioá</t>
  </si>
  <si>
    <t>USF Prof. Isabel Auler (ARSO 23)</t>
  </si>
  <si>
    <t>USF Francisco Júnior (ARSO 41)</t>
  </si>
  <si>
    <t>USF ARSE 75</t>
  </si>
  <si>
    <t>USF ARSE 82</t>
  </si>
  <si>
    <t>Território de Saúde Krahô</t>
  </si>
  <si>
    <t>USF Satilo Alves de Sousa (ARSO 111)</t>
  </si>
  <si>
    <t>USF Albertino Santos (ARSE 101)</t>
  </si>
  <si>
    <t>USF Valéria Martins Pereira (ARSE 122)</t>
  </si>
  <si>
    <t>USF Heder de Oliveira Silva (ARSE 131)</t>
  </si>
  <si>
    <t>Território de Saúde Karajá</t>
  </si>
  <si>
    <t>USF Novo Horizonte (Aureny IV)</t>
  </si>
  <si>
    <t>USF Alto Bonito (Aureny IV)</t>
  </si>
  <si>
    <t>USF Eugênio Pinheiro da Silva (Aureny I)</t>
  </si>
  <si>
    <t>USF Aureny II</t>
  </si>
  <si>
    <t>USF Santa Bárbara</t>
  </si>
  <si>
    <t>Distrito Administrativo da Região Sul</t>
  </si>
  <si>
    <t>Território de Saúde Javaé</t>
  </si>
  <si>
    <t>USF Bela Vista</t>
  </si>
  <si>
    <t>USF José Hermes (Setor Sul)</t>
  </si>
  <si>
    <t>USF Morada do Sol</t>
  </si>
  <si>
    <t>USF Santa Fé</t>
  </si>
  <si>
    <t>Território de Saúde Xerente</t>
  </si>
  <si>
    <t>USF Liberdade (Aureny III)</t>
  </si>
  <si>
    <t>USF Laurides Lima Milhomem (Aureny III)</t>
  </si>
  <si>
    <t>USF José Lúcio de Carvalho (Lago Sul)</t>
  </si>
  <si>
    <t>USF Taquari</t>
  </si>
  <si>
    <t>Território de Saúde Pankararu</t>
  </si>
  <si>
    <t>USF Walter Pereira Morato (Taquaruçu)</t>
  </si>
  <si>
    <t>USF Mariazinha Rodrigues da Silva (Buritirana)</t>
  </si>
  <si>
    <t>USF Walterly Wagner José R. Souza (Taquaruçu Grande)</t>
  </si>
  <si>
    <t>Fonte: PORTARIA TP Nº 457/SEMUS/GAB/SUPAVS DE 11 DE ABRIL DE 2019</t>
  </si>
  <si>
    <t>Dados da rede física prestadora de serviços vinculados ao SUS.</t>
  </si>
  <si>
    <t>SERVIÇOS PRÓPRIOS</t>
  </si>
  <si>
    <t>Nome fantasia</t>
  </si>
  <si>
    <t>CNES</t>
  </si>
  <si>
    <t>Ambulatório Municipal de Saúde</t>
  </si>
  <si>
    <t>CAPS AD III – Centro de Atenção Psicossocial Álcool e Outras Drogas - III - 24h</t>
  </si>
  <si>
    <t>CAPS II – Centro de Atenção Psicossocial II</t>
  </si>
  <si>
    <t>CAPS i - Centro de Atenção Psicossocial Infanto Juvenil Dr. Emilio Fernandes Vasques</t>
  </si>
  <si>
    <t>Central de Regulação SAMU 192</t>
  </si>
  <si>
    <t>SAMU – USA 01 Palmas</t>
  </si>
  <si>
    <t>SAMU – USA 02 Palmas</t>
  </si>
  <si>
    <t>SAMU – USB 03 Palmas</t>
  </si>
  <si>
    <t>SAMU – USB 04 Palmas</t>
  </si>
  <si>
    <t>SAMU – USB 05 Palmas</t>
  </si>
  <si>
    <t>SAMU – USB 06 Palmas</t>
  </si>
  <si>
    <t>Centro de Referência em Saúde do Trabalhador - CEREST</t>
  </si>
  <si>
    <t>Centro de Referência em Fisioterapia da Região Sul - CREFISUL</t>
  </si>
  <si>
    <t>Complexo Regulador de Serviços de Saúde Municipal</t>
  </si>
  <si>
    <t>Equipe de Atenção à Saúde no Sistema Penitenciário de Palmas</t>
  </si>
  <si>
    <t>Laboratório da SEMUS</t>
  </si>
  <si>
    <t>Policlínica de Taquaralto</t>
  </si>
  <si>
    <t>Secretaria Municipal de Saúde de Palmas</t>
  </si>
  <si>
    <t>Unidade de Pronto Atendimento Norte</t>
  </si>
  <si>
    <t>Unidade de Pronto Atendimento Sul</t>
  </si>
  <si>
    <t>Unidade de Saúde da Família Albertino Santos ARSE 101</t>
  </si>
  <si>
    <t>Unidade de Saúde da Família Alto Bonito</t>
  </si>
  <si>
    <t>Unidade de Saúde da Família ARNE 53</t>
  </si>
  <si>
    <t>Unidade de Saúde da Família ARNE 64</t>
  </si>
  <si>
    <t>Unidade de Saúde da Família ARNO 41</t>
  </si>
  <si>
    <t>Unidade de Saúde da Família ARNO 42</t>
  </si>
  <si>
    <t>Unidade de Saúde da Família ARNO 44</t>
  </si>
  <si>
    <t>Unidade de Saúde da Família ARNO 71</t>
  </si>
  <si>
    <t>Unidade de Saúde da Família ARSE 82</t>
  </si>
  <si>
    <t>Unidade de Saúde da Família ASR-SE 75</t>
  </si>
  <si>
    <t>Unidade de Saúde da Família Aureny II</t>
  </si>
  <si>
    <t>Unidade de Saúde da Família Bela Vista</t>
  </si>
  <si>
    <t>Unidade de Saúde da Família Deise de Fátima Araújo de Paula</t>
  </si>
  <si>
    <t>Unidade de Saúde da Família Eugênio Pinheiro da Silva</t>
  </si>
  <si>
    <t>Unidade de Saúde da Família Francisco Júnior ARSO 41</t>
  </si>
  <si>
    <t>Unidade de Saúde da Família Heder de Oliveira Silva</t>
  </si>
  <si>
    <t>Unidade de Saúde da Família José Hermes Rodrigues Damaso</t>
  </si>
  <si>
    <t>Unidade de Saúde da Família José Lúcio de Carvalho</t>
  </si>
  <si>
    <t>Unidade de Saúde da Família José Luiz Otaviani ARNO 33</t>
  </si>
  <si>
    <t>Unidade de Saúde da Família Laurides Lima Milhomem</t>
  </si>
  <si>
    <t>Unidade de Saúde da Família Liberdade</t>
  </si>
  <si>
    <t>Unidade de Saúde da Família Loiane Moreno Vieira ARSE 24</t>
  </si>
  <si>
    <t>Unidade de Saúde da Família Mariazinha Rodrigues da Silva</t>
  </si>
  <si>
    <t>Unidade de Saúde da Família Morada do Sol</t>
  </si>
  <si>
    <t>Unidade de Saúde da Família Novo Horizonte</t>
  </si>
  <si>
    <t>Unidade de Saúde da Família Prof. Isabel Auler ARSO 23</t>
  </si>
  <si>
    <t>Unidade de Saúde da Família Santa Bárbara</t>
  </si>
  <si>
    <t>Unidade de Saúde da Família Santa Fé</t>
  </si>
  <si>
    <t>Unidade de Saúde da Família Sarah Leylane</t>
  </si>
  <si>
    <t>Unidade de Saúde da Família Sátiro Alves de Sousa ARSE 111</t>
  </si>
  <si>
    <t>Unidade de Saúde da Família Taquari</t>
  </si>
  <si>
    <t>Unidade de Saúde da Família Valéria Martins Pereira</t>
  </si>
  <si>
    <t>Unidade de Saúde da Família Walter Pereira Morato</t>
  </si>
  <si>
    <t>Unidade de Saúde da Família Walterly Wagner José Ribeiro</t>
  </si>
  <si>
    <t>Unidade de Vigilância e Controle de Zoonoses</t>
  </si>
  <si>
    <t>Vigilância Sanitária</t>
  </si>
  <si>
    <t>SERVIÇOS CREDENCIADOS / TERCEIRIZADOS
Estabelecimentos com administração privada credenciadas para prestação de Serviço via SUS</t>
  </si>
  <si>
    <t>Vision Laser Taquaralto</t>
  </si>
  <si>
    <t>Vision Laser</t>
  </si>
  <si>
    <t>Tecno Prótese</t>
  </si>
  <si>
    <t>Techcapital Filial Palmas</t>
  </si>
  <si>
    <t>Santa Thereza Imagem e Diagnóstico</t>
  </si>
  <si>
    <t>Rede Exemplo Laboratórios</t>
  </si>
  <si>
    <t>Prev Diagnósticos por Imagem</t>
  </si>
  <si>
    <t>Pontual Assistec</t>
  </si>
  <si>
    <t>Otorrino Life Center</t>
  </si>
  <si>
    <t>Opus Hospital de Olhos</t>
  </si>
  <si>
    <t>Oftalmoclínica Visão</t>
  </si>
  <si>
    <t>Neuromed</t>
  </si>
  <si>
    <t>Medimagem Tocantins</t>
  </si>
  <si>
    <t>Laboratório Mais Saúde</t>
  </si>
  <si>
    <t>Laboratório Clínico São Gabriel</t>
  </si>
  <si>
    <t>Laboratório Biossíntese</t>
  </si>
  <si>
    <t>Labexato Laboratório de Análises Clínicas Ltda</t>
  </si>
  <si>
    <t>Ita Imagem</t>
  </si>
  <si>
    <t>Instituto Urológico de Palmas</t>
  </si>
  <si>
    <t>Instituto de Vídeo Endoscopia</t>
  </si>
  <si>
    <t>Instituto de Radiologia e Medicina Diagnóstica</t>
  </si>
  <si>
    <t>Instituto de Oftalmologia Larissa Coimbra</t>
  </si>
  <si>
    <t>Instituto de Oftalmologia do Tocantins</t>
  </si>
  <si>
    <t>Instituto da Visão</t>
  </si>
  <si>
    <t>Hospital Unimed Palmas</t>
  </si>
  <si>
    <t>Hospital de Olhos Yano</t>
  </si>
  <si>
    <t>HOB Palmas</t>
  </si>
  <si>
    <t>Gênesis Centro de Medicina Diagnóstica</t>
  </si>
  <si>
    <t>Gastrocentro</t>
  </si>
  <si>
    <t>Ética Laboratório</t>
  </si>
  <si>
    <t>Fonte: Cadastro Nacional de Estabelecimentos de Saúde - CNES</t>
  </si>
  <si>
    <t>Atendimentos realizados pelos Profissionais de Nível Superior das Equipes de Estratégia Saúde da Família (ESF).</t>
  </si>
  <si>
    <t>Procedimento</t>
  </si>
  <si>
    <t>Consultas médicas</t>
  </si>
  <si>
    <t>Consultas de enfermagem</t>
  </si>
  <si>
    <t>Consultas odontológicas</t>
  </si>
  <si>
    <t>Pré-natal médico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</si>
  <si>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83</t>
    </r>
    <r>
      <rPr>
        <rFont val="Arial"/>
        <color rgb="FF000000"/>
        <sz val="11.0"/>
      </rPr>
      <t>: https://drive.google.com/file/d/1ub-2kNl_gk1oM23wMeKk6HMhjLhhGN-B/view?usp=drive_link</t>
    </r>
  </si>
  <si>
    <t>Pré-natal enfermeiro</t>
  </si>
  <si>
    <t>Puericultura médico</t>
  </si>
  <si>
    <t>Puericultura enfermeiro</t>
  </si>
  <si>
    <r>
      <rPr>
        <rFont val="Arial"/>
        <color rgb="FF000000"/>
        <sz val="11.0"/>
      </rPr>
      <t xml:space="preserve">Fonte: </t>
    </r>
    <r>
      <rPr>
        <rFont val="Arial"/>
        <color rgb="FF000000"/>
        <sz val="11.0"/>
      </rPr>
      <t>Bi.eSUS, acesso em 12/05/2025</t>
    </r>
  </si>
  <si>
    <t>Atendimentos realizados pela Equipe Multiprofissional de Nível Superior na Atenção Primária em Saúde (e-Multi).</t>
  </si>
  <si>
    <t>Atendimento Individual com Assistente Social</t>
  </si>
  <si>
    <t>Atendimento Individual com Fisioterapeuta</t>
  </si>
  <si>
    <t>Atendimento Individual com Nutricionista</t>
  </si>
  <si>
    <t>Atendimento individual com Fonoaudiólogo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</si>
  <si>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84</t>
    </r>
    <r>
      <rPr>
        <rFont val="Arial"/>
        <color rgb="FF000000"/>
        <sz val="11.0"/>
      </rPr>
      <t xml:space="preserve">: https://drive.google.com/file/d/1ub-2kNl_gk1oM23wMeKk6HMhjLhhGN-B/view?usp=drive_link 		
		</t>
    </r>
  </si>
  <si>
    <t>Atendimento Individual com Psicólogo</t>
  </si>
  <si>
    <t>Atendimento Individual com Farmacêutico</t>
  </si>
  <si>
    <t>Atendimentos em grupos com Profissional de Educação Física</t>
  </si>
  <si>
    <t>Ações PSE - Número de participantes</t>
  </si>
  <si>
    <t>Sessões Educativas</t>
  </si>
  <si>
    <t>Número de Participantes das Sessões Educativas</t>
  </si>
  <si>
    <t>Fonte: Bi.eSUS, acesso em 12/05/2025</t>
  </si>
  <si>
    <t>Atendimentos realizados pela Equipe Consultório na Rua</t>
  </si>
  <si>
    <t>Administração de medicamento intramuscular</t>
  </si>
  <si>
    <t>Administração de medicamento oral</t>
  </si>
  <si>
    <t>Verificação de sinais vitais</t>
  </si>
  <si>
    <t>Consulta médica em atenção primária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</si>
  <si>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85</t>
    </r>
    <r>
      <rPr>
        <rFont val="Arial"/>
        <color rgb="FF000000"/>
        <sz val="11.0"/>
      </rPr>
      <t xml:space="preserve">: https://drive.google.com/file/d/1ub-2kNl_gk1oM23wMeKk6HMhjLhhGN-B/view?usp=drive_link 		
		</t>
    </r>
  </si>
  <si>
    <t>Consulta de profissional de nível superior (exceto médico)</t>
  </si>
  <si>
    <t>Curativo simples</t>
  </si>
  <si>
    <t>Visita domiciliar por profissional de nível médio</t>
  </si>
  <si>
    <t>Visita domiciliar/institucional por profissional de nível superior</t>
  </si>
  <si>
    <t>Orientação individual em saúde</t>
  </si>
  <si>
    <t>Ações de redução de danos</t>
  </si>
  <si>
    <t>Ações de articulação de redes intra e intersetoriais</t>
  </si>
  <si>
    <t>Avaliação antropométrica</t>
  </si>
  <si>
    <t>Coleta de material para exame</t>
  </si>
  <si>
    <t>Atendimentos realizados pelos Profissionais de Nível Médio das Equipes de Estratégia Saúde da Família (ESF)</t>
  </si>
  <si>
    <t>Visitas dos Agentes Comunitários de Saúde</t>
  </si>
  <si>
    <t>Triagem Neonatal (Teste do Pezinho)</t>
  </si>
  <si>
    <t>Aferição de Pressão Arterial</t>
  </si>
  <si>
    <t>Aferição Temperatura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</si>
  <si>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85</t>
    </r>
    <r>
      <rPr>
        <rFont val="Arial"/>
        <color rgb="FF000000"/>
        <sz val="11.0"/>
      </rPr>
      <t>: https://drive.google.com/file/d/1ub-2kNl_gk1oM23wMeKk6HMhjLhhGN-B/view?usp=drive_link</t>
    </r>
  </si>
  <si>
    <t>Medição de Peso</t>
  </si>
  <si>
    <t>Medição de Altura</t>
  </si>
  <si>
    <t>Verificação de Glicemia Capilar</t>
  </si>
  <si>
    <t>Retirada de Pontos</t>
  </si>
  <si>
    <t>Curativos Realizados</t>
  </si>
  <si>
    <t>Nebulização</t>
  </si>
  <si>
    <t>Administração de Medicamentos</t>
  </si>
  <si>
    <t>Imunização (data registro)</t>
  </si>
  <si>
    <t>Atendimentos nas Unidades de Saúde da Família por Capítulo do CID-10</t>
  </si>
  <si>
    <t>Capítulo CID10</t>
  </si>
  <si>
    <t>Sem CID-10 especificado no atendimento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</si>
  <si>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86</t>
    </r>
    <r>
      <rPr>
        <rFont val="Arial"/>
        <color rgb="FF000000"/>
        <sz val="11.0"/>
      </rPr>
      <t xml:space="preserve">: https://drive.google.com/file/d/1ub-2kNl_gk1oM23wMeKk6HMhjLhhGN-B/view?usp=drive_link </t>
    </r>
  </si>
  <si>
    <t>CAP 16 - Algumas afecções originadas no período perinatal Doenças do sistema osteomuscular e tecido conjuntivo</t>
  </si>
  <si>
    <t xml:space="preserve">Fonte: Bi.eSUS, acesso em 16 de maio de 2025
</t>
  </si>
  <si>
    <t>Indicador 01: Proporção de gestantes com pelo menos 6 consultas pré-natal (PN) realizadas, sendo a primeira realizada até a 12ª semana de gestação</t>
  </si>
  <si>
    <t>Meta: 45%</t>
  </si>
  <si>
    <t>DISTRITO SANITÁRIO - REGIÃO NORTE</t>
  </si>
  <si>
    <t>DISTRITO SANITÁRIO - REGIÃO CENTRAL</t>
  </si>
  <si>
    <t>DISTRITO SANITÁRIO - REGIÃO SUL</t>
  </si>
  <si>
    <t>Unidades de Saúde da Família</t>
  </si>
  <si>
    <t>Indicador Sintético Final %</t>
  </si>
  <si>
    <t>USF ARNE 53 (406 NORTE)</t>
  </si>
  <si>
    <t>USF VALÉRIA MARTINS PEREIRA (1206 SUL)</t>
  </si>
  <si>
    <t>USF JOSÉ HERMES</t>
  </si>
  <si>
    <t>USF ARNE 64 (508 NORTE)</t>
  </si>
  <si>
    <t>USF SATILO ALVES DE SOUSA (1103 SUL)</t>
  </si>
  <si>
    <t>USF SANTA FÉ</t>
  </si>
  <si>
    <t>USF LOIANE MORENO VIEIRA (210 SUL)</t>
  </si>
  <si>
    <t>USF HEDER DE OLIVEIRA SILVA (1304 SUL)</t>
  </si>
  <si>
    <t>USF LAURIDES MILHOMEM</t>
  </si>
  <si>
    <t>USF DEISE DE FATIMA A. PAULA (108 SUL)</t>
  </si>
  <si>
    <t>USF ALBERTINO SANTOS (1004 SUL)</t>
  </si>
  <si>
    <t>USF SANTA BÁRBARA</t>
  </si>
  <si>
    <t>USF JOSÉ LUIZ OTAVIANI (307 NORTE)</t>
  </si>
  <si>
    <t>USF AURENY II</t>
  </si>
  <si>
    <t>USF WALTER PEREIRA MORATO</t>
  </si>
  <si>
    <t>USF ARNO 41 (403 NORTE)</t>
  </si>
  <si>
    <t>USF LIBERDADE</t>
  </si>
  <si>
    <t>USF TAQUARI</t>
  </si>
  <si>
    <t>USF ARNO 42 (405 NORTE)</t>
  </si>
  <si>
    <t>USF ASR SE 75 (712 SUL)</t>
  </si>
  <si>
    <t>USF BELA VISTA</t>
  </si>
  <si>
    <t>USF ARNO 44 (409 NORTE)</t>
  </si>
  <si>
    <t>USF MARIAZINHA (Buritirana)</t>
  </si>
  <si>
    <t>USF JOSÉ LÚCIO</t>
  </si>
  <si>
    <t>USF ARNO 61 (503 NORTE)</t>
  </si>
  <si>
    <t>USF ARSE 82 (806 SUL)</t>
  </si>
  <si>
    <t>USF MORADA DO SOL</t>
  </si>
  <si>
    <t>USF ARNO 71 (603 NORTE)</t>
  </si>
  <si>
    <t>USF NOVO HORIZONTE</t>
  </si>
  <si>
    <t>USF EUGÊNIO PINHEIRO</t>
  </si>
  <si>
    <t>USF FRANCISCO JUNIOR ARSO 41 (403 SUL)</t>
  </si>
  <si>
    <t>USF ALTO BONITO (AURENY IV)</t>
  </si>
  <si>
    <t>USF PROF ISABEL AULER ARSO 23 (207 SUL)</t>
  </si>
  <si>
    <t>USF WALTERLY (Taquaruçu Grande)</t>
  </si>
  <si>
    <t>Fonte: SEMUS/DAP, BI Saúde (Business Intelligence da Saúde), Acesso em 30 de abril de 2025.</t>
  </si>
  <si>
    <t>Indicador 02: Proporção de gestantes com realização de exames para sífilis e HIV</t>
  </si>
  <si>
    <t>Meta: 60%</t>
  </si>
  <si>
    <t>Indicador 03: Proporção de gestantes com atendimento odontológico realizado</t>
  </si>
  <si>
    <t>Indicador 04: ​​Proporção de mulheres com coleta de citopatológico na APS</t>
  </si>
  <si>
    <t>Meta: 40%</t>
  </si>
  <si>
    <t>Indicador 05: Proporção de crianças de 1 (um) ano de idade vacinadas na APS contra Difteria, Tétano, Coqueluche, Hepatite B, infecções causadas por Haemophilus Influenza e tipo B e Poliomielite Inativada;</t>
  </si>
  <si>
    <t>Meta: 95%</t>
  </si>
  <si>
    <t>Indicador 06: Proporção de pessoas com hipertensão, com consulta e pressão arterial aferida no semestre</t>
  </si>
  <si>
    <t>Meta: 50%</t>
  </si>
  <si>
    <t>Indicador 07: Proporção de pessoas com diabetes, com consulta e hemoglobina glicada solicitada no semestre</t>
  </si>
  <si>
    <t>Número de pessoas com desnutrição (magreza acentuada ou baixo peso), por ciclo de vida, verificadas na Atenção Primária à Saúde.</t>
  </si>
  <si>
    <t>Mês/2025</t>
  </si>
  <si>
    <t>Monitoramento prevalência de desnutrição</t>
  </si>
  <si>
    <t>Crianças 0 a 2 anos</t>
  </si>
  <si>
    <t>Crianças 2 a 5 anos</t>
  </si>
  <si>
    <t>Crianças 
5 a 10 anos</t>
  </si>
  <si>
    <t>Adolescentes</t>
  </si>
  <si>
    <t>Adultos</t>
  </si>
  <si>
    <t>Idosos</t>
  </si>
  <si>
    <t>Gestantes</t>
  </si>
  <si>
    <t>Nº</t>
  </si>
  <si>
    <t>%</t>
  </si>
  <si>
    <t xml:space="preserve"> 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</si>
  <si>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95</t>
    </r>
    <r>
      <rPr>
        <rFont val="Arial"/>
        <color rgb="FF000000"/>
        <sz val="11.0"/>
      </rPr>
      <t xml:space="preserve">: https://drive.google.com/file/d/1ub-2kNl_gk1oM23wMeKk6HMhjLhhGN-B/view?usp=drive_link </t>
    </r>
  </si>
  <si>
    <t xml:space="preserve">Fonte: Sisvan, acesso em 14 de maio de 2025. </t>
  </si>
  <si>
    <t>Número de pessoas com sobrepeso, por ciclo de vida, verificadas na Atenção Primária à Saúde. SISVAN, Palmas, 2025.</t>
  </si>
  <si>
    <t>Mês
2025</t>
  </si>
  <si>
    <t>Monitoramento prevalência de sobrepeso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</si>
  <si>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95</t>
    </r>
    <r>
      <rPr>
        <rFont val="Arial"/>
        <color rgb="FF000000"/>
        <sz val="11.0"/>
      </rPr>
      <t xml:space="preserve">: https://drive.google.com/file/d/1ub-2kNl_gk1oM23wMeKk6HMhjLhhGN-B/view?usp=drive_link </t>
    </r>
  </si>
  <si>
    <t>Número de pessoas com obesidade, por ciclo de vida, verificadas na Atenção Primária à Saúde. SISVAN, Palmas, 2025.</t>
  </si>
  <si>
    <t>Monitoramento prevalência de obesidade**</t>
  </si>
  <si>
    <t>n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</si>
  <si>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96</t>
    </r>
    <r>
      <rPr>
        <rFont val="Arial"/>
        <color rgb="FF000000"/>
        <sz val="11.0"/>
      </rPr>
      <t xml:space="preserve">: https://drive.google.com/file/d/1ub-2kNl_gk1oM23wMeKk6HMhjLhhGN-B/view?usp=drive_link </t>
    </r>
  </si>
  <si>
    <t>** Não há classificação de obesidade para pessoas idosas.</t>
  </si>
  <si>
    <t>Número de pessoas com o estado nutricional avaliado, segundo ciclos de vida, verificados na Atenção Primária à Saúde nos 1º quadrimestre 2025, Palmas-TO, 2025.</t>
  </si>
  <si>
    <t>Número de pessoas com estado nutricional avaliados</t>
  </si>
  <si>
    <t>Crianças 5 a 10 anos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</si>
  <si>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96</t>
    </r>
    <r>
      <rPr>
        <rFont val="Arial"/>
        <color rgb="FF000000"/>
        <sz val="11.0"/>
      </rPr>
      <t xml:space="preserve">: https://drive.google.com/file/d/1ub-2kNl_gk1oM23wMeKk6HMhjLhhGN-B/view?usp=drive_link </t>
    </r>
  </si>
  <si>
    <t>Atendimentos realizados por categoria profissional da equipe de saúde prisional</t>
  </si>
  <si>
    <t>Categoria</t>
  </si>
  <si>
    <t>Médico</t>
  </si>
  <si>
    <t>Enfermeiro</t>
  </si>
  <si>
    <t xml:space="preserve">Para referência, a análise do Relatório Detalhado do Quadrimestre Anterior (RDQA) referente ao primeiro quadrimestre pode ser consultada no documento anexo, especificamente nas páginas 97: https://drive.google.com/file/d/1ub-2kNl_gk1oM23wMeKk6HMhjLhhGN-B/view?usp=drive_link </t>
  </si>
  <si>
    <t>Farmacêutico</t>
  </si>
  <si>
    <t>Fonte: SEMUS/DAP, BI Saúde (Business Intelligence da Saúde), Acesso em 14 de maio de 2025</t>
  </si>
  <si>
    <t>Procedimentos realizados por categoria profissional da equipe de saúde prisional</t>
  </si>
  <si>
    <t>Procedimentos</t>
  </si>
  <si>
    <t>Administração de medicamentos por via endovenosa</t>
  </si>
  <si>
    <t>Administração de medicamentos por via intramuscular</t>
  </si>
  <si>
    <t>Aferição de pressão arterial</t>
  </si>
  <si>
    <t>Aferição de temperatura</t>
  </si>
  <si>
    <t>Coleta de material para exame laboratorial</t>
  </si>
  <si>
    <t>Consulta de profissionais de nível superior na atenção primária (exceto médico)</t>
  </si>
  <si>
    <t>Consulta medica em atenção primária</t>
  </si>
  <si>
    <t>Medição de peso</t>
  </si>
  <si>
    <t>Teste rápido de hiv</t>
  </si>
  <si>
    <t>Teste rápido para detecção de infecção pelo hbv</t>
  </si>
  <si>
    <t>Teste rápido para sífilis</t>
  </si>
  <si>
    <t>Glicemia capilar</t>
  </si>
  <si>
    <t>Atendimentos realizados no Centro de Atenção Especializada em Saúde Dr. Ewaldo Borges Resende – Ambulatório de Saúde Mental Infanto Juvenil.</t>
  </si>
  <si>
    <t>Fonoaudiologia</t>
  </si>
  <si>
    <t>Psicologia</t>
  </si>
  <si>
    <r>
      <rPr>
        <rFont val="Arial"/>
        <sz val="11.0"/>
      </rPr>
      <t xml:space="preserve">Para referência, a análise do Relatório Detalhado do Quadrimestre Anterior (RDQA) referente ao primeiro quadrimestre pode ser consultada no documento anexo, especificamente nas páginas 99-100: </t>
    </r>
    <r>
      <rPr>
        <rFont val="Arial"/>
        <color rgb="FF1155CC"/>
        <sz val="11.0"/>
        <u/>
      </rPr>
      <t>https://drive.google.com/file/d/1ub-2kNl_gk1oM23wMeKk6HMhjLhhGN-B/view?usp=drive_link</t>
    </r>
  </si>
  <si>
    <t>Nutricionista</t>
  </si>
  <si>
    <t>Assistente Social</t>
  </si>
  <si>
    <t>Terapeuta Ocupacional*</t>
  </si>
  <si>
    <t>Médico Psiquiatra</t>
  </si>
  <si>
    <t>Total categoria</t>
  </si>
  <si>
    <t>Fonte: Fonte: Bi.eSUS, acesso em 15/05/2025 acesso em 15/05/2025</t>
  </si>
  <si>
    <t>Atendimentos realizados no CAPS II - Centro de Atenção Psicossocial</t>
  </si>
  <si>
    <t>Atendimento individual de paciente em centro de atenção psicossocial</t>
  </si>
  <si>
    <t>Atendimento individual em psicoterapia</t>
  </si>
  <si>
    <t>Atendimento em grupo de paciente em centro de atenção psicossocial</t>
  </si>
  <si>
    <t>Acolhimento diurno de paciente em centro de atenção psicossocial</t>
  </si>
  <si>
    <t>Atendimento familiar em centro de atenção psicossocial</t>
  </si>
  <si>
    <t>Acolhimento inicial por centro de atenção psicossocial</t>
  </si>
  <si>
    <t>Atendimento domiciliar para pacientes de centro de atenção psicossocial e/ou familiares</t>
  </si>
  <si>
    <r>
      <rPr>
        <rFont val="Arial"/>
        <sz val="11.0"/>
      </rPr>
      <t xml:space="preserve">Para referência, a análise do Relatório Detalhado do Quadrimestre Anterior (RDQA) referente ao primeiro quadrimestre pode ser consultada no documento anexo, especificamente nas páginas 100-101: </t>
    </r>
    <r>
      <rPr>
        <rFont val="Arial"/>
        <color rgb="FF1155CC"/>
        <sz val="11.0"/>
        <u/>
      </rPr>
      <t>https://drive.google.com/file/d/1ub-2kNl_gk1oM23wMeKk6HMhjLhhGN-B/view?usp=drive_link</t>
    </r>
  </si>
  <si>
    <t>Atenção às situações de crise</t>
  </si>
  <si>
    <t>Matriciamento de equipes da atenção básica</t>
  </si>
  <si>
    <t>Total Categoria</t>
  </si>
  <si>
    <t>Fonte: FONTE: DATASUS/SIASUS/TABWIN acesso em 15/05/2025. ** Mês de abril o sistema DATASUS/SIASUS/TABWIN ainda não computou.</t>
  </si>
  <si>
    <t>Atendimentos realizados no CAPS AD III 24 horas - Centro de Atenção Psicossocial Álcool e outras Drogas</t>
  </si>
  <si>
    <t>Jan</t>
  </si>
  <si>
    <t>Fev</t>
  </si>
  <si>
    <t>Mar</t>
  </si>
  <si>
    <t>Abr</t>
  </si>
  <si>
    <t>Atendimento Assistente Social</t>
  </si>
  <si>
    <t>Atendimento Enfermeiro</t>
  </si>
  <si>
    <t>Atendimento Farmacêutico</t>
  </si>
  <si>
    <t>Atendimento Médico</t>
  </si>
  <si>
    <t>Atendimento Educador Físico</t>
  </si>
  <si>
    <t>Atendimento Psicólogo</t>
  </si>
  <si>
    <t>Acolhimento noturno por CAPS</t>
  </si>
  <si>
    <t>Atendimento individual de paciente em CAPS</t>
  </si>
  <si>
    <t>Atendimento em grupo de paciente em CAPS</t>
  </si>
  <si>
    <r>
      <rPr>
        <rFont val="Arial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sz val="11.0"/>
      </rPr>
      <t>101-102</t>
    </r>
    <r>
      <rPr>
        <rFont val="Arial"/>
        <sz val="11.0"/>
      </rPr>
      <t xml:space="preserve">: </t>
    </r>
    <r>
      <rPr>
        <rFont val="Arial"/>
        <color rgb="FF1155CC"/>
        <sz val="11.0"/>
        <u/>
      </rPr>
      <t>https://drive.google.com/file/d/1ub-2kNl_gk1oM23wMeKk6HMhjLhhGN-B/view?usp=drive_link</t>
    </r>
  </si>
  <si>
    <t>Fonte: Bi.eSUS, acesso em 15/05/2025.</t>
  </si>
  <si>
    <t>Atendimentos realizados no CAPS i - Centro de Atenção Psicossocial Infantojuvenil Dr. Emílio Fernandes</t>
  </si>
  <si>
    <t>Atendimento Individual – Assistente Social</t>
  </si>
  <si>
    <t>Atendimento Individual – Enfermeiro</t>
  </si>
  <si>
    <t>Atendimento Individual – Farmacêutico</t>
  </si>
  <si>
    <t>Atendimento Individual – Fisioterapeuta</t>
  </si>
  <si>
    <t>Atendimento Individual – Fonoaudiólogo</t>
  </si>
  <si>
    <t>Atendimento Individual – Médico</t>
  </si>
  <si>
    <t>Atendimento Individual – Nutricionista</t>
  </si>
  <si>
    <t>Atendimento Individual – Profissional de Educação Física</t>
  </si>
  <si>
    <t>Atendimento Individual – Psicólogo</t>
  </si>
  <si>
    <r>
      <rPr>
        <rFont val="Arial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sz val="11.0"/>
      </rPr>
      <t>102</t>
    </r>
    <r>
      <rPr>
        <rFont val="Arial"/>
        <sz val="11.0"/>
      </rPr>
      <t xml:space="preserve">: </t>
    </r>
    <r>
      <rPr>
        <rFont val="Arial"/>
        <color rgb="FF1155CC"/>
        <sz val="11.0"/>
        <u/>
      </rPr>
      <t>https://drive.google.com/file/d/1ub-2kNl_gk1oM23wMeKk6HMhjLhhGN-B/view?usp=drive_link</t>
    </r>
  </si>
  <si>
    <t>Total de Atendimentos Individuais</t>
  </si>
  <si>
    <t>Atendimento em Grupo</t>
  </si>
  <si>
    <t>Matriciamento na Atenção Básica</t>
  </si>
  <si>
    <t>Produção da Rede de Atenção Psicossocial por procedimentos realizados</t>
  </si>
  <si>
    <t>Procedimentos realizados</t>
  </si>
  <si>
    <t>Atendimento em Oficina Terapêutica i - Saúde Mental</t>
  </si>
  <si>
    <t>Atendimento em Oficina Terapêutica ii- Saúde Mental</t>
  </si>
  <si>
    <t>Acolhimento diurno de paciente em CAPS</t>
  </si>
  <si>
    <t>Atendimento familiar em CAPS</t>
  </si>
  <si>
    <t>Acolhimento inicial por CAPS</t>
  </si>
  <si>
    <t>Atendimento domiciliar para pacientes de CAPS</t>
  </si>
  <si>
    <t>Fortalecimento do protagonismo de usuários de CAPS e seus familiares</t>
  </si>
  <si>
    <t>Práticas expressivas e comunicativas em CAPS</t>
  </si>
  <si>
    <r>
      <rPr>
        <rFont val="Arial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sz val="11.0"/>
      </rPr>
      <t>103-104</t>
    </r>
    <r>
      <rPr>
        <rFont val="Arial"/>
        <sz val="11.0"/>
      </rPr>
      <t xml:space="preserve">: </t>
    </r>
    <r>
      <rPr>
        <rFont val="Arial"/>
        <color rgb="FF1155CC"/>
        <sz val="11.0"/>
        <u/>
      </rPr>
      <t>https://drive.google.com/file/d/1ub-2kNl_gk1oM23wMeKk6HMhjLhhGN-B/view?usp=drive_link</t>
    </r>
  </si>
  <si>
    <t>Ações de reabilitação psicossocial</t>
  </si>
  <si>
    <t>Promoção de contratualidade no território</t>
  </si>
  <si>
    <t>Matriciamento de equipes dos pontos de atenção da urgência e emergência, e dos serviços hospital</t>
  </si>
  <si>
    <t>Apoio matricial em vigilância à saúde do trabalhador (VISAT) para outros componentes da vigilância</t>
  </si>
  <si>
    <t>Fonte: DATASUS/SIASUS/TabWin acesso: 19 de maio de 2025.</t>
  </si>
  <si>
    <t>Procedimentos Clínicos realizados na atenção especializada ambulatorial da rede própria municipal.</t>
  </si>
  <si>
    <t>Coleta de material</t>
  </si>
  <si>
    <t>Diagnóstico em laboratório clínico</t>
  </si>
  <si>
    <t>Exames citopatológicos</t>
  </si>
  <si>
    <t>Exames anatomopatológicos</t>
  </si>
  <si>
    <t>Diagnóstico por radiologia</t>
  </si>
  <si>
    <t>Diagnóstico por ultrassonografia</t>
  </si>
  <si>
    <t>Diagnóstico por endoscopia - Aparelho digestivo (Colonoscopia, Endoscopia e Retossigmoidoscopia)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</si>
  <si>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109</t>
    </r>
    <r>
      <rPr>
        <rFont val="Arial"/>
        <color rgb="FF000000"/>
        <sz val="11.0"/>
      </rPr>
      <t xml:space="preserve">: https://drive.google.com/file/d/1ub-2kNl_gk1oM23wMeKk6HMhjLhhGN-B/view?usp=drive_link </t>
    </r>
  </si>
  <si>
    <t>Diagnóstico em cardiologia (Eletrocardiograma, Holter 24h, Mapa, Teste de Esforço)</t>
  </si>
  <si>
    <t>Diagnóstico em otorrinolaringologia/fonoaudiologia (Audiometria, Imitanciometria)</t>
  </si>
  <si>
    <t>Diagnóstico por teste rápido (Teste realizado fora da estrutura de laboratório)</t>
  </si>
  <si>
    <t xml:space="preserve">Fonte: DATASUS/SIASUS/TABWIN acesso em 21/05/2025
** Mês de abril o sistema DATASUS/SIASUS/TABWIN ainda não computou.
</t>
  </si>
  <si>
    <t>Procedimentos Clínicos realizados na atenção especializada ambulatorial da rede própria municipal</t>
  </si>
  <si>
    <t>Consultas médicas especializadas</t>
  </si>
  <si>
    <t>Consultas outros profissionais de nível superior</t>
  </si>
  <si>
    <t>Atendimento/Acompanhamento em saúde do trabalhador</t>
  </si>
  <si>
    <t>Atendimento pré-hospitalar de urgência</t>
  </si>
  <si>
    <t>Outros atendimentos realizados por profissionais de nível superior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</si>
  <si>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109</t>
    </r>
    <r>
      <rPr>
        <rFont val="Arial"/>
        <color rgb="FF000000"/>
        <sz val="11.0"/>
      </rPr>
      <t xml:space="preserve">: https://drive.google.com/file/d/1ub-2kNl_gk1oM23wMeKk6HMhjLhhGN-B/view?usp=drive_link </t>
    </r>
  </si>
  <si>
    <t>Atenção domiciliar</t>
  </si>
  <si>
    <t>Consulta/Atendimento ás urgências (em geral)</t>
  </si>
  <si>
    <t>Atendimento/Acompanhamento psicossocial</t>
  </si>
  <si>
    <t>Atendimentos de enfermagem (em geral)</t>
  </si>
  <si>
    <t>Fisioterapia</t>
  </si>
  <si>
    <t>Tratamentos odontológicos</t>
  </si>
  <si>
    <t>Práticas integrativas e complementares (Acupuntura e Auriculoterapia)</t>
  </si>
  <si>
    <t>Fonte: FONTE: DATASUS/SIASUS/TABWIN acesso em 21/05/2025 
** Mês de abril o sistema DATASUS/SIASUS/TABWIN ainda não computou.</t>
  </si>
  <si>
    <t>Procedimentos Cirúrgicos realizados na atenção especializada ambulatorial da rede própria municipal.</t>
  </si>
  <si>
    <t>Pequenas cirurgias e cirurgias de pele, tecido subcutâneo e mucosa</t>
  </si>
  <si>
    <t>Cirurgia das vias aéreas superiores, da face, da cabeça e do pescoço</t>
  </si>
  <si>
    <t>Cirurgia Oral / Bucomaxilofacial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</si>
  <si>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109: </t>
    </r>
    <r>
      <rPr>
        <rFont val="Arial"/>
        <color rgb="FF1155CC"/>
        <sz val="11.0"/>
        <u/>
      </rPr>
      <t>https://drive.google.com/file/d/1ub-2kNl_gk1oM23wMeKk6HMhjLhhGN-B/view?usp=drive_link</t>
    </r>
  </si>
  <si>
    <t>Fonte: DATASUS/SIASUS/TABWIN acesso em 21/05/2025
** Mês de abril o sistema DATASUS/SIASUS/TABWIN ainda não computou.</t>
  </si>
  <si>
    <t>Consultas Especializadas - realizadas na rede própria municipal</t>
  </si>
  <si>
    <t>Especialidade Médica</t>
  </si>
  <si>
    <t>Médico Residente</t>
  </si>
  <si>
    <t>Médico Infectologista</t>
  </si>
  <si>
    <t>Médico Acupunturista</t>
  </si>
  <si>
    <t>Médico Alergista E Imunologista</t>
  </si>
  <si>
    <t>Médico Neurologista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</si>
  <si>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109: </t>
    </r>
    <r>
      <rPr>
        <rFont val="Arial"/>
        <color rgb="FF1155CC"/>
        <sz val="11.0"/>
        <u/>
      </rPr>
      <t>https://drive.google.com/file/d/1ub-2kNl_gk1oM23wMeKk6HMhjLhhGN-B/view?usp=drive_link</t>
    </r>
  </si>
  <si>
    <t>Médico Angiologista</t>
  </si>
  <si>
    <t>Médico Nutrologista</t>
  </si>
  <si>
    <t>Médico Cardiologista</t>
  </si>
  <si>
    <t>Médico Pediatra</t>
  </si>
  <si>
    <t>Médico Clínico</t>
  </si>
  <si>
    <t>Médico Dermatologista</t>
  </si>
  <si>
    <t>Médico Reumatologista</t>
  </si>
  <si>
    <t>Médico Endocrinologista E Metabologista</t>
  </si>
  <si>
    <t>Médico Gastroenterologista</t>
  </si>
  <si>
    <t>Médico Geriatra</t>
  </si>
  <si>
    <t>Médico em Cirurgia Vascular</t>
  </si>
  <si>
    <t>Médico Cirurgião Geral</t>
  </si>
  <si>
    <t>Médico Cirurgião Pediátrico</t>
  </si>
  <si>
    <t>Médico Ginecologista E Obstetra</t>
  </si>
  <si>
    <t>Médico Mastologista</t>
  </si>
  <si>
    <t>Médico Ortopedista e Traumatologista</t>
  </si>
  <si>
    <t>Médico Otorrinolaringologista</t>
  </si>
  <si>
    <t>Médico Coloproctologista</t>
  </si>
  <si>
    <t>Médico Urologista</t>
  </si>
  <si>
    <t>Médico Em Radiologia e Diagnóstico Por Imagem</t>
  </si>
  <si>
    <t>Fonte: DATASUS/SIASUS/TABWIN acesso em 21/05/2025
** Mês de abril o sistema DATASUS/SIASUS/TABWIN ainda não computou</t>
  </si>
  <si>
    <t>Consultas médicas  realizados na atenção especializada ambulatorial na rede credenciada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</si>
  <si>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109: </t>
    </r>
    <r>
      <rPr>
        <rFont val="Arial"/>
        <color rgb="FF1155CC"/>
        <sz val="11.0"/>
        <u/>
      </rPr>
      <t>https://drive.google.com/file/d/1ub-2kNl_gk1oM23wMeKk6HMhjLhhGN-B/view?usp=drive_link</t>
    </r>
  </si>
  <si>
    <t>Médico Em Cirurgia Vascular</t>
  </si>
  <si>
    <t>Médico Em Radiologia E Diagnóstico Por Imagem</t>
  </si>
  <si>
    <t>Médico Ortopedista E Traumatologista</t>
  </si>
  <si>
    <t xml:space="preserve"> Fonte: Bi.eSUS, acesso em 21/05/2025.
</t>
  </si>
  <si>
    <t>Atendimentos na Policlínica de Taquaralto por Capítulo da CID-10.</t>
  </si>
  <si>
    <t>Fonte:  Bi.eSUS, acesso em 15/05/2025.</t>
  </si>
  <si>
    <t>Atendimentos no Ambulatório Municipal de Atenção à Saúde Dr Eduardo Medrado conforme o CID-10</t>
  </si>
  <si>
    <t>Fonte:  Bi.eSUS, acesso em 15/05/202</t>
  </si>
  <si>
    <t>Atendimentos no Centro de Atenção Especializado à Saúde Francisca Romana Chaves por CID-10</t>
  </si>
  <si>
    <t>Atendimentos realizados no Centro de Atenção Especializada em Saúde Dr. Ewaldo Borges Resende por CID-10</t>
  </si>
  <si>
    <t xml:space="preserve"> Atendimentos realizados nas Unidades de Pronto Atendimento (UPAS)
</t>
  </si>
  <si>
    <t xml:space="preserve">Analise </t>
  </si>
  <si>
    <t>Para referência, a análise do Relatório Detalhado do Quadrimestre Anterior (RDQA) referente ao primeiro quadrimestre pode ser consultada no documento anexo, especificamente na página 109: https://drive.google.com/file/d/1ub-2kNl_gk1oM23wMeKk6HMhjLhhGN-B/view?usp=drive_link</t>
  </si>
  <si>
    <t>Dentista</t>
  </si>
  <si>
    <t>Atendimentos na UPA Norte por Capítulo da CID-10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</si>
  <si>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109: </t>
    </r>
    <r>
      <rPr>
        <rFont val="Arial"/>
        <color rgb="FF1155CC"/>
        <sz val="11.0"/>
        <u/>
      </rPr>
      <t>https://drive.google.com/file/d/1ub-2kNl_gk1oM23wMeKk6HMhjLhhGN-B/view?usp=drive_link</t>
    </r>
  </si>
  <si>
    <t>Atendimentos na UPA Sul por Capítulo da CID-10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</si>
  <si>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109: </t>
    </r>
    <r>
      <rPr>
        <rFont val="Arial"/>
        <color rgb="FF1155CC"/>
        <sz val="11.0"/>
        <u/>
      </rPr>
      <t>https://drive.google.com/file/d/1ub-2kNl_gk1oM23wMeKk6HMhjLhhGN-B/view?usp=drive_link</t>
    </r>
  </si>
  <si>
    <t>Chamados realizados para o Serviço Móvel de Urgência (SAMU)</t>
  </si>
  <si>
    <t>Dados dos Chamados</t>
  </si>
  <si>
    <t>Nº de Chamadas (CRU) Palmas</t>
  </si>
  <si>
    <t>Atendimentos com envio de ambulância</t>
  </si>
  <si>
    <t>Tipos de Ocorrências</t>
  </si>
  <si>
    <t>Atendimento Pré-Hospitalar (APH)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</si>
  <si>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111</t>
    </r>
    <r>
      <rPr>
        <rFont val="Arial"/>
        <color rgb="FF000000"/>
        <sz val="11.0"/>
      </rPr>
      <t>: https://drive.google.com/file/d/1ub-2kNl_gk1oM23wMeKk6HMhjLhhGN-B/view?usp=drive_link</t>
    </r>
  </si>
  <si>
    <t>Transferência inter-hospitalar (todas)</t>
  </si>
  <si>
    <t>Transferência intermunicipal</t>
  </si>
  <si>
    <t>Atendimentos seguidos de cancelamento (QTA)</t>
  </si>
  <si>
    <t>Fonte: Setor de estatística do SAMU Palmas, acesso em 25 de maio de 2025</t>
  </si>
  <si>
    <t>Principais atendimentos por natureza das ocorrências no Serviço Móvel de Urgência (SAMU)</t>
  </si>
  <si>
    <t>Ocorrências</t>
  </si>
  <si>
    <t>Acidentes de Trânsito</t>
  </si>
  <si>
    <t>Clínico</t>
  </si>
  <si>
    <t>Gineco-obstétrico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</si>
  <si>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112</t>
    </r>
    <r>
      <rPr>
        <rFont val="Arial"/>
        <color rgb="FF000000"/>
        <sz val="11.0"/>
      </rPr>
      <t>: https://drive.google.com/file/d/1ub-2kNl_gk1oM23wMeKk6HMhjLhhGN-B/view?usp=drive_link</t>
    </r>
  </si>
  <si>
    <t>Psiquiátricos</t>
  </si>
  <si>
    <t>Pediátricos (todas as naturezas)</t>
  </si>
  <si>
    <t>Outros (transportes, trocas de sondas, etc.)</t>
  </si>
  <si>
    <t>Destino da vítimas atendidos pelo Serviço Móvel de Urgência (SAMU)</t>
  </si>
  <si>
    <t>Destino das Vítimas</t>
  </si>
  <si>
    <t>UPA Norte</t>
  </si>
  <si>
    <t>UPA Sul</t>
  </si>
  <si>
    <t>HGP</t>
  </si>
  <si>
    <t>HGP Infantil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</si>
  <si>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112</t>
    </r>
    <r>
      <rPr>
        <rFont val="Arial"/>
        <color rgb="FF000000"/>
        <sz val="11.0"/>
      </rPr>
      <t>: https://drive.google.com/file/d/1ub-2kNl_gk1oM23wMeKk6HMhjLhhGN-B/view?usp=drive_link</t>
    </r>
  </si>
  <si>
    <t>Hospital Dona Regina</t>
  </si>
  <si>
    <t>Hospitais da Rede Particular</t>
  </si>
  <si>
    <t>Outros</t>
  </si>
  <si>
    <t>Atendimentos por dia da semana pelo Serviço Móvel de Urgência (SAMU)</t>
  </si>
  <si>
    <t>Dia da semana</t>
  </si>
  <si>
    <t>Segunda-feira</t>
  </si>
  <si>
    <t>Terça-feira</t>
  </si>
  <si>
    <t>Quarta-feira</t>
  </si>
  <si>
    <t>Quinta-feira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</si>
  <si>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112</t>
    </r>
    <r>
      <rPr>
        <rFont val="Arial"/>
        <color rgb="FF000000"/>
        <sz val="11.0"/>
      </rPr>
      <t>: https://drive.google.com/file/d/1ub-2kNl_gk1oM23wMeKk6HMhjLhhGN-B/view?usp=drive_link</t>
    </r>
  </si>
  <si>
    <t>Sexta-feira</t>
  </si>
  <si>
    <t>Sábado</t>
  </si>
  <si>
    <t>Domingo</t>
  </si>
  <si>
    <t>Atendimentos por horário do dia pelo Serviço Móvel de Urgência (SAMU)</t>
  </si>
  <si>
    <t>Horário</t>
  </si>
  <si>
    <t>00 a 02</t>
  </si>
  <si>
    <t>02 a 04</t>
  </si>
  <si>
    <t>04 a 06</t>
  </si>
  <si>
    <t>06 a 08</t>
  </si>
  <si>
    <t>08 a 10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</si>
  <si>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113</t>
    </r>
    <r>
      <rPr>
        <rFont val="Arial"/>
        <color rgb="FF000000"/>
        <sz val="11.0"/>
      </rPr>
      <t>: https://drive.google.com/file/d/1ub-2kNl_gk1oM23wMeKk6HMhjLhhGN-B/view?usp=drive_link</t>
    </r>
  </si>
  <si>
    <t>10 a 12</t>
  </si>
  <si>
    <t>12 a 14</t>
  </si>
  <si>
    <t>14 a 16</t>
  </si>
  <si>
    <t>16 a 18</t>
  </si>
  <si>
    <t>18 a 20</t>
  </si>
  <si>
    <t>20 a 22</t>
  </si>
  <si>
    <t>22 a 00</t>
  </si>
  <si>
    <t>Procedimentos de diagnósticos realizados na atenção especializada ambulatorial na rede credenciada.</t>
  </si>
  <si>
    <t>Procedimentos de diagnósticos</t>
  </si>
  <si>
    <t>Diagnóstico por tomografia</t>
  </si>
  <si>
    <t>Diagnóstico por ressonância magnética</t>
  </si>
  <si>
    <t>Diagnóstico por endoscopia - Aparelho urinário (Cistoscopia)</t>
  </si>
  <si>
    <t>Diagnóstico em neurologia (Eletroencefalograma, Eletroneuromiografia)</t>
  </si>
  <si>
    <t>Diagnóstico em oftalmologia</t>
  </si>
  <si>
    <t>Diagnóstico em urologia (Avaliação Urodinâmica Completa)</t>
  </si>
  <si>
    <t>Fonte: DATASUS/SIASUS/TABWIN acesso em 21/05/2025</t>
  </si>
  <si>
    <t>** Mês de abril o sistema DATASUS/SIASUS/TABWIN ainda não computou</t>
  </si>
  <si>
    <t>Procedimentos de clínicos realizados na atenção especializada ambulatorial na rede credenciada</t>
  </si>
  <si>
    <t>Procedimentos clínicos</t>
  </si>
  <si>
    <t>Tratamento de doenças do aparelho da visão</t>
  </si>
  <si>
    <t>Tratamento de doenças do sistema osteomuscular e do tecido conjuntivo</t>
  </si>
  <si>
    <t>Atendimentos no Ambulatório ITPAC - Palmas por Capítulo da CID-10.</t>
  </si>
  <si>
    <t>Produção de Atendimentos para Tratamento Fora do Domicílio</t>
  </si>
  <si>
    <t>Quantidade de Custeio Realizados</t>
  </si>
  <si>
    <t>Ajuda de custo para alimentação/pernoite de acompanhante</t>
  </si>
  <si>
    <t>Remuneração para deslocamento de acompanhante por transporte terrestre (cada 50 km de distância)</t>
  </si>
  <si>
    <t>Remuneração para deslocamento de paciente por transporte terrestre (cada 50 km )</t>
  </si>
  <si>
    <t>Número de Servidores da Saúde na Assistência</t>
  </si>
  <si>
    <t>CARGO</t>
  </si>
  <si>
    <t>Efetivo</t>
  </si>
  <si>
    <t>Efetivo/ Comissionado/ Função Gratificada</t>
  </si>
  <si>
    <t>Estagiário</t>
  </si>
  <si>
    <t>Mais Médicos</t>
  </si>
  <si>
    <t>Ministério da Saúde (Convênio Nº 98/2021)</t>
  </si>
  <si>
    <t>RENAPSI</t>
  </si>
  <si>
    <t>Requisitado/
Comissionado</t>
  </si>
  <si>
    <t>Secretaria de Estado da Saúde/TO - Acordo de Cooperação Técnica Nº 001/2021</t>
  </si>
  <si>
    <t>Temporário</t>
  </si>
  <si>
    <t>AGENTE COMUNITÁRIO DE SAÚDE</t>
  </si>
  <si>
    <t>AGENTE DE COMBATE ÀS ENDEMIAS</t>
  </si>
  <si>
    <t>AGENTE DE MANUTENÇÃO</t>
  </si>
  <si>
    <t>AGENTE DE SAÚDE PÚBLICA</t>
  </si>
  <si>
    <t>ANALISTA EM SAÚDE - ASSISTENTE SOCIAL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</si>
  <si>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155</t>
    </r>
    <r>
      <rPr>
        <rFont val="Arial"/>
        <color rgb="FF000000"/>
        <sz val="11.0"/>
      </rPr>
      <t>: https://drive.google.com/file/d/1ub-2kNl_gk1oM23wMeKk6HMhjLhhGN-B/view?usp=drive_link</t>
    </r>
  </si>
  <si>
    <t>ANALISTA EM SAÚDE - BIÓLOGO</t>
  </si>
  <si>
    <t>ANALISTA EM SAÚDE - BIOMÉDICO</t>
  </si>
  <si>
    <t>ANALISTA EM SAÚDE - ENFERMEIRO</t>
  </si>
  <si>
    <t>ANALISTA EM SAÚDE - FARMACÊUTICO/BIOQUÍMICO</t>
  </si>
  <si>
    <t>ANALISTA EM SAÚDE - FISIOTERAPEUTA</t>
  </si>
  <si>
    <t>ANALISTA EM SAÚDE - FONOAUDIÓLOGO</t>
  </si>
  <si>
    <t>ANALISTA EM SAÚDE - INSPETOR</t>
  </si>
  <si>
    <t>ANALISTA EM SAÚDE - INSPETOR SANITÁRIO</t>
  </si>
  <si>
    <t>ANALISTA EM SAÚDE - MÉDICO</t>
  </si>
  <si>
    <t>ANALISTA EM SAÚDE - MÉDICO VETERINÁRIO</t>
  </si>
  <si>
    <t>ANALISTA EM SAÚDE - NUTRICIONISTA</t>
  </si>
  <si>
    <t>ANALISTA EM SAÚDE - ODONTÓLOGO</t>
  </si>
  <si>
    <t>ANALISTA EM SAÚDE - PROFISSIONAL DE EDUCAÇÃO</t>
  </si>
  <si>
    <t>ANALISTA EM SAÚDE - PROFISSIONAL DE EDUCAÇÃO FÍSICA</t>
  </si>
  <si>
    <t>ANALISTA EM SAÚDE - PSICÓLOGO</t>
  </si>
  <si>
    <t>ANALISTA EM SAÚDE - TERAPEUTA OCUPACIONAL</t>
  </si>
  <si>
    <t>ARQUITETO</t>
  </si>
  <si>
    <t>ASSESSOR TÉCNICO - DAS 5</t>
  </si>
  <si>
    <t>ASSISTENTE ADMINISTRATIVO</t>
  </si>
  <si>
    <t>ASSISTENTE GERAL</t>
  </si>
  <si>
    <t>ASSISTENTE SOCIAL - QUADRO GERAL</t>
  </si>
  <si>
    <t>AUXILIAR ADMINISTRATIVO</t>
  </si>
  <si>
    <t>AUXILIAR DE ENFERMAGEM</t>
  </si>
  <si>
    <t>AUXILIAR DE LABORATÓRIO</t>
  </si>
  <si>
    <t>AUXILIAR DE SERVICOS GERAIS</t>
  </si>
  <si>
    <t>AUXILIAR EM SAÚDE - AUXILIAR ADMINISTRATIVO</t>
  </si>
  <si>
    <t>AUXILIAR EM SAÚDE - AUXILIAR DE ENFERMAGEM</t>
  </si>
  <si>
    <t>AUXILIAR EM SAÚDE - AUXILIAR DE SERVIÇOS EM SAÚDE</t>
  </si>
  <si>
    <t>AUXILIAR EM SAÚDE - AUXILIAR DE SERVICOS GERAIS</t>
  </si>
  <si>
    <t>BIÓLOGO QUADRO GERAL</t>
  </si>
  <si>
    <t>CIRURGIÃO DENTISTA</t>
  </si>
  <si>
    <t>DIRETOR</t>
  </si>
  <si>
    <t>ENFERMEIRO</t>
  </si>
  <si>
    <t>ESTAGIÁRIO</t>
  </si>
  <si>
    <t>FONOAUDIÓLOGO</t>
  </si>
  <si>
    <t>GUARDA DE ENDEMIAS</t>
  </si>
  <si>
    <t>MÉDICO</t>
  </si>
  <si>
    <t>MÉDICO - PROGRAMA MAIS MÉDICOS</t>
  </si>
  <si>
    <t>MÉDICO - PROGRAMA MÉDICOS PELO BRASIL</t>
  </si>
  <si>
    <t>MOTORISTA</t>
  </si>
  <si>
    <t>OPERADOR DE MÁQUINAS PESADAS</t>
  </si>
  <si>
    <t>PALMAS DO FUTURO - AUXILIAR ADMINISTRATIVO</t>
  </si>
  <si>
    <t>PSICÓLOGO</t>
  </si>
  <si>
    <t>TÉCNICO EM ENFERMAGEM</t>
  </si>
  <si>
    <t>TÉCNICO EM SAÚDE - AGENTE DE VIGILÂNCIA SANITÁRIA</t>
  </si>
  <si>
    <t>TÉCNICO EM SAÚDE - ASSISTENTE ADMINISTRATIVO</t>
  </si>
  <si>
    <t>TÉCNICO EM SAÚDE - ASSISTENTE DE SERVIÇOS EM SAÚDE</t>
  </si>
  <si>
    <t>TÉCNICO EM SAÚDE - AUXILIAR DE CONSULTÓRIO DENTÁRIO</t>
  </si>
  <si>
    <t>TÉCNICO EM SAÚDE - PROTÉTICO DENTÁRIO</t>
  </si>
  <si>
    <t>TÉCNICO EM SAÚDE - TÉCNICO EM ENFERMAGEM</t>
  </si>
  <si>
    <t>TÉCNICO EM SAÚDE - TÉCNICO EM LABORATÓRIO DE ANÁLISES CLÍNICAS</t>
  </si>
  <si>
    <t>VIGIA</t>
  </si>
  <si>
    <t>Fonte: Prodata - Módulo Folha de Pagamento - maio de 2025 - referente a abril/2025.</t>
  </si>
  <si>
    <t>Cargo</t>
  </si>
  <si>
    <t>Efetivo/ Cargo Comissionado / Função Gratificada</t>
  </si>
  <si>
    <t>Mais Médico</t>
  </si>
  <si>
    <t>Ministério da Saúde (Convênio nº 98/2021</t>
  </si>
  <si>
    <t>Renapsi</t>
  </si>
  <si>
    <t>Requisitado/ Comissionado</t>
  </si>
  <si>
    <t>ADMINISTRADOR</t>
  </si>
  <si>
    <t>AGENTE ADMINISTRATIVO EDUCACIONAL</t>
  </si>
  <si>
    <t>AGENTE DE MANUTENCAO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</si>
  <si>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159</t>
    </r>
    <r>
      <rPr>
        <rFont val="Arial"/>
        <color rgb="FF000000"/>
        <sz val="11.0"/>
      </rPr>
      <t>: https://drive.google.com/file/d/1ub-2kNl_gk1oM23wMeKk6HMhjLhhGN-B/view?usp=drive_link</t>
    </r>
  </si>
  <si>
    <t>AGENTE DE OBRAS E SERVIÇOS</t>
  </si>
  <si>
    <t>ANALISTA DE RECURSOS HUMANOS</t>
  </si>
  <si>
    <t>ANALISTA DE SISTEMAS</t>
  </si>
  <si>
    <t>ANALISTA EDUCACIONAL - NUTRICIONISTA</t>
  </si>
  <si>
    <t>ANALISTA TÉCNICO-ADMINISTRATIVO</t>
  </si>
  <si>
    <t>ASSESSOR ESPECIAL</t>
  </si>
  <si>
    <t>ASSESSOR EXECUTIVO</t>
  </si>
  <si>
    <t>ASSISTENTE ADMINISTRATIVO - CEDIDO</t>
  </si>
  <si>
    <t>ASSISTENTE DE GABINETE</t>
  </si>
  <si>
    <t>ASSISTENTE SOCIAL -CEDIDO</t>
  </si>
  <si>
    <t>BIOMÉDICO</t>
  </si>
  <si>
    <t>COORDENADOR</t>
  </si>
  <si>
    <t>ECONOMISTA</t>
  </si>
  <si>
    <t>ENFERMEIRO - CEDIDO</t>
  </si>
  <si>
    <t>ENGENHEIRO</t>
  </si>
  <si>
    <t>ESPECIALISTA EM SAÚDE - CEDIDO</t>
  </si>
  <si>
    <t>FARMACÊUTICO -CEDIDO</t>
  </si>
  <si>
    <t>GERENTE</t>
  </si>
  <si>
    <t>JORNALISTA</t>
  </si>
  <si>
    <t>MECÂNICO</t>
  </si>
  <si>
    <t>SECRETÁRIO EXECUTIVO</t>
  </si>
  <si>
    <t>SECRETÁRIA MUNICIPAL</t>
  </si>
  <si>
    <t>SUPERINTENDENTE</t>
  </si>
  <si>
    <t>TÉCNICO EM SAÚDE - TÉCNICO EM LABORATÓRIO DE ANALISES CLINICAS</t>
  </si>
  <si>
    <t>TERAPEUTA OCUPACIONAL</t>
  </si>
  <si>
    <t>Fonte: Prodata - Módulo Folha de Pagamento, maio referente a abril/2025.</t>
  </si>
  <si>
    <t>Número de servidores cedidos, em licença por mandato classista, afastados por procedimento administrativo disciplinar (PAD), abandono de cargo ou licença para tratar de assuntos particulares (LIP)</t>
  </si>
  <si>
    <t>Abandono de Cargo</t>
  </si>
  <si>
    <t>Cedido com ônus para o órgão de origem</t>
  </si>
  <si>
    <t>Cedido com ônus para o órgão de origem - Mediante ressarcimento</t>
  </si>
  <si>
    <t>Cedido com ônus para o órgão requisitante</t>
  </si>
  <si>
    <t>Mandato classista</t>
  </si>
  <si>
    <t>Secretaria de Estado da Saúde/TO - Acordo de Cooperação Técnica nº 001/2021</t>
  </si>
  <si>
    <t>Servidores de Licença Interesse Particular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</si>
  <si>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162</t>
    </r>
    <r>
      <rPr>
        <rFont val="Arial"/>
        <color rgb="FF000000"/>
        <sz val="11.0"/>
      </rPr>
      <t>: https://drive.google.com/file/d/1ub-2kNl_gk1oM23wMeKk6HMhjLhhGN-B/view?usp=drive_link</t>
    </r>
  </si>
  <si>
    <t>Fonte:Prodata - Módulo Folha de Pagamento, maio/2025.</t>
  </si>
  <si>
    <t>Solicitações de inclusão de batidas de ponto.</t>
  </si>
  <si>
    <t>SITUAÇÃO DAS SOLICITAÇÕES DE INCLUSÃO DE BATIDA</t>
  </si>
  <si>
    <t>JANEIRO</t>
  </si>
  <si>
    <t>FEVEREIRO</t>
  </si>
  <si>
    <t>MARÇO</t>
  </si>
  <si>
    <t>ABRIL</t>
  </si>
  <si>
    <t>APROVADAS</t>
  </si>
  <si>
    <t>PENDENTES</t>
  </si>
  <si>
    <t>REJEITADAS</t>
  </si>
  <si>
    <r>
      <rPr>
        <rFont val="Arial"/>
        <color rgb="FF000000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rgb="FF000000"/>
        <sz val="11.0"/>
      </rPr>
      <t>163</t>
    </r>
    <r>
      <rPr>
        <rFont val="Arial"/>
        <color rgb="FF000000"/>
        <sz val="11.0"/>
      </rPr>
      <t>: https://drive.google.com/file/d/1ub-2kNl_gk1oM23wMeKk6HMhjLhhGN-B/view?usp=drive_link</t>
    </r>
  </si>
  <si>
    <t>Fonte: Sistema MyAhgora, maio/2025.</t>
  </si>
  <si>
    <t>Quantitativo de concessão de benefícios previstos na Lei 1.417/2005</t>
  </si>
  <si>
    <t>LEI Nº 1.417 DE 2005 (SAÚDE)</t>
  </si>
  <si>
    <t>PROGRESSÃO FUNCIONAL</t>
  </si>
  <si>
    <t>PROMOÇÃO</t>
  </si>
  <si>
    <t>TITULARIDADE</t>
  </si>
  <si>
    <t>CORREÇÕES</t>
  </si>
  <si>
    <r>
      <rPr>
        <rFont val="Arial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sz val="11.0"/>
      </rPr>
      <t>164</t>
    </r>
    <r>
      <rPr>
        <rFont val="Arial"/>
        <sz val="11.0"/>
      </rPr>
      <t xml:space="preserve">: </t>
    </r>
    <r>
      <rPr>
        <rFont val="Arial"/>
        <color rgb="FF1155CC"/>
        <sz val="11.0"/>
        <u/>
      </rPr>
      <t>https://drive.google.com/file/d/1ub-2kNl_gk1oM23wMeKk6HMhjLhhGN-B/view?usp=drive_link</t>
    </r>
  </si>
  <si>
    <t>Fonte: Diretoria de Inovação e Gestão do Trabalho em Saúde/ Superintendência de Gestão Administrativa / Secretaria Municipal de Saúde, maio/2025.</t>
  </si>
  <si>
    <t>Quantitativo de concessão de benefícios previstos na Lei 1.529/2008</t>
  </si>
  <si>
    <t>LEI Nº 1.529 DE 2008 (AGENTES)</t>
  </si>
  <si>
    <r>
      <rPr>
        <rFont val="Arial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sz val="11.0"/>
      </rPr>
      <t>164</t>
    </r>
    <r>
      <rPr>
        <rFont val="Arial"/>
        <sz val="11.0"/>
      </rPr>
      <t xml:space="preserve">: </t>
    </r>
    <r>
      <rPr>
        <rFont val="Arial"/>
        <color rgb="FF1155CC"/>
        <sz val="11.0"/>
        <u/>
      </rPr>
      <t>https://drive.google.com/file/d/1ub-2kNl_gk1oM23wMeKk6HMhjLhhGN-B/view?usp=drive_link</t>
    </r>
  </si>
  <si>
    <t>Fonte: Diretoria de Inovação e Gestão do Trabalho em Saúde/Superintendência de Gestão Administrativa/Secretaria Municipal de Saúde, maio/2025.</t>
  </si>
  <si>
    <t xml:space="preserve">Programação para análise de processos referentes aos benefícios
</t>
  </si>
  <si>
    <t>PROCESSO</t>
  </si>
  <si>
    <t>ASSUNTO</t>
  </si>
  <si>
    <t>INICIAIS DO SERVIDOR</t>
  </si>
  <si>
    <t>DATA</t>
  </si>
  <si>
    <t>00000.0.022749/2025</t>
  </si>
  <si>
    <t>PROGRESSÃO VERTICAL</t>
  </si>
  <si>
    <t>C.L.D.A.</t>
  </si>
  <si>
    <t>00000.0.009251/2025</t>
  </si>
  <si>
    <t>V.A.D.C.</t>
  </si>
  <si>
    <t>00000.0.023521/2025</t>
  </si>
  <si>
    <t>J.J.D.S.</t>
  </si>
  <si>
    <t>00000.0.031064/2025</t>
  </si>
  <si>
    <t>M.T.P.</t>
  </si>
  <si>
    <t>00000.0.031291/2025</t>
  </si>
  <si>
    <t>L.G.C.A.</t>
  </si>
  <si>
    <r>
      <rPr>
        <rFont val="Arial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sz val="11.0"/>
      </rPr>
      <t>169</t>
    </r>
    <r>
      <rPr>
        <rFont val="Arial"/>
        <sz val="11.0"/>
      </rPr>
      <t xml:space="preserve">: </t>
    </r>
    <r>
      <rPr>
        <rFont val="Arial"/>
        <color rgb="FF1155CC"/>
        <sz val="11.0"/>
        <u/>
      </rPr>
      <t>https://drive.google.com/file/d/1ub-2kNl_gk1oM23wMeKk6HMhjLhhGN-B/view?usp=drive_link</t>
    </r>
  </si>
  <si>
    <t>00000.0.012512/2025</t>
  </si>
  <si>
    <t>R.H.N.P.S.</t>
  </si>
  <si>
    <t>00000.0.031406/2025</t>
  </si>
  <si>
    <t>ESCOLARIDADE</t>
  </si>
  <si>
    <t>E.D.S.S.L.</t>
  </si>
  <si>
    <t>00000.0.028470/2025</t>
  </si>
  <si>
    <t>G.G.S.</t>
  </si>
  <si>
    <t>00000.0.028279/2025</t>
  </si>
  <si>
    <t>A.R.M.</t>
  </si>
  <si>
    <t>00000.0.027252/2025</t>
  </si>
  <si>
    <t>H.N.G.A.C.</t>
  </si>
  <si>
    <t>00000.0.029609/2025</t>
  </si>
  <si>
    <t>B.M.A.P.</t>
  </si>
  <si>
    <t>00000.0.029431/2025</t>
  </si>
  <si>
    <t>G.H.D.C.P.</t>
  </si>
  <si>
    <t>00000.0.031439/2025</t>
  </si>
  <si>
    <t>G.D.J.D.S.S.</t>
  </si>
  <si>
    <t>00000.0.031791/2025</t>
  </si>
  <si>
    <t>V.M.D.S.S.</t>
  </si>
  <si>
    <t>00000.0.018974/2025</t>
  </si>
  <si>
    <t>R.C.M.G.</t>
  </si>
  <si>
    <t>00000.0.017031/2025</t>
  </si>
  <si>
    <t>A.P.P.L.R.</t>
  </si>
  <si>
    <t>00000.0.017487/2025</t>
  </si>
  <si>
    <t>G.G.P.</t>
  </si>
  <si>
    <t>00000.0.017327/2025</t>
  </si>
  <si>
    <t>I.P.I.</t>
  </si>
  <si>
    <t>00000.0.021248/2025</t>
  </si>
  <si>
    <t>L.B.L.</t>
  </si>
  <si>
    <t>00000.0.022302/2025</t>
  </si>
  <si>
    <t>M.F.D.S.T.</t>
  </si>
  <si>
    <t>00000.0.022805/2025</t>
  </si>
  <si>
    <t>S.B.R.</t>
  </si>
  <si>
    <t>00000.0.023469/2025</t>
  </si>
  <si>
    <t>M.S.S.</t>
  </si>
  <si>
    <t>00000.0.024940/2025</t>
  </si>
  <si>
    <t>L.B.D.C.</t>
  </si>
  <si>
    <t>00000.0.026823/2025</t>
  </si>
  <si>
    <t>P.R.D.S.P.</t>
  </si>
  <si>
    <t>00000.0.025148/2025</t>
  </si>
  <si>
    <t>C.R.D.O.</t>
  </si>
  <si>
    <t>00000.0.026250/2025</t>
  </si>
  <si>
    <t>J.G.L.</t>
  </si>
  <si>
    <t>00000.0.026181/2025</t>
  </si>
  <si>
    <t>I.R.D.O.N.</t>
  </si>
  <si>
    <t>00000.0.030104/2025</t>
  </si>
  <si>
    <t>A.R.A.C.</t>
  </si>
  <si>
    <t>00000.0.027079/2025</t>
  </si>
  <si>
    <t>A.P.C.D.C.R.</t>
  </si>
  <si>
    <t>00000.0.027739/2025</t>
  </si>
  <si>
    <t>E.G.D.B.</t>
  </si>
  <si>
    <t>00000.0.028439/2025</t>
  </si>
  <si>
    <t>M.D.C.R.L.</t>
  </si>
  <si>
    <t>00000.0.029065/2025</t>
  </si>
  <si>
    <t>G.R.D.A.</t>
  </si>
  <si>
    <t>00000.0.027618/2025</t>
  </si>
  <si>
    <t>M.A.L.C.B.</t>
  </si>
  <si>
    <t>00000.0.029700/2025</t>
  </si>
  <si>
    <t>V.L.L.W.D.M.</t>
  </si>
  <si>
    <t>00000.0.030055/2025</t>
  </si>
  <si>
    <t>M.P.N.</t>
  </si>
  <si>
    <t>00000.0.029971/2025</t>
  </si>
  <si>
    <t>L.R.G.F.</t>
  </si>
  <si>
    <t>00000.0.030202/2025</t>
  </si>
  <si>
    <t>C.R.D.S.</t>
  </si>
  <si>
    <t>00000.0.030458/2025</t>
  </si>
  <si>
    <t>R.P.D.S.</t>
  </si>
  <si>
    <t>00000.0.031046/2025</t>
  </si>
  <si>
    <t>L.D.R.D.</t>
  </si>
  <si>
    <t>00000.0.030692/2025</t>
  </si>
  <si>
    <t>E.D.D.S.</t>
  </si>
  <si>
    <t>00000.0.031377/2025</t>
  </si>
  <si>
    <t>L.F.D.S.</t>
  </si>
  <si>
    <t>00000.0.031371/2025</t>
  </si>
  <si>
    <t>A.R.D.S.</t>
  </si>
  <si>
    <t>00000.0.031244/2025</t>
  </si>
  <si>
    <t>L.P.D.S.C.</t>
  </si>
  <si>
    <t>00000.0.031598/2025</t>
  </si>
  <si>
    <t>R.G.D.S.</t>
  </si>
  <si>
    <t>00000.0.029098/2025</t>
  </si>
  <si>
    <t>A.C.B.S.</t>
  </si>
  <si>
    <t>00000.0.029101/2025</t>
  </si>
  <si>
    <t>L.A.S.F.</t>
  </si>
  <si>
    <t>00000.0.028859/2025</t>
  </si>
  <si>
    <t>S.L.D.S.M.</t>
  </si>
  <si>
    <t>00000.0.029506/2025</t>
  </si>
  <si>
    <t>F.B.A.</t>
  </si>
  <si>
    <t>00000.0.030143/2025</t>
  </si>
  <si>
    <t>A.R.M.B.</t>
  </si>
  <si>
    <t>00000.0.030090/2025</t>
  </si>
  <si>
    <t>E.M.F.P.</t>
  </si>
  <si>
    <t>00000.0.031056/2025</t>
  </si>
  <si>
    <t>R.C.B.</t>
  </si>
  <si>
    <t>00000.0.031660/2025</t>
  </si>
  <si>
    <t>S.M.M.</t>
  </si>
  <si>
    <t>Tabela 65.Processos pendentes de análise na Secretaria de Administração e Modernização</t>
  </si>
  <si>
    <t>MÊS DE ANÁLISE</t>
  </si>
  <si>
    <t>2023000444/00000.0.010857/2023/00000.0.082005/2024</t>
  </si>
  <si>
    <t>S.G.D.M.</t>
  </si>
  <si>
    <t>00000.0.004308/2025</t>
  </si>
  <si>
    <t>L.S.F.</t>
  </si>
  <si>
    <t>00000.0.024210/2025</t>
  </si>
  <si>
    <t>C.P.D.S.</t>
  </si>
  <si>
    <t>00000.0.026782/2025</t>
  </si>
  <si>
    <t>C.D.S.R.</t>
  </si>
  <si>
    <t>00000.0.026292/2025</t>
  </si>
  <si>
    <t>C.A.D.S.</t>
  </si>
  <si>
    <t>00000.0.022144/2025</t>
  </si>
  <si>
    <t>F.A.D.S.</t>
  </si>
  <si>
    <t>00000.0.024763/2025</t>
  </si>
  <si>
    <t>I.V.D.S.S.</t>
  </si>
  <si>
    <t>00000.0.025883/2025</t>
  </si>
  <si>
    <t>L.K.M.D.S.</t>
  </si>
  <si>
    <t>00000.0.023103/2025</t>
  </si>
  <si>
    <t>L.S.B.</t>
  </si>
  <si>
    <t>00000.0.026814/2025</t>
  </si>
  <si>
    <t>M.V.N.</t>
  </si>
  <si>
    <t>00000.0.022232/2025</t>
  </si>
  <si>
    <t>M.J.V.</t>
  </si>
  <si>
    <t>00000.0.027816/2025</t>
  </si>
  <si>
    <t>M.E.P.D.S.</t>
  </si>
  <si>
    <t>00000.0.024947/2025</t>
  </si>
  <si>
    <t>P.R.P.P.</t>
  </si>
  <si>
    <t>00000.0.027328/2025</t>
  </si>
  <si>
    <t>R.A.A.</t>
  </si>
  <si>
    <t>00000.0.027435/2025</t>
  </si>
  <si>
    <t>V.P.D.</t>
  </si>
  <si>
    <t>00000.0.006936/2025</t>
  </si>
  <si>
    <t>J.D.J.V.</t>
  </si>
  <si>
    <t>00000.0.017678/2025</t>
  </si>
  <si>
    <t>L.G.D.M.</t>
  </si>
  <si>
    <t>00000.0.014861/2025</t>
  </si>
  <si>
    <t>R.S.S.C.</t>
  </si>
  <si>
    <t>2023011431/00000.0.014507/2024/00000.0.010543/2025</t>
  </si>
  <si>
    <t>A.J.F.B.</t>
  </si>
  <si>
    <t>2023023182/00000.0.020522/2024/00000.0.011725/2025</t>
  </si>
  <si>
    <t>A.V.D.S.O.</t>
  </si>
  <si>
    <t>2023014811/00000.0.021936/2024/00000.0.017310/2025</t>
  </si>
  <si>
    <t>A.D.S.J.</t>
  </si>
  <si>
    <t>2023013930/00000.0.014883/2024/00000.0.006542/2025</t>
  </si>
  <si>
    <t>F.M.M.</t>
  </si>
  <si>
    <t>2023019272/00000.0.019063/2024/00000.0.016540/2025</t>
  </si>
  <si>
    <t>L.D.F.</t>
  </si>
  <si>
    <t>2023015636/00000.0.025450/2024/00000.0.021807/2025</t>
  </si>
  <si>
    <t>V.S.D.</t>
  </si>
  <si>
    <t>Tabela 66. Processos pendentes de análise pela SEMUS</t>
  </si>
  <si>
    <t>NUP</t>
  </si>
  <si>
    <t>SITUAÇÃO</t>
  </si>
  <si>
    <t>B.M.B.</t>
  </si>
  <si>
    <t>00000.0.048554/2024</t>
  </si>
  <si>
    <t>PAGAMENTO RETROATIVO DAS PROGRESSÕES HORIZONTAIS DOS ANOS 2018,2019 E 2020</t>
  </si>
  <si>
    <t>Portaria publicada, aguardando cálculo do impacto financeiro e posterior encaminhamento à SECAD para análise da disponibilidade orçamentária para pagamento.</t>
  </si>
  <si>
    <t>C.C.A.R.</t>
  </si>
  <si>
    <t>00000.0.062101/2024</t>
  </si>
  <si>
    <t>CANCELAMENTO DE PROCESSOS E RETROATIVOS DE PROGRESSÕES</t>
  </si>
  <si>
    <t>D.C.D.O.</t>
  </si>
  <si>
    <t>00000.0.054925/2024</t>
  </si>
  <si>
    <t>E.A.B.</t>
  </si>
  <si>
    <t>00000.0.011498/2024</t>
  </si>
  <si>
    <t>E.L.M.</t>
  </si>
  <si>
    <t>00000.0.057283/2024</t>
  </si>
  <si>
    <t>00000.0.076753/2024</t>
  </si>
  <si>
    <t>I.C.F.</t>
  </si>
  <si>
    <t>00000.0.0070977/2024</t>
  </si>
  <si>
    <t>J.B.R.</t>
  </si>
  <si>
    <t>00000.0.065452/2024</t>
  </si>
  <si>
    <t>PAGAMENTO DE RETROATIVO REF A 2023 A 2024</t>
  </si>
  <si>
    <t>L.F.V.D.N.</t>
  </si>
  <si>
    <t>00000.0.053232/2024</t>
  </si>
  <si>
    <t>M.H.D.U.F.</t>
  </si>
  <si>
    <t>00000.0.047716/2024</t>
  </si>
  <si>
    <t>M.D.M.</t>
  </si>
  <si>
    <t>00000.0.046804/2024</t>
  </si>
  <si>
    <t>N.C.D.O.B.</t>
  </si>
  <si>
    <t>00000.0.057184/2024</t>
  </si>
  <si>
    <t>T.F.J.</t>
  </si>
  <si>
    <t>00000.0.052899/2024</t>
  </si>
  <si>
    <t>PAGAMENTO DE PROMOÇÃO REF A 2023</t>
  </si>
  <si>
    <t>Z.M.L.</t>
  </si>
  <si>
    <t>00000.0.054912/2024</t>
  </si>
  <si>
    <t>Z.R.D.F.</t>
  </si>
  <si>
    <t>00000.0.050069/2024</t>
  </si>
  <si>
    <t>R.O.C.</t>
  </si>
  <si>
    <t>00000.0.006677/2024</t>
  </si>
  <si>
    <t>PAGAMENTO DE TITULARIDADE REF A SET E DEZ 2022</t>
  </si>
  <si>
    <t>M.C.R.</t>
  </si>
  <si>
    <t>00000.0.080566/2024</t>
  </si>
  <si>
    <t>M.D.F.D.S.J.V.</t>
  </si>
  <si>
    <t>00000.0.062077/2024</t>
  </si>
  <si>
    <t>D.C.K.N.</t>
  </si>
  <si>
    <t>00000.0.083209/2024</t>
  </si>
  <si>
    <t>C.D.S.M.M.</t>
  </si>
  <si>
    <t>00000.0.008133/2025</t>
  </si>
  <si>
    <t>L.S.D.S.</t>
  </si>
  <si>
    <t>00000.0.002834/2025</t>
  </si>
  <si>
    <t>M.F.D.S.</t>
  </si>
  <si>
    <t>00000.0.006531/2025</t>
  </si>
  <si>
    <t>A.M.D.M.S.</t>
  </si>
  <si>
    <t>00000.0.008034/2025</t>
  </si>
  <si>
    <t>S.B.D.S.</t>
  </si>
  <si>
    <t>00000.0.015625/2025</t>
  </si>
  <si>
    <t>R.A.N.F.</t>
  </si>
  <si>
    <t>00000.0.018258/2025</t>
  </si>
  <si>
    <t>D.N.O.</t>
  </si>
  <si>
    <t>00000.0.009329/2025</t>
  </si>
  <si>
    <t>00000.0.055624/2024</t>
  </si>
  <si>
    <t>PROGRESSÃO HORIZONTAL REFERENTE AOS ANOS DE 2022 A 2024</t>
  </si>
  <si>
    <t>M.R.B.A.</t>
  </si>
  <si>
    <t>00000.9.126270/2025</t>
  </si>
  <si>
    <t>RESPOSTA A PEDIDO DE RECONSIDERAÇÃO - PROGRESSÃO CEDIDA</t>
  </si>
  <si>
    <t>Em análise pela Assessoria Jurídica/SEMUS</t>
  </si>
  <si>
    <t>R.J.D.S.</t>
  </si>
  <si>
    <t>00000.9.126291/2025</t>
  </si>
  <si>
    <t>RESPOSTA A SOLICITAÇÃO DE PROGRESSÃO - CEDIDO</t>
  </si>
  <si>
    <t>Aguardando ciência do servidor</t>
  </si>
  <si>
    <t>T.D.F.A.G.C.</t>
  </si>
  <si>
    <t>00000.0.027702/2025</t>
  </si>
  <si>
    <t>GRATIFICAÇÃO POR TITULARIDADE</t>
  </si>
  <si>
    <t>Em análise pelo Plano de Carreira, Cargos e Vencimentos (PCCV)</t>
  </si>
  <si>
    <t>V.B.V.S.</t>
  </si>
  <si>
    <t>00000.0.015567/2025</t>
  </si>
  <si>
    <t>Quantitativo de interrupções previstos na Lei Complementar nº 008/1999 e Decreto nº 1.458/2017</t>
  </si>
  <si>
    <t>Competência</t>
  </si>
  <si>
    <t>Interrupções</t>
  </si>
  <si>
    <t>Portarias</t>
  </si>
  <si>
    <t>PORTARIA Nº 30/SEMUS/GAB/SGA/DIGTS, DE 21 DE JANEIRO DE 2025</t>
  </si>
  <si>
    <t>PORTARIA Nº 57/SEMUS/GAB/SGA/DIGTS, DE 11 DE FEVEREIRO DE 2025</t>
  </si>
  <si>
    <t>PORTARIA Nº 79/SEMUS/GAB/SGA/DIGTS, DE 05 DE MARÇO DE 2025 E PORTARIA Nº 128/SEMUS/GAB/SGA/DIGTS, DE 26 DE MARÇO DE 2025</t>
  </si>
  <si>
    <t>MAIO</t>
  </si>
  <si>
    <t>JUNHO</t>
  </si>
  <si>
    <t>JULHO</t>
  </si>
  <si>
    <t>AGOSTO</t>
  </si>
  <si>
    <t xml:space="preserve">Quantitativo de concessões previstos na Lei Complementar nº 008/1999 e Decreto nº 1.458/2017
</t>
  </si>
  <si>
    <t>Concessões</t>
  </si>
  <si>
    <t>PORTARIA Nº 31/SEMUS/GAB/SGA/DIGTS, DE 21 DE JANEIRO DE 2025</t>
  </si>
  <si>
    <t>PORTARIA Nº 58/SEMUS/GAB/SGA/DIGTS, DE 11 DE FEVEREIRO DE 2025</t>
  </si>
  <si>
    <t>PORTARIA Nº 80/SEMUS/GAB/SGA/DIGTS, DE 05 DE MARÇO DE 2025 E PORTARIA Nº 129/SEMUS/GAB/SGA/DIGTS, DE 26 DE MARÇO DE 2025</t>
  </si>
  <si>
    <t>Agenda - Projeto de Gestão Participativa - Gabinete de Portas Abertas</t>
  </si>
  <si>
    <t>Data da Reunião</t>
  </si>
  <si>
    <t>Pauta da Reunião</t>
  </si>
  <si>
    <t>Participantes Externos</t>
  </si>
  <si>
    <t>Participantes da SEMUS</t>
  </si>
  <si>
    <t>Encaminhamento</t>
  </si>
  <si>
    <t>Apresentação na SEMUS para os trabalhadores da gestão.</t>
  </si>
  <si>
    <t>—-</t>
  </si>
  <si>
    <t>Dhieine Caminski</t>
  </si>
  <si>
    <t>Alinhamento do processo de trabalho.</t>
  </si>
  <si>
    <t>Fiscaliza Saúde - Visita à UPA Norte.</t>
  </si>
  <si>
    <t>Dr. Júlio Edstron</t>
  </si>
  <si>
    <t>Avaliação UPA Norte (Cozinha).</t>
  </si>
  <si>
    <t>Recepção do Conselho Municipal de Saúde (CMS).</t>
  </si>
  <si>
    <t>Membros do Conselho</t>
  </si>
  <si>
    <t>Dhieine Caminski
Lorenna Martins</t>
  </si>
  <si>
    <t>Apresentação dos membros do conselho à nova gestão da SEMUS para o fortalecimento do trabalho conjunto.</t>
  </si>
  <si>
    <t>Articulação Secretaria Municipal e Estadual de Saúde.</t>
  </si>
  <si>
    <t>Carlos Felinto</t>
  </si>
  <si>
    <t>Alinhamento dos fluxos assistenciais entre município e estado.</t>
  </si>
  <si>
    <t>Ampliação da castração e ações de prevenção à Leishimaniose.</t>
  </si>
  <si>
    <t>Gabriela Siqueira Campos e Equipe</t>
  </si>
  <si>
    <t>Alinhamento dos projetos de castração animal e estruturação de termo de cooperação entre as secretarias.</t>
  </si>
  <si>
    <t>Agenda com Trabalhadores - Setor Transporte.</t>
  </si>
  <si>
    <t>Dhieine Caminski
Ofélia Xavier
Roberto Oliveira</t>
  </si>
  <si>
    <t>Organização do processo de locação, pagamento do processo de fornecimento de combustível.</t>
  </si>
  <si>
    <t>Agenda com Trabalhadores - Assessoria Técnica de Gabinete</t>
  </si>
  <si>
    <t>Dhieine Caminski
Rafael Leandro
Lorenna Martins
Equipe do Gabinete</t>
  </si>
  <si>
    <t>Alinhamento dos fluxos de documentos e demandas do gabinete.</t>
  </si>
  <si>
    <t>Requisições Administrativas.</t>
  </si>
  <si>
    <t>Representantes do TCE</t>
  </si>
  <si>
    <t>Dhieine Caminski e Dr. Júlio Edstron</t>
  </si>
  <si>
    <t>Esclarecimentos e acompanhamento dos processos de requisição administrativa.</t>
  </si>
  <si>
    <t>Proposta de Implementação do serviço de Residência Terapêutica em Palmas.</t>
  </si>
  <si>
    <t>Dr. Allan Martins</t>
  </si>
  <si>
    <t>Avaliação e estudo técnico da viabilidade da proposta encaminhada para área técnica - avaliação finalizada em abril de 2025.</t>
  </si>
  <si>
    <t>Hospital Padre Luso - Plano de Trabalho - Execução de Serviços.</t>
  </si>
  <si>
    <t>Representantes do Hospital Padre Luso</t>
  </si>
  <si>
    <t>Dhieine Caminski, Luma Garcia 
Walmir Cavalcante</t>
  </si>
  <si>
    <t>Organização do atendimento da demanda reprimida e demais fluxos.</t>
  </si>
  <si>
    <t>Reunião com o grupo “Mães Pâncreas”.</t>
  </si>
  <si>
    <t>Representantes das famílias das crianças com diabetes tipo 1.</t>
  </si>
  <si>
    <t>Dhieine Caminski Lauriane Moreira</t>
  </si>
  <si>
    <t>Construção da linha de cuidado do diabetes tipo 1 e o planejamento para aquisição do dispositivo Libre para ser ofertado pelo SUS.</t>
  </si>
  <si>
    <t>Reunião com a comissão do cadastro reserva do concurso da saúde</t>
  </si>
  <si>
    <t>Representantes por categoria profissional</t>
  </si>
  <si>
    <t>Dhieine Caminski 
Antoniel Soares</t>
  </si>
  <si>
    <t>Diálogo sobre o contexto orçamentário e financeiro da SEMUS e proposta de revisão do Plano de Cargos, Carreiras e Vencimentos.</t>
  </si>
  <si>
    <t>Fluxo intersetorial para a execução e monitoramento das obras.</t>
  </si>
  <si>
    <t>André Fagundes
Bianca Logrado
Isac Braz
Júlio Edstron
Renato Oliveira
Ronaldo Dimas</t>
  </si>
  <si>
    <t>Dhieine Caminski 
Itano Nunes
Rui Ribeiro</t>
  </si>
  <si>
    <t>Proposta de organização do fluxo das licitações das obras dos estabelecimentos de saúde.</t>
  </si>
  <si>
    <t>Demandas da FESP.</t>
  </si>
  <si>
    <t>Jaciela Margarida
Aleandro Moreira</t>
  </si>
  <si>
    <t>Alinhamento do processo de trabalho da FESP.</t>
  </si>
  <si>
    <t>Agenda com o Deputado Federal Vicentinho Júnior.</t>
  </si>
  <si>
    <t>Vicentinho Júnior e equipe</t>
  </si>
  <si>
    <t>Dhieine Caminski
Lorenna Martins
Aline Sêne</t>
  </si>
  <si>
    <t>Captação de recursos para os projetos da SEMUS.</t>
  </si>
  <si>
    <t>Agenda com o Vereador Folha.</t>
  </si>
  <si>
    <t>Folha e equipe</t>
  </si>
  <si>
    <t>Recursos para o fortalecimento das ações da Vigilância Sanitária.</t>
  </si>
  <si>
    <t>Agenda com Trabalhadores - Setor Financeiro e Planejamento.</t>
  </si>
  <si>
    <t>Dhieine Caminski
Aline Sêne
Roosevelt de Sousa
Ronnie Sousa
Weder Cardoso
Gilian Barbosa</t>
  </si>
  <si>
    <t>Planejamento da execução orçamentária e financeira da SEMUS.</t>
  </si>
  <si>
    <t>Agenda com o vereador Walter Viana.</t>
  </si>
  <si>
    <t>Walter Viana</t>
  </si>
  <si>
    <t>Assuntos gerais sobre políticas de saúde.</t>
  </si>
  <si>
    <t>Agenda com a Senadora Dorinha.</t>
  </si>
  <si>
    <t>Dorinha</t>
  </si>
  <si>
    <t>Dhieine Caminski
Aline Sêne</t>
  </si>
  <si>
    <t>Reunião com Conselho Estadual de saúde.</t>
  </si>
  <si>
    <t>Raimundo de Sousa</t>
  </si>
  <si>
    <t>Rafael Leandro</t>
  </si>
  <si>
    <t>Apoio às demandas do conselho Estadual.</t>
  </si>
  <si>
    <t>Conselho Municipal dos Direitos da Pessoa com Deficiência de Palmas.</t>
  </si>
  <si>
    <t>Mônica Ferreira</t>
  </si>
  <si>
    <t>Apoio às demandas e indicação de representantes para o Conselho de Pessoas com Deficiência.</t>
  </si>
  <si>
    <t>Reunião com Secretária executiva da secretaria da Mulher.</t>
  </si>
  <si>
    <t>Mariza Sales</t>
  </si>
  <si>
    <t>Parceria em projetos na área da saúde da mulher.</t>
  </si>
  <si>
    <t>Agenda com Vereadores.</t>
  </si>
  <si>
    <t>Vereadores:
Folha
Marycats
Delma Freitas
Alexandre do Coletivo Somos
Wadson da Agesp
Walter Viana
Alex Mascarenhas
Pastor Manoel Bomfin
Prof. Iolanda Castro
Josmundo</t>
  </si>
  <si>
    <t>Dhieine Caminski
Aline Sêne
Lorenna Martins</t>
  </si>
  <si>
    <t>Apresentação do cenário orçamentário e financeiro da pasta, projetos em andamento e apoio na destinação dos recursos.</t>
  </si>
  <si>
    <t>Agenda com trabalhadores - Superintendentes e Assessores</t>
  </si>
  <si>
    <t>Dhieine Caminski
Lorenna Martins
Rafael Leandro
Superintendentes e Assessores</t>
  </si>
  <si>
    <t>Alinhamento geral do processo de trabalho e demandas prioritárias da semana.</t>
  </si>
  <si>
    <t>Agenda com Trabalhadores - Superintendência de Gestão Administrativa e Superintendência de Integração, Governança e Padronização.</t>
  </si>
  <si>
    <t>Dhieine Caminski
Lauriane Moreira
Daniela Mafra
David Filho
Ludimila Monturil
Antoniel Soares</t>
  </si>
  <si>
    <t>Estudo técnico sobre a gratificação AP saúde.</t>
  </si>
  <si>
    <t>Agenda com Trabalhadores - Gerência de estratégias e Políticas de atenção Primária em saúde.</t>
  </si>
  <si>
    <t>Rafael Leandro
Juliana Simões</t>
  </si>
  <si>
    <t>Número de profissionais nas USF - possibilidade de contratação.</t>
  </si>
  <si>
    <t>Agenda com Trabalhadores- Superintendência de Gestão Administrativa.</t>
  </si>
  <si>
    <t>Rafael Leandro 
Ludimila Monturil</t>
  </si>
  <si>
    <t>Novo Pac - Programa de aceleração de Crescimento.</t>
  </si>
  <si>
    <t>Alinhamento sobre Ambulatório Trans.</t>
  </si>
  <si>
    <t>Landri Neto</t>
  </si>
  <si>
    <t>Rafael Leandro
Sonielson de Sousa
Rodolfo de Oliveira</t>
  </si>
  <si>
    <t>Discussão para custeio do processo transexualizador.</t>
  </si>
  <si>
    <t>Demandas da categoria dos servidores do SAMU.</t>
  </si>
  <si>
    <t>Norton e Jesualdo</t>
  </si>
  <si>
    <t>Discussão para oficialização do condutor como profissional da saúde</t>
  </si>
  <si>
    <t>Reunião de atualização - Obras do novo PAC (virtual).</t>
  </si>
  <si>
    <t>Obras do novo PAC.</t>
  </si>
  <si>
    <t>Agenda com Trabalhadores - Representantes Agente de Endemias de Saúde.</t>
  </si>
  <si>
    <t>Rafael Leandro 
Gilberto Câmara</t>
  </si>
  <si>
    <t>Recurso enviado pelo governo federal para complementação dos vencimentos dos ACE.</t>
  </si>
  <si>
    <t>Agenda com o Trabalhador - Sala de situação de Arbovirose.</t>
  </si>
  <si>
    <t>Representantes da Gestão Municipal</t>
  </si>
  <si>
    <t>Discussão dos dados e ações voltadas às arboviroses.</t>
  </si>
  <si>
    <t>Projeto Cardio e Palmas.</t>
  </si>
  <si>
    <t>Representantes do Hospital Sírio Libanês</t>
  </si>
  <si>
    <t>Projeto de atendimento de especialistas compartilhado com médicos da atenção primária.</t>
  </si>
  <si>
    <t>Aquisição do castramóvel.</t>
  </si>
  <si>
    <t>Assinatura do contrato para aquisição do veículo.</t>
  </si>
  <si>
    <t>Articulação com o Programa Integrado de Residências em Saúde.</t>
  </si>
  <si>
    <t>Gecilda Cavalcante
Klauren Mendonça
Ruth Bernardes</t>
  </si>
  <si>
    <t>Dhieine Caminski
Rafael Leandro
Lorenna Martins
Juliana Simões</t>
  </si>
  <si>
    <t>Dimensionamento das vagas e áreas de atuação dos residentes do programa de Saúde da Família e Comunidade.</t>
  </si>
  <si>
    <t>Projeto Nós na Rede.</t>
  </si>
  <si>
    <t>César Ramos</t>
  </si>
  <si>
    <t>Dhieine Caminski
Lauriane Moreira
Rodolfo Oliveira</t>
  </si>
  <si>
    <t>Fomento à participação, no projeto, dos servidores envolvidos com a temática da saúde mental no município.</t>
  </si>
  <si>
    <t>Núcleo de Tratamento da Obesidade.</t>
  </si>
  <si>
    <t>Marcela Pitaluga</t>
  </si>
  <si>
    <t>Dhieine Caminski
Lorenna Martins
Ullannes Passos</t>
  </si>
  <si>
    <t>Proposta de Implantação do Núcleo na rede municipal.</t>
  </si>
  <si>
    <t>Alinhamento com a FESP.</t>
  </si>
  <si>
    <t>Gecilda Cavalcante Klauren Mendonça</t>
  </si>
  <si>
    <t>Rafael Leandro 
Juliana Simões</t>
  </si>
  <si>
    <t>Definição sobre Campo de estágios residentes FESP.</t>
  </si>
  <si>
    <t>Agenda com Trabalhador- Regulação</t>
  </si>
  <si>
    <t>Rafael Leandro
Ana Luiza</t>
  </si>
  <si>
    <t>Demandas e processos da regulação.</t>
  </si>
  <si>
    <t>Fluxo de trabalho entre as Secretarias Municipais de Saúde, de Administração e Modernização e de Planejamento, Orçamento e Licitações.</t>
  </si>
  <si>
    <t>André Fagundes
Cleison Nunes</t>
  </si>
  <si>
    <t>Dhieine Caminski
Rafael Leandro
Lorenna Martins</t>
  </si>
  <si>
    <t>Organização do fluxo dos processos relacionados aos recursos humanos da SEMUS.</t>
  </si>
  <si>
    <t>Recepção do vice-prefeito Carlos Eduardo Velozo</t>
  </si>
  <si>
    <t>Carlos Eduardo Velozo</t>
  </si>
  <si>
    <t>Diálogo sobre os projetos e ações de saúde realizadas pela SEMUS.</t>
  </si>
  <si>
    <t>Agenda com o Vereador Carlos Amastha.</t>
  </si>
  <si>
    <t>Carlos Amastha</t>
  </si>
  <si>
    <t>Programa Integrado de Residências em Saúde.</t>
  </si>
  <si>
    <t>André Cavallari</t>
  </si>
  <si>
    <t>Rafael Leandro
Luma Garcia 
Klauren Mendonça</t>
  </si>
  <si>
    <t>Lotação dos programas dos Residentes FESP.</t>
  </si>
  <si>
    <t>Implementação da política de criação do Centro de Parto Normal.</t>
  </si>
  <si>
    <t>Representantes do Conselho Regional de Medicina</t>
  </si>
  <si>
    <t>Dhieine Caminski
Rafael Leandro
Aline Sêne
Ullannes Passos</t>
  </si>
  <si>
    <t>Diálogo sobre os serviços do Centro de Parto Normal.</t>
  </si>
  <si>
    <t>Reunião com Conselho Municipal de saúde.</t>
  </si>
  <si>
    <t>Antônio Saraiva</t>
  </si>
  <si>
    <t>Encaminhamentos das demandas do Conselho, em especial das Unidades de Saúde da Família.</t>
  </si>
  <si>
    <t>Ações de prevenção contra a dengue.</t>
  </si>
  <si>
    <t>Tenente-Coronel Ribeiro Filho</t>
  </si>
  <si>
    <t>Apoio das Forças Armadas no combate a dengue</t>
  </si>
  <si>
    <t>Reunião com Secretaria Municipal de Educação.</t>
  </si>
  <si>
    <t>Representante da Secretaria Municipal de Educação</t>
  </si>
  <si>
    <t>Parcerias entre a saúde e educação.</t>
  </si>
  <si>
    <t>Demandas de saúde do setor Taquari.</t>
  </si>
  <si>
    <t>Valtonia Gonçalves</t>
  </si>
  <si>
    <t>Articulação de propostas para qualificar a assistência à saúde voltada para a população do setor.</t>
  </si>
  <si>
    <t>Demandas da Casa + Palmas.</t>
  </si>
  <si>
    <t>Reverendo Magela</t>
  </si>
  <si>
    <t>Apoio das ações realizadas pela instituição.</t>
  </si>
  <si>
    <t>Visita do Departamento Nacional de Auditoria do SUS.</t>
  </si>
  <si>
    <t>Representantes do núcleo do Tocantins E do Ministério da Saúde</t>
  </si>
  <si>
    <t>Rafael Leandro
Marianne Delgado
Vania de Castro</t>
  </si>
  <si>
    <t>Organização do processo de trabalho e qualificação da equipe da ouvidoria.</t>
  </si>
  <si>
    <t>Agenda com trabalhadores- Gerência de Assistência Farmacêutica e Central de Abastecimento Farmacêutico</t>
  </si>
  <si>
    <t>Dhieine Caminski
Lorenna Martins
Ludimila Monturil
Ullannes Passos
Profissionais da Gerência de Assistência Farmacêutica e Central de Abastecimento Farmacêutico</t>
  </si>
  <si>
    <t>Alinhamento do processo de trabalho sobre para aprimorar o abastecimento de medicamentos e insumos da rede municipal.</t>
  </si>
  <si>
    <t>Agenda com Secretários da Secretaria Extraordinária de Representação em Brasília.</t>
  </si>
  <si>
    <t>Vicentinho Alves
Rafael Drumond</t>
  </si>
  <si>
    <t>Articulação para captação de recursos e desenvolvimento dos projetos da SEMUS.</t>
  </si>
  <si>
    <t>Construção do Hospital Municipal de Palmas.</t>
  </si>
  <si>
    <t>Luís Eduardo Bovolato
Marcelo Leineker</t>
  </si>
  <si>
    <t>Dhieine Caminski
Rafael Leandro
Lorenna Martins
Aline Sêne</t>
  </si>
  <si>
    <t>Alinhamento sobre o porte assistencial do hospital conforme a necessidade do município.</t>
  </si>
  <si>
    <t>Agenda com trabalhadores - Assessoria Jurídica</t>
  </si>
  <si>
    <t>Dhieine Caminski
Rafael Leandro
Lorenna Martins
Profissionais da Assessoria Jurídica</t>
  </si>
  <si>
    <t>Alinhamento do processo de trabalho e organização das demandas.</t>
  </si>
  <si>
    <t>Agenda com trabalhadores - Gerência de Sistemas.</t>
  </si>
  <si>
    <t>Rafael Leandro 
Felipe Luccia
Ludimila Monturil</t>
  </si>
  <si>
    <t>Alinhamento do processo de trabalho da área técnica.</t>
  </si>
  <si>
    <t>Visita institucional a Brasília.</t>
  </si>
  <si>
    <t>Captação de recursos para a execução dos projetos da secretaria, posse do Ministro da Saúde e visitas institucionais.</t>
  </si>
  <si>
    <t>Capim Dourado CIR - Cidade de Tocantínia.</t>
  </si>
  <si>
    <t>1ª Reunião Ordinária da CIR- Capim Dourado 2025.</t>
  </si>
  <si>
    <t>Plano de trabalho do Hospital Municipal.</t>
  </si>
  <si>
    <t>Representantes da EBSERH e UFT</t>
  </si>
  <si>
    <t>Dhieine Caminski
Rafael Leandro</t>
  </si>
  <si>
    <t>Construção do plano de trabalho.</t>
  </si>
  <si>
    <t>Reunião com a Secretaria de Zeladoria Urbana.</t>
  </si>
  <si>
    <t>Marcílio Guilherme Ávila</t>
  </si>
  <si>
    <t>Rafael Leandro
Micheline Pimentel</t>
  </si>
  <si>
    <t>Dengue e Chikungunya</t>
  </si>
  <si>
    <t>Reunião com o Vereador Vinicius Pires.</t>
  </si>
  <si>
    <t>Vinicius Pires</t>
  </si>
  <si>
    <t>Reunião Sistema de Ouvidoria.</t>
  </si>
  <si>
    <t>Iolanda Maria Batista</t>
  </si>
  <si>
    <t>Rafael Leandro
Eliana Maria</t>
  </si>
  <si>
    <t>Orientações sobre o sistema de ouvidoria.</t>
  </si>
  <si>
    <t>Agenda com trabalhadores - Superintendentes, Diretores e Gerentes</t>
  </si>
  <si>
    <t>Dhieine Caminski
Rafael Leandro
Lorenna Martins
Superintendentes Diretores 
Gerentes</t>
  </si>
  <si>
    <t>Alinhamento geral do processo de trabalho.</t>
  </si>
  <si>
    <t>Apresentação das ações de fortalecimento da linha de cuidado do Transtorno Espectro Austista (TEA).</t>
  </si>
  <si>
    <t>Representantes da Comissão do Transtorno Espectro Austista (TEA)</t>
  </si>
  <si>
    <t>Dhieine Caminski
Lauriane Moreira</t>
  </si>
  <si>
    <t>Alinhamento sobre a reestruturação da linha de cuidado do TEA.</t>
  </si>
  <si>
    <t>Estudo técnico do AP Saúde.</t>
  </si>
  <si>
    <t>Rafael Leandro
Daniela Mafra</t>
  </si>
  <si>
    <t>Apresentação do estudo técnico em elaboração do AP Saúde.</t>
  </si>
  <si>
    <t>Reunião com a presidência da FESP.</t>
  </si>
  <si>
    <t>Projetos do PROADI - SUS.</t>
  </si>
  <si>
    <t>Consórcio de Saúde Integrada do Tocantins.</t>
  </si>
  <si>
    <t>Secretários de saúde dos municípios de Araguaína, Gurupi, Paraíso e Porto Nacional</t>
  </si>
  <si>
    <t>Apresentação da proposta de criação do consórcio intermunicipal.</t>
  </si>
  <si>
    <t>Reunião Intersetorial do Programa de Erradicação do Trabalho Infantil com o Procurador do Trabalho</t>
  </si>
  <si>
    <t>Procurador Paulo Neto
Prefeito Eduardo Siqueira Campos
Secretária de Ação Social Polyanna Marques e equipe
Secretário Executivo Amilson Silva
Secretária de Educação Débora</t>
  </si>
  <si>
    <t>Lorenna Martins</t>
  </si>
  <si>
    <t>Assinatura do Termo de cooperação para erradicação do trabalho infantil no município de Palmas.</t>
  </si>
  <si>
    <t>Reunião com o Sindicato dos Servidores Públicos Municipais de Palmas.</t>
  </si>
  <si>
    <t>Heguel Albuquerque</t>
  </si>
  <si>
    <t>Acolhimento das demandas dos representantes dos servidores da Upa Norte e Sul.</t>
  </si>
  <si>
    <t>Reunião com as mães atípicas (online).</t>
  </si>
  <si>
    <t>Representantes da Associação da Toca das Leoas</t>
  </si>
  <si>
    <t>Acesso das crianças atípicas nas UBS e UPA e acolhimento das mães atípicas nas UBS e UPAs.</t>
  </si>
  <si>
    <t>Reunião com AGTEC e PRODATA.</t>
  </si>
  <si>
    <t>Felipe Luccia</t>
  </si>
  <si>
    <t>Apresentação PRODATA Saúde.</t>
  </si>
  <si>
    <t>Fiscaliza Saúde - VIsita à USF Liberdade</t>
  </si>
  <si>
    <t>Dhieine Caminski
Itano Nunes Arruda</t>
  </si>
  <si>
    <t>Fiscalização da Estrutura da Unidade.</t>
  </si>
  <si>
    <t>Fiscaliza Saúde - Visita à USF Bela Vista</t>
  </si>
  <si>
    <t>Trabalho integrado entre a SEMUS e FESP.</t>
  </si>
  <si>
    <t>Organização dos campos de prática dos profissionais pesquisadores.</t>
  </si>
  <si>
    <t>Agenda com Secretaria Extraordinária de Representação em Brasília.</t>
  </si>
  <si>
    <t>Rafael Drumond</t>
  </si>
  <si>
    <t>Alinhamentos institucionais.</t>
  </si>
  <si>
    <t>Agenda com trabalhadores - Diretoria Inovação e Gestão do trabalho.</t>
  </si>
  <si>
    <t>Dhieine Caminski
Lorenna Martins
Ludimila Monturil
Antoniel Soares
Claudinei Alves
Daniela Midori
Lauriane Moreira</t>
  </si>
  <si>
    <t>Organização da comissão de revisão e atualização do Plano de Cargos, Carreiras e Vencimentos.</t>
  </si>
  <si>
    <t>Recepção do representante da Fraternidade Católica Renovada em Cristo.</t>
  </si>
  <si>
    <t>Padre Renato</t>
  </si>
  <si>
    <t>Apoio quanto às demandas da instituição.</t>
  </si>
  <si>
    <t>Fórum de Saúde Mental.</t>
  </si>
  <si>
    <t>Representantes da FESP</t>
  </si>
  <si>
    <t>Dhieine Caminski
Rodolfo Oliveira</t>
  </si>
  <si>
    <t>Organização do 7º Fórum de Saúde Mental.</t>
  </si>
  <si>
    <t>3ª Reunião para Implementação do Processo Transexualizador.</t>
  </si>
  <si>
    <t>Definição do esquema padrão dos medicamentos e apresentação do fluxo para os processos cirúrgicos. 
Apresentação do plano de pactuação SES-TO, Semus e Macro Sul.</t>
  </si>
  <si>
    <t>Reunião com o Conselho Regional de Farmácia do Tocantins.</t>
  </si>
  <si>
    <t>Maykon Jhully</t>
  </si>
  <si>
    <t>Ampliação dos serviços farmacêuticos voltados à Profilaxia Pré-exposição (PrEP) e Profilaxia Pós-exposição (PEP) no município de Palmas.</t>
  </si>
  <si>
    <t>Agenda com a Vereadora Karina Café.</t>
  </si>
  <si>
    <t>Karina Café e equipe</t>
  </si>
  <si>
    <t>Dhieine Caminski
Marli Pimentel</t>
  </si>
  <si>
    <t>Captação de recursos para a linha de cuidado do Transtorno do Espectro Autista.</t>
  </si>
  <si>
    <t>Plano de trabalho do Hospital Municipal Municipal.</t>
  </si>
  <si>
    <t>Marcelo Leineker
Ângela Lima</t>
  </si>
  <si>
    <t>Alinhamento sobre as demandas do Hospital.</t>
  </si>
  <si>
    <t>Audiência de Conciliação do Conselho Regional de Enfermagem (COREN).</t>
  </si>
  <si>
    <t>Fiscais do COREN</t>
  </si>
  <si>
    <t>Lorenna Martins
José Eronides
Noemia Sampaio
Jussara Dias</t>
  </si>
  <si>
    <t>Assinatura do termo de ajuste que versa sobre os serviços fiscalizados.</t>
  </si>
  <si>
    <t>Reunião com Distritos Indígenas.</t>
  </si>
  <si>
    <t>Marcelo Müller</t>
  </si>
  <si>
    <t>Pagamento do recurso destinado ao convênio com a ULBRA.</t>
  </si>
  <si>
    <t>Reunião Equipe multiprofissional da Educação Inclusiva da Secretaria Municipal de Educação.</t>
  </si>
  <si>
    <t>Vera Martins</t>
  </si>
  <si>
    <t>Capacitação dos profissionais das UBS sobre educação inclusiva - acolhimento de famílias atípicas.</t>
  </si>
  <si>
    <t>Reunião com o Sindicato de Profissionais de Educação Física.</t>
  </si>
  <si>
    <t>Representantes dos Profissionais de Educação Física.</t>
  </si>
  <si>
    <t>Discussão sobre melhores condições de trabalho e igualdade entre servidores.</t>
  </si>
  <si>
    <t>Reunião de alinhamento com o socioeducativo.</t>
  </si>
  <si>
    <t>Representantes do socioeducativo do município</t>
  </si>
  <si>
    <t>Rafael Leandro
Juliana Simões
Leila Borges</t>
  </si>
  <si>
    <t>Proposições entre a saúde e o socioeducativo.</t>
  </si>
  <si>
    <t>Reunião sobre alinhamento ambulatorial trans.</t>
  </si>
  <si>
    <t>Rafael Leandro
Roberta Rodrigues
Noemia Sampaio
Tatiane Camargos
Rodolfo Oliveira
Sonielson de Sousa</t>
  </si>
  <si>
    <t>Discussão para custeio do processo e implementação do serviço.</t>
  </si>
  <si>
    <t>Reunião com o Sindicato dos profissionais Agentes Comunitários da Saúde e Agentes de Combate a Endemias.</t>
  </si>
  <si>
    <t>João Edmilson</t>
  </si>
  <si>
    <t>Demandas da categoria e pautas da área da saúde.</t>
  </si>
  <si>
    <t>Parceria com a Secretaria Extraordinária de Articulação Comunitária.</t>
  </si>
  <si>
    <t>Ana Maria Monteiro
Tatianny Guimarães</t>
  </si>
  <si>
    <t>Parceria para a realização das ações na comunidade.</t>
  </si>
  <si>
    <t>CIR Tabocão</t>
  </si>
  <si>
    <t>Temas relacionados à Região de Saúde Capim Dourado</t>
  </si>
  <si>
    <t>Reunião com a Atenção Primária do Estado do Tocantins</t>
  </si>
  <si>
    <t>Landri Neto
Claudimar Abreu</t>
  </si>
  <si>
    <t>Detalhes pro andamento do processo transexualizador</t>
  </si>
  <si>
    <t>Agenda com trabalhadores- Gerência de Engenharia e Manutenção</t>
  </si>
  <si>
    <t>Dhieine Caminski
Itano Nunes</t>
  </si>
  <si>
    <t>Apresentação dos projetos arquitetônicos.</t>
  </si>
  <si>
    <t>Conselho de Inovação e Desenvolvimento Econômico de Palmas (CIDEP)</t>
  </si>
  <si>
    <t>Membros do CIDEP</t>
  </si>
  <si>
    <t>Assinatura do Termo de Cooperação SEMUS e Secretaria Municipal de Desenvolvimento Econômico e Emprego.</t>
  </si>
  <si>
    <t>Visita à Unidade de Saúde da Família</t>
  </si>
  <si>
    <t>Visita à USF.</t>
  </si>
  <si>
    <t>Reunião com o Secretário de Saúde de São Félix.</t>
  </si>
  <si>
    <t>Welton Carlos</t>
  </si>
  <si>
    <t>Diálogo sobre a Programação Pactuada e Integrada.</t>
  </si>
  <si>
    <t>Fórum de Saúde Mental</t>
  </si>
  <si>
    <t>15 e 16/04</t>
  </si>
  <si>
    <t>Oficina de Desenvolvimento da Programação Pactuada da Atenção Especializada no Estado do Tocantins</t>
  </si>
  <si>
    <t>Representantes do Estado do Tocantins e do Governo Federal</t>
  </si>
  <si>
    <t>Oficina de Desenvolvimento da Programação Pactuada da Atenção Especializada no Estado do Tocantins.</t>
  </si>
  <si>
    <t>Demandas da Secretaria da Mulher</t>
  </si>
  <si>
    <t>Solange Duailibe
Mariza Sales</t>
  </si>
  <si>
    <t>Apoio às ações da Casa da Mulher e demais ações da secretaria.</t>
  </si>
  <si>
    <t>COSEMS e CIB - TO</t>
  </si>
  <si>
    <t>3ª Reunião Ordinária do COSEMS-TO e da CIB-TO.</t>
  </si>
  <si>
    <t>Agenda com lideranças comunitárias</t>
  </si>
  <si>
    <t>Cida Rozeno
Márcia Rozeno
Mônica</t>
  </si>
  <si>
    <t>Articulação para parcerias entre a SEMUS e as instituições.</t>
  </si>
  <si>
    <t>Reunião com grupo “Mães Atípicas”</t>
  </si>
  <si>
    <t>Diálogo sobre as principais demandas enfrentadas por mães de crianças e adolescentes com deficiência ou necessidades específicas, bem como discutir ações integradas entre os órgãos municipais para o aprimoramento das políticas públicas de inclusão, saúde, educação e assistência.</t>
  </si>
  <si>
    <t>Reunião com os coordenadores das USF</t>
  </si>
  <si>
    <t>Coordenadores das USF</t>
  </si>
  <si>
    <t>Reivindicações de melhorias nas condições de trabalho nas UBS.</t>
  </si>
  <si>
    <t>Visita ao território de saúde da ARNE 53 (406 Norte)</t>
  </si>
  <si>
    <t>Anderson Feitosa Sousa</t>
  </si>
  <si>
    <t>Visita para conhecer o local de trabalho na USF da ARNE 53 (406 Norte).</t>
  </si>
  <si>
    <t>Reunião com o Conselho Regional de Nutrição.</t>
  </si>
  <si>
    <t>Raquel Adjafre 
Milena Alves</t>
  </si>
  <si>
    <t>Diálogo sobre a atuação dos nutricionistas no âmbito da saúde pública no município, dimensionamento do quantitativo de profissionais na rede municipal.</t>
  </si>
  <si>
    <t>Reunião com Subprefeitos.</t>
  </si>
  <si>
    <t>Sargento Júnior Brasão
Valtonia Gonçalves
João Alves</t>
  </si>
  <si>
    <t>Acolhimento das necessidades da Subprefeituras.</t>
  </si>
  <si>
    <t>Fonte: Levantamento do Registro das Agendas do Gabinete da SEMUS - 01/05/2025</t>
  </si>
  <si>
    <t>Detalhamento da produção de release e atendimento à imprensa (notas e entrevistas)</t>
  </si>
  <si>
    <t>Mês</t>
  </si>
  <si>
    <t>Release</t>
  </si>
  <si>
    <t>Nota</t>
  </si>
  <si>
    <t>Entrevista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</si>
  <si>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185</t>
    </r>
    <r>
      <rPr>
        <rFont val="Arial"/>
        <color theme="1"/>
        <sz val="11.0"/>
      </rPr>
      <t>: https://drive.google.com/file/d/1ub-2kNl_gk1oM23wMeKk6HMhjLhhGN-B/view?usp=drive_link</t>
    </r>
  </si>
  <si>
    <t>Fonte: Monitoramento da Assessoria de Comunicação da Semus.</t>
  </si>
  <si>
    <t>Detalhamento da produção para Redes Sociais</t>
  </si>
  <si>
    <t>Stories</t>
  </si>
  <si>
    <t>Feed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</si>
  <si>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185</t>
    </r>
    <r>
      <rPr>
        <rFont val="Arial"/>
        <color theme="1"/>
        <sz val="11.0"/>
      </rPr>
      <t>: https://drive.google.com/file/d/1ub-2kNl_gk1oM23wMeKk6HMhjLhhGN-B/view?usp=drive_link</t>
    </r>
  </si>
  <si>
    <t>Detalhamento da produção de design</t>
  </si>
  <si>
    <t>Peças</t>
  </si>
  <si>
    <t>Páginas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</si>
  <si>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186</t>
    </r>
    <r>
      <rPr>
        <rFont val="Arial"/>
        <color theme="1"/>
        <sz val="11.0"/>
      </rPr>
      <t>:https://drive.google.com/file/d/1ub-2kNl_gk1oM23wMeKk6HMhjLhhGN-B/view?usp=drive_link</t>
    </r>
  </si>
  <si>
    <t>Fonte: Monitoramento da Assessora de Comunicação da Semus.</t>
  </si>
  <si>
    <t>Demandas Judiciais pela Categoria de Atendimento.</t>
  </si>
  <si>
    <t>Categorias de demandas</t>
  </si>
  <si>
    <t>Determinadas</t>
  </si>
  <si>
    <t>Em cumprimento</t>
  </si>
  <si>
    <t>Medicamentos</t>
  </si>
  <si>
    <t>Oftalmologia</t>
  </si>
  <si>
    <t>Saúde bucal</t>
  </si>
  <si>
    <t>Saúde mental</t>
  </si>
  <si>
    <t>Consulta/acompanhamento em psicologia</t>
  </si>
  <si>
    <t xml:space="preserve">Para referência, a análise do Relatório Detalhado do Quadrimestre Anterior (RDQA) referente ao primeiro quadrimestre pode ser consultada no documento anexo, especificamente nas páginas 188:https://drive.google.com/file/d/1ub-2kNl_gk1oM23wMeKk6HMhjLhhGN-B/view?usp=drive_link        </t>
  </si>
  <si>
    <t>Terapia ocupacional</t>
  </si>
  <si>
    <t>Atendimento no henfil</t>
  </si>
  <si>
    <t>Nutrição</t>
  </si>
  <si>
    <t>PAF</t>
  </si>
  <si>
    <t>Determinações diversas</t>
  </si>
  <si>
    <t>Home care</t>
  </si>
  <si>
    <t>Consulta em cirurgia</t>
  </si>
  <si>
    <t>Exames/consultas diversas</t>
  </si>
  <si>
    <t>Cardiologia</t>
  </si>
  <si>
    <t>Insumos</t>
  </si>
  <si>
    <t>Informações para subsídio de defesa judicial</t>
  </si>
  <si>
    <t>Elaborar PTS</t>
  </si>
  <si>
    <t>Neuro</t>
  </si>
  <si>
    <t>Fisio</t>
  </si>
  <si>
    <t>Otorrino</t>
  </si>
  <si>
    <t>Endocrinologia</t>
  </si>
  <si>
    <t>Consulta/acompanhamento em psiquiatria</t>
  </si>
  <si>
    <t>Pneumologia</t>
  </si>
  <si>
    <t>Fonte: Assessoria Jurídica / Secretaria Municipal de Saúde.</t>
  </si>
  <si>
    <t>Demandas recebidas pela Ouvidoria Geral do Municipal do Município</t>
  </si>
  <si>
    <t>Tipificação das demandas recebidas pela Ouvidoria Geral do Município – 1º Quadrimestre</t>
  </si>
  <si>
    <t>Total das demandas recebidas</t>
  </si>
  <si>
    <t>Total das demandas concluídas</t>
  </si>
  <si>
    <t>Total das demandas em resposta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</si>
  <si>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189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</si>
  <si>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Fonte: Ouvidoria Geral do Município - Dados extraídos em 10/05/2025</t>
  </si>
  <si>
    <t>Demandas recebidas pelo Ouvidor SUS.</t>
  </si>
  <si>
    <t>Tipificação das demandas recebidas pelo Ouvidor SUS do Município – 1º Quadrimestre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</si>
  <si>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189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</si>
  <si>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Fonte: Ouvidoria do SUS do Município de Palmas - Dados extraídos em Dados extraídos em 10/05/2025</t>
  </si>
  <si>
    <t>Demandas distribuídas para os setores no quadrimestre.</t>
  </si>
  <si>
    <t>Total de demandas por setor</t>
  </si>
  <si>
    <t>Setor</t>
  </si>
  <si>
    <t>Superintendência de Atenção à Saúde</t>
  </si>
  <si>
    <t>Superintendência de Vigilância em Saúde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</si>
  <si>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190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</si>
  <si>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Superintendência de Gestão Administrativa</t>
  </si>
  <si>
    <t>Superintendência de Planejamento e Execução Orçamentária e Financeira</t>
  </si>
  <si>
    <t>Gabinete SEMUS</t>
  </si>
  <si>
    <t>Fundação Escola de Saúde Pública</t>
  </si>
  <si>
    <t>Fonte: Ouvidoria do SUS do Município de Palmas - Dados extraídos em 10/05/2025</t>
  </si>
  <si>
    <t>Distribuição das Demandas por Setor - 2025</t>
  </si>
  <si>
    <t>Demandas registradas</t>
  </si>
  <si>
    <t>Em resposta</t>
  </si>
  <si>
    <t>Gerência de Ações Territoriais da Atenção Primária</t>
  </si>
  <si>
    <t>Gerência de Regulação, Controle e Avaliação em Saúde</t>
  </si>
  <si>
    <t>Gerência de Atenção Hospitalar, Urgência e Emergência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</si>
  <si>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190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</si>
  <si>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Gabinete Secretário SEMUS</t>
  </si>
  <si>
    <t>Centro de Especialidades Odontológicas – CEO</t>
  </si>
  <si>
    <t>Gerência de Vigilância Sanitária – VISA</t>
  </si>
  <si>
    <t>Unidade de Vigilância e Controle de Zoonoses – UVCZ</t>
  </si>
  <si>
    <t>Gerência de Gestão Financeira</t>
  </si>
  <si>
    <t>Gerência de Assistência Farmacêutica</t>
  </si>
  <si>
    <t>Gerência de Serviço Especializado em Atenção Psicossocial</t>
  </si>
  <si>
    <t>Centro de Logística</t>
  </si>
  <si>
    <t>Diretoria de Atenção Secundária em Saúde</t>
  </si>
  <si>
    <t>Superintendência de Integração, Governança e Padronização da Saúde</t>
  </si>
  <si>
    <t>Gerência de Gestão de Pessoas e Folha de Pagamento</t>
  </si>
  <si>
    <t>Fundação Escola de Saúde - FESP</t>
  </si>
  <si>
    <t>Equipe Multidisciplinar - e-Multi</t>
  </si>
  <si>
    <t>Demandas remanescentes do ano anterior - 2024</t>
  </si>
  <si>
    <t>Situação da Demanda</t>
  </si>
  <si>
    <t>Demandas concluídas em 2024</t>
  </si>
  <si>
    <t>Demandas remanescentes de 2024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</si>
  <si>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191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</si>
  <si>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Demandas de 2024 concluídas em 2025</t>
  </si>
  <si>
    <t>Demandas de 2024 ainda pendentes</t>
  </si>
  <si>
    <t>Fonte: Ouvidoria do SUS do Município de Palmas.</t>
  </si>
  <si>
    <t>Produção do 1º Quadrimestre de 2025 da Superintendência de Integração Governança e Padronização na Saúde - SIGPS</t>
  </si>
  <si>
    <t>Produção do 1º Quadrimestre de 2025- SIGPS</t>
  </si>
  <si>
    <t>Mês de Início</t>
  </si>
  <si>
    <t>Descrição da Produção / Produto</t>
  </si>
  <si>
    <t>Atividade Realizada</t>
  </si>
  <si>
    <t>Status (05/2025)</t>
  </si>
  <si>
    <t>1. Estudo e análise da LEI Nº 3.068, de 26 de Abril de 2024, que institui o APSaúde</t>
  </si>
  <si>
    <t>Relatório técnico de impacto orçamentário.</t>
  </si>
  <si>
    <t>Em andamento</t>
  </si>
  <si>
    <t>2. Revisão do regimento interno da SEMUS</t>
  </si>
  <si>
    <t>Atualização das competências e estruturas da SEMUS, consolidando a nova organização administrativa.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</si>
  <si>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201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</si>
  <si>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3. Revisão do Decreto que Institui a Comissão de Avaliação do APSaúde</t>
  </si>
  <si>
    <t>Atualizado, submetido à análise jurídica e encaminhado para publicação no Diário Oficial do Município.</t>
  </si>
  <si>
    <t>Aguardando publicação em DOM</t>
  </si>
  <si>
    <t>4. Organização do fluxo de atendimento e transporte para o paciente com Doença Renal Crônica</t>
  </si>
  <si>
    <t>Visita no Pró RIM; 
Busca ativa de pacientes que utilizam o transporte para realização de hemodiálise.</t>
  </si>
  <si>
    <t>5. Padronização das escalas de enfermagem da Atenção Primária em Saúde (APS)</t>
  </si>
  <si>
    <t>Escalas instituídas nas Unidades de Saúde da Família.</t>
  </si>
  <si>
    <t>Concluído</t>
  </si>
  <si>
    <t>6. Construção da linha de cuidado do diabetes tipo I</t>
  </si>
  <si>
    <t>Apresentação do projeto no Conselho Municipal de Saúde para aquisição de sensores de monitoramento.</t>
  </si>
  <si>
    <t>DFD construído e seguimento o rito processual para aquisição</t>
  </si>
  <si>
    <t>7. Construção do Fluxo de Saúde Bucal</t>
  </si>
  <si>
    <t>Fluxo em revisão.</t>
  </si>
  <si>
    <t>8. Construção do projeto de estruturação da linha de cuidado ao transtorno do espectro autista (TEA)</t>
  </si>
  <si>
    <t>Reunião com os pontos da rede, com a Secretaria de Saúde do Estado, e com a Secretaria Municipal de Educação; 
Pactuação junto ao CEMAS do novo fluxo assistencial da rede municipal e estadual de saúde;
Protocolo e Fluxo em revisão para publicação;
Captação de R$1.000.000,00 (um milhão de reais) de emenda parlamentar para a qualificação dos serviços.</t>
  </si>
  <si>
    <t>Projeto finalizado.
Portaria do Fluxo Assistencial em revisão para publicação. 
Aguardando o repasse da emenda parlamentar.</t>
  </si>
  <si>
    <t>9. Revisão do decreto que Institui o Comitê Intersetorial de Controle à Dengue, Chikungunya e Zika</t>
  </si>
  <si>
    <t>Publicação do decreto em Diário Oficial.</t>
  </si>
  <si>
    <t>Decreto nº 2.675 de 24 de março de 2025</t>
  </si>
  <si>
    <t>10. Construção e padronização de Protocolos relacionados a Urgência e Emergência.</t>
  </si>
  <si>
    <t>Construção de protocolos de solicitação de exames laboratoriais, realização de raio-x e realização de eletrocardiograma.</t>
  </si>
  <si>
    <t>Aguardando publicação no DOM</t>
  </si>
  <si>
    <t>11. Construção da linha de cuidado de sobrepeso e obesidade</t>
  </si>
  <si>
    <t>Alinhamento da rede e parcerias com instituições.</t>
  </si>
  <si>
    <t>12. Revisão legal da Rede de Atenção e Vigilância em Saúde</t>
  </si>
  <si>
    <t>Construção de portaria para Instituir a Comissão de Revisão da Rede de Atenção e Vigilância em Saúde.</t>
  </si>
  <si>
    <t>13. Estratificação da força de trabalho das Unidades de Saúde da Família</t>
  </si>
  <si>
    <t>Acompanhamento dos indicadores territoriais, articulados com a organização dos territórios de saúde, considerando a composição das equipes e as características demográficas, epidemiológicas e sociais da população adscrita.</t>
  </si>
  <si>
    <t>14. Implantação do Núcleo de Tratamento da Obesidade de Palmas (NUTOP)</t>
  </si>
  <si>
    <t>Parceria com a ABESO por meio do termo de cooperação.</t>
  </si>
  <si>
    <t>15. Construção de Portaria que institui e regulamenta os Grupos Condutores da Rede de Atenção à Saúde do Município de Palmas</t>
  </si>
  <si>
    <t>Submetido à análise jurídica e encaminhado para publicação no Diário Oficial do Município.</t>
  </si>
  <si>
    <t>16. Revisão de Portaria do Núcleo de Prevenção das Violências, Promoção da Saúde e Cultura de Paz (NUPAV)</t>
  </si>
  <si>
    <t>17. Construção da Portaria que Institui a Comissão de Revisão do Plano de Carreira, Cargos e Vencimentos (PCCV) dos Profissionais da Saúde do Município de Palmas-TO</t>
  </si>
  <si>
    <t>Publicação da Portaria em Diário Oficial.</t>
  </si>
  <si>
    <t>Portaria Conjunta Semus/Secad/Seplan Nº 01,
de 09 de abril de 2025</t>
  </si>
  <si>
    <t>18. Construção do Fluxo Jurídico da SEMUS</t>
  </si>
  <si>
    <t>Fluxo e Procedimento Operacional Padrão implementados.</t>
  </si>
  <si>
    <t>19. Estudo da viabilidade de implantação do Serviço Residencial Terapêutico</t>
  </si>
  <si>
    <t>Estudo apresentado ao Gabinete do Prefeito.</t>
  </si>
  <si>
    <t>20. Construção da Portaria do Programa de Educação Permanente em Saúde Mental em parceria com a FESP</t>
  </si>
  <si>
    <t>Reunião com a FESP e escrita da redação da Portaria.
Encaminhamento para revisão no 7º Fórum de Saúde Mental - Maio/2025</t>
  </si>
  <si>
    <t>21. Construção da Portaria do Fórum Permanente de Saúde Mental</t>
  </si>
  <si>
    <t>Escrita da redação da Portaria.
Encaminhamento para revisão no 7º Fórum de Saúde Mental - Maio/2025</t>
  </si>
  <si>
    <t>Fonte: Superintendência de Integração Governança e Padronização na Saúde - SIGPS</t>
  </si>
  <si>
    <t>Licenciamento Sanitário</t>
  </si>
  <si>
    <t>Indicador</t>
  </si>
  <si>
    <t>1º Quad. 2024</t>
  </si>
  <si>
    <t>1º Quad. 2025</t>
  </si>
  <si>
    <t>Variação (%)</t>
  </si>
  <si>
    <t>2º Quad. 2024</t>
  </si>
  <si>
    <t>2º Quad. 2025</t>
  </si>
  <si>
    <t>Processos de Abertura</t>
  </si>
  <si>
    <t>Processos de Renovação</t>
  </si>
  <si>
    <t>Alvarás Emitidos</t>
  </si>
  <si>
    <t>83.44%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</si>
  <si>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204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</si>
  <si>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Fonte: VISA/SVS</t>
  </si>
  <si>
    <t>Atendimento de Denúncias</t>
  </si>
  <si>
    <t>Denúncias Recebidas</t>
  </si>
  <si>
    <t>Denúncias Concluídas</t>
  </si>
  <si>
    <t>- 36.94%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</si>
  <si>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205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</si>
  <si>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Autos de Infração e Processos</t>
  </si>
  <si>
    <t>Autos de Infração</t>
  </si>
  <si>
    <t>Processos Autuados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</si>
  <si>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205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</si>
  <si>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Processos Julgados</t>
  </si>
  <si>
    <t>Fonte: VISA/SVS.</t>
  </si>
  <si>
    <t>Gerenciamento de Riscos Sanitários</t>
  </si>
  <si>
    <t>Projetos Arquitetônicos</t>
  </si>
  <si>
    <t>Termos de Visita Fiscal</t>
  </si>
  <si>
    <t>Notificações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</si>
  <si>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206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</si>
  <si>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Apreensões</t>
  </si>
  <si>
    <t>Interdições</t>
  </si>
  <si>
    <t>Desinterdições</t>
  </si>
  <si>
    <t>Ações Educativas</t>
  </si>
  <si>
    <t>Arrecadação Financeira (R$)</t>
  </si>
  <si>
    <t>Receita</t>
  </si>
  <si>
    <t>Diferença</t>
  </si>
  <si>
    <t>Taxa de Licença Sanitária</t>
  </si>
  <si>
    <t>Análise de Projetos</t>
  </si>
  <si>
    <t>Parecer Técnico Sanitário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</si>
  <si>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207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</si>
  <si>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Visita Técnica</t>
  </si>
  <si>
    <t>Multas Sanitárias</t>
  </si>
  <si>
    <t>Fonte: Prodata/Vigilância Sanitária</t>
  </si>
  <si>
    <t>Diagnóstico e Ações Realizadas</t>
  </si>
  <si>
    <t>Problemas Encontrados</t>
  </si>
  <si>
    <t>Planos Estratégicos</t>
  </si>
  <si>
    <t>Ações Realizadas no 1º Quadrimestre</t>
  </si>
  <si>
    <t>Ações em Andamento</t>
  </si>
  <si>
    <t>Morosidade nos julgamentos</t>
  </si>
  <si>
    <t>Reestruturação do fluxo de processos</t>
  </si>
  <si>
    <t>Diagnóstico da lentidão e priorização dos processos.</t>
  </si>
  <si>
    <t>Elaboração de novo fluxo regulatório, contratação de profissional</t>
  </si>
  <si>
    <t>Excesso de burocracia</t>
  </si>
  <si>
    <t>Desburocratização do licenciamento</t>
  </si>
  <si>
    <t>Publicada a Portaria nº 54/SEMUS/GAB</t>
  </si>
  <si>
    <t>Implementação progressiva via sistema</t>
  </si>
  <si>
    <t>Validade curta dos alvarás</t>
  </si>
  <si>
    <t>Ampliação do prazo legal</t>
  </si>
  <si>
    <t>Encaminhamento de medida provisória para 3 anos</t>
  </si>
  <si>
    <t>Baixa integração sistêmica</t>
  </si>
  <si>
    <t>Informatização do processo VISA</t>
  </si>
  <si>
    <t>Proposta do sistema unificado VISA</t>
  </si>
  <si>
    <t>Integração entre E-Palmas e Prodata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</si>
  <si>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207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</si>
  <si>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Dificuldade de acesso físico ao licenciamento</t>
  </si>
  <si>
    <t>Criação de ponto único de atendimento para licenciamento</t>
  </si>
  <si>
    <t>Firmado Acordo de Cooperação com SEDE EM</t>
  </si>
  <si>
    <t>Implantado na Casa do Empreendedor</t>
  </si>
  <si>
    <t>Estrutura física insuficiente (equipamentos, frota e sede)</t>
  </si>
  <si>
    <t>Ampliação da infraestrutura logística e predial</t>
  </si>
  <si>
    <t>Aumento da frota de 2 para 5 veículos (1 via SEDEEM); 
Nova sede obtida após interdição anterior.</t>
  </si>
  <si>
    <t>Fortalecimento da infraestrutura de TI e aquisição de novos computadores</t>
  </si>
  <si>
    <t>Fonte: Superintendência de Vigilância em Saúde</t>
  </si>
  <si>
    <t>Ações Realizadas no 1º Quadrimestre de 2025</t>
  </si>
  <si>
    <t>Eixo</t>
  </si>
  <si>
    <t>Ação Implementada</t>
  </si>
  <si>
    <t>Detalhamento</t>
  </si>
  <si>
    <t>DCNT / Obesidade</t>
  </si>
  <si>
    <t>Projeto “Palmas em Movimento”</t>
  </si>
  <si>
    <t>Implementado para prevenção da obesidade grau I e II, com abordagem multiprofissional nas Unidades de Saúde da Família, grupos ativos e metas de redução progressiva da obesidade.</t>
  </si>
  <si>
    <t>Oncologia / Neoplasias</t>
  </si>
  <si>
    <t>Projeto Integrado de Oncologia</t>
  </si>
  <si>
    <t>Inclui capacitações nas unidades de atenção primária para melhoria na coleta do exame citopatológico, padronização dos fluxos de referência e contrarreferência, e fortalecimento da rede com reativação do monitoramento oportuno.</t>
  </si>
  <si>
    <t>Gestão e Inteligência Epidemiológica</t>
  </si>
  <si>
    <t>Elaboração de dashboards dinâmicos</t>
  </si>
  <si>
    <t>Implantado um painel digital com atualização em tempo real das notificações de óbitos e agravos, conectado ao sistema NOTIFICA SUS, com desagregação dos dados por Unidade de Saúde de abrangência.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</si>
  <si>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210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</si>
  <si>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Transparência e Comunicação</t>
  </si>
  <si>
    <t>Criação do site da Vigilância em Saúde</t>
  </si>
  <si>
    <t>Novo portal digital lançado com visualização pública dos indicadores epidemiológicos por território, possibilitando acompanhamento dos dados por gestores, profissionais e população.</t>
  </si>
  <si>
    <t>Ação em Andamento</t>
  </si>
  <si>
    <t>Progresso Atual</t>
  </si>
  <si>
    <t>Linha Materno-Infantil</t>
  </si>
  <si>
    <t>Reforço do pré-natal de alto risco e vigilância de óbitos infantis</t>
  </si>
  <si>
    <t>Em estruturação com equipes da APS e hospitais, com foco na qualificação da assistência e redução de mortes evitáveis.</t>
  </si>
  <si>
    <t>Causas Externas / Violências</t>
  </si>
  <si>
    <t>Estratégia intersetorial com assistência social, educação e segurança</t>
  </si>
  <si>
    <t>Em negociação institucional para desenvolvimento de plano de ação territorial integrado com foco na prevenção da violência urbana e doméstica.</t>
  </si>
  <si>
    <t>Doenças Respiratórias</t>
  </si>
  <si>
    <t>Fortalecimento da vigilância sindrômica respiratória e ampliação da cobertura vacinal</t>
  </si>
  <si>
    <t>Em curso com reforço de testagem rápida nas USFs e mobilizações de vacinação sazonal.</t>
  </si>
  <si>
    <t>Monitoramento por Indicadores Sensíveis à APS</t>
  </si>
  <si>
    <t>Integração com sistemas e painéis territoriais</t>
  </si>
  <si>
    <t>Integração de dados clínicos e de mortalidade com desdobramento por território de abrangência, cruzando mortalidade proporcional com cobertura assistencial.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</si>
  <si>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210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</si>
  <si>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Comparação SIVEP-DDA e BI dos casos de diarreia relatados e atendidos pela RAS de Palmas-TO em 2024 e 2025.</t>
  </si>
  <si>
    <t>SEMANA EPIDEMIOLÓGICA</t>
  </si>
  <si>
    <t>SIVEP-DDA</t>
  </si>
  <si>
    <t>BI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</si>
  <si>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212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</si>
  <si>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Fonte: Sivep-DDA e BI-eSUS - Dados extraídos em 16/05/2025</t>
  </si>
  <si>
    <t>Antendimentos no ano de 2025 para vírus respiratórios</t>
  </si>
  <si>
    <t>Fonte: BI PEC SUS Palmas, 05 de maio de 2025</t>
  </si>
  <si>
    <t>Atendimentos no Ano de 2024 para vírus respiratórios</t>
  </si>
  <si>
    <t xml:space="preserve">Fonte: BI PEC SUS Palmas, 05 de maio de 2025
</t>
  </si>
  <si>
    <t>Comparativo de Atendimentos por Síndrome Gripal na Rede Pública de Saúde de Palmas/TO durante as SE 01 a 17 (2024 e 2025)</t>
  </si>
  <si>
    <t>Casos de conjuntivite atendidos pela RAS de Palmas-TO em 2024 e 2025.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</si>
  <si>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213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</si>
  <si>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Fonte: BI-eSUS - Dados extraídos em 16/05/2025</t>
  </si>
  <si>
    <t>Hospitalizações por Síndrome Respiratória Aguda Grave (SRAG) notificadas no SIVEP-Gripe, por etiologia, em Palmas - SE 01 a 17 de 2024 e 2025.</t>
  </si>
  <si>
    <t>SE 01 a 17</t>
  </si>
  <si>
    <t>SRAG 2024</t>
  </si>
  <si>
    <t>SRAG 2025*</t>
  </si>
  <si>
    <t>Influenza</t>
  </si>
  <si>
    <t>Outros vírus respiratórios</t>
  </si>
  <si>
    <t>Outro Agente Etiológico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</si>
  <si>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218</t>
    </r>
    <r>
      <rPr>
        <rFont val="Arial"/>
        <color theme="1"/>
        <sz val="11.0"/>
      </rPr>
      <t xml:space="preserve">: https://drive.google.com/file/d/1ub-2kNl_gk1oM23wMeKk6HMhjLhhGN-B/view?usp=drive_link </t>
    </r>
  </si>
  <si>
    <t>SG não especificado</t>
  </si>
  <si>
    <t>Covid</t>
  </si>
  <si>
    <t>Não informado*</t>
  </si>
  <si>
    <t>Fonte: Sistema SIVEP Gripe, 05.05.205.</t>
  </si>
  <si>
    <t>*Algumas notificações estão pendentes de resultado laboratorial, o que pode ocasionar alterações nos números registrados</t>
  </si>
  <si>
    <t>Casos monitorados no Quadrimestre 1/2025</t>
  </si>
  <si>
    <t>Agravo</t>
  </si>
  <si>
    <t>Confirmado</t>
  </si>
  <si>
    <t>Descartado</t>
  </si>
  <si>
    <t>Em investigação</t>
  </si>
  <si>
    <t>Acidente por animal peçonhento</t>
  </si>
  <si>
    <t>Arboviroses</t>
  </si>
  <si>
    <t>Chikungunya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</si>
  <si>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220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</si>
  <si>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Epizootia</t>
  </si>
  <si>
    <t>Evento supostamente atribuído a vacinação</t>
  </si>
  <si>
    <t>Febre Maculosa e outras Riquetsioses</t>
  </si>
  <si>
    <t>Leishmaniose Tegumentar Americana</t>
  </si>
  <si>
    <t>Leptospirose</t>
  </si>
  <si>
    <t>Meningite</t>
  </si>
  <si>
    <t>Meningite bacteriana</t>
  </si>
  <si>
    <t>Meningite fúngica</t>
  </si>
  <si>
    <t>Mpox</t>
  </si>
  <si>
    <t>Óbito acidente de trabalho</t>
  </si>
  <si>
    <t>Óbito materno</t>
  </si>
  <si>
    <t>Óbito por hanseníase</t>
  </si>
  <si>
    <t>Óbito por meningite</t>
  </si>
  <si>
    <t>Raiva humana</t>
  </si>
  <si>
    <t>Surto (Mão,pé,boca)</t>
  </si>
  <si>
    <t>Surto de varicela</t>
  </si>
  <si>
    <t>Surto DTHA</t>
  </si>
  <si>
    <t>Varicela</t>
  </si>
  <si>
    <t>Zika</t>
  </si>
  <si>
    <t>Fonte: Notifica SUS, SINAN e Esus SINAN (01/01/2025 a 22/05/24)</t>
  </si>
  <si>
    <t>Número de doses aplicadas de vacinas</t>
  </si>
  <si>
    <t>Vacina/Imunobiológico</t>
  </si>
  <si>
    <t>Doses aplicadas (intra e extramuros)</t>
  </si>
  <si>
    <t>Hepatite B</t>
  </si>
  <si>
    <t>DT Adulto (dupla adulto)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</si>
  <si>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229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</si>
  <si>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COVID-19 (incluindo Moderna e Serum)</t>
  </si>
  <si>
    <t>Meningo C</t>
  </si>
  <si>
    <t>Febre Amarela</t>
  </si>
  <si>
    <t>Tríplice Viral</t>
  </si>
  <si>
    <t>Poliomielite injetável</t>
  </si>
  <si>
    <t>Pentavalente + Hexavalente</t>
  </si>
  <si>
    <t>Fonte: Sistemas de Informação do Programa Nacional de Imunização - Dados extraídos em 16/06/2025</t>
  </si>
  <si>
    <t>Recomendações Estratégicas para Continuidade e Ampliação</t>
  </si>
  <si>
    <t>Área</t>
  </si>
  <si>
    <t>Estratégia Prioritária - Próximos Quadrimestres</t>
  </si>
  <si>
    <t>Vacinação Escolar</t>
  </si>
  <si>
    <t>Expandir as ações em escolas e CMEIs, com equipes volantes e cronograma anual fixo.</t>
  </si>
  <si>
    <t>Cobertura Vacinal em Grupos de Risco</t>
  </si>
  <si>
    <t>Priorizar gestantes, idosos e imunossuprimidos com vacinas sazonais e de rotina.</t>
  </si>
  <si>
    <t>Testagem e Diagnóstico Precoce</t>
  </si>
  <si>
    <t>Manter fornecimento contínuo de testes rápidos e RT-PCR para COVID-19 e influenza nas USFs e UPAs.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</si>
  <si>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230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</si>
  <si>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Boletins Semanais e Transparência Ativa</t>
  </si>
  <si>
    <t>Manter a periodicidade e ampliar divulgação para conselhos locais de saúde e redes escolares.</t>
  </si>
  <si>
    <t>Ações intersetoriais</t>
  </si>
  <si>
    <t>Integrar campanhas vacinais com ações sociais, educativas e culturais para aumentar a adesão.</t>
  </si>
  <si>
    <t>Fonte: CEMURF/IMUNOPREVINìVEIS/SVS/SEMUS</t>
  </si>
  <si>
    <t>Ações realizadas no primeiro quadrimestre da UVCZ</t>
  </si>
  <si>
    <t>Animais Reservatórios</t>
  </si>
  <si>
    <t>Exames para Leishmaniose (LVC)</t>
  </si>
  <si>
    <t>Animais positivos para LVC</t>
  </si>
  <si>
    <t>Encoleiramentos em áreas prioritárias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</si>
  <si>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236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</si>
  <si>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Eutanásias</t>
  </si>
  <si>
    <t>Castrações realizadas</t>
  </si>
  <si>
    <t>Vacinação antirrábica</t>
  </si>
  <si>
    <t>Epizootias (morte de Primata Não Humano – PNH) para vigilância e controle da Raiva e Febre Amarela</t>
  </si>
  <si>
    <t>Vigilância e Controle Vetorial</t>
  </si>
  <si>
    <t>Visitas domiciliares de Agentes de Combates a Endemias (ACE)</t>
  </si>
  <si>
    <t>Tratamento focal com larvicida</t>
  </si>
  <si>
    <t>Quarteirões com aplicação (Pulverização) de inseticida em Ultra Baixo Volume (UBV) acoplado a veículo (fumacê)</t>
  </si>
  <si>
    <t>Ingressos forçados</t>
  </si>
  <si>
    <t>Monitoramento com ovitrampas: ovos coletados</t>
  </si>
  <si>
    <t>Realização do Levantamento de Índice Rápido do Aedes aegypti</t>
  </si>
  <si>
    <t>Entomofauna</t>
  </si>
  <si>
    <t>Solicitações de atendimento a escorpiões</t>
  </si>
  <si>
    <t>Pesquisa nos casos notificados de acidentes por escorpiões</t>
  </si>
  <si>
    <t>Atendimento relacionados aos demais animais peçonhentos</t>
  </si>
  <si>
    <t>Atendimento referentes a animais sinantrópicos</t>
  </si>
  <si>
    <t>Vigilância acarológica no Parque Cesamar/; carrapatos coletados</t>
  </si>
  <si>
    <t>Identificação de triatomíneos (barbeiros):</t>
  </si>
  <si>
    <t>Busca ativa de triatomíneos (barbeiros): residências vistoriadas</t>
  </si>
  <si>
    <t>Realização de análise de amostras</t>
  </si>
  <si>
    <t>Contagem de ovos (monitoramento ovitrampas)</t>
  </si>
  <si>
    <t>Ambiental</t>
  </si>
  <si>
    <t>Análises laboratoriais de água (média/mês)</t>
  </si>
  <si>
    <t>Fonte: UVCZ/SVS/SEMUS</t>
  </si>
  <si>
    <t>Diagnóstico Operacional e Ações Estratégicas</t>
  </si>
  <si>
    <t>Problema Identificado</t>
  </si>
  <si>
    <t>Ação Realizada ou Proposta</t>
  </si>
  <si>
    <t>Situação Atual</t>
  </si>
  <si>
    <t>Capacidade laboratorial insuficiente</t>
  </si>
  <si>
    <t>Ampliação de análises de 36 para 200/mês</t>
  </si>
  <si>
    <t>Em tramitação</t>
  </si>
  <si>
    <t>Espaço físico inadequado da Unidade de Vigilância e Centro de Zoonoses (UVCZ)</t>
  </si>
  <si>
    <t>Projeto de reforma em execução</t>
  </si>
  <si>
    <t>Fase de finalização</t>
  </si>
  <si>
    <t>Falta de insumos laboratoriais</t>
  </si>
  <si>
    <t>Compras formalizadas com dotação orçamentária</t>
  </si>
  <si>
    <t>Em aquisição</t>
  </si>
  <si>
    <r>
      <rPr>
        <rFont val="Arial"/>
        <color theme="1"/>
        <sz val="11.0"/>
      </rPr>
      <t xml:space="preserve">Para referência, a análise do Relatório Detalhado do Quadrimestre Anterior (RDQA) referente ao primeiro quadrimestre pode ser consultada no documento anexo, especificamente nas páginas </t>
    </r>
    <r>
      <rPr>
        <rFont val="Arial"/>
        <b/>
        <color theme="1"/>
        <sz val="11.0"/>
      </rPr>
      <t>237</t>
    </r>
    <r>
      <rPr>
        <rFont val="Arial"/>
        <color theme="1"/>
        <sz val="11.0"/>
      </rPr>
      <t xml:space="preserve">:https://drive.google.com/file/d/1ub-2kNl_gk1oM23wMeKk6HMhjLhhGN-B/view?usp=drive_link </t>
    </r>
  </si>
  <si>
    <t>Equipamentos desatualizados</t>
  </si>
  <si>
    <t>Levantamento técnico finalizado</t>
  </si>
  <si>
    <t>Aguardando licitação</t>
  </si>
  <si>
    <t>Frota de veículos insuficiente</t>
  </si>
  <si>
    <t>Redistribuição parcial e novas aquisições</t>
  </si>
  <si>
    <t>Ausência de castramóvel</t>
  </si>
  <si>
    <t>Projeto técnico aprovado</t>
  </si>
  <si>
    <t>Em fase de entrega</t>
  </si>
  <si>
    <t>Fortalecimento do monitoramento da BRK junto a Agência de Regulação de Palmas (ARP)</t>
  </si>
  <si>
    <t>Termo de Cooperação com Agência de Regulação de Palmas (ARP)</t>
  </si>
  <si>
    <t>Análise jurídica</t>
  </si>
  <si>
    <t>Falta de programas ambientais estruturados</t>
  </si>
  <si>
    <t>Reativação do VIGIDESASTRE e VIGISOLO</t>
  </si>
  <si>
    <t>Em tratativa com FMA</t>
  </si>
  <si>
    <t>Falta de carrocinhas para apreensão de animais</t>
  </si>
  <si>
    <t>Solicitação formal para compra e licitação pública</t>
  </si>
  <si>
    <t>Em fase de orçamento</t>
  </si>
  <si>
    <t>Déficit de oferta de castrações</t>
  </si>
  <si>
    <t>Novos credenciamentos e convênios com clínicas particulares</t>
  </si>
  <si>
    <t>Em negociação</t>
  </si>
  <si>
    <t>Resistência ao uso de Pulverização de inseticida em Ultra Baixo Volume (UBV)</t>
  </si>
  <si>
    <t>Fortalecimento da comunicação de risco e capacitações locais</t>
  </si>
  <si>
    <t>Em execução</t>
  </si>
  <si>
    <t>Ordens de Serviço e Entregas Realizadas no Período - Janeiro a Abril de 2025</t>
  </si>
  <si>
    <t>Unidade</t>
  </si>
  <si>
    <t>Tipo de Serviço Realizado</t>
  </si>
  <si>
    <t>Situação da Obra</t>
  </si>
  <si>
    <t>Período de Execução</t>
  </si>
  <si>
    <t>USF Valéria Martins Pereira</t>
  </si>
  <si>
    <t>Reforma completa da infraestrutura física, com substituição da cobertura, pisos, esquadrias e portas, além de acabamento e pintura geral. A unidade dispõe de oito consultórios médicos e de enfermagem, três odontológicos, farmácia, auditório, sala de agentes de saúde, espaços para vacinação, triagem, esterilização, copa, depósito, banheiros e recepção. As instalações foram adaptadas para acessibilidade e higienização completa, promovendo maior segurança sanitária.</t>
  </si>
  <si>
    <t>Concluída</t>
  </si>
  <si>
    <t>Fevereiro de 2025</t>
  </si>
  <si>
    <t>Centro de Especialidades Odontológicas (CEO)</t>
  </si>
  <si>
    <t>Reorganização dos atendimentos com transferência para nova sede, localizada na Avenida Teotônio Segurado. O novo espaço oferece estrutura ampliada e adequada para a prestação de serviços odontológicos especializados, como endodontia, periodontia, prótese, odontopediatria, radiologia, estomatologia, cirurgia buco-maxilo-facial e atendimento a pessoas com deficiência.</t>
  </si>
  <si>
    <t>Inauguração em 28/05/2025</t>
  </si>
  <si>
    <t>Vigilância Sanitária Municipal</t>
  </si>
  <si>
    <t>Reorganização dos atendimentos com realocação para nova sede na 802 Sul, Avenida LO 21. A unidade passou a dispor de estrutura física adequada e ampliada, proporcionando melhores condições de trabalho aos servidores e de atendimento aos usuários.</t>
  </si>
  <si>
    <t>Centro de Atenção Psicossocial (CAPS II)</t>
  </si>
  <si>
    <t>Novo prédio para instalações do CAPS II na 802 Sul. A obra visa ampliar a oferta de serviços especializados em saúde mental, diante da crescente demanda populacional e complexidade dos quadros atendidos. A nova estrutura assegura cuidado integral, humanizado e territorializado, respeitando as singularidades da população promovendo a autonomia e a reabilitação.</t>
  </si>
  <si>
    <t>Previsão de entrega: Junho/2025</t>
  </si>
  <si>
    <t>UPA NORTE</t>
  </si>
  <si>
    <t>Reforma completa da cozinha, incluindo substituição de revestimentos e pisos, instalação de novos equipamentos e exaustores, adequação do leiaute, abrigo de gás, reforma dos banheiros e instalação de bancadas sanitárias, que permite completa higienização. Instalado também novo reservatório de água, reforçando a segurança sanitária.</t>
  </si>
  <si>
    <t>Janeiro a março de 2025</t>
  </si>
  <si>
    <t>USF Mariazinha Rodrigues da Silva</t>
  </si>
  <si>
    <t>Reforma por etapas para garantir a continuidade dos atendimentos. As intervenções contemplam substituição de esquadrias, ampliação de ambientes, troca da cobertura e pisos, além da atualização das instalações elétrica, hidráulica e de rede de internet, visando melhor infraestrutura para usuários e equipes.</t>
  </si>
  <si>
    <t>Início em abril de 2025</t>
  </si>
  <si>
    <t>USF Walterly Wagner</t>
  </si>
  <si>
    <t>Lançamento da ordem de serviço para reforma.
Reforma geral da infraestrutura física da unidade Walterly Wagner, que contempla reforma geral da infraestrutura física, com substituição da cobertura, pisos, esquadrias e pintura completa. A unidade possui quatro consultórios, farmácia, auditório, sala de agentes de saúde, espaços de triagem, vacinação e esterilização, copa, depósito de materiais de limpeza, coordenação, banheiros, recepção e sala de espera.As melhorias incluem adequações para acessibilidade e higienização plena.</t>
  </si>
  <si>
    <t>Reforma geral da unidade, incluindo substituição completa da cobertura, pisos, esquadrias e pintura. A estrutura contempla seis consultórios para atendimento médico, de enfermagem e odontológico, sala de agentes comunitários, áreas para vacinação e triagem, esterilização, copa, banheiros, recepção e depósito de materiais. As adequações garantem acessibilidade e condições sanitárias aprimoradas.</t>
  </si>
  <si>
    <t>Unidade de Vigilância e Controle de Zoonoses (UVCZ)</t>
  </si>
  <si>
    <t>Reforma dos blocos administrativos, centro cirúrgico veterinário e almoxarifado, incluindo troca de cobertura, revestimentos, esquadrias e adequação dos ambientes. A obra compreende ainda a ampliação do centro cirúrgico, abrigo de resíduos e melhorias no canil, com pintura e substituição do gradil metálico.</t>
  </si>
  <si>
    <t>Em fase final</t>
  </si>
  <si>
    <t>Previsão de conclusão: maio/25</t>
  </si>
  <si>
    <t>Ações Executadas - Janeiro, Fevereiro, Março e Abril de 2025.</t>
  </si>
  <si>
    <t>UNIDADE</t>
  </si>
  <si>
    <t>ROÇAGEM</t>
  </si>
  <si>
    <t>DEDETIZAÇÃO</t>
  </si>
  <si>
    <t>LIMPEZA CAIXA D'ÁGUA</t>
  </si>
  <si>
    <t>BELA VISTA</t>
  </si>
  <si>
    <t>Sem área de roçagem, apenas limpeza interna</t>
  </si>
  <si>
    <t>503 NORTE</t>
  </si>
  <si>
    <t>15/04/2025
24/04/2025</t>
  </si>
  <si>
    <t>210 SUL</t>
  </si>
  <si>
    <t>11/02/2025
23/04/2025</t>
  </si>
  <si>
    <t>108 SUL</t>
  </si>
  <si>
    <t>JOSÉ HERMES</t>
  </si>
  <si>
    <t>CCZ</t>
  </si>
  <si>
    <t>WALTERLY WAGNER (TAQUARUÇU GRANDE)</t>
  </si>
  <si>
    <t>Cronograma de controle de carrapatos: 14/04, 22/04 e 30/04/2025</t>
  </si>
  <si>
    <t>1304 SUL</t>
  </si>
  <si>
    <t>TAQUIRI</t>
  </si>
  <si>
    <t>LAGO SUL</t>
  </si>
  <si>
    <t>LAURIDES</t>
  </si>
  <si>
    <t>06/03/2025
06/05/2025</t>
  </si>
  <si>
    <t>Geral: 09/02/2025
Cronograma de controle de carrapatos: 24/01, 31/01 e 07/02/2025</t>
  </si>
  <si>
    <t>LIBERDADE</t>
  </si>
  <si>
    <t>MORADA DO SOL</t>
  </si>
  <si>
    <t>08/02/2025
28/04/2025</t>
  </si>
  <si>
    <t>SANTA BÁRBARA</t>
  </si>
  <si>
    <t>POLICLÍNICA TAQ.</t>
  </si>
  <si>
    <t>UPA SUL</t>
  </si>
  <si>
    <t>15/02/2025
12/03/2025
15/05/2025</t>
  </si>
  <si>
    <t>08/02/2025
15/05/2025</t>
  </si>
  <si>
    <t>403 NORTE</t>
  </si>
  <si>
    <t>14/02/2025
24/04/2025</t>
  </si>
  <si>
    <t>08/02/2025/</t>
  </si>
  <si>
    <t>405 NORTE</t>
  </si>
  <si>
    <t>409 NORTE</t>
  </si>
  <si>
    <t>12/02/2025
25/04/2025</t>
  </si>
  <si>
    <t>POLICLÍNICA 303 NORTE</t>
  </si>
  <si>
    <t>1206 SUL</t>
  </si>
  <si>
    <t>SEMUS</t>
  </si>
  <si>
    <t>CAPS AD III</t>
  </si>
  <si>
    <t>VISA</t>
  </si>
  <si>
    <t>CAPS II</t>
  </si>
  <si>
    <t>CAPS I</t>
  </si>
  <si>
    <t>LOGÍSTICA</t>
  </si>
  <si>
    <t>TRANSPORTE</t>
  </si>
  <si>
    <t>24/02/2025
22/04/2025</t>
  </si>
  <si>
    <t>HENFIL</t>
  </si>
  <si>
    <t>SAMU</t>
  </si>
  <si>
    <t>FESP</t>
  </si>
  <si>
    <t>SANTA FÉ</t>
  </si>
  <si>
    <t>08/02/2025
05/05/2025</t>
  </si>
  <si>
    <t>WALTER MORATO (TAQUARUÇU)</t>
  </si>
  <si>
    <t>508 NORTE</t>
  </si>
  <si>
    <t>406 NORTE</t>
  </si>
  <si>
    <t>603 NORTE</t>
  </si>
  <si>
    <t>307 NORTE</t>
  </si>
  <si>
    <t>CEO NOVO</t>
  </si>
  <si>
    <t>FARMÁCIA JOSÉ HERMES</t>
  </si>
  <si>
    <t>ALTO BONITO</t>
  </si>
  <si>
    <t>27/02/2025
29/04/2025</t>
  </si>
  <si>
    <t>CEMURF</t>
  </si>
  <si>
    <t>MARIAZINHA (BURITIRANA)</t>
  </si>
  <si>
    <t>AURENY II</t>
  </si>
  <si>
    <t>EUGÊNIO PINHEIRO</t>
  </si>
  <si>
    <t>25/02/2025
08/05/2025</t>
  </si>
  <si>
    <t>NOVO HORIZONTE</t>
  </si>
  <si>
    <t>207 SUL</t>
  </si>
  <si>
    <t>403 SUL</t>
  </si>
  <si>
    <t>712 SUL</t>
  </si>
  <si>
    <t>806 SUL</t>
  </si>
  <si>
    <t>1004 SUL</t>
  </si>
  <si>
    <t>1103 SUL</t>
  </si>
  <si>
    <t>CREFISUL</t>
  </si>
  <si>
    <t>AMAS</t>
  </si>
  <si>
    <t>25/02/2025
16/04/2025</t>
  </si>
  <si>
    <t>FARMACIA 503 NORTE</t>
  </si>
  <si>
    <t>Fonte: Coordenadoria de Manutenção/ Gerência de Engenharia e Manutenção dos Estabelecimentos de Saúde/ Superintendência de Gestão Administrativa / Secretaria Municipal de Saúde.</t>
  </si>
  <si>
    <t>Ações Programadas - Maio, Junho, Julho e Agosto de 2025.</t>
  </si>
  <si>
    <t>Previsto após julho/2025</t>
  </si>
  <si>
    <t>UVCZ</t>
  </si>
  <si>
    <t>CAPS AD II</t>
  </si>
  <si>
    <t>CAPS i</t>
  </si>
  <si>
    <t>Sem área de roçagem</t>
  </si>
  <si>
    <t>MARIAZINHA(BURITIRANA)</t>
  </si>
  <si>
    <t>Cronograma de Reforma dos Estabelecimentos de Saúde 2025</t>
  </si>
  <si>
    <t>Item</t>
  </si>
  <si>
    <t>Início</t>
  </si>
  <si>
    <t>Conclusão</t>
  </si>
  <si>
    <t>USF BURITIRANA</t>
  </si>
  <si>
    <t>USF WALTERLY (TAQUARUÇU GRANDE)</t>
  </si>
  <si>
    <t>USF LIBERDADE (AURENY III)</t>
  </si>
  <si>
    <t>USF 406 NORTE</t>
  </si>
  <si>
    <t>USF 806 SUL</t>
  </si>
  <si>
    <t>USF EUGÊNIO PINHEIRO (AURENY I)</t>
  </si>
  <si>
    <t>USF LAGO SUL</t>
  </si>
  <si>
    <t>USF 1304 SUL</t>
  </si>
  <si>
    <t>USF 210 SUL</t>
  </si>
  <si>
    <t>Fonte: Gerência de Engenharia e Manutenção dos Estabelecimentos de Saúde/ Superintendência de Gestão Administrativa / Secretaria Municipal de Saúde.</t>
  </si>
  <si>
    <t>Nova Estrutura Administrativa 2025 - Cargos Comissionados e Funções Gratificadas</t>
  </si>
  <si>
    <t>Estrutura Hierárquica</t>
  </si>
  <si>
    <t>Nomenclatura</t>
  </si>
  <si>
    <t>Qtd.</t>
  </si>
  <si>
    <t>Vínculo</t>
  </si>
  <si>
    <t>Secretário(a) Municipal</t>
  </si>
  <si>
    <t>Subsídio</t>
  </si>
  <si>
    <t>Secretaria Executiva</t>
  </si>
  <si>
    <t>DAS-1</t>
  </si>
  <si>
    <t>Gerência de Ouvidoria</t>
  </si>
  <si>
    <t>DAS-5</t>
  </si>
  <si>
    <t>Gerência da Corregedoria</t>
  </si>
  <si>
    <t>Gerência de Auditoria do SUS</t>
  </si>
  <si>
    <t>Chefia de Gabinete</t>
  </si>
  <si>
    <t>DAS-3</t>
  </si>
  <si>
    <t>Assessoria Especial de Comunicação</t>
  </si>
  <si>
    <t>DAS-4</t>
  </si>
  <si>
    <t>Assessoria Especial de Planejamento Estratégico em Saúde</t>
  </si>
  <si>
    <t>Assessoria Executiva de Captação de Recursos em Saúde</t>
  </si>
  <si>
    <t>Assistente de Gabinete</t>
  </si>
  <si>
    <t>DAS-7</t>
  </si>
  <si>
    <t>Assessoria Especial Jurídica</t>
  </si>
  <si>
    <t>Coordenadoria de Demandas Administrativas</t>
  </si>
  <si>
    <t>DAS-6</t>
  </si>
  <si>
    <t>Coordenadoria de Demandas Judiciais na Saúde</t>
  </si>
  <si>
    <t>Coordenadoria de Conformidade e Compliance no SUS</t>
  </si>
  <si>
    <t>Divisão do Conselho Municipal de Saúde</t>
  </si>
  <si>
    <t>FG</t>
  </si>
  <si>
    <t>Superintendência de Gestão Financeira (SGF)</t>
  </si>
  <si>
    <t>DAS-2</t>
  </si>
  <si>
    <t>Diretoria de Execução Orçamentária e Financeira</t>
  </si>
  <si>
    <t>Diretoria de Planejamento de Aquisição e Contratos</t>
  </si>
  <si>
    <t>1.5.2.1</t>
  </si>
  <si>
    <t>Gerência de Planejamento de Aquisição e Contratos</t>
  </si>
  <si>
    <t>1.5.2.2</t>
  </si>
  <si>
    <t>Gerência de Execução Contratual</t>
  </si>
  <si>
    <t>Superintendência de Gestão Administrativa (SGA)</t>
  </si>
  <si>
    <t>Diretoria Geral de Administração</t>
  </si>
  <si>
    <t>1.6.1.1</t>
  </si>
  <si>
    <t>Gerência de Engenharia e Manutenção dos Estabelecimentos de Saúde</t>
  </si>
  <si>
    <t>1.6.1.1.1</t>
  </si>
  <si>
    <t>Coordenadoria de Projetos dos Estabelecimentos de Saúde</t>
  </si>
  <si>
    <t>1.6.1.1.2</t>
  </si>
  <si>
    <t>Coordenadoria de Manutenção Predial dos Estabelecimentos de Saúde</t>
  </si>
  <si>
    <t>1.6.1.2</t>
  </si>
  <si>
    <t>Gerência de Serviços Administrativos</t>
  </si>
  <si>
    <t>1.6.1.2.1</t>
  </si>
  <si>
    <t>Coordenadoria de Conservação e Gerenciamento de Resíduos</t>
  </si>
  <si>
    <t>1.6.1.2.1.1</t>
  </si>
  <si>
    <t>Divisão de Transporte e Logística</t>
  </si>
  <si>
    <t>1.6.1.2.1.2</t>
  </si>
  <si>
    <t>Divisão de Patrimônio</t>
  </si>
  <si>
    <t>1.6.1.2.1.3</t>
  </si>
  <si>
    <t>Divisão da Central de Abastecimento da Saúde</t>
  </si>
  <si>
    <t>Diretoria de Inovação e Gestão do Trabalho em Saúde</t>
  </si>
  <si>
    <t>1.6.2.1</t>
  </si>
  <si>
    <t>Gerência de Gestão e Regulação do Trabalho em Saúde</t>
  </si>
  <si>
    <t>1.6.2.1.1</t>
  </si>
  <si>
    <t>Coordenadoria de Folha de Pagamento</t>
  </si>
  <si>
    <t>1.6.2.1.2</t>
  </si>
  <si>
    <t>Coordenadoria de Análise de Processos e Contratos de Pessoal</t>
  </si>
  <si>
    <t>Superintendência de Atenção à Saúde (SAS)</t>
  </si>
  <si>
    <t>Diretoria de Atenção Primária em Saúde</t>
  </si>
  <si>
    <t>1.7.1.1</t>
  </si>
  <si>
    <t>Gerência de Estratégias e Políticas de Atenção Primária em Saúde</t>
  </si>
  <si>
    <t>1.7.1.1.1</t>
  </si>
  <si>
    <t>Coordenadoria de Prevenção e Promoção da Saúde</t>
  </si>
  <si>
    <t>1.7.1.1.2</t>
  </si>
  <si>
    <t>Coordenadoria das Equipes de Saúde na Família</t>
  </si>
  <si>
    <t>1.7.1.2</t>
  </si>
  <si>
    <t>Gerência de Saúde Bucal na Atenção Primária</t>
  </si>
  <si>
    <t>1.7.1.3</t>
  </si>
  <si>
    <t>Gerência de Gestão Territorial da Atenção Primária em Saúde</t>
  </si>
  <si>
    <t>1.7.1.3.1</t>
  </si>
  <si>
    <t>Coordenadoria do Distrito Administrativo de Saúde da Região Norte</t>
  </si>
  <si>
    <t>1.7.1.3.2</t>
  </si>
  <si>
    <t>Coordenadoria do Distrito Administrativo de Saúde da Região Central</t>
  </si>
  <si>
    <t>1.7.1.3.3</t>
  </si>
  <si>
    <t>Coordenadoria do Distrito Administrativo de Saúde da Região Sul</t>
  </si>
  <si>
    <t>1.7.1.3.4</t>
  </si>
  <si>
    <t>Coordenadoria de Enfermagem na Saúde da Família</t>
  </si>
  <si>
    <t>1.7.2.1</t>
  </si>
  <si>
    <t>Gerência da Rede de Atenção Psicossocial</t>
  </si>
  <si>
    <t>1.7.2.2</t>
  </si>
  <si>
    <t>Gerência de Atenção Especializada</t>
  </si>
  <si>
    <t>1.7.2.2.1</t>
  </si>
  <si>
    <t>Coordenadoria do Centro de Especialidades Odontológicas - CEO</t>
  </si>
  <si>
    <t>1.7.2.3</t>
  </si>
  <si>
    <t>Gerência de Urgência e Emergência e Atenção Hospitalar</t>
  </si>
  <si>
    <t>1.7.2.4</t>
  </si>
  <si>
    <t>Gerência de Assistência Farmacêutica e Programas Estratégicos</t>
  </si>
  <si>
    <t>1.7.2.5</t>
  </si>
  <si>
    <t>Superintendência de Integração, Governança e Padronização na Saúde (SIGPS)</t>
  </si>
  <si>
    <t>Diretoria de Integração das Redes de Atenção à Saúde</t>
  </si>
  <si>
    <t>1.8.1.1</t>
  </si>
  <si>
    <t>Gerência de Articulação Intersetorial</t>
  </si>
  <si>
    <t>Diretoria de Governança, Padronização e Qualidade em Saúde</t>
  </si>
  <si>
    <t>1.8.2.1</t>
  </si>
  <si>
    <t>Gerência de Padronização Assistencial em Saúde</t>
  </si>
  <si>
    <t>1.8.2.1.1</t>
  </si>
  <si>
    <t>Coordenadoria de Segurança do Paciente e Qualidade em Saúde</t>
  </si>
  <si>
    <t>1.8.2.1.2</t>
  </si>
  <si>
    <t>Coordenadoria de Gestão dos Indicadores Territoriais em Saúde</t>
  </si>
  <si>
    <t>Superintendência de Vigilância em Saúde (SVS)</t>
  </si>
  <si>
    <t>Diretoria de Vigilância Epidemiológica</t>
  </si>
  <si>
    <t>1.9.1.1</t>
  </si>
  <si>
    <t>Gerência de Ações Estratégicas de Vigilância Epidemiológica</t>
  </si>
  <si>
    <t>1.9.1.2</t>
  </si>
  <si>
    <t>Gerência de Sistemas de Informação em Saúde</t>
  </si>
  <si>
    <t>1.9.1.3</t>
  </si>
  <si>
    <t>Gerência de Saúde do Trabalhador</t>
  </si>
  <si>
    <t>Diretoria de Vigilância Ambiental e Unidade de Controle de Zoonoses</t>
  </si>
  <si>
    <t>Diretoria de Vigilância Sanitária</t>
  </si>
  <si>
    <t>1.9.3.1</t>
  </si>
  <si>
    <t>Assessoria Especial em Procedimento Sanitário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</si>
</sst>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[$R$ -416]#,##0.00"/>
    <numFmt numFmtId="165" formatCode="mmm/d"/>
    <numFmt numFmtId="166" formatCode="dd/mm"/>
    <numFmt numFmtId="167" formatCode="mmmm yyyy"/>
    <numFmt numFmtId="168" formatCode="mmmm/yyyy"/>
    <numFmt numFmtId="169" formatCode="dd/mm/yyyy"/>
    <numFmt numFmtId="170" formatCode="d.m"/>
    <numFmt numFmtId="171" formatCode="d.m.yyyy"/>
  </numFmts>
  <fonts count="14">
    <font>
      <sz val="10.0"/>
      <color rgb="FF000000"/>
      <name val="Arial"/>
      <scheme val="minor"/>
    </font>
    <font>
      <sz val="11.0"/>
      <color theme="1"/>
      <name val="Arial"/>
    </font>
    <font/>
    <font>
      <sz val="11.0"/>
      <color rgb="FF000000"/>
      <name val="Arial"/>
    </font>
    <font>
      <sz val="11.0"/>
      <color theme="1"/>
      <name val="Arial"/>
      <scheme val="minor"/>
    </font>
    <font>
      <u/>
      <sz val="11.0"/>
      <color rgb="FF0000FF"/>
      <name val="Arial"/>
    </font>
    <font>
      <color theme="1"/>
      <name val="Arial"/>
      <scheme val="minor"/>
    </font>
    <font>
      <u/>
      <sz val="11.0"/>
      <color rgb="FF000000"/>
      <name val="Arial"/>
    </font>
    <font>
      <sz val="11.0"/>
      <color theme="1"/>
      <name val="&quot;Arial&quot;"/>
    </font>
    <font>
      <sz val="11.0"/>
      <color rgb="FF000000"/>
      <name val="Arial"/>
      <scheme val="minor"/>
    </font>
    <font>
      <color theme="1"/>
      <name val="Arial"/>
    </font>
    <font>
      <u/>
      <sz val="11.0"/>
      <color rgb="FF0000FF"/>
      <name val="Arial"/>
    </font>
    <font>
      <sz val="11.0"/>
      <color rgb="FF2C2C36"/>
      <name val="Arial"/>
    </font>
    <font>
      <u/>
      <color rgb="FF0000FF"/>
      <name val="Arial"/>
    </font>
  </fonts>
  <fills count="6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</fills>
  <borders count="1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9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4" fillId="2" fontId="3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4" fillId="0" fontId="1" numFmtId="3" xfId="0" applyAlignment="1" applyBorder="1" applyFont="1" applyNumberFormat="1">
      <alignment horizontal="center" readingOrder="0" shrinkToFit="0" vertical="center" wrapText="1"/>
    </xf>
    <xf borderId="1" fillId="3" fontId="3" numFmtId="0" xfId="0" applyAlignment="1" applyBorder="1" applyFill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6" fillId="0" fontId="1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horizontal="center" shrinkToFit="0" vertical="center" wrapText="1"/>
    </xf>
    <xf borderId="8" fillId="0" fontId="1" numFmtId="0" xfId="0" applyAlignment="1" applyBorder="1" applyFont="1">
      <alignment horizontal="center" shrinkToFit="0" vertical="center" wrapText="1"/>
    </xf>
    <xf borderId="5" fillId="4" fontId="1" numFmtId="0" xfId="0" applyAlignment="1" applyBorder="1" applyFill="1" applyFont="1">
      <alignment horizontal="center" readingOrder="0" shrinkToFit="0" vertical="center" wrapText="1"/>
    </xf>
    <xf borderId="9" fillId="0" fontId="2" numFmtId="0" xfId="0" applyBorder="1" applyFont="1"/>
    <xf borderId="5" fillId="3" fontId="1" numFmtId="0" xfId="0" applyAlignment="1" applyBorder="1" applyFont="1">
      <alignment horizontal="center" readingOrder="0" shrinkToFit="0" vertical="center" wrapText="1"/>
    </xf>
    <xf borderId="6" fillId="0" fontId="2" numFmtId="0" xfId="0" applyBorder="1" applyFont="1"/>
    <xf borderId="10" fillId="0" fontId="1" numFmtId="0" xfId="0" applyAlignment="1" applyBorder="1" applyFont="1">
      <alignment horizontal="center" shrinkToFit="0" vertical="center" wrapText="1"/>
    </xf>
    <xf borderId="10" fillId="0" fontId="2" numFmtId="0" xfId="0" applyBorder="1" applyFont="1"/>
    <xf borderId="11" fillId="0" fontId="2" numFmtId="0" xfId="0" applyBorder="1" applyFont="1"/>
    <xf borderId="7" fillId="0" fontId="2" numFmtId="0" xfId="0" applyBorder="1" applyFont="1"/>
    <xf borderId="12" fillId="0" fontId="2" numFmtId="0" xfId="0" applyBorder="1" applyFont="1"/>
    <xf borderId="8" fillId="0" fontId="2" numFmtId="0" xfId="0" applyBorder="1" applyFont="1"/>
    <xf borderId="10" fillId="0" fontId="1" numFmtId="0" xfId="0" applyAlignment="1" applyBorder="1" applyFont="1">
      <alignment horizontal="center" readingOrder="0" shrinkToFit="0" vertical="center" wrapText="1"/>
    </xf>
    <xf borderId="0" fillId="0" fontId="4" numFmtId="0" xfId="0" applyFont="1"/>
    <xf borderId="5" fillId="0" fontId="1" numFmtId="0" xfId="0" applyAlignment="1" applyBorder="1" applyFont="1">
      <alignment horizontal="center" readingOrder="0" shrinkToFit="0" vertical="center" wrapText="1"/>
    </xf>
    <xf borderId="5" fillId="0" fontId="4" numFmtId="0" xfId="0" applyBorder="1" applyFont="1"/>
    <xf borderId="0" fillId="3" fontId="1" numFmtId="0" xfId="0" applyAlignment="1" applyFont="1">
      <alignment horizontal="center" shrinkToFit="0" vertical="center" wrapText="1"/>
    </xf>
    <xf borderId="4" fillId="2" fontId="1" numFmtId="0" xfId="0" applyAlignment="1" applyBorder="1" applyFont="1">
      <alignment horizontal="center" readingOrder="0" shrinkToFit="0" vertical="center" wrapText="1"/>
    </xf>
    <xf borderId="1" fillId="5" fontId="3" numFmtId="0" xfId="0" applyAlignment="1" applyBorder="1" applyFill="1" applyFont="1">
      <alignment horizontal="center" readingOrder="0" shrinkToFit="0" textRotation="0" vertical="center" wrapText="1"/>
    </xf>
    <xf borderId="0" fillId="0" fontId="3" numFmtId="0" xfId="0" applyAlignment="1" applyFont="1">
      <alignment horizontal="center" shrinkToFit="0" textRotation="0" vertical="center" wrapText="1"/>
    </xf>
    <xf borderId="0" fillId="0" fontId="3" numFmtId="0" xfId="0" applyAlignment="1" applyFont="1">
      <alignment horizontal="center" readingOrder="0" shrinkToFit="0" textRotation="0" vertical="center" wrapText="1"/>
    </xf>
    <xf borderId="13" fillId="2" fontId="3" numFmtId="0" xfId="0" applyAlignment="1" applyBorder="1" applyFont="1">
      <alignment horizontal="center" shrinkToFit="0" textRotation="0" vertical="center" wrapText="1"/>
    </xf>
    <xf borderId="1" fillId="2" fontId="3" numFmtId="0" xfId="0" applyAlignment="1" applyBorder="1" applyFont="1">
      <alignment horizontal="center" readingOrder="0" shrinkToFit="0" textRotation="0" vertical="center" wrapText="1"/>
    </xf>
    <xf borderId="13" fillId="2" fontId="3" numFmtId="0" xfId="0" applyAlignment="1" applyBorder="1" applyFont="1">
      <alignment horizontal="center" readingOrder="0" shrinkToFit="0" textRotation="0" vertical="center" wrapText="1"/>
    </xf>
    <xf borderId="14" fillId="0" fontId="2" numFmtId="0" xfId="0" applyBorder="1" applyFont="1"/>
    <xf borderId="4" fillId="2" fontId="3" numFmtId="0" xfId="0" applyAlignment="1" applyBorder="1" applyFont="1">
      <alignment horizontal="center" readingOrder="0" shrinkToFit="0" textRotation="0" vertical="center" wrapText="1"/>
    </xf>
    <xf borderId="5" fillId="0" fontId="3" numFmtId="0" xfId="0" applyAlignment="1" applyBorder="1" applyFont="1">
      <alignment horizontal="center" shrinkToFit="0" textRotation="0" vertical="center" wrapText="1"/>
    </xf>
    <xf borderId="4" fillId="3" fontId="3" numFmtId="0" xfId="0" applyAlignment="1" applyBorder="1" applyFont="1">
      <alignment horizontal="center" readingOrder="0" shrinkToFit="0" textRotation="0" vertical="center" wrapText="1"/>
    </xf>
    <xf borderId="4" fillId="3" fontId="3" numFmtId="164" xfId="0" applyAlignment="1" applyBorder="1" applyFont="1" applyNumberFormat="1">
      <alignment horizontal="center" shrinkToFit="0" textRotation="0" vertical="center" wrapText="1"/>
    </xf>
    <xf borderId="4" fillId="3" fontId="3" numFmtId="164" xfId="0" applyAlignment="1" applyBorder="1" applyFont="1" applyNumberFormat="1">
      <alignment horizontal="center" readingOrder="0" shrinkToFit="0" textRotation="0" vertical="center" wrapText="1"/>
    </xf>
    <xf borderId="4" fillId="2" fontId="3" numFmtId="164" xfId="0" applyAlignment="1" applyBorder="1" applyFont="1" applyNumberFormat="1">
      <alignment horizontal="center" readingOrder="0" shrinkToFit="0" textRotation="0" vertical="center" wrapText="1"/>
    </xf>
    <xf borderId="5" fillId="0" fontId="5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textRotation="0" vertical="center" wrapText="1"/>
    </xf>
    <xf borderId="0" fillId="5" fontId="3" numFmtId="0" xfId="0" applyAlignment="1" applyFont="1">
      <alignment horizontal="center" readingOrder="0" shrinkToFit="0" textRotation="0" vertical="center" wrapText="1"/>
    </xf>
    <xf borderId="0" fillId="3" fontId="3" numFmtId="0" xfId="0" applyAlignment="1" applyFont="1">
      <alignment horizontal="center" readingOrder="0" shrinkToFit="0" textRotation="0" vertical="center" wrapText="1"/>
    </xf>
    <xf borderId="0" fillId="3" fontId="3" numFmtId="0" xfId="0" applyAlignment="1" applyFont="1">
      <alignment horizontal="center" shrinkToFit="0" textRotation="0" vertical="center" wrapText="1"/>
    </xf>
    <xf borderId="4" fillId="3" fontId="3" numFmtId="10" xfId="0" applyAlignment="1" applyBorder="1" applyFont="1" applyNumberFormat="1">
      <alignment horizontal="center" readingOrder="0" shrinkToFit="0" textRotation="0" vertical="center" wrapText="1"/>
    </xf>
    <xf borderId="4" fillId="0" fontId="3" numFmtId="164" xfId="0" applyAlignment="1" applyBorder="1" applyFont="1" applyNumberFormat="1">
      <alignment horizontal="center" shrinkToFit="0" textRotation="0" vertical="center" wrapText="1"/>
    </xf>
    <xf borderId="4" fillId="0" fontId="3" numFmtId="10" xfId="0" applyAlignment="1" applyBorder="1" applyFont="1" applyNumberFormat="1">
      <alignment horizontal="center" shrinkToFit="0" textRotation="0" vertical="center" wrapText="1"/>
    </xf>
    <xf borderId="5" fillId="0" fontId="3" numFmtId="0" xfId="0" applyAlignment="1" applyBorder="1" applyFont="1">
      <alignment horizontal="center" readingOrder="0" shrinkToFit="0" textRotation="0" vertical="center" wrapText="1"/>
    </xf>
    <xf borderId="4" fillId="2" fontId="3" numFmtId="10" xfId="0" applyAlignment="1" applyBorder="1" applyFont="1" applyNumberFormat="1">
      <alignment horizontal="center" readingOrder="0" shrinkToFit="0" textRotation="0" vertical="center" wrapText="1"/>
    </xf>
    <xf borderId="1" fillId="2" fontId="3" numFmtId="164" xfId="0" applyAlignment="1" applyBorder="1" applyFont="1" applyNumberFormat="1">
      <alignment horizontal="center" readingOrder="0" shrinkToFit="0" textRotation="0" vertical="center" wrapText="1"/>
    </xf>
    <xf borderId="15" fillId="0" fontId="2" numFmtId="0" xfId="0" applyBorder="1" applyFont="1"/>
    <xf borderId="4" fillId="3" fontId="3" numFmtId="4" xfId="0" applyAlignment="1" applyBorder="1" applyFont="1" applyNumberFormat="1">
      <alignment horizontal="center" readingOrder="0" shrinkToFit="0" textRotation="0" vertical="center" wrapText="1"/>
    </xf>
    <xf borderId="4" fillId="2" fontId="3" numFmtId="4" xfId="0" applyAlignment="1" applyBorder="1" applyFont="1" applyNumberFormat="1">
      <alignment horizontal="center" readingOrder="0" shrinkToFit="0" textRotation="0" vertical="center" wrapText="1"/>
    </xf>
    <xf borderId="5" fillId="0" fontId="6" numFmtId="0" xfId="0" applyBorder="1" applyFont="1"/>
    <xf borderId="13" fillId="3" fontId="3" numFmtId="0" xfId="0" applyAlignment="1" applyBorder="1" applyFont="1">
      <alignment horizontal="center" readingOrder="0" shrinkToFit="0" textRotation="0" vertical="center" wrapText="1"/>
    </xf>
    <xf borderId="5" fillId="0" fontId="7" numFmtId="0" xfId="0" applyAlignment="1" applyBorder="1" applyFont="1">
      <alignment horizontal="center" readingOrder="0" shrinkToFit="0" textRotation="0" vertical="center" wrapText="1"/>
    </xf>
    <xf borderId="4" fillId="0" fontId="3" numFmtId="0" xfId="0" applyAlignment="1" applyBorder="1" applyFont="1">
      <alignment horizontal="center" readingOrder="0" shrinkToFit="0" textRotation="0" vertical="center" wrapText="1"/>
    </xf>
    <xf borderId="4" fillId="0" fontId="3" numFmtId="4" xfId="0" applyAlignment="1" applyBorder="1" applyFont="1" applyNumberFormat="1">
      <alignment horizontal="center" readingOrder="0" shrinkToFit="0" textRotation="0" vertical="center" wrapText="1"/>
    </xf>
    <xf borderId="4" fillId="0" fontId="3" numFmtId="10" xfId="0" applyAlignment="1" applyBorder="1" applyFont="1" applyNumberFormat="1">
      <alignment horizontal="center" readingOrder="0" shrinkToFit="0" textRotation="0" vertical="center" wrapText="1"/>
    </xf>
    <xf borderId="1" fillId="2" fontId="3" numFmtId="0" xfId="0" applyAlignment="1" applyBorder="1" applyFont="1">
      <alignment horizontal="center" readingOrder="0" shrinkToFit="0" vertical="center" wrapText="1"/>
    </xf>
    <xf borderId="4" fillId="2" fontId="3" numFmtId="0" xfId="0" applyAlignment="1" applyBorder="1" applyFont="1">
      <alignment horizontal="center" shrinkToFit="0" vertical="center" wrapText="1"/>
    </xf>
    <xf borderId="4" fillId="2" fontId="3" numFmtId="4" xfId="0" applyAlignment="1" applyBorder="1" applyFont="1" applyNumberFormat="1">
      <alignment horizontal="center" readingOrder="0" shrinkToFit="0" vertical="center" wrapText="1"/>
    </xf>
    <xf borderId="4" fillId="2" fontId="3" numFmtId="0" xfId="0" applyAlignment="1" applyBorder="1" applyFont="1">
      <alignment horizontal="center" readingOrder="0" shrinkToFit="0" vertical="center" wrapText="1"/>
    </xf>
    <xf borderId="4" fillId="0" fontId="3" numFmtId="0" xfId="0" applyAlignment="1" applyBorder="1" applyFont="1">
      <alignment horizontal="center" readingOrder="0" shrinkToFit="0" vertical="center" wrapText="1"/>
    </xf>
    <xf borderId="4" fillId="0" fontId="3" numFmtId="4" xfId="0" applyAlignment="1" applyBorder="1" applyFont="1" applyNumberFormat="1">
      <alignment horizontal="center" readingOrder="0" shrinkToFit="0" vertical="center" wrapText="1"/>
    </xf>
    <xf borderId="4" fillId="3" fontId="3" numFmtId="4" xfId="0" applyAlignment="1" applyBorder="1" applyFont="1" applyNumberFormat="1">
      <alignment horizontal="center" readingOrder="0" shrinkToFit="0" vertical="center" wrapText="1"/>
    </xf>
    <xf borderId="4" fillId="3" fontId="3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4" fillId="3" fontId="4" numFmtId="0" xfId="0" applyAlignment="1" applyBorder="1" applyFont="1">
      <alignment horizontal="center" shrinkToFit="0" vertical="center" wrapText="1"/>
    </xf>
    <xf borderId="1" fillId="5" fontId="8" numFmtId="0" xfId="0" applyAlignment="1" applyBorder="1" applyFont="1">
      <alignment horizontal="center" readingOrder="0" shrinkToFit="0" vertical="center" wrapText="1"/>
    </xf>
    <xf borderId="10" fillId="3" fontId="8" numFmtId="0" xfId="0" applyAlignment="1" applyBorder="1" applyFont="1">
      <alignment horizontal="center" readingOrder="0" shrinkToFit="0" vertical="center" wrapText="1"/>
    </xf>
    <xf borderId="0" fillId="3" fontId="8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4" fillId="2" fontId="9" numFmtId="0" xfId="0" applyAlignment="1" applyBorder="1" applyFont="1">
      <alignment horizontal="center" readingOrder="0" shrinkToFit="0" vertical="center" wrapText="1"/>
    </xf>
    <xf borderId="13" fillId="0" fontId="4" numFmtId="0" xfId="0" applyAlignment="1" applyBorder="1" applyFont="1">
      <alignment horizontal="center" readingOrder="0" shrinkToFit="0" vertical="center" wrapText="1"/>
    </xf>
    <xf borderId="4" fillId="0" fontId="4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5" fontId="3" numFmtId="0" xfId="0" applyAlignment="1" applyBorder="1" applyFont="1">
      <alignment horizontal="center" readingOrder="0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shrinkToFit="0" wrapText="1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1" fillId="2" fontId="3" numFmtId="0" xfId="0" applyAlignment="1" applyBorder="1" applyFont="1">
      <alignment horizontal="center" readingOrder="0" shrinkToFit="0" vertical="center" wrapText="1"/>
    </xf>
    <xf borderId="4" fillId="0" fontId="3" numFmtId="0" xfId="0" applyAlignment="1" applyBorder="1" applyFont="1">
      <alignment horizontal="center" readingOrder="0" shrinkToFit="0" vertical="center" wrapText="1"/>
    </xf>
    <xf borderId="4" fillId="0" fontId="3" numFmtId="3" xfId="0" applyAlignment="1" applyBorder="1" applyFont="1" applyNumberFormat="1">
      <alignment horizontal="center" readingOrder="0" shrinkToFit="0" vertical="center" wrapText="1"/>
    </xf>
    <xf borderId="4" fillId="3" fontId="3" numFmtId="3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3" fontId="3" numFmtId="0" xfId="0" applyAlignment="1" applyFont="1">
      <alignment horizontal="center" readingOrder="0" shrinkToFit="0" vertical="center" wrapText="1"/>
    </xf>
    <xf borderId="10" fillId="3" fontId="3" numFmtId="0" xfId="0" applyAlignment="1" applyBorder="1" applyFont="1">
      <alignment horizontal="center" readingOrder="0" shrinkToFit="0" vertical="center" wrapText="1"/>
    </xf>
    <xf borderId="0" fillId="3" fontId="3" numFmtId="0" xfId="0" applyAlignment="1" applyFont="1">
      <alignment horizontal="center" shrinkToFit="0" vertical="center" wrapText="1"/>
    </xf>
    <xf borderId="13" fillId="3" fontId="3" numFmtId="0" xfId="0" applyAlignment="1" applyBorder="1" applyFont="1">
      <alignment horizontal="center" readingOrder="0" shrinkToFit="0" vertical="center" wrapText="1"/>
    </xf>
    <xf borderId="13" fillId="0" fontId="3" numFmtId="0" xfId="0" applyAlignment="1" applyBorder="1" applyFont="1">
      <alignment horizontal="center" readingOrder="0" shrinkToFit="0" vertical="center" wrapText="1"/>
    </xf>
    <xf borderId="1" fillId="3" fontId="3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0" fillId="3" fontId="1" numFmtId="0" xfId="0" applyAlignment="1" applyBorder="1" applyFont="1">
      <alignment horizontal="center" shrinkToFit="0" vertical="center" wrapText="1"/>
    </xf>
    <xf borderId="4" fillId="2" fontId="1" numFmtId="0" xfId="0" applyAlignment="1" applyBorder="1" applyFont="1">
      <alignment horizontal="center" shrinkToFit="0" vertical="center" wrapText="1"/>
    </xf>
    <xf borderId="4" fillId="3" fontId="1" numFmtId="0" xfId="0" applyAlignment="1" applyBorder="1" applyFont="1">
      <alignment horizontal="center" shrinkToFit="0" vertical="center" wrapText="1"/>
    </xf>
    <xf borderId="13" fillId="3" fontId="1" numFmtId="0" xfId="0" applyAlignment="1" applyBorder="1" applyFont="1">
      <alignment horizontal="center" shrinkToFit="0" vertical="center" wrapText="1"/>
    </xf>
    <xf borderId="1" fillId="3" fontId="1" numFmtId="0" xfId="0" applyAlignment="1" applyBorder="1" applyFont="1">
      <alignment horizontal="center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13" fillId="2" fontId="3" numFmtId="0" xfId="0" applyAlignment="1" applyBorder="1" applyFont="1">
      <alignment horizontal="center" readingOrder="0" shrinkToFit="0" vertical="center" wrapText="1"/>
    </xf>
    <xf borderId="4" fillId="0" fontId="3" numFmtId="10" xfId="0" applyAlignment="1" applyBorder="1" applyFont="1" applyNumberFormat="1">
      <alignment horizontal="center" readingOrder="0" shrinkToFit="0" vertical="center" wrapText="1"/>
    </xf>
    <xf borderId="4" fillId="0" fontId="4" numFmtId="0" xfId="0" applyAlignment="1" applyBorder="1" applyFont="1">
      <alignment horizontal="center" shrinkToFit="0" vertical="center" wrapText="1"/>
    </xf>
    <xf borderId="4" fillId="2" fontId="4" numFmtId="0" xfId="0" applyAlignment="1" applyBorder="1" applyFont="1">
      <alignment horizontal="center" readingOrder="0" shrinkToFit="0" vertical="center" wrapText="1"/>
    </xf>
    <xf borderId="4" fillId="2" fontId="3" numFmtId="10" xfId="0" applyAlignment="1" applyBorder="1" applyFont="1" applyNumberFormat="1">
      <alignment horizontal="center" readingOrder="0" shrinkToFit="0" vertical="center" wrapText="1"/>
    </xf>
    <xf borderId="4" fillId="2" fontId="4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shrinkToFit="0" wrapText="1"/>
    </xf>
    <xf borderId="4" fillId="2" fontId="10" numFmtId="0" xfId="0" applyAlignment="1" applyBorder="1" applyFont="1">
      <alignment horizontal="center"/>
    </xf>
    <xf borderId="4" fillId="2" fontId="1" numFmtId="0" xfId="0" applyAlignment="1" applyBorder="1" applyFont="1">
      <alignment horizontal="center"/>
    </xf>
    <xf borderId="10" fillId="3" fontId="4" numFmtId="0" xfId="0" applyAlignment="1" applyBorder="1" applyFont="1">
      <alignment horizontal="center" readingOrder="0" shrinkToFit="0" vertical="center" wrapText="1"/>
    </xf>
    <xf borderId="1" fillId="0" fontId="3" numFmtId="10" xfId="0" applyAlignment="1" applyBorder="1" applyFont="1" applyNumberFormat="1">
      <alignment horizontal="center" readingOrder="0" shrinkToFit="0" vertical="center" wrapText="1"/>
    </xf>
    <xf borderId="10" fillId="3" fontId="4" numFmtId="0" xfId="0" applyAlignment="1" applyBorder="1" applyFont="1">
      <alignment horizontal="center" shrinkToFit="0" vertical="center" wrapText="1"/>
    </xf>
    <xf borderId="0" fillId="3" fontId="4" numFmtId="0" xfId="0" applyAlignment="1" applyFont="1">
      <alignment horizontal="center" shrinkToFit="0" vertical="center" wrapText="1"/>
    </xf>
    <xf borderId="1" fillId="2" fontId="3" numFmtId="10" xfId="0" applyAlignment="1" applyBorder="1" applyFont="1" applyNumberFormat="1">
      <alignment horizontal="center" readingOrder="0" shrinkToFit="0" vertical="center" wrapText="1"/>
    </xf>
    <xf borderId="0" fillId="3" fontId="4" numFmtId="0" xfId="0" applyAlignment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shrinkToFit="0" wrapText="1"/>
    </xf>
    <xf borderId="4" fillId="2" fontId="1" numFmtId="0" xfId="0" applyAlignment="1" applyBorder="1" applyFont="1">
      <alignment horizontal="center"/>
    </xf>
    <xf borderId="0" fillId="0" fontId="6" numFmtId="0" xfId="0" applyAlignment="1" applyFont="1">
      <alignment shrinkToFit="0" vertical="center" wrapText="1"/>
    </xf>
    <xf borderId="4" fillId="2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13" fillId="0" fontId="11" numFmtId="0" xfId="0" applyAlignment="1" applyBorder="1" applyFont="1">
      <alignment horizontal="center" readingOrder="0" shrinkToFit="0" vertical="center" wrapText="1"/>
    </xf>
    <xf borderId="13" fillId="0" fontId="1" numFmtId="0" xfId="0" applyAlignment="1" applyBorder="1" applyFont="1">
      <alignment horizontal="center" readingOrder="0" shrinkToFit="0" vertical="center" wrapText="1"/>
    </xf>
    <xf borderId="13" fillId="0" fontId="6" numFmtId="0" xfId="0" applyBorder="1" applyFont="1"/>
    <xf borderId="4" fillId="3" fontId="3" numFmtId="0" xfId="0" applyAlignment="1" applyBorder="1" applyFont="1">
      <alignment horizontal="center" readingOrder="0" shrinkToFit="0" vertical="center" wrapText="1"/>
    </xf>
    <xf borderId="4" fillId="0" fontId="3" numFmtId="3" xfId="0" applyAlignment="1" applyBorder="1" applyFont="1" applyNumberFormat="1">
      <alignment horizontal="center" readingOrder="0" shrinkToFit="0" vertical="center" wrapText="1"/>
    </xf>
    <xf borderId="4" fillId="3" fontId="3" numFmtId="3" xfId="0" applyAlignment="1" applyBorder="1" applyFont="1" applyNumberFormat="1">
      <alignment horizontal="center" readingOrder="0" shrinkToFit="0" vertical="center" wrapText="1"/>
    </xf>
    <xf borderId="4" fillId="2" fontId="3" numFmtId="3" xfId="0" applyAlignment="1" applyBorder="1" applyFont="1" applyNumberFormat="1">
      <alignment horizontal="center" readingOrder="0" shrinkToFit="0" vertical="center" wrapText="1"/>
    </xf>
    <xf borderId="5" fillId="2" fontId="4" numFmtId="0" xfId="0" applyAlignment="1" applyBorder="1" applyFont="1">
      <alignment horizontal="center" readingOrder="0" shrinkToFit="0" vertical="center" wrapText="1"/>
    </xf>
    <xf borderId="6" fillId="0" fontId="4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4" fillId="2" fontId="1" numFmtId="0" xfId="0" applyAlignment="1" applyBorder="1" applyFont="1">
      <alignment horizontal="center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4" fillId="0" fontId="6" numFmtId="0" xfId="0" applyAlignment="1" applyBorder="1" applyFont="1">
      <alignment horizontal="center" shrinkToFit="0" vertical="center" wrapText="1"/>
    </xf>
    <xf borderId="4" fillId="2" fontId="1" numFmtId="3" xfId="0" applyAlignment="1" applyBorder="1" applyFont="1" applyNumberFormat="1">
      <alignment horizontal="center" shrinkToFit="0" vertical="center" wrapText="1"/>
    </xf>
    <xf borderId="10" fillId="3" fontId="6" numFmtId="0" xfId="0" applyBorder="1" applyFont="1"/>
    <xf borderId="5" fillId="0" fontId="4" numFmtId="0" xfId="0" applyAlignment="1" applyBorder="1" applyFont="1">
      <alignment horizontal="center" readingOrder="0" shrinkToFit="0" vertical="center" wrapText="1"/>
    </xf>
    <xf borderId="1" fillId="2" fontId="3" numFmtId="3" xfId="0" applyAlignment="1" applyBorder="1" applyFont="1" applyNumberFormat="1">
      <alignment horizontal="center" readingOrder="0" shrinkToFit="0" vertical="center" wrapText="1"/>
    </xf>
    <xf borderId="4" fillId="0" fontId="3" numFmtId="0" xfId="0" applyAlignment="1" applyBorder="1" applyFont="1">
      <alignment horizontal="center" shrinkToFit="0" vertical="center" wrapText="1"/>
    </xf>
    <xf borderId="10" fillId="0" fontId="3" numFmtId="0" xfId="0" applyAlignment="1" applyBorder="1" applyFont="1">
      <alignment horizontal="center" readingOrder="0" shrinkToFit="0" textRotation="0" vertical="center" wrapText="1"/>
    </xf>
    <xf borderId="1" fillId="2" fontId="12" numFmtId="0" xfId="0" applyAlignment="1" applyBorder="1" applyFont="1">
      <alignment horizontal="center" readingOrder="0" shrinkToFit="0" vertical="center" wrapText="1"/>
    </xf>
    <xf borderId="0" fillId="0" fontId="12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4" fillId="0" fontId="6" numFmtId="0" xfId="0" applyBorder="1" applyFont="1"/>
    <xf borderId="4" fillId="3" fontId="3" numFmtId="0" xfId="0" applyAlignment="1" applyBorder="1" applyFont="1">
      <alignment horizontal="center" shrinkToFit="0" vertical="center" wrapText="1"/>
    </xf>
    <xf borderId="5" fillId="2" fontId="3" numFmtId="0" xfId="0" applyAlignment="1" applyBorder="1" applyFont="1">
      <alignment horizontal="center" readingOrder="0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8" fillId="0" fontId="4" numFmtId="0" xfId="0" applyAlignment="1" applyBorder="1" applyFont="1">
      <alignment horizontal="center" shrinkToFit="0" vertical="center" wrapText="1"/>
    </xf>
    <xf borderId="14" fillId="2" fontId="3" numFmtId="0" xfId="0" applyAlignment="1" applyBorder="1" applyFont="1">
      <alignment horizontal="center" readingOrder="0" shrinkToFit="0" vertical="center" wrapText="1"/>
    </xf>
    <xf borderId="4" fillId="0" fontId="4" numFmtId="3" xfId="0" applyAlignment="1" applyBorder="1" applyFont="1" applyNumberFormat="1">
      <alignment horizontal="center" shrinkToFit="0" vertical="center" wrapText="1"/>
    </xf>
    <xf borderId="4" fillId="2" fontId="4" numFmtId="3" xfId="0" applyAlignment="1" applyBorder="1" applyFont="1" applyNumberFormat="1">
      <alignment horizontal="center" shrinkToFit="0" vertical="center" wrapText="1"/>
    </xf>
    <xf borderId="6" fillId="0" fontId="6" numFmtId="0" xfId="0" applyBorder="1" applyFont="1"/>
    <xf borderId="1" fillId="2" fontId="1" numFmtId="0" xfId="0" applyAlignment="1" applyBorder="1" applyFont="1">
      <alignment horizontal="center" shrinkToFit="0" textRotation="0" wrapText="1"/>
    </xf>
    <xf borderId="5" fillId="0" fontId="10" numFmtId="0" xfId="0" applyBorder="1" applyFont="1"/>
    <xf borderId="5" fillId="0" fontId="13" numFmtId="0" xfId="0" applyAlignment="1" applyBorder="1" applyFont="1">
      <alignment readingOrder="0" shrinkToFit="0" vertical="center" wrapText="1"/>
    </xf>
    <xf borderId="4" fillId="0" fontId="3" numFmtId="165" xfId="0" applyAlignment="1" applyBorder="1" applyFont="1" applyNumberFormat="1">
      <alignment horizontal="center" readingOrder="0" shrinkToFit="0" vertical="center" wrapText="1"/>
    </xf>
    <xf borderId="0" fillId="0" fontId="3" numFmtId="166" xfId="0" applyAlignment="1" applyFont="1" applyNumberFormat="1">
      <alignment horizontal="center" readingOrder="0" shrinkToFit="0" vertical="center" wrapText="1"/>
    </xf>
    <xf borderId="0" fillId="3" fontId="3" numFmtId="166" xfId="0" applyAlignment="1" applyFont="1" applyNumberFormat="1">
      <alignment horizontal="center" readingOrder="0" shrinkToFit="0" vertical="center" wrapText="1"/>
    </xf>
    <xf borderId="0" fillId="0" fontId="3" numFmtId="167" xfId="0" applyAlignment="1" applyFont="1" applyNumberFormat="1">
      <alignment horizontal="center" readingOrder="0" shrinkToFit="0" vertical="center" wrapText="1"/>
    </xf>
    <xf borderId="4" fillId="2" fontId="1" numFmtId="166" xfId="0" applyAlignment="1" applyBorder="1" applyFont="1" applyNumberFormat="1">
      <alignment horizontal="center" shrinkToFit="0" vertical="center" wrapText="1"/>
    </xf>
    <xf borderId="1" fillId="2" fontId="1" numFmtId="0" xfId="0" applyAlignment="1" applyBorder="1" applyFont="1">
      <alignment horizontal="center" shrinkToFit="0" textRotation="0" vertical="center" wrapText="1"/>
    </xf>
    <xf borderId="5" fillId="0" fontId="10" numFmtId="0" xfId="0" applyAlignment="1" applyBorder="1" applyFont="1">
      <alignment shrinkToFit="0" vertical="center" wrapText="1"/>
    </xf>
    <xf borderId="4" fillId="2" fontId="1" numFmtId="167" xfId="0" applyAlignment="1" applyBorder="1" applyFont="1" applyNumberFormat="1">
      <alignment horizontal="center" shrinkToFit="0" vertical="center" wrapText="1"/>
    </xf>
    <xf borderId="5" fillId="0" fontId="10" numFmtId="0" xfId="0" applyAlignment="1" applyBorder="1" applyFont="1">
      <alignment readingOrder="0" shrinkToFit="0" vertical="center" wrapText="1"/>
    </xf>
    <xf borderId="4" fillId="2" fontId="4" numFmtId="167" xfId="0" applyAlignment="1" applyBorder="1" applyFont="1" applyNumberFormat="1">
      <alignment horizontal="center" readingOrder="0" shrinkToFit="0" vertical="center" wrapText="1"/>
    </xf>
    <xf borderId="4" fillId="2" fontId="1" numFmtId="167" xfId="0" applyAlignment="1" applyBorder="1" applyFont="1" applyNumberFormat="1">
      <alignment horizontal="center" readingOrder="0" shrinkToFit="0" vertical="center" wrapText="1"/>
    </xf>
    <xf borderId="4" fillId="2" fontId="3" numFmtId="167" xfId="0" applyAlignment="1" applyBorder="1" applyFont="1" applyNumberFormat="1">
      <alignment horizontal="center" readingOrder="0" shrinkToFit="0" vertical="center" wrapText="1"/>
    </xf>
    <xf borderId="5" fillId="0" fontId="1" numFmtId="0" xfId="0" applyAlignment="1" applyBorder="1" applyFont="1">
      <alignment readingOrder="0" shrinkToFit="0" vertical="center" wrapText="1"/>
    </xf>
    <xf borderId="6" fillId="0" fontId="1" numFmtId="0" xfId="0" applyAlignment="1" applyBorder="1" applyFont="1">
      <alignment readingOrder="0" shrinkToFit="0" vertical="center" wrapText="1"/>
    </xf>
    <xf borderId="0" fillId="0" fontId="1" numFmtId="0" xfId="0" applyAlignment="1" applyFont="1">
      <alignment readingOrder="0" shrinkToFit="0" vertical="center" wrapText="1"/>
    </xf>
    <xf borderId="1" fillId="2" fontId="1" numFmtId="0" xfId="0" applyAlignment="1" applyBorder="1" applyFont="1">
      <alignment horizontal="center" shrinkToFit="0" textRotation="0" vertical="center" wrapText="1"/>
    </xf>
    <xf borderId="5" fillId="0" fontId="10" numFmtId="0" xfId="0" applyAlignment="1" applyBorder="1" applyFont="1">
      <alignment shrinkToFit="0" vertical="center" wrapText="1"/>
    </xf>
    <xf borderId="1" fillId="0" fontId="1" numFmtId="0" xfId="0" applyAlignment="1" applyBorder="1" applyFont="1">
      <alignment shrinkToFit="0" vertical="center" wrapText="1"/>
    </xf>
    <xf borderId="1" fillId="0" fontId="1" numFmtId="0" xfId="0" applyAlignment="1" applyBorder="1" applyFont="1">
      <alignment readingOrder="0" shrinkToFit="0" vertical="center" wrapText="1"/>
    </xf>
    <xf borderId="4" fillId="2" fontId="3" numFmtId="0" xfId="0" applyAlignment="1" applyBorder="1" applyFont="1">
      <alignment horizontal="center" shrinkToFit="0" vertical="center" wrapText="1"/>
    </xf>
    <xf borderId="4" fillId="0" fontId="3" numFmtId="164" xfId="0" applyAlignment="1" applyBorder="1" applyFont="1" applyNumberFormat="1">
      <alignment horizontal="center" readingOrder="0" shrinkToFit="0" vertical="center" wrapText="1"/>
    </xf>
    <xf borderId="4" fillId="0" fontId="4" numFmtId="164" xfId="0" applyAlignment="1" applyBorder="1" applyFont="1" applyNumberFormat="1">
      <alignment horizontal="center" shrinkToFit="0" vertical="center" wrapText="1"/>
    </xf>
    <xf borderId="4" fillId="2" fontId="3" numFmtId="164" xfId="0" applyAlignment="1" applyBorder="1" applyFont="1" applyNumberFormat="1">
      <alignment horizontal="center" readingOrder="0" shrinkToFit="0" vertical="center" wrapText="1"/>
    </xf>
    <xf borderId="4" fillId="2" fontId="4" numFmtId="164" xfId="0" applyAlignment="1" applyBorder="1" applyFont="1" applyNumberFormat="1">
      <alignment horizontal="center" shrinkToFit="0" vertical="center" wrapText="1"/>
    </xf>
    <xf borderId="1" fillId="2" fontId="1" numFmtId="0" xfId="0" applyAlignment="1" applyBorder="1" applyFont="1">
      <alignment horizontal="center" shrinkToFit="0" textRotation="0" vertical="bottom" wrapText="1"/>
    </xf>
    <xf borderId="5" fillId="0" fontId="10" numFmtId="0" xfId="0" applyAlignment="1" applyBorder="1" applyFont="1">
      <alignment vertical="bottom"/>
    </xf>
    <xf borderId="1" fillId="0" fontId="1" numFmtId="0" xfId="0" applyAlignment="1" applyBorder="1" applyFont="1">
      <alignment readingOrder="0" shrinkToFit="0" vertical="bottom" wrapText="1"/>
    </xf>
    <xf borderId="10" fillId="0" fontId="3" numFmtId="0" xfId="0" applyAlignment="1" applyBorder="1" applyFont="1">
      <alignment horizontal="center" shrinkToFit="0" vertical="center" wrapText="1"/>
    </xf>
    <xf borderId="11" fillId="0" fontId="4" numFmtId="0" xfId="0" applyAlignment="1" applyBorder="1" applyFont="1">
      <alignment horizontal="center" shrinkToFit="0" vertical="center" wrapText="1"/>
    </xf>
    <xf borderId="7" fillId="0" fontId="3" numFmtId="0" xfId="0" applyAlignment="1" applyBorder="1" applyFont="1">
      <alignment horizontal="center" shrinkToFit="0" vertical="center" wrapText="1"/>
    </xf>
    <xf borderId="12" fillId="0" fontId="4" numFmtId="0" xfId="0" applyAlignment="1" applyBorder="1" applyFont="1">
      <alignment horizontal="center" shrinkToFit="0" vertical="center" wrapText="1"/>
    </xf>
    <xf borderId="4" fillId="0" fontId="3" numFmtId="168" xfId="0" applyAlignment="1" applyBorder="1" applyFont="1" applyNumberFormat="1">
      <alignment horizontal="center" readingOrder="0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0" fillId="3" fontId="1" numFmtId="0" xfId="0" applyAlignment="1" applyFont="1">
      <alignment horizontal="center" shrinkToFit="0" textRotation="0" wrapText="1"/>
    </xf>
    <xf borderId="4" fillId="0" fontId="3" numFmtId="169" xfId="0" applyAlignment="1" applyBorder="1" applyFont="1" applyNumberFormat="1">
      <alignment horizontal="center" readingOrder="0" shrinkToFit="0" vertical="center" wrapText="1"/>
    </xf>
    <xf borderId="4" fillId="2" fontId="3" numFmtId="170" xfId="0" applyAlignment="1" applyBorder="1" applyFont="1" applyNumberFormat="1">
      <alignment horizontal="center" readingOrder="0" shrinkToFit="0" vertical="center" wrapText="1"/>
    </xf>
    <xf borderId="4" fillId="2" fontId="3" numFmtId="171" xfId="0" applyAlignment="1" applyBorder="1" applyFont="1" applyNumberForma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Relationship Id="rId3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1609725</xdr:colOff>
      <xdr:row>75</xdr:row>
      <xdr:rowOff>104775</xdr:rowOff>
    </xdr:from>
    <xdr:ext cx="4876800" cy="3000375"/>
    <xdr:pic>
      <xdr:nvPicPr>
        <xdr:cNvPr id="0" name="image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457200</xdr:colOff>
      <xdr:row>118</xdr:row>
      <xdr:rowOff>47625</xdr:rowOff>
    </xdr:from>
    <xdr:ext cx="7724775" cy="4791075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127</xdr:row>
      <xdr:rowOff>114300</xdr:rowOff>
    </xdr:from>
    <xdr:ext cx="4876800" cy="3019425"/>
    <xdr:pic>
      <xdr:nvPicPr>
        <xdr:cNvPr id="0" name="image3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165</xdr:row>
      <xdr:rowOff>152400</xdr:rowOff>
    </xdr:from>
    <xdr:ext cx="4876800" cy="3009900"/>
    <xdr:pic>
      <xdr:nvPicPr>
        <xdr:cNvPr id="0" name="image4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695325</xdr:colOff>
      <xdr:row>372</xdr:row>
      <xdr:rowOff>47625</xdr:rowOff>
    </xdr:from>
    <xdr:ext cx="7505700" cy="3048000"/>
    <xdr:pic>
      <xdr:nvPicPr>
        <xdr:cNvPr id="0" name="image8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619125</xdr:colOff>
      <xdr:row>392</xdr:row>
      <xdr:rowOff>38100</xdr:rowOff>
    </xdr:from>
    <xdr:ext cx="7391400" cy="3095625"/>
    <xdr:pic>
      <xdr:nvPicPr>
        <xdr:cNvPr id="0" name="image7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1143000</xdr:colOff>
      <xdr:row>412</xdr:row>
      <xdr:rowOff>76200</xdr:rowOff>
    </xdr:from>
    <xdr:ext cx="6134100" cy="3048000"/>
    <xdr:pic>
      <xdr:nvPicPr>
        <xdr:cNvPr id="0" name="image6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432</xdr:row>
      <xdr:rowOff>66675</xdr:rowOff>
    </xdr:from>
    <xdr:ext cx="4191000" cy="3048000"/>
    <xdr:pic>
      <xdr:nvPicPr>
        <xdr:cNvPr id="0" name="image5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ub-2kNl_gk1oM23wMeKk6HMhjLhhGN-B/view?usp=drive_link" TargetMode="External"/><Relationship Id="rId2" Type="http://schemas.openxmlformats.org/officeDocument/2006/relationships/hyperlink" Target="https://drive.google.com/file/d/1ub-2kNl_gk1oM23wMeKk6HMhjLhhGN-B/view?usp=drive_link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ub-2kNl_gk1oM23wMeKk6HMhjLhhGN-B/view?usp=drive_link" TargetMode="External"/><Relationship Id="rId2" Type="http://schemas.openxmlformats.org/officeDocument/2006/relationships/hyperlink" Target="https://drive.google.com/file/d/1ub-2kNl_gk1oM23wMeKk6HMhjLhhGN-B/view?usp=drive_link" TargetMode="External"/><Relationship Id="rId3" Type="http://schemas.openxmlformats.org/officeDocument/2006/relationships/hyperlink" Target="https://drive.google.com/file/d/1ub-2kNl_gk1oM23wMeKk6HMhjLhhGN-B/view?usp=drive_link" TargetMode="External"/><Relationship Id="rId4" Type="http://schemas.openxmlformats.org/officeDocument/2006/relationships/hyperlink" Target="https://drive.google.com/file/d/1ub-2kNl_gk1oM23wMeKk6HMhjLhhGN-B/view?usp=drive_link" TargetMode="External"/><Relationship Id="rId5" Type="http://schemas.openxmlformats.org/officeDocument/2006/relationships/hyperlink" Target="https://drive.google.com/file/d/1ub-2kNl_gk1oM23wMeKk6HMhjLhhGN-B/view?usp=drive_link" TargetMode="External"/><Relationship Id="rId6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ub-2kNl_gk1oM23wMeKk6HMhjLhhGN-B/view?usp=drive_link" TargetMode="External"/><Relationship Id="rId2" Type="http://schemas.openxmlformats.org/officeDocument/2006/relationships/hyperlink" Target="https://drive.google.com/file/d/1ub-2kNl_gk1oM23wMeKk6HMhjLhhGN-B/view?usp=drive_link" TargetMode="External"/><Relationship Id="rId3" Type="http://schemas.openxmlformats.org/officeDocument/2006/relationships/hyperlink" Target="https://drive.google.com/file/d/1ub-2kNl_gk1oM23wMeKk6HMhjLhhGN-B/view?usp=drive_link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ub-2kNl_gk1oM23wMeKk6HMhjLhhGN-B/view?usp=drive_link" TargetMode="External"/><Relationship Id="rId2" Type="http://schemas.openxmlformats.org/officeDocument/2006/relationships/hyperlink" Target="https://drive.google.com/file/d/1ub-2kNl_gk1oM23wMeKk6HMhjLhhGN-B/view?usp=drive_link" TargetMode="External"/><Relationship Id="rId3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ub-2kNl_gk1oM23wMeKk6HMhjLhhGN-B/view?usp=drive_link" TargetMode="External"/><Relationship Id="rId2" Type="http://schemas.openxmlformats.org/officeDocument/2006/relationships/hyperlink" Target="https://drive.google.com/file/d/1ub-2kNl_gk1oM23wMeKk6HMhjLhhGN-B/view?usp=drive_link" TargetMode="External"/><Relationship Id="rId3" Type="http://schemas.openxmlformats.org/officeDocument/2006/relationships/hyperlink" Target="https://drive.google.com/file/d/1ub-2kNl_gk1oM23wMeKk6HMhjLhhGN-B/view?usp=drive_link" TargetMode="External"/><Relationship Id="rId4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5"/>
    <col customWidth="1" min="2" max="2" width="34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0</v>
      </c>
      <c r="B2" s="4"/>
      <c r="C2" s="4"/>
      <c r="D2" s="5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1</v>
      </c>
      <c r="B3" s="6" t="s">
        <v>2</v>
      </c>
      <c r="C3" s="6" t="s">
        <v>3</v>
      </c>
      <c r="D3" s="6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7">
        <v>11861.0</v>
      </c>
      <c r="C4" s="7">
        <v>11341.0</v>
      </c>
      <c r="D4" s="7">
        <f t="shared" ref="D4:D14" si="1">SUM(B4:C4)</f>
        <v>23202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 t="s">
        <v>6</v>
      </c>
      <c r="B5" s="7">
        <v>11639.0</v>
      </c>
      <c r="C5" s="7">
        <v>11609.0</v>
      </c>
      <c r="D5" s="7">
        <f t="shared" si="1"/>
        <v>23248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7</v>
      </c>
      <c r="B6" s="7">
        <v>14006.0</v>
      </c>
      <c r="C6" s="7">
        <v>14334.0</v>
      </c>
      <c r="D6" s="7">
        <f t="shared" si="1"/>
        <v>28340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 t="s">
        <v>8</v>
      </c>
      <c r="B7" s="7">
        <v>16259.0</v>
      </c>
      <c r="C7" s="7">
        <v>15986.0</v>
      </c>
      <c r="D7" s="7">
        <f t="shared" si="1"/>
        <v>32245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9</v>
      </c>
      <c r="B8" s="7">
        <v>30118.0</v>
      </c>
      <c r="C8" s="7">
        <v>29791.0</v>
      </c>
      <c r="D8" s="7">
        <f t="shared" si="1"/>
        <v>59909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7" t="s">
        <v>10</v>
      </c>
      <c r="B9" s="7">
        <v>26270.0</v>
      </c>
      <c r="C9" s="7">
        <v>28895.0</v>
      </c>
      <c r="D9" s="7">
        <f t="shared" si="1"/>
        <v>55165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11</v>
      </c>
      <c r="B10" s="7">
        <v>19490.0</v>
      </c>
      <c r="C10" s="7">
        <v>22269.0</v>
      </c>
      <c r="D10" s="7">
        <f t="shared" si="1"/>
        <v>41759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12</v>
      </c>
      <c r="B11" s="7">
        <v>11936.0</v>
      </c>
      <c r="C11" s="7">
        <v>13624.0</v>
      </c>
      <c r="D11" s="7">
        <f t="shared" si="1"/>
        <v>25560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13</v>
      </c>
      <c r="B12" s="7">
        <v>6675.0</v>
      </c>
      <c r="C12" s="7">
        <v>8078.0</v>
      </c>
      <c r="D12" s="7">
        <f t="shared" si="1"/>
        <v>14753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7" t="s">
        <v>14</v>
      </c>
      <c r="B13" s="7">
        <v>3027.0</v>
      </c>
      <c r="C13" s="7">
        <v>3759.0</v>
      </c>
      <c r="D13" s="7">
        <f t="shared" si="1"/>
        <v>6786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15</v>
      </c>
      <c r="B14" s="7">
        <v>936.0</v>
      </c>
      <c r="C14" s="7">
        <v>1446.0</v>
      </c>
      <c r="D14" s="7">
        <f t="shared" si="1"/>
        <v>2382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6" t="s">
        <v>4</v>
      </c>
      <c r="B15" s="8">
        <f t="shared" ref="B15:C15" si="2">SUM(B4:B14)</f>
        <v>152217</v>
      </c>
      <c r="C15" s="8">
        <f t="shared" si="2"/>
        <v>161132</v>
      </c>
      <c r="D15" s="8">
        <v>313349.0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 t="s">
        <v>16</v>
      </c>
      <c r="B16" s="4"/>
      <c r="C16" s="4"/>
      <c r="D16" s="5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 t="s">
        <v>17</v>
      </c>
      <c r="B19" s="4"/>
      <c r="C19" s="4"/>
      <c r="D19" s="4"/>
      <c r="E19" s="4"/>
      <c r="F19" s="5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6" t="s">
        <v>18</v>
      </c>
      <c r="B20" s="6">
        <v>2021.0</v>
      </c>
      <c r="C20" s="6">
        <v>2022.0</v>
      </c>
      <c r="D20" s="6">
        <v>2023.0</v>
      </c>
      <c r="E20" s="6">
        <v>2024.0</v>
      </c>
      <c r="F20" s="6">
        <v>2025.0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7" t="s">
        <v>19</v>
      </c>
      <c r="B21" s="10">
        <v>4939.0</v>
      </c>
      <c r="C21" s="10">
        <v>4749.0</v>
      </c>
      <c r="D21" s="10">
        <v>5017.0</v>
      </c>
      <c r="E21" s="10">
        <v>4715.0</v>
      </c>
      <c r="F21" s="7" t="s">
        <v>20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1" t="s">
        <v>21</v>
      </c>
      <c r="B22" s="4"/>
      <c r="C22" s="4"/>
      <c r="D22" s="4"/>
      <c r="E22" s="4"/>
      <c r="F22" s="5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 t="s">
        <v>22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5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6" t="s">
        <v>23</v>
      </c>
      <c r="B26" s="6">
        <v>2014.0</v>
      </c>
      <c r="C26" s="6">
        <v>2015.0</v>
      </c>
      <c r="D26" s="6">
        <v>2016.0</v>
      </c>
      <c r="E26" s="6">
        <v>2017.0</v>
      </c>
      <c r="F26" s="6">
        <v>2018.0</v>
      </c>
      <c r="G26" s="6">
        <v>2019.0</v>
      </c>
      <c r="H26" s="6">
        <v>2020.0</v>
      </c>
      <c r="I26" s="6">
        <v>2021.0</v>
      </c>
      <c r="J26" s="6">
        <v>2022.0</v>
      </c>
      <c r="K26" s="6">
        <v>2023.0</v>
      </c>
      <c r="L26" s="6">
        <v>2024.0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7" t="s">
        <v>24</v>
      </c>
      <c r="B27" s="7">
        <v>139.53</v>
      </c>
      <c r="C27" s="7">
        <v>173.37</v>
      </c>
      <c r="D27" s="7">
        <v>150.26</v>
      </c>
      <c r="E27" s="7">
        <v>177.17</v>
      </c>
      <c r="F27" s="7">
        <v>185.02</v>
      </c>
      <c r="G27" s="7">
        <v>179.52</v>
      </c>
      <c r="H27" s="7">
        <v>164.55</v>
      </c>
      <c r="I27" s="7">
        <v>114.25</v>
      </c>
      <c r="J27" s="7">
        <v>119.59</v>
      </c>
      <c r="K27" s="7">
        <v>123.29</v>
      </c>
      <c r="L27" s="7">
        <v>146.77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7" t="s">
        <v>25</v>
      </c>
      <c r="B28" s="7">
        <v>80.22</v>
      </c>
      <c r="C28" s="7">
        <v>87.61</v>
      </c>
      <c r="D28" s="7">
        <v>92.25</v>
      </c>
      <c r="E28" s="7">
        <v>86.47</v>
      </c>
      <c r="F28" s="7">
        <v>71.61</v>
      </c>
      <c r="G28" s="7">
        <v>62.52</v>
      </c>
      <c r="H28" s="7">
        <v>300.04</v>
      </c>
      <c r="I28" s="7">
        <v>210.95</v>
      </c>
      <c r="J28" s="7">
        <v>79.62</v>
      </c>
      <c r="K28" s="7">
        <v>102.59</v>
      </c>
      <c r="L28" s="7">
        <v>128.85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7" t="s">
        <v>26</v>
      </c>
      <c r="B29" s="7">
        <v>472.95</v>
      </c>
      <c r="C29" s="7">
        <v>1595.84</v>
      </c>
      <c r="D29" s="7">
        <v>727.18</v>
      </c>
      <c r="E29" s="7">
        <v>417.61</v>
      </c>
      <c r="F29" s="7">
        <v>407.39</v>
      </c>
      <c r="G29" s="7">
        <v>1784.86</v>
      </c>
      <c r="H29" s="7">
        <v>166.18</v>
      </c>
      <c r="I29" s="7">
        <v>1361.42</v>
      </c>
      <c r="J29" s="7">
        <v>3915.2</v>
      </c>
      <c r="K29" s="7">
        <v>154.5</v>
      </c>
      <c r="L29" s="7">
        <v>130.4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7" t="s">
        <v>27</v>
      </c>
      <c r="B30" s="7">
        <v>0.0</v>
      </c>
      <c r="C30" s="7">
        <v>0.0</v>
      </c>
      <c r="D30" s="7">
        <v>0.0</v>
      </c>
      <c r="E30" s="7">
        <v>606.37</v>
      </c>
      <c r="F30" s="7">
        <v>196.33</v>
      </c>
      <c r="G30" s="7">
        <v>197.24</v>
      </c>
      <c r="H30" s="7">
        <v>40.48</v>
      </c>
      <c r="I30" s="7">
        <v>112.65</v>
      </c>
      <c r="J30" s="7">
        <v>1885.08</v>
      </c>
      <c r="K30" s="7">
        <v>1084.59</v>
      </c>
      <c r="L30" s="7">
        <v>384.09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7" t="s">
        <v>28</v>
      </c>
      <c r="B31" s="7">
        <v>70.33</v>
      </c>
      <c r="C31" s="7">
        <v>80.59</v>
      </c>
      <c r="D31" s="7">
        <v>299.81</v>
      </c>
      <c r="E31" s="7">
        <v>245.01</v>
      </c>
      <c r="F31" s="7">
        <v>315.91</v>
      </c>
      <c r="G31" s="7">
        <v>281.49</v>
      </c>
      <c r="H31" s="7">
        <v>146.59</v>
      </c>
      <c r="I31" s="7">
        <v>106.27</v>
      </c>
      <c r="J31" s="7">
        <v>104.4</v>
      </c>
      <c r="K31" s="7">
        <v>118.66</v>
      </c>
      <c r="L31" s="7">
        <v>81.88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7" t="s">
        <v>29</v>
      </c>
      <c r="B32" s="7">
        <v>24.33</v>
      </c>
      <c r="C32" s="7">
        <v>18.48</v>
      </c>
      <c r="D32" s="7">
        <v>12.61</v>
      </c>
      <c r="E32" s="7">
        <v>13.71</v>
      </c>
      <c r="F32" s="7">
        <v>13.02</v>
      </c>
      <c r="G32" s="7">
        <v>15.71</v>
      </c>
      <c r="H32" s="7">
        <v>5.88</v>
      </c>
      <c r="I32" s="7">
        <v>11.81</v>
      </c>
      <c r="J32" s="7">
        <v>12.88</v>
      </c>
      <c r="K32" s="7">
        <v>12.67</v>
      </c>
      <c r="L32" s="7">
        <v>0.31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7" t="s">
        <v>30</v>
      </c>
      <c r="B33" s="7">
        <v>98.47</v>
      </c>
      <c r="C33" s="7">
        <v>129.38</v>
      </c>
      <c r="D33" s="7">
        <v>131.17</v>
      </c>
      <c r="E33" s="7">
        <v>157.13</v>
      </c>
      <c r="F33" s="7">
        <v>170.98</v>
      </c>
      <c r="G33" s="7">
        <v>163.14</v>
      </c>
      <c r="H33" s="7">
        <v>122.43</v>
      </c>
      <c r="I33" s="7">
        <v>92.55</v>
      </c>
      <c r="J33" s="7">
        <v>150.65</v>
      </c>
      <c r="K33" s="7">
        <v>166.24</v>
      </c>
      <c r="L33" s="7">
        <v>161.3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7" t="s">
        <v>31</v>
      </c>
      <c r="B34" s="7">
        <v>2.28</v>
      </c>
      <c r="C34" s="7">
        <v>2.96</v>
      </c>
      <c r="D34" s="7">
        <v>1.8</v>
      </c>
      <c r="E34" s="7">
        <v>0.7</v>
      </c>
      <c r="F34" s="7">
        <v>1.37</v>
      </c>
      <c r="G34" s="7">
        <v>0.67</v>
      </c>
      <c r="H34" s="7">
        <v>4.9</v>
      </c>
      <c r="I34" s="7">
        <v>0.64</v>
      </c>
      <c r="J34" s="7">
        <v>2.97</v>
      </c>
      <c r="K34" s="7">
        <v>1.85</v>
      </c>
      <c r="L34" s="7">
        <v>5.87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7" t="s">
        <v>32</v>
      </c>
      <c r="B35" s="7">
        <v>25.47</v>
      </c>
      <c r="C35" s="7">
        <v>25.51</v>
      </c>
      <c r="D35" s="7">
        <v>11.17</v>
      </c>
      <c r="E35" s="7">
        <v>5.27</v>
      </c>
      <c r="F35" s="7">
        <v>9.59</v>
      </c>
      <c r="G35" s="7">
        <v>14.71</v>
      </c>
      <c r="H35" s="7">
        <v>18.94</v>
      </c>
      <c r="I35" s="7">
        <v>11.17</v>
      </c>
      <c r="J35" s="7">
        <v>10.57</v>
      </c>
      <c r="K35" s="7">
        <v>10.51</v>
      </c>
      <c r="L35" s="7">
        <v>5.87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7" t="s">
        <v>33</v>
      </c>
      <c r="B36" s="7">
        <v>5.32</v>
      </c>
      <c r="C36" s="7">
        <v>8.87</v>
      </c>
      <c r="D36" s="7">
        <v>5.41</v>
      </c>
      <c r="E36" s="7">
        <v>10.9</v>
      </c>
      <c r="F36" s="7">
        <v>11.31</v>
      </c>
      <c r="G36" s="7">
        <v>8.36</v>
      </c>
      <c r="H36" s="7">
        <v>4.24</v>
      </c>
      <c r="I36" s="7">
        <v>5.74</v>
      </c>
      <c r="J36" s="7">
        <v>3.96</v>
      </c>
      <c r="K36" s="7">
        <v>3.71</v>
      </c>
      <c r="L36" s="7">
        <v>2.78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7" t="s">
        <v>34</v>
      </c>
      <c r="B37" s="7">
        <v>0.0</v>
      </c>
      <c r="C37" s="7">
        <v>4.44</v>
      </c>
      <c r="D37" s="7">
        <v>8.65</v>
      </c>
      <c r="E37" s="7">
        <v>4.57</v>
      </c>
      <c r="F37" s="7">
        <v>4.11</v>
      </c>
      <c r="G37" s="7">
        <v>3.01</v>
      </c>
      <c r="H37" s="7">
        <v>1.63</v>
      </c>
      <c r="I37" s="7">
        <v>2.23</v>
      </c>
      <c r="J37" s="7">
        <v>4.63</v>
      </c>
      <c r="K37" s="7">
        <v>8.34</v>
      </c>
      <c r="L37" s="7">
        <v>1.85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7" t="s">
        <v>35</v>
      </c>
      <c r="B38" s="7">
        <v>13.69</v>
      </c>
      <c r="C38" s="7">
        <v>59.15</v>
      </c>
      <c r="D38" s="7">
        <v>90.45</v>
      </c>
      <c r="E38" s="7">
        <v>134.98</v>
      </c>
      <c r="F38" s="7">
        <v>126.09</v>
      </c>
      <c r="G38" s="7">
        <v>165.15</v>
      </c>
      <c r="H38" s="7">
        <v>126.02</v>
      </c>
      <c r="I38" s="7">
        <v>186.05</v>
      </c>
      <c r="J38" s="7">
        <v>254.38</v>
      </c>
      <c r="K38" s="7">
        <v>297.57</v>
      </c>
      <c r="L38" s="7">
        <v>45.42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7" t="s">
        <v>36</v>
      </c>
      <c r="B39" s="7">
        <v>15.97</v>
      </c>
      <c r="C39" s="7">
        <v>19.59</v>
      </c>
      <c r="D39" s="7">
        <v>10.81</v>
      </c>
      <c r="E39" s="7">
        <v>17.93</v>
      </c>
      <c r="F39" s="7">
        <v>17.13</v>
      </c>
      <c r="G39" s="7">
        <v>7.69</v>
      </c>
      <c r="H39" s="7">
        <v>6.2</v>
      </c>
      <c r="I39" s="7">
        <v>14.04</v>
      </c>
      <c r="J39" s="7">
        <v>17.84</v>
      </c>
      <c r="K39" s="7">
        <v>47.59</v>
      </c>
      <c r="L39" s="7">
        <v>24.72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7" t="s">
        <v>37</v>
      </c>
      <c r="B40" s="7">
        <v>14.45</v>
      </c>
      <c r="C40" s="7">
        <v>23.66</v>
      </c>
      <c r="D40" s="7">
        <v>17.66</v>
      </c>
      <c r="E40" s="7">
        <v>44.64</v>
      </c>
      <c r="F40" s="7">
        <v>55.16</v>
      </c>
      <c r="G40" s="7">
        <v>46.13</v>
      </c>
      <c r="H40" s="7">
        <v>47.99</v>
      </c>
      <c r="I40" s="7">
        <v>49.47</v>
      </c>
      <c r="J40" s="7">
        <v>60.13</v>
      </c>
      <c r="K40" s="7">
        <v>75.09</v>
      </c>
      <c r="L40" s="7">
        <v>44.5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7" t="s">
        <v>38</v>
      </c>
      <c r="B41" s="7">
        <v>1.9</v>
      </c>
      <c r="C41" s="7">
        <v>1.11</v>
      </c>
      <c r="D41" s="7">
        <v>0.36</v>
      </c>
      <c r="E41" s="7">
        <v>0.35</v>
      </c>
      <c r="F41" s="7">
        <v>1.71</v>
      </c>
      <c r="G41" s="7">
        <v>3.68</v>
      </c>
      <c r="H41" s="7">
        <v>0.65</v>
      </c>
      <c r="I41" s="7">
        <v>2.55</v>
      </c>
      <c r="J41" s="7">
        <v>1.98</v>
      </c>
      <c r="K41" s="7">
        <v>2.47</v>
      </c>
      <c r="L41" s="7">
        <v>15.45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7" t="s">
        <v>39</v>
      </c>
      <c r="B42" s="7">
        <v>14.07</v>
      </c>
      <c r="C42" s="7">
        <v>17.37</v>
      </c>
      <c r="D42" s="7">
        <v>16.94</v>
      </c>
      <c r="E42" s="7">
        <v>12.65</v>
      </c>
      <c r="F42" s="7">
        <v>15.76</v>
      </c>
      <c r="G42" s="7">
        <v>19.06</v>
      </c>
      <c r="H42" s="7">
        <v>15.34</v>
      </c>
      <c r="I42" s="7">
        <v>25.21</v>
      </c>
      <c r="J42" s="7">
        <v>24.12</v>
      </c>
      <c r="K42" s="7">
        <v>21.32</v>
      </c>
      <c r="L42" s="7">
        <v>21.01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7" t="s">
        <v>40</v>
      </c>
      <c r="B43" s="7">
        <v>313.65</v>
      </c>
      <c r="C43" s="7">
        <v>336.76</v>
      </c>
      <c r="D43" s="7">
        <v>373.68</v>
      </c>
      <c r="E43" s="7">
        <v>394.41</v>
      </c>
      <c r="F43" s="7">
        <v>392.66</v>
      </c>
      <c r="G43" s="7">
        <v>350.69</v>
      </c>
      <c r="H43" s="7">
        <v>290.9</v>
      </c>
      <c r="I43" s="7">
        <v>226.9</v>
      </c>
      <c r="J43" s="7">
        <v>357.13</v>
      </c>
      <c r="K43" s="7">
        <v>446.2</v>
      </c>
      <c r="L43" s="7">
        <v>460.41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7" t="s">
        <v>41</v>
      </c>
      <c r="B44" s="7">
        <v>0.0</v>
      </c>
      <c r="C44" s="7">
        <v>0.0</v>
      </c>
      <c r="D44" s="7">
        <v>990.95</v>
      </c>
      <c r="E44" s="7">
        <v>376.83</v>
      </c>
      <c r="F44" s="7">
        <v>248.75</v>
      </c>
      <c r="G44" s="7">
        <v>306.56</v>
      </c>
      <c r="H44" s="7">
        <v>36.57</v>
      </c>
      <c r="I44" s="7">
        <v>97.97</v>
      </c>
      <c r="J44" s="7">
        <v>301.63</v>
      </c>
      <c r="K44" s="7">
        <v>434.45</v>
      </c>
      <c r="L44" s="7">
        <v>141.52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9" t="s">
        <v>42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5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4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 t="s">
        <v>43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6" t="s">
        <v>44</v>
      </c>
      <c r="B49" s="6">
        <v>2014.0</v>
      </c>
      <c r="C49" s="6">
        <v>2015.0</v>
      </c>
      <c r="D49" s="6">
        <v>2016.0</v>
      </c>
      <c r="E49" s="6">
        <v>2017.0</v>
      </c>
      <c r="F49" s="6">
        <v>2018.0</v>
      </c>
      <c r="G49" s="6">
        <v>2019.0</v>
      </c>
      <c r="H49" s="6">
        <v>2020.0</v>
      </c>
      <c r="I49" s="6">
        <v>2021.0</v>
      </c>
      <c r="J49" s="6">
        <v>2022.0</v>
      </c>
      <c r="K49" s="6">
        <v>2023.0</v>
      </c>
      <c r="L49" s="6">
        <v>2024.0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7" t="s">
        <v>45</v>
      </c>
      <c r="B50" s="7">
        <v>585.0</v>
      </c>
      <c r="C50" s="7">
        <v>534.0</v>
      </c>
      <c r="D50" s="7">
        <v>626.0</v>
      </c>
      <c r="E50" s="7">
        <v>682.0</v>
      </c>
      <c r="F50" s="7">
        <v>523.0</v>
      </c>
      <c r="G50" s="7">
        <v>861.0</v>
      </c>
      <c r="H50" s="7">
        <v>1054.0</v>
      </c>
      <c r="I50" s="7">
        <v>1761.0</v>
      </c>
      <c r="J50" s="7">
        <v>561.0</v>
      </c>
      <c r="K50" s="7">
        <v>398.0</v>
      </c>
      <c r="L50" s="7">
        <v>410.0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7" t="s">
        <v>46</v>
      </c>
      <c r="B51" s="7">
        <v>918.0</v>
      </c>
      <c r="C51" s="7">
        <v>747.0</v>
      </c>
      <c r="D51" s="7">
        <v>834.0</v>
      </c>
      <c r="E51" s="7">
        <v>707.0</v>
      </c>
      <c r="F51" s="7">
        <v>745.0</v>
      </c>
      <c r="G51" s="7">
        <v>1014.0</v>
      </c>
      <c r="H51" s="7">
        <v>1119.0</v>
      </c>
      <c r="I51" s="7">
        <v>1134.0</v>
      </c>
      <c r="J51" s="7">
        <v>982.0</v>
      </c>
      <c r="K51" s="7">
        <v>1219.0</v>
      </c>
      <c r="L51" s="7">
        <v>1112.0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7" t="s">
        <v>47</v>
      </c>
      <c r="B52" s="7">
        <v>90.0</v>
      </c>
      <c r="C52" s="7">
        <v>42.0</v>
      </c>
      <c r="D52" s="7">
        <v>73.0</v>
      </c>
      <c r="E52" s="7">
        <v>66.0</v>
      </c>
      <c r="F52" s="7">
        <v>48.0</v>
      </c>
      <c r="G52" s="7">
        <v>53.0</v>
      </c>
      <c r="H52" s="7">
        <v>68.0</v>
      </c>
      <c r="I52" s="7">
        <v>40.0</v>
      </c>
      <c r="J52" s="7">
        <v>88.0</v>
      </c>
      <c r="K52" s="7">
        <v>138.0</v>
      </c>
      <c r="L52" s="7">
        <v>110.0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7" t="s">
        <v>48</v>
      </c>
      <c r="B53" s="7">
        <v>201.0</v>
      </c>
      <c r="C53" s="7">
        <v>105.0</v>
      </c>
      <c r="D53" s="7">
        <v>129.0</v>
      </c>
      <c r="E53" s="7">
        <v>110.0</v>
      </c>
      <c r="F53" s="7">
        <v>135.0</v>
      </c>
      <c r="G53" s="7">
        <v>203.0</v>
      </c>
      <c r="H53" s="7">
        <v>164.0</v>
      </c>
      <c r="I53" s="7">
        <v>198.0</v>
      </c>
      <c r="J53" s="7">
        <v>171.0</v>
      </c>
      <c r="K53" s="7">
        <v>144.0</v>
      </c>
      <c r="L53" s="7">
        <v>139.0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7" t="s">
        <v>49</v>
      </c>
      <c r="B54" s="7">
        <v>202.0</v>
      </c>
      <c r="C54" s="7">
        <v>173.0</v>
      </c>
      <c r="D54" s="7">
        <v>187.0</v>
      </c>
      <c r="E54" s="7">
        <v>204.0</v>
      </c>
      <c r="F54" s="7">
        <v>141.0</v>
      </c>
      <c r="G54" s="7">
        <v>253.0</v>
      </c>
      <c r="H54" s="7">
        <v>254.0</v>
      </c>
      <c r="I54" s="7">
        <v>263.0</v>
      </c>
      <c r="J54" s="7">
        <v>286.0</v>
      </c>
      <c r="K54" s="7">
        <v>436.0</v>
      </c>
      <c r="L54" s="7">
        <v>392.0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7" t="s">
        <v>50</v>
      </c>
      <c r="B55" s="7">
        <v>418.0</v>
      </c>
      <c r="C55" s="7">
        <v>216.0</v>
      </c>
      <c r="D55" s="7">
        <v>270.0</v>
      </c>
      <c r="E55" s="7">
        <v>236.0</v>
      </c>
      <c r="F55" s="7">
        <v>180.0</v>
      </c>
      <c r="G55" s="7">
        <v>227.0</v>
      </c>
      <c r="H55" s="7">
        <v>225.0</v>
      </c>
      <c r="I55" s="7">
        <v>226.0</v>
      </c>
      <c r="J55" s="7">
        <v>207.0</v>
      </c>
      <c r="K55" s="7">
        <v>324.0</v>
      </c>
      <c r="L55" s="7">
        <v>220.0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7" t="s">
        <v>51</v>
      </c>
      <c r="B56" s="7">
        <v>80.0</v>
      </c>
      <c r="C56" s="7">
        <v>34.0</v>
      </c>
      <c r="D56" s="7">
        <v>43.0</v>
      </c>
      <c r="E56" s="7">
        <v>56.0</v>
      </c>
      <c r="F56" s="7">
        <v>63.0</v>
      </c>
      <c r="G56" s="7">
        <v>68.0</v>
      </c>
      <c r="H56" s="7">
        <v>47.0</v>
      </c>
      <c r="I56" s="7">
        <v>13.0</v>
      </c>
      <c r="J56" s="7">
        <v>23.0</v>
      </c>
      <c r="K56" s="7">
        <v>27.0</v>
      </c>
      <c r="L56" s="7">
        <v>48.0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7" t="s">
        <v>52</v>
      </c>
      <c r="B57" s="7">
        <v>24.0</v>
      </c>
      <c r="C57" s="7">
        <v>28.0</v>
      </c>
      <c r="D57" s="7">
        <v>35.0</v>
      </c>
      <c r="E57" s="7">
        <v>24.0</v>
      </c>
      <c r="F57" s="7">
        <v>20.0</v>
      </c>
      <c r="G57" s="7">
        <v>20.0</v>
      </c>
      <c r="H57" s="7">
        <v>17.0</v>
      </c>
      <c r="I57" s="7">
        <v>9.0</v>
      </c>
      <c r="J57" s="7">
        <v>16.0</v>
      </c>
      <c r="K57" s="7">
        <v>32.0</v>
      </c>
      <c r="L57" s="7">
        <v>23.0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7" t="s">
        <v>53</v>
      </c>
      <c r="B58" s="7">
        <v>850.0</v>
      </c>
      <c r="C58" s="7">
        <v>569.0</v>
      </c>
      <c r="D58" s="7">
        <v>669.0</v>
      </c>
      <c r="E58" s="7">
        <v>681.0</v>
      </c>
      <c r="F58" s="7">
        <v>561.0</v>
      </c>
      <c r="G58" s="7">
        <v>849.0</v>
      </c>
      <c r="H58" s="7">
        <v>781.0</v>
      </c>
      <c r="I58" s="7">
        <v>738.0</v>
      </c>
      <c r="J58" s="7">
        <v>798.0</v>
      </c>
      <c r="K58" s="7">
        <v>937.0</v>
      </c>
      <c r="L58" s="7">
        <v>804.0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7" t="s">
        <v>54</v>
      </c>
      <c r="B59" s="7">
        <v>1161.0</v>
      </c>
      <c r="C59" s="7">
        <v>923.0</v>
      </c>
      <c r="D59" s="7">
        <v>797.0</v>
      </c>
      <c r="E59" s="7">
        <v>939.0</v>
      </c>
      <c r="F59" s="7">
        <v>717.0</v>
      </c>
      <c r="G59" s="7">
        <v>1064.0</v>
      </c>
      <c r="H59" s="7">
        <v>698.0</v>
      </c>
      <c r="I59" s="7">
        <v>655.0</v>
      </c>
      <c r="J59" s="7">
        <v>894.0</v>
      </c>
      <c r="K59" s="7">
        <v>1043.0</v>
      </c>
      <c r="L59" s="7">
        <v>890.0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7" t="s">
        <v>55</v>
      </c>
      <c r="B60" s="7">
        <v>1105.0</v>
      </c>
      <c r="C60" s="7">
        <v>725.0</v>
      </c>
      <c r="D60" s="7">
        <v>834.0</v>
      </c>
      <c r="E60" s="7">
        <v>897.0</v>
      </c>
      <c r="F60" s="7">
        <v>1040.0</v>
      </c>
      <c r="G60" s="7">
        <v>1144.0</v>
      </c>
      <c r="H60" s="7">
        <v>1012.0</v>
      </c>
      <c r="I60" s="7">
        <v>882.0</v>
      </c>
      <c r="J60" s="7">
        <v>1251.0</v>
      </c>
      <c r="K60" s="7">
        <v>1291.0</v>
      </c>
      <c r="L60" s="7">
        <v>1234.0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7" t="s">
        <v>56</v>
      </c>
      <c r="B61" s="7">
        <v>1061.0</v>
      </c>
      <c r="C61" s="7">
        <v>817.0</v>
      </c>
      <c r="D61" s="7">
        <v>716.0</v>
      </c>
      <c r="E61" s="7">
        <v>525.0</v>
      </c>
      <c r="F61" s="7">
        <v>396.0</v>
      </c>
      <c r="G61" s="7">
        <v>469.0</v>
      </c>
      <c r="H61" s="7">
        <v>570.0</v>
      </c>
      <c r="I61" s="7">
        <v>599.0</v>
      </c>
      <c r="J61" s="7">
        <v>559.0</v>
      </c>
      <c r="K61" s="7">
        <v>665.0</v>
      </c>
      <c r="L61" s="7">
        <v>673.0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7" t="s">
        <v>57</v>
      </c>
      <c r="B62" s="7">
        <v>320.0</v>
      </c>
      <c r="C62" s="7">
        <v>196.0</v>
      </c>
      <c r="D62" s="7">
        <v>214.0</v>
      </c>
      <c r="E62" s="7">
        <v>222.0</v>
      </c>
      <c r="F62" s="7">
        <v>178.0</v>
      </c>
      <c r="G62" s="7">
        <v>248.0</v>
      </c>
      <c r="H62" s="7">
        <v>183.0</v>
      </c>
      <c r="I62" s="7">
        <v>243.0</v>
      </c>
      <c r="J62" s="7">
        <v>207.0</v>
      </c>
      <c r="K62" s="7">
        <v>299.0</v>
      </c>
      <c r="L62" s="7">
        <v>239.0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7" t="s">
        <v>58</v>
      </c>
      <c r="B63" s="7">
        <v>802.0</v>
      </c>
      <c r="C63" s="7">
        <v>518.0</v>
      </c>
      <c r="D63" s="7">
        <v>559.0</v>
      </c>
      <c r="E63" s="7">
        <v>529.0</v>
      </c>
      <c r="F63" s="7">
        <v>432.0</v>
      </c>
      <c r="G63" s="7">
        <v>673.0</v>
      </c>
      <c r="H63" s="7">
        <v>632.0</v>
      </c>
      <c r="I63" s="7">
        <v>493.0</v>
      </c>
      <c r="J63" s="7">
        <v>567.0</v>
      </c>
      <c r="K63" s="7">
        <v>813.0</v>
      </c>
      <c r="L63" s="7">
        <v>646.0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7" t="s">
        <v>59</v>
      </c>
      <c r="B64" s="7">
        <v>5264.0</v>
      </c>
      <c r="C64" s="7">
        <v>4556.0</v>
      </c>
      <c r="D64" s="7">
        <v>4555.0</v>
      </c>
      <c r="E64" s="7">
        <v>4810.0</v>
      </c>
      <c r="F64" s="7">
        <v>2235.0</v>
      </c>
      <c r="G64" s="7">
        <v>5016.0</v>
      </c>
      <c r="H64" s="7">
        <v>4490.0</v>
      </c>
      <c r="I64" s="7">
        <v>4239.0</v>
      </c>
      <c r="J64" s="7">
        <v>3254.0</v>
      </c>
      <c r="K64" s="7">
        <v>4133.0</v>
      </c>
      <c r="L64" s="7">
        <v>3756.0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7" t="s">
        <v>60</v>
      </c>
      <c r="B65" s="7">
        <v>1905.0</v>
      </c>
      <c r="C65" s="7">
        <v>842.0</v>
      </c>
      <c r="D65" s="7">
        <v>557.0</v>
      </c>
      <c r="E65" s="7">
        <v>571.0</v>
      </c>
      <c r="F65" s="7">
        <v>233.0</v>
      </c>
      <c r="G65" s="7">
        <v>739.0</v>
      </c>
      <c r="H65" s="7">
        <v>544.0</v>
      </c>
      <c r="I65" s="7">
        <v>547.0</v>
      </c>
      <c r="J65" s="7">
        <v>621.0</v>
      </c>
      <c r="K65" s="7">
        <v>776.0</v>
      </c>
      <c r="L65" s="7">
        <v>600.0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7" t="s">
        <v>61</v>
      </c>
      <c r="B66" s="7">
        <v>131.0</v>
      </c>
      <c r="C66" s="7">
        <v>113.0</v>
      </c>
      <c r="D66" s="7">
        <v>117.0</v>
      </c>
      <c r="E66" s="7">
        <v>74.0</v>
      </c>
      <c r="F66" s="7">
        <v>142.0</v>
      </c>
      <c r="G66" s="7">
        <v>133.0</v>
      </c>
      <c r="H66" s="7">
        <v>96.0</v>
      </c>
      <c r="I66" s="7">
        <v>99.0</v>
      </c>
      <c r="J66" s="7">
        <v>112.0</v>
      </c>
      <c r="K66" s="7">
        <v>169.0</v>
      </c>
      <c r="L66" s="7">
        <v>154.0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7" t="s">
        <v>62</v>
      </c>
      <c r="B67" s="7">
        <v>113.0</v>
      </c>
      <c r="C67" s="7">
        <v>72.0</v>
      </c>
      <c r="D67" s="7">
        <v>94.0</v>
      </c>
      <c r="E67" s="7">
        <v>112.0</v>
      </c>
      <c r="F67" s="7">
        <v>78.0</v>
      </c>
      <c r="G67" s="7">
        <v>126.0</v>
      </c>
      <c r="H67" s="7">
        <v>148.0</v>
      </c>
      <c r="I67" s="7">
        <v>140.0</v>
      </c>
      <c r="J67" s="7">
        <v>99.0</v>
      </c>
      <c r="K67" s="7">
        <v>145.0</v>
      </c>
      <c r="L67" s="7">
        <v>108.0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7" t="s">
        <v>63</v>
      </c>
      <c r="B68" s="7">
        <v>2028.0</v>
      </c>
      <c r="C68" s="7">
        <v>1612.0</v>
      </c>
      <c r="D68" s="7">
        <v>1906.0</v>
      </c>
      <c r="E68" s="7">
        <v>1780.0</v>
      </c>
      <c r="F68" s="7">
        <v>1834.0</v>
      </c>
      <c r="G68" s="7">
        <v>2469.0</v>
      </c>
      <c r="H68" s="7">
        <v>2645.0</v>
      </c>
      <c r="I68" s="7">
        <v>2565.0</v>
      </c>
      <c r="J68" s="7">
        <v>2506.0</v>
      </c>
      <c r="K68" s="7">
        <v>2707.0</v>
      </c>
      <c r="L68" s="7">
        <v>2324.0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7" t="s">
        <v>64</v>
      </c>
      <c r="B69" s="7" t="s">
        <v>65</v>
      </c>
      <c r="C69" s="7">
        <v>1.0</v>
      </c>
      <c r="D69" s="7" t="s">
        <v>65</v>
      </c>
      <c r="E69" s="7" t="s">
        <v>65</v>
      </c>
      <c r="F69" s="7" t="s">
        <v>65</v>
      </c>
      <c r="G69" s="7" t="s">
        <v>65</v>
      </c>
      <c r="H69" s="7" t="s">
        <v>65</v>
      </c>
      <c r="I69" s="7" t="s">
        <v>65</v>
      </c>
      <c r="J69" s="7" t="s">
        <v>65</v>
      </c>
      <c r="K69" s="7" t="s">
        <v>65</v>
      </c>
      <c r="L69" s="7" t="s">
        <v>65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7" t="s">
        <v>45</v>
      </c>
      <c r="B70" s="7">
        <v>260.0</v>
      </c>
      <c r="C70" s="7">
        <v>213.0</v>
      </c>
      <c r="D70" s="7">
        <v>233.0</v>
      </c>
      <c r="E70" s="7">
        <v>376.0</v>
      </c>
      <c r="F70" s="7">
        <v>259.0</v>
      </c>
      <c r="G70" s="7">
        <v>474.0</v>
      </c>
      <c r="H70" s="7">
        <v>456.0</v>
      </c>
      <c r="I70" s="7">
        <v>484.0</v>
      </c>
      <c r="J70" s="7">
        <v>598.0</v>
      </c>
      <c r="K70" s="7">
        <v>1043.0</v>
      </c>
      <c r="L70" s="7">
        <v>1412.0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6" t="s">
        <v>4</v>
      </c>
      <c r="B71" s="6">
        <f t="shared" ref="B71:L71" si="3">SUM(B50:B70)</f>
        <v>17518</v>
      </c>
      <c r="C71" s="6">
        <f t="shared" si="3"/>
        <v>13036</v>
      </c>
      <c r="D71" s="6">
        <f t="shared" si="3"/>
        <v>13448</v>
      </c>
      <c r="E71" s="6">
        <f t="shared" si="3"/>
        <v>13601</v>
      </c>
      <c r="F71" s="6">
        <f t="shared" si="3"/>
        <v>9960</v>
      </c>
      <c r="G71" s="6">
        <f t="shared" si="3"/>
        <v>16103</v>
      </c>
      <c r="H71" s="6">
        <f t="shared" si="3"/>
        <v>15203</v>
      </c>
      <c r="I71" s="6">
        <f t="shared" si="3"/>
        <v>15328</v>
      </c>
      <c r="J71" s="6">
        <f t="shared" si="3"/>
        <v>13800</v>
      </c>
      <c r="K71" s="6">
        <f t="shared" si="3"/>
        <v>16739</v>
      </c>
      <c r="L71" s="6">
        <f t="shared" si="3"/>
        <v>15294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9" t="s">
        <v>66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5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6.5" customHeight="1">
      <c r="A75" s="3" t="s">
        <v>67</v>
      </c>
      <c r="B75" s="4"/>
      <c r="C75" s="4"/>
      <c r="D75" s="4"/>
      <c r="E75" s="5"/>
      <c r="F75" s="2"/>
      <c r="G75" s="16" t="s">
        <v>68</v>
      </c>
      <c r="H75" s="17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8"/>
      <c r="B76" s="19"/>
      <c r="C76" s="19"/>
      <c r="D76" s="19"/>
      <c r="E76" s="17"/>
      <c r="F76" s="20"/>
      <c r="G76" s="21"/>
      <c r="H76" s="2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1"/>
      <c r="E77" s="22"/>
      <c r="F77" s="20"/>
      <c r="G77" s="23"/>
      <c r="H77" s="24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1"/>
      <c r="E78" s="22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1"/>
      <c r="E79" s="22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1"/>
      <c r="E80" s="22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1"/>
      <c r="E81" s="22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1"/>
      <c r="E82" s="22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1"/>
      <c r="E83" s="22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1"/>
      <c r="E84" s="22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1"/>
      <c r="E85" s="22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1"/>
      <c r="E86" s="22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1"/>
      <c r="E87" s="22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1"/>
      <c r="E88" s="22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1"/>
      <c r="E89" s="22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40.5" customHeight="1">
      <c r="A90" s="23"/>
      <c r="B90" s="25"/>
      <c r="C90" s="25"/>
      <c r="D90" s="25"/>
      <c r="E90" s="24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9" t="s">
        <v>69</v>
      </c>
      <c r="B91" s="4"/>
      <c r="C91" s="4"/>
      <c r="D91" s="4"/>
      <c r="E91" s="4"/>
      <c r="F91" s="26"/>
      <c r="G91" s="1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7"/>
      <c r="B92" s="2"/>
      <c r="C92" s="2"/>
      <c r="D92" s="2"/>
      <c r="E92" s="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3" t="s">
        <v>70</v>
      </c>
      <c r="B94" s="4"/>
      <c r="C94" s="4"/>
      <c r="D94" s="4"/>
      <c r="E94" s="4"/>
      <c r="F94" s="4"/>
      <c r="G94" s="4"/>
      <c r="H94" s="4"/>
      <c r="I94" s="4"/>
      <c r="J94" s="4"/>
      <c r="K94" s="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6" t="s">
        <v>44</v>
      </c>
      <c r="B95" s="6">
        <v>2015.0</v>
      </c>
      <c r="C95" s="6">
        <v>2016.0</v>
      </c>
      <c r="D95" s="6">
        <v>2017.0</v>
      </c>
      <c r="E95" s="6">
        <v>2018.0</v>
      </c>
      <c r="F95" s="6">
        <v>2019.0</v>
      </c>
      <c r="G95" s="6">
        <v>2020.0</v>
      </c>
      <c r="H95" s="6">
        <v>2021.0</v>
      </c>
      <c r="I95" s="6">
        <v>2022.0</v>
      </c>
      <c r="J95" s="6">
        <v>2023.0</v>
      </c>
      <c r="K95" s="6">
        <v>2024.0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7" t="s">
        <v>53</v>
      </c>
      <c r="B96" s="7">
        <v>221.0</v>
      </c>
      <c r="C96" s="7">
        <v>213.0</v>
      </c>
      <c r="D96" s="7">
        <v>261.0</v>
      </c>
      <c r="E96" s="7">
        <v>217.0</v>
      </c>
      <c r="F96" s="7">
        <v>280.0</v>
      </c>
      <c r="G96" s="7">
        <v>246.0</v>
      </c>
      <c r="H96" s="7">
        <v>259.0</v>
      </c>
      <c r="I96" s="7">
        <v>298.0</v>
      </c>
      <c r="J96" s="7">
        <v>289.0</v>
      </c>
      <c r="K96" s="7">
        <v>302.0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7" t="s">
        <v>71</v>
      </c>
      <c r="B97" s="7">
        <v>225.0</v>
      </c>
      <c r="C97" s="7">
        <v>209.0</v>
      </c>
      <c r="D97" s="7">
        <v>229.0</v>
      </c>
      <c r="E97" s="7">
        <v>233.0</v>
      </c>
      <c r="F97" s="7">
        <v>240.0</v>
      </c>
      <c r="G97" s="7">
        <v>231.0</v>
      </c>
      <c r="H97" s="7">
        <v>238.0</v>
      </c>
      <c r="I97" s="7">
        <v>247.0</v>
      </c>
      <c r="J97" s="7">
        <v>282.0</v>
      </c>
      <c r="K97" s="7">
        <v>246.0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7" t="s">
        <v>46</v>
      </c>
      <c r="B98" s="7">
        <v>187.0</v>
      </c>
      <c r="C98" s="7">
        <v>160.0</v>
      </c>
      <c r="D98" s="7">
        <v>185.0</v>
      </c>
      <c r="E98" s="7">
        <v>178.0</v>
      </c>
      <c r="F98" s="7">
        <v>178.0</v>
      </c>
      <c r="G98" s="7">
        <v>231.0</v>
      </c>
      <c r="H98" s="7">
        <v>235.0</v>
      </c>
      <c r="I98" s="7">
        <v>244.0</v>
      </c>
      <c r="J98" s="7">
        <v>252.0</v>
      </c>
      <c r="K98" s="7">
        <v>211.0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7" t="s">
        <v>54</v>
      </c>
      <c r="B99" s="7">
        <v>54.0</v>
      </c>
      <c r="C99" s="7">
        <v>77.0</v>
      </c>
      <c r="D99" s="7">
        <v>64.0</v>
      </c>
      <c r="E99" s="7">
        <v>61.0</v>
      </c>
      <c r="F99" s="7">
        <v>102.0</v>
      </c>
      <c r="G99" s="7">
        <v>76.0</v>
      </c>
      <c r="H99" s="7">
        <v>89.0</v>
      </c>
      <c r="I99" s="7">
        <v>127.0</v>
      </c>
      <c r="J99" s="7">
        <v>122.0</v>
      </c>
      <c r="K99" s="7">
        <v>157.0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7" t="s">
        <v>60</v>
      </c>
      <c r="B100" s="7">
        <v>33.0</v>
      </c>
      <c r="C100" s="7">
        <v>31.0</v>
      </c>
      <c r="D100" s="7">
        <v>25.0</v>
      </c>
      <c r="E100" s="7">
        <v>30.0</v>
      </c>
      <c r="F100" s="7">
        <v>26.0</v>
      </c>
      <c r="G100" s="7">
        <v>32.0</v>
      </c>
      <c r="H100" s="7">
        <v>42.0</v>
      </c>
      <c r="I100" s="7">
        <v>19.0</v>
      </c>
      <c r="J100" s="7">
        <v>25.0</v>
      </c>
      <c r="K100" s="7">
        <v>86.0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7" t="s">
        <v>48</v>
      </c>
      <c r="B101" s="7">
        <v>68.0</v>
      </c>
      <c r="C101" s="7">
        <v>50.0</v>
      </c>
      <c r="D101" s="7">
        <v>57.0</v>
      </c>
      <c r="E101" s="7">
        <v>61.0</v>
      </c>
      <c r="F101" s="7">
        <v>56.0</v>
      </c>
      <c r="G101" s="7">
        <v>66.0</v>
      </c>
      <c r="H101" s="7">
        <v>73.0</v>
      </c>
      <c r="I101" s="7">
        <v>77.0</v>
      </c>
      <c r="J101" s="7">
        <v>84.0</v>
      </c>
      <c r="K101" s="7">
        <v>73.0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7" t="s">
        <v>55</v>
      </c>
      <c r="B102" s="7">
        <v>41.0</v>
      </c>
      <c r="C102" s="7">
        <v>50.0</v>
      </c>
      <c r="D102" s="7">
        <v>33.0</v>
      </c>
      <c r="E102" s="7">
        <v>51.0</v>
      </c>
      <c r="F102" s="7">
        <v>58.0</v>
      </c>
      <c r="G102" s="7">
        <v>64.0</v>
      </c>
      <c r="H102" s="7">
        <v>67.0</v>
      </c>
      <c r="I102" s="7">
        <v>66.0</v>
      </c>
      <c r="J102" s="7">
        <v>65.0</v>
      </c>
      <c r="K102" s="7">
        <v>70.0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7" t="s">
        <v>45</v>
      </c>
      <c r="B103" s="7">
        <v>42.0</v>
      </c>
      <c r="C103" s="7">
        <v>33.0</v>
      </c>
      <c r="D103" s="7">
        <v>40.0</v>
      </c>
      <c r="E103" s="7">
        <v>33.0</v>
      </c>
      <c r="F103" s="7">
        <v>41.0</v>
      </c>
      <c r="G103" s="7">
        <v>252.0</v>
      </c>
      <c r="H103" s="7">
        <v>117.0</v>
      </c>
      <c r="I103" s="7">
        <v>512.0</v>
      </c>
      <c r="J103" s="7">
        <v>48.0</v>
      </c>
      <c r="K103" s="7">
        <v>44.0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7" t="s">
        <v>62</v>
      </c>
      <c r="B104" s="7">
        <v>6.0</v>
      </c>
      <c r="C104" s="7">
        <v>8.0</v>
      </c>
      <c r="D104" s="7">
        <v>9.0</v>
      </c>
      <c r="E104" s="7">
        <v>10.0</v>
      </c>
      <c r="F104" s="7">
        <v>26.0</v>
      </c>
      <c r="G104" s="7">
        <v>20.0</v>
      </c>
      <c r="H104" s="7">
        <v>35.0</v>
      </c>
      <c r="I104" s="7">
        <v>21.0</v>
      </c>
      <c r="J104" s="7">
        <v>8.0</v>
      </c>
      <c r="K104" s="7">
        <v>42.0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7" t="s">
        <v>50</v>
      </c>
      <c r="B105" s="7">
        <v>22.0</v>
      </c>
      <c r="C105" s="7">
        <v>16.0</v>
      </c>
      <c r="D105" s="7">
        <v>17.0</v>
      </c>
      <c r="E105" s="7">
        <v>30.0</v>
      </c>
      <c r="F105" s="7">
        <v>40.0</v>
      </c>
      <c r="G105" s="7">
        <v>32.0</v>
      </c>
      <c r="H105" s="7">
        <v>33.0</v>
      </c>
      <c r="I105" s="7">
        <v>40.0</v>
      </c>
      <c r="J105" s="7">
        <v>41.0</v>
      </c>
      <c r="K105" s="7">
        <v>36.0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7" t="s">
        <v>58</v>
      </c>
      <c r="B106" s="7">
        <v>10.0</v>
      </c>
      <c r="C106" s="7">
        <v>15.0</v>
      </c>
      <c r="D106" s="7">
        <v>17.0</v>
      </c>
      <c r="E106" s="7">
        <v>19.0</v>
      </c>
      <c r="F106" s="7">
        <v>19.0</v>
      </c>
      <c r="G106" s="7">
        <v>30.0</v>
      </c>
      <c r="H106" s="7">
        <v>33.0</v>
      </c>
      <c r="I106" s="7">
        <v>47.0</v>
      </c>
      <c r="J106" s="7">
        <v>36.0</v>
      </c>
      <c r="K106" s="7">
        <v>30.0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7" t="s">
        <v>61</v>
      </c>
      <c r="B107" s="7">
        <v>21.0</v>
      </c>
      <c r="C107" s="7">
        <v>27.0</v>
      </c>
      <c r="D107" s="7">
        <v>23.0</v>
      </c>
      <c r="E107" s="7">
        <v>23.0</v>
      </c>
      <c r="F107" s="7">
        <v>27.0</v>
      </c>
      <c r="G107" s="7">
        <v>23.0</v>
      </c>
      <c r="H107" s="7">
        <v>22.0</v>
      </c>
      <c r="I107" s="7">
        <v>28.0</v>
      </c>
      <c r="J107" s="7">
        <v>31.0</v>
      </c>
      <c r="K107" s="7">
        <v>21.0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7" t="s">
        <v>57</v>
      </c>
      <c r="B108" s="7">
        <v>1.0</v>
      </c>
      <c r="C108" s="7">
        <v>8.0</v>
      </c>
      <c r="D108" s="7">
        <v>9.0</v>
      </c>
      <c r="E108" s="7">
        <v>2.0</v>
      </c>
      <c r="F108" s="7">
        <v>4.0</v>
      </c>
      <c r="G108" s="7">
        <v>3.0</v>
      </c>
      <c r="H108" s="7">
        <v>2.0</v>
      </c>
      <c r="I108" s="7">
        <v>8.0</v>
      </c>
      <c r="J108" s="7">
        <v>7.0</v>
      </c>
      <c r="K108" s="7">
        <v>11.0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7" t="s">
        <v>49</v>
      </c>
      <c r="B109" s="7">
        <v>5.0</v>
      </c>
      <c r="C109" s="7">
        <v>8.0</v>
      </c>
      <c r="D109" s="7">
        <v>6.0</v>
      </c>
      <c r="E109" s="7">
        <v>7.0</v>
      </c>
      <c r="F109" s="7">
        <v>2.0</v>
      </c>
      <c r="G109" s="7">
        <v>8.0</v>
      </c>
      <c r="H109" s="7">
        <v>12.0</v>
      </c>
      <c r="I109" s="7">
        <v>12.0</v>
      </c>
      <c r="J109" s="7">
        <v>15.0</v>
      </c>
      <c r="K109" s="7">
        <v>10.0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7" t="s">
        <v>56</v>
      </c>
      <c r="B110" s="7">
        <v>0.0</v>
      </c>
      <c r="C110" s="7">
        <v>2.0</v>
      </c>
      <c r="D110" s="7">
        <v>5.0</v>
      </c>
      <c r="E110" s="7">
        <v>2.0</v>
      </c>
      <c r="F110" s="7">
        <v>4.0</v>
      </c>
      <c r="G110" s="7">
        <v>3.0</v>
      </c>
      <c r="H110" s="7">
        <v>4.0</v>
      </c>
      <c r="I110" s="7">
        <v>5.0</v>
      </c>
      <c r="J110" s="7">
        <v>7.0</v>
      </c>
      <c r="K110" s="7">
        <v>8.0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7" t="s">
        <v>47</v>
      </c>
      <c r="B111" s="7">
        <v>4.0</v>
      </c>
      <c r="C111" s="7">
        <v>3.0</v>
      </c>
      <c r="D111" s="7">
        <v>0.0</v>
      </c>
      <c r="E111" s="7">
        <v>5.0</v>
      </c>
      <c r="F111" s="7">
        <v>10.0</v>
      </c>
      <c r="G111" s="7">
        <v>7.0</v>
      </c>
      <c r="H111" s="7">
        <v>4.0</v>
      </c>
      <c r="I111" s="7">
        <v>8.0</v>
      </c>
      <c r="J111" s="7">
        <v>7.0</v>
      </c>
      <c r="K111" s="7">
        <v>6.0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7" t="s">
        <v>59</v>
      </c>
      <c r="B112" s="7">
        <v>5.0</v>
      </c>
      <c r="C112" s="7">
        <v>2.0</v>
      </c>
      <c r="D112" s="7">
        <v>5.0</v>
      </c>
      <c r="E112" s="7">
        <v>0.0</v>
      </c>
      <c r="F112" s="7">
        <v>2.0</v>
      </c>
      <c r="G112" s="7">
        <v>2.0</v>
      </c>
      <c r="H112" s="7">
        <v>14.0</v>
      </c>
      <c r="I112" s="7">
        <v>5.0</v>
      </c>
      <c r="J112" s="7">
        <v>6.0</v>
      </c>
      <c r="K112" s="7">
        <v>2.0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6" t="s">
        <v>4</v>
      </c>
      <c r="B113" s="6">
        <f t="shared" ref="B113:K113" si="4">SUM(B96:B112)</f>
        <v>945</v>
      </c>
      <c r="C113" s="6">
        <f t="shared" si="4"/>
        <v>912</v>
      </c>
      <c r="D113" s="6">
        <f t="shared" si="4"/>
        <v>985</v>
      </c>
      <c r="E113" s="6">
        <f t="shared" si="4"/>
        <v>962</v>
      </c>
      <c r="F113" s="6">
        <f t="shared" si="4"/>
        <v>1115</v>
      </c>
      <c r="G113" s="6">
        <f t="shared" si="4"/>
        <v>1326</v>
      </c>
      <c r="H113" s="6">
        <f t="shared" si="4"/>
        <v>1279</v>
      </c>
      <c r="I113" s="6">
        <f t="shared" si="4"/>
        <v>1764</v>
      </c>
      <c r="J113" s="6">
        <f t="shared" si="4"/>
        <v>1325</v>
      </c>
      <c r="K113" s="6">
        <f t="shared" si="4"/>
        <v>1355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9" t="s">
        <v>72</v>
      </c>
      <c r="B114" s="4"/>
      <c r="C114" s="4"/>
      <c r="D114" s="4"/>
      <c r="E114" s="4"/>
      <c r="F114" s="4"/>
      <c r="G114" s="4"/>
      <c r="H114" s="4"/>
      <c r="I114" s="4"/>
      <c r="J114" s="4"/>
      <c r="K114" s="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3" t="s">
        <v>73</v>
      </c>
      <c r="B117" s="5"/>
      <c r="C117" s="2"/>
      <c r="D117" s="3" t="s">
        <v>74</v>
      </c>
      <c r="E117" s="4"/>
      <c r="F117" s="4"/>
      <c r="G117" s="4"/>
      <c r="H117" s="4"/>
      <c r="I117" s="4"/>
      <c r="J117" s="4"/>
      <c r="K117" s="4"/>
      <c r="L117" s="5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6" t="s">
        <v>75</v>
      </c>
      <c r="B118" s="6" t="s">
        <v>76</v>
      </c>
      <c r="C118" s="2"/>
      <c r="D118" s="12"/>
      <c r="E118" s="19"/>
      <c r="F118" s="19"/>
      <c r="G118" s="19"/>
      <c r="H118" s="19"/>
      <c r="I118" s="19"/>
      <c r="J118" s="19"/>
      <c r="K118" s="19"/>
      <c r="L118" s="17"/>
      <c r="M118" s="2"/>
      <c r="N118" s="16" t="s">
        <v>68</v>
      </c>
      <c r="O118" s="17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7" t="s">
        <v>77</v>
      </c>
      <c r="B119" s="7" t="s">
        <v>78</v>
      </c>
      <c r="C119" s="2"/>
      <c r="D119" s="21"/>
      <c r="L119" s="22"/>
      <c r="M119" s="2"/>
      <c r="N119" s="21"/>
      <c r="O119" s="2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7" t="s">
        <v>79</v>
      </c>
      <c r="B120" s="7" t="s">
        <v>80</v>
      </c>
      <c r="C120" s="2"/>
      <c r="D120" s="21"/>
      <c r="L120" s="22"/>
      <c r="M120" s="2"/>
      <c r="N120" s="23"/>
      <c r="O120" s="24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7" t="s">
        <v>81</v>
      </c>
      <c r="B121" s="7" t="s">
        <v>82</v>
      </c>
      <c r="C121" s="2"/>
      <c r="D121" s="21"/>
      <c r="L121" s="2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7" t="s">
        <v>83</v>
      </c>
      <c r="B122" s="7" t="s">
        <v>84</v>
      </c>
      <c r="C122" s="2"/>
      <c r="D122" s="21"/>
      <c r="L122" s="2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7" t="s">
        <v>85</v>
      </c>
      <c r="B123" s="7" t="s">
        <v>86</v>
      </c>
      <c r="C123" s="2"/>
      <c r="D123" s="21"/>
      <c r="L123" s="2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8" t="s">
        <v>87</v>
      </c>
      <c r="B124" s="17"/>
      <c r="C124" s="2"/>
      <c r="D124" s="21"/>
      <c r="L124" s="2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3"/>
      <c r="B125" s="13"/>
      <c r="C125" s="2"/>
      <c r="D125" s="21"/>
      <c r="L125" s="2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/>
      <c r="B126" s="2"/>
      <c r="C126" s="2"/>
      <c r="D126" s="21"/>
      <c r="L126" s="2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3" t="s">
        <v>88</v>
      </c>
      <c r="B127" s="5"/>
      <c r="C127" s="2"/>
      <c r="D127" s="21"/>
      <c r="L127" s="2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9"/>
      <c r="B128" s="17"/>
      <c r="C128" s="2"/>
      <c r="D128" s="21"/>
      <c r="L128" s="2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1"/>
      <c r="B129" s="22"/>
      <c r="C129" s="2"/>
      <c r="D129" s="21"/>
      <c r="L129" s="2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1"/>
      <c r="B130" s="22"/>
      <c r="C130" s="2"/>
      <c r="D130" s="21"/>
      <c r="L130" s="2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1"/>
      <c r="B131" s="22"/>
      <c r="C131" s="2"/>
      <c r="D131" s="23"/>
      <c r="E131" s="25"/>
      <c r="F131" s="25"/>
      <c r="G131" s="25"/>
      <c r="H131" s="25"/>
      <c r="I131" s="25"/>
      <c r="J131" s="25"/>
      <c r="K131" s="25"/>
      <c r="L131" s="24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1"/>
      <c r="B132" s="22"/>
      <c r="C132" s="2"/>
      <c r="D132" s="9" t="s">
        <v>89</v>
      </c>
      <c r="E132" s="4"/>
      <c r="F132" s="4"/>
      <c r="G132" s="4"/>
      <c r="H132" s="4"/>
      <c r="I132" s="4"/>
      <c r="J132" s="4"/>
      <c r="K132" s="4"/>
      <c r="L132" s="5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1"/>
      <c r="B133" s="2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1"/>
      <c r="B134" s="2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1"/>
      <c r="B135" s="2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1"/>
      <c r="B136" s="2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1"/>
      <c r="B137" s="2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1"/>
      <c r="B138" s="2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1"/>
      <c r="B139" s="2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1"/>
      <c r="B140" s="22"/>
      <c r="C140" s="2"/>
      <c r="D140" s="16" t="s">
        <v>68</v>
      </c>
      <c r="E140" s="17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1"/>
      <c r="B141" s="22"/>
      <c r="C141" s="2"/>
      <c r="D141" s="21"/>
      <c r="E141" s="2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1"/>
      <c r="B142" s="22"/>
      <c r="C142" s="2"/>
      <c r="D142" s="23"/>
      <c r="E142" s="24"/>
      <c r="F142" s="2"/>
      <c r="G142" s="2"/>
      <c r="H142" s="2"/>
      <c r="I142" s="2"/>
      <c r="J142" s="30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1"/>
      <c r="B143" s="2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3"/>
      <c r="B144" s="24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9" t="s">
        <v>90</v>
      </c>
      <c r="B145" s="5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3" t="s">
        <v>91</v>
      </c>
      <c r="B148" s="4"/>
      <c r="C148" s="4"/>
      <c r="D148" s="4"/>
      <c r="E148" s="4"/>
      <c r="F148" s="4"/>
      <c r="G148" s="4"/>
      <c r="H148" s="4"/>
      <c r="I148" s="4"/>
      <c r="J148" s="4"/>
      <c r="K148" s="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6" t="s">
        <v>92</v>
      </c>
      <c r="B149" s="6">
        <v>2015.0</v>
      </c>
      <c r="C149" s="6">
        <v>2016.0</v>
      </c>
      <c r="D149" s="6">
        <v>2017.0</v>
      </c>
      <c r="E149" s="6">
        <v>2018.0</v>
      </c>
      <c r="F149" s="6">
        <v>2019.0</v>
      </c>
      <c r="G149" s="6">
        <v>2020.0</v>
      </c>
      <c r="H149" s="6">
        <v>2021.0</v>
      </c>
      <c r="I149" s="6">
        <v>2022.0</v>
      </c>
      <c r="J149" s="6">
        <v>2023.0</v>
      </c>
      <c r="K149" s="6">
        <v>2024.0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7" t="s">
        <v>45</v>
      </c>
      <c r="B150" s="7" t="s">
        <v>93</v>
      </c>
      <c r="C150" s="7" t="s">
        <v>94</v>
      </c>
      <c r="D150" s="7" t="s">
        <v>95</v>
      </c>
      <c r="E150" s="7" t="s">
        <v>96</v>
      </c>
      <c r="F150" s="7" t="s">
        <v>97</v>
      </c>
      <c r="G150" s="7" t="s">
        <v>98</v>
      </c>
      <c r="H150" s="7" t="s">
        <v>99</v>
      </c>
      <c r="I150" s="7" t="s">
        <v>100</v>
      </c>
      <c r="J150" s="7" t="s">
        <v>101</v>
      </c>
      <c r="K150" s="7" t="s">
        <v>102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7" t="s">
        <v>46</v>
      </c>
      <c r="B151" s="7" t="s">
        <v>103</v>
      </c>
      <c r="C151" s="7" t="s">
        <v>104</v>
      </c>
      <c r="D151" s="7" t="s">
        <v>104</v>
      </c>
      <c r="E151" s="7" t="s">
        <v>104</v>
      </c>
      <c r="F151" s="7" t="s">
        <v>104</v>
      </c>
      <c r="G151" s="7" t="s">
        <v>104</v>
      </c>
      <c r="H151" s="7" t="s">
        <v>104</v>
      </c>
      <c r="I151" s="7" t="s">
        <v>104</v>
      </c>
      <c r="J151" s="7" t="s">
        <v>104</v>
      </c>
      <c r="K151" s="7" t="s">
        <v>104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7" t="s">
        <v>48</v>
      </c>
      <c r="B152" s="7" t="s">
        <v>104</v>
      </c>
      <c r="C152" s="7" t="s">
        <v>104</v>
      </c>
      <c r="D152" s="7" t="s">
        <v>105</v>
      </c>
      <c r="E152" s="7" t="s">
        <v>104</v>
      </c>
      <c r="F152" s="7" t="s">
        <v>106</v>
      </c>
      <c r="G152" s="7" t="s">
        <v>106</v>
      </c>
      <c r="H152" s="7" t="s">
        <v>104</v>
      </c>
      <c r="I152" s="7" t="s">
        <v>104</v>
      </c>
      <c r="J152" s="7" t="s">
        <v>107</v>
      </c>
      <c r="K152" s="7" t="s">
        <v>104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7" t="s">
        <v>50</v>
      </c>
      <c r="B153" s="7" t="s">
        <v>104</v>
      </c>
      <c r="C153" s="7" t="s">
        <v>104</v>
      </c>
      <c r="D153" s="7" t="s">
        <v>104</v>
      </c>
      <c r="E153" s="7" t="s">
        <v>108</v>
      </c>
      <c r="F153" s="7" t="s">
        <v>104</v>
      </c>
      <c r="G153" s="7" t="s">
        <v>104</v>
      </c>
      <c r="H153" s="7" t="s">
        <v>109</v>
      </c>
      <c r="I153" s="7" t="s">
        <v>104</v>
      </c>
      <c r="J153" s="7" t="s">
        <v>108</v>
      </c>
      <c r="K153" s="7" t="s">
        <v>104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7" t="s">
        <v>53</v>
      </c>
      <c r="B154" s="7" t="s">
        <v>103</v>
      </c>
      <c r="C154" s="7" t="s">
        <v>94</v>
      </c>
      <c r="D154" s="7" t="s">
        <v>104</v>
      </c>
      <c r="E154" s="7" t="s">
        <v>104</v>
      </c>
      <c r="F154" s="7" t="s">
        <v>104</v>
      </c>
      <c r="G154" s="7" t="s">
        <v>110</v>
      </c>
      <c r="H154" s="7" t="s">
        <v>109</v>
      </c>
      <c r="I154" s="7" t="s">
        <v>104</v>
      </c>
      <c r="J154" s="7" t="s">
        <v>104</v>
      </c>
      <c r="K154" s="7" t="s">
        <v>104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7" t="s">
        <v>54</v>
      </c>
      <c r="B155" s="7" t="s">
        <v>111</v>
      </c>
      <c r="C155" s="7" t="s">
        <v>112</v>
      </c>
      <c r="D155" s="7" t="s">
        <v>113</v>
      </c>
      <c r="E155" s="7" t="s">
        <v>114</v>
      </c>
      <c r="F155" s="7" t="s">
        <v>115</v>
      </c>
      <c r="G155" s="7" t="s">
        <v>97</v>
      </c>
      <c r="H155" s="7" t="s">
        <v>99</v>
      </c>
      <c r="I155" s="7" t="s">
        <v>95</v>
      </c>
      <c r="J155" s="7" t="s">
        <v>107</v>
      </c>
      <c r="K155" s="7" t="s">
        <v>116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7" t="s">
        <v>58</v>
      </c>
      <c r="B156" s="7" t="s">
        <v>104</v>
      </c>
      <c r="C156" s="7" t="s">
        <v>94</v>
      </c>
      <c r="D156" s="7" t="s">
        <v>104</v>
      </c>
      <c r="E156" s="7" t="s">
        <v>108</v>
      </c>
      <c r="F156" s="7" t="s">
        <v>104</v>
      </c>
      <c r="G156" s="7" t="s">
        <v>106</v>
      </c>
      <c r="H156" s="7" t="s">
        <v>109</v>
      </c>
      <c r="I156" s="7" t="s">
        <v>105</v>
      </c>
      <c r="J156" s="7" t="s">
        <v>104</v>
      </c>
      <c r="K156" s="7" t="s">
        <v>104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7" t="s">
        <v>60</v>
      </c>
      <c r="B157" s="7" t="s">
        <v>117</v>
      </c>
      <c r="C157" s="7" t="s">
        <v>118</v>
      </c>
      <c r="D157" s="7" t="s">
        <v>119</v>
      </c>
      <c r="E157" s="7" t="s">
        <v>120</v>
      </c>
      <c r="F157" s="7" t="s">
        <v>121</v>
      </c>
      <c r="G157" s="7" t="s">
        <v>122</v>
      </c>
      <c r="H157" s="7" t="s">
        <v>123</v>
      </c>
      <c r="I157" s="7" t="s">
        <v>124</v>
      </c>
      <c r="J157" s="7" t="s">
        <v>125</v>
      </c>
      <c r="K157" s="7" t="s">
        <v>126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7" t="s">
        <v>61</v>
      </c>
      <c r="B158" s="7" t="s">
        <v>127</v>
      </c>
      <c r="C158" s="7" t="s">
        <v>128</v>
      </c>
      <c r="D158" s="7" t="s">
        <v>129</v>
      </c>
      <c r="E158" s="7" t="s">
        <v>130</v>
      </c>
      <c r="F158" s="7" t="s">
        <v>131</v>
      </c>
      <c r="G158" s="7" t="s">
        <v>132</v>
      </c>
      <c r="H158" s="7" t="s">
        <v>133</v>
      </c>
      <c r="I158" s="7" t="s">
        <v>134</v>
      </c>
      <c r="J158" s="7" t="s">
        <v>125</v>
      </c>
      <c r="K158" s="7" t="s">
        <v>135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7" t="s">
        <v>62</v>
      </c>
      <c r="B159" s="7" t="s">
        <v>104</v>
      </c>
      <c r="C159" s="7" t="s">
        <v>104</v>
      </c>
      <c r="D159" s="7" t="s">
        <v>105</v>
      </c>
      <c r="E159" s="7" t="s">
        <v>104</v>
      </c>
      <c r="F159" s="7" t="s">
        <v>104</v>
      </c>
      <c r="G159" s="7" t="s">
        <v>104</v>
      </c>
      <c r="H159" s="7" t="s">
        <v>109</v>
      </c>
      <c r="I159" s="7" t="s">
        <v>104</v>
      </c>
      <c r="J159" s="7" t="s">
        <v>104</v>
      </c>
      <c r="K159" s="7" t="s">
        <v>116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7" t="s">
        <v>63</v>
      </c>
      <c r="B160" s="7" t="s">
        <v>103</v>
      </c>
      <c r="C160" s="7" t="s">
        <v>94</v>
      </c>
      <c r="D160" s="7" t="s">
        <v>113</v>
      </c>
      <c r="E160" s="7" t="s">
        <v>107</v>
      </c>
      <c r="F160" s="7" t="s">
        <v>110</v>
      </c>
      <c r="G160" s="7" t="s">
        <v>115</v>
      </c>
      <c r="H160" s="7" t="s">
        <v>136</v>
      </c>
      <c r="I160" s="7" t="s">
        <v>113</v>
      </c>
      <c r="J160" s="7" t="s">
        <v>108</v>
      </c>
      <c r="K160" s="7" t="s">
        <v>102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6" t="s">
        <v>137</v>
      </c>
      <c r="B161" s="6">
        <v>62.0</v>
      </c>
      <c r="C161" s="6">
        <v>53.0</v>
      </c>
      <c r="D161" s="6">
        <v>51.0</v>
      </c>
      <c r="E161" s="6">
        <v>58.0</v>
      </c>
      <c r="F161" s="6">
        <v>60.0</v>
      </c>
      <c r="G161" s="6">
        <v>60.0</v>
      </c>
      <c r="H161" s="6">
        <v>67.0</v>
      </c>
      <c r="I161" s="6">
        <v>51.0</v>
      </c>
      <c r="J161" s="6">
        <v>58.0</v>
      </c>
      <c r="K161" s="6">
        <v>56.0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9" t="s">
        <v>138</v>
      </c>
      <c r="B162" s="4"/>
      <c r="C162" s="4"/>
      <c r="D162" s="4"/>
      <c r="E162" s="4"/>
      <c r="F162" s="4"/>
      <c r="G162" s="4"/>
      <c r="H162" s="4"/>
      <c r="I162" s="4"/>
      <c r="J162" s="4"/>
      <c r="K162" s="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3" t="s">
        <v>139</v>
      </c>
      <c r="B165" s="5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12"/>
      <c r="B166" s="17"/>
      <c r="C166" s="2"/>
      <c r="D166" s="16" t="s">
        <v>68</v>
      </c>
      <c r="E166" s="17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1"/>
      <c r="B167" s="22"/>
      <c r="C167" s="2"/>
      <c r="D167" s="21"/>
      <c r="E167" s="2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1"/>
      <c r="B168" s="22"/>
      <c r="C168" s="2"/>
      <c r="D168" s="23"/>
      <c r="E168" s="24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1"/>
      <c r="B169" s="2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1"/>
      <c r="B170" s="2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1"/>
      <c r="B171" s="2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1"/>
      <c r="B172" s="2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1"/>
      <c r="B173" s="2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1"/>
      <c r="B174" s="2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1"/>
      <c r="B175" s="2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1"/>
      <c r="B176" s="22"/>
      <c r="C176" s="27"/>
      <c r="D176" s="27"/>
      <c r="E176" s="27"/>
      <c r="F176" s="27"/>
      <c r="G176" s="27"/>
      <c r="H176" s="27"/>
      <c r="I176" s="27"/>
      <c r="J176" s="27"/>
      <c r="K176" s="2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1"/>
      <c r="B177" s="22"/>
      <c r="C177" s="27"/>
      <c r="D177" s="27"/>
      <c r="E177" s="27"/>
      <c r="F177" s="27"/>
      <c r="G177" s="27"/>
      <c r="H177" s="27"/>
      <c r="I177" s="27"/>
      <c r="J177" s="27"/>
      <c r="K177" s="2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1"/>
      <c r="B178" s="22"/>
      <c r="C178" s="27"/>
      <c r="D178" s="27"/>
      <c r="E178" s="27"/>
      <c r="F178" s="27"/>
      <c r="G178" s="27"/>
      <c r="H178" s="27"/>
      <c r="I178" s="27"/>
      <c r="J178" s="27"/>
      <c r="K178" s="2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1"/>
      <c r="B179" s="22"/>
      <c r="C179" s="27"/>
      <c r="D179" s="27"/>
      <c r="E179" s="27"/>
      <c r="F179" s="27"/>
      <c r="G179" s="27"/>
      <c r="H179" s="27"/>
      <c r="I179" s="27"/>
      <c r="J179" s="27"/>
      <c r="K179" s="2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1"/>
      <c r="B180" s="22"/>
      <c r="C180" s="27"/>
      <c r="D180" s="27"/>
      <c r="E180" s="27"/>
      <c r="F180" s="27"/>
      <c r="G180" s="27"/>
      <c r="H180" s="27"/>
      <c r="I180" s="27"/>
      <c r="J180" s="27"/>
      <c r="K180" s="2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1"/>
      <c r="B181" s="22"/>
      <c r="C181" s="27"/>
      <c r="D181" s="27"/>
      <c r="E181" s="27"/>
      <c r="F181" s="27"/>
      <c r="G181" s="27"/>
      <c r="H181" s="27"/>
      <c r="I181" s="27"/>
      <c r="J181" s="27"/>
      <c r="K181" s="2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3"/>
      <c r="B182" s="24"/>
      <c r="C182" s="27"/>
      <c r="D182" s="27"/>
      <c r="E182" s="27"/>
      <c r="F182" s="27"/>
      <c r="G182" s="27"/>
      <c r="H182" s="27"/>
      <c r="I182" s="27"/>
      <c r="J182" s="27"/>
      <c r="K182" s="2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9" t="s">
        <v>89</v>
      </c>
      <c r="B183" s="5"/>
      <c r="C183" s="27"/>
      <c r="D183" s="27"/>
      <c r="E183" s="27"/>
      <c r="F183" s="27"/>
      <c r="G183" s="27"/>
      <c r="H183" s="27"/>
      <c r="I183" s="27"/>
      <c r="J183" s="27"/>
      <c r="K183" s="2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3" t="s">
        <v>140</v>
      </c>
      <c r="B186" s="4"/>
      <c r="C186" s="4"/>
      <c r="D186" s="4"/>
      <c r="E186" s="4"/>
      <c r="F186" s="4"/>
      <c r="G186" s="4"/>
      <c r="H186" s="4"/>
      <c r="I186" s="4"/>
      <c r="J186" s="4"/>
      <c r="K186" s="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6" t="s">
        <v>141</v>
      </c>
      <c r="B187" s="6">
        <v>2015.0</v>
      </c>
      <c r="C187" s="6">
        <v>2016.0</v>
      </c>
      <c r="D187" s="6">
        <v>2017.0</v>
      </c>
      <c r="E187" s="6">
        <v>2018.0</v>
      </c>
      <c r="F187" s="6">
        <v>2019.0</v>
      </c>
      <c r="G187" s="6">
        <v>2020.0</v>
      </c>
      <c r="H187" s="6">
        <v>2021.0</v>
      </c>
      <c r="I187" s="6">
        <v>2022.0</v>
      </c>
      <c r="J187" s="6">
        <v>2023.0</v>
      </c>
      <c r="K187" s="6">
        <v>2024.0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7" t="s">
        <v>142</v>
      </c>
      <c r="B188" s="7">
        <v>0.0</v>
      </c>
      <c r="C188" s="7">
        <v>0.0</v>
      </c>
      <c r="D188" s="7">
        <v>0.0</v>
      </c>
      <c r="E188" s="7">
        <v>0.0</v>
      </c>
      <c r="F188" s="7">
        <v>0.0</v>
      </c>
      <c r="G188" s="7">
        <v>0.0</v>
      </c>
      <c r="H188" s="7">
        <v>1.0</v>
      </c>
      <c r="I188" s="7">
        <v>0.0</v>
      </c>
      <c r="J188" s="7">
        <v>0.0</v>
      </c>
      <c r="K188" s="7">
        <v>0.0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7" t="s">
        <v>143</v>
      </c>
      <c r="B189" s="7">
        <v>0.0</v>
      </c>
      <c r="C189" s="7">
        <v>0.0</v>
      </c>
      <c r="D189" s="7">
        <v>0.0</v>
      </c>
      <c r="E189" s="7">
        <v>0.0</v>
      </c>
      <c r="F189" s="7">
        <v>0.0</v>
      </c>
      <c r="G189" s="7">
        <v>0.0</v>
      </c>
      <c r="H189" s="7">
        <v>1.0</v>
      </c>
      <c r="I189" s="7">
        <v>0.0</v>
      </c>
      <c r="J189" s="7">
        <v>0.0</v>
      </c>
      <c r="K189" s="7">
        <v>1.0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7" t="s">
        <v>144</v>
      </c>
      <c r="B190" s="7">
        <v>1.0</v>
      </c>
      <c r="C190" s="7">
        <v>1.0</v>
      </c>
      <c r="D190" s="7">
        <v>1.0</v>
      </c>
      <c r="E190" s="7">
        <v>0.0</v>
      </c>
      <c r="F190" s="7">
        <v>0.0</v>
      </c>
      <c r="G190" s="7">
        <v>0.0</v>
      </c>
      <c r="H190" s="7">
        <v>1.0</v>
      </c>
      <c r="I190" s="7">
        <v>1.0</v>
      </c>
      <c r="J190" s="7">
        <v>1.0</v>
      </c>
      <c r="K190" s="7">
        <v>0.0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7" t="s">
        <v>145</v>
      </c>
      <c r="B191" s="7">
        <v>1.0</v>
      </c>
      <c r="C191" s="7">
        <v>0.0</v>
      </c>
      <c r="D191" s="7">
        <v>1.0</v>
      </c>
      <c r="E191" s="7">
        <v>0.0</v>
      </c>
      <c r="F191" s="7">
        <v>0.0</v>
      </c>
      <c r="G191" s="7">
        <v>0.0</v>
      </c>
      <c r="H191" s="7">
        <v>0.0</v>
      </c>
      <c r="I191" s="7">
        <v>2.0</v>
      </c>
      <c r="J191" s="7">
        <v>1.0</v>
      </c>
      <c r="K191" s="7">
        <v>0.0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7" t="s">
        <v>146</v>
      </c>
      <c r="B192" s="7">
        <v>1.0</v>
      </c>
      <c r="C192" s="7">
        <v>0.0</v>
      </c>
      <c r="D192" s="7">
        <v>1.0</v>
      </c>
      <c r="E192" s="7">
        <v>0.0</v>
      </c>
      <c r="F192" s="7">
        <v>0.0</v>
      </c>
      <c r="G192" s="7">
        <v>0.0</v>
      </c>
      <c r="H192" s="7">
        <v>0.0</v>
      </c>
      <c r="I192" s="7">
        <v>0.0</v>
      </c>
      <c r="J192" s="7">
        <v>0.0</v>
      </c>
      <c r="K192" s="7">
        <v>0.0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7" t="s">
        <v>147</v>
      </c>
      <c r="B193" s="7">
        <v>0.0</v>
      </c>
      <c r="C193" s="7">
        <v>0.0</v>
      </c>
      <c r="D193" s="7">
        <v>1.0</v>
      </c>
      <c r="E193" s="7">
        <v>0.0</v>
      </c>
      <c r="F193" s="7">
        <v>0.0</v>
      </c>
      <c r="G193" s="7">
        <v>0.0</v>
      </c>
      <c r="H193" s="7">
        <v>1.0</v>
      </c>
      <c r="I193" s="7">
        <v>1.0</v>
      </c>
      <c r="J193" s="7">
        <v>0.0</v>
      </c>
      <c r="K193" s="7">
        <v>0.0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7" t="s">
        <v>148</v>
      </c>
      <c r="B194" s="7">
        <v>0.0</v>
      </c>
      <c r="C194" s="7">
        <v>1.0</v>
      </c>
      <c r="D194" s="7">
        <v>0.0</v>
      </c>
      <c r="E194" s="7">
        <v>0.0</v>
      </c>
      <c r="F194" s="7">
        <v>0.0</v>
      </c>
      <c r="G194" s="7">
        <v>0.0</v>
      </c>
      <c r="H194" s="7">
        <v>0.0</v>
      </c>
      <c r="I194" s="7">
        <v>0.0</v>
      </c>
      <c r="J194" s="7">
        <v>0.0</v>
      </c>
      <c r="K194" s="7">
        <v>0.0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7" t="s">
        <v>149</v>
      </c>
      <c r="B195" s="7">
        <v>0.0</v>
      </c>
      <c r="C195" s="7">
        <v>0.0</v>
      </c>
      <c r="D195" s="7">
        <v>0.0</v>
      </c>
      <c r="E195" s="7">
        <v>0.0</v>
      </c>
      <c r="F195" s="7">
        <v>0.0</v>
      </c>
      <c r="G195" s="7">
        <v>0.0</v>
      </c>
      <c r="H195" s="7">
        <v>0.0</v>
      </c>
      <c r="I195" s="7">
        <v>0.0</v>
      </c>
      <c r="J195" s="7">
        <v>1.0</v>
      </c>
      <c r="K195" s="7">
        <v>0.0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7" t="s">
        <v>150</v>
      </c>
      <c r="B196" s="7">
        <v>0.0</v>
      </c>
      <c r="C196" s="7">
        <v>0.0</v>
      </c>
      <c r="D196" s="7">
        <v>0.0</v>
      </c>
      <c r="E196" s="7">
        <v>0.0</v>
      </c>
      <c r="F196" s="7">
        <v>0.0</v>
      </c>
      <c r="G196" s="7">
        <v>0.0</v>
      </c>
      <c r="H196" s="7">
        <v>1.0</v>
      </c>
      <c r="I196" s="7">
        <v>0.0</v>
      </c>
      <c r="J196" s="7">
        <v>0.0</v>
      </c>
      <c r="K196" s="7">
        <v>1.0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7" t="s">
        <v>151</v>
      </c>
      <c r="B197" s="7">
        <v>0.0</v>
      </c>
      <c r="C197" s="7">
        <v>0.0</v>
      </c>
      <c r="D197" s="7">
        <v>0.0</v>
      </c>
      <c r="E197" s="7">
        <v>0.0</v>
      </c>
      <c r="F197" s="7">
        <v>0.0</v>
      </c>
      <c r="G197" s="7">
        <v>1.0</v>
      </c>
      <c r="H197" s="7">
        <v>0.0</v>
      </c>
      <c r="I197" s="7">
        <v>0.0</v>
      </c>
      <c r="J197" s="7">
        <v>0.0</v>
      </c>
      <c r="K197" s="7">
        <v>0.0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7" t="s">
        <v>152</v>
      </c>
      <c r="B198" s="7">
        <v>1.0</v>
      </c>
      <c r="C198" s="7">
        <v>0.0</v>
      </c>
      <c r="D198" s="7">
        <v>0.0</v>
      </c>
      <c r="E198" s="7">
        <v>0.0</v>
      </c>
      <c r="F198" s="7">
        <v>0.0</v>
      </c>
      <c r="G198" s="7">
        <v>1.0</v>
      </c>
      <c r="H198" s="7">
        <v>9.0</v>
      </c>
      <c r="I198" s="7">
        <v>0.0</v>
      </c>
      <c r="J198" s="7">
        <v>0.0</v>
      </c>
      <c r="K198" s="7">
        <v>0.0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7" t="s">
        <v>153</v>
      </c>
      <c r="B199" s="7">
        <v>1.0</v>
      </c>
      <c r="C199" s="7">
        <v>0.0</v>
      </c>
      <c r="D199" s="7">
        <v>1.0</v>
      </c>
      <c r="E199" s="7">
        <v>0.0</v>
      </c>
      <c r="F199" s="7">
        <v>2.0</v>
      </c>
      <c r="G199" s="7">
        <v>0.0</v>
      </c>
      <c r="H199" s="7">
        <v>0.0</v>
      </c>
      <c r="I199" s="7">
        <v>1.0</v>
      </c>
      <c r="J199" s="7">
        <v>3.0</v>
      </c>
      <c r="K199" s="7">
        <v>0.0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3" t="s">
        <v>4</v>
      </c>
      <c r="B200" s="31">
        <f t="shared" ref="B200:K200" si="5">SUM(B188:B199)</f>
        <v>5</v>
      </c>
      <c r="C200" s="31">
        <f t="shared" si="5"/>
        <v>2</v>
      </c>
      <c r="D200" s="31">
        <f t="shared" si="5"/>
        <v>5</v>
      </c>
      <c r="E200" s="31">
        <f t="shared" si="5"/>
        <v>0</v>
      </c>
      <c r="F200" s="31">
        <f t="shared" si="5"/>
        <v>2</v>
      </c>
      <c r="G200" s="31">
        <f t="shared" si="5"/>
        <v>2</v>
      </c>
      <c r="H200" s="31">
        <f t="shared" si="5"/>
        <v>14</v>
      </c>
      <c r="I200" s="31">
        <f t="shared" si="5"/>
        <v>5</v>
      </c>
      <c r="J200" s="31">
        <f t="shared" si="5"/>
        <v>6</v>
      </c>
      <c r="K200" s="31">
        <f t="shared" si="5"/>
        <v>2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9" t="s">
        <v>138</v>
      </c>
      <c r="B201" s="4"/>
      <c r="C201" s="4"/>
      <c r="D201" s="4"/>
      <c r="E201" s="4"/>
      <c r="F201" s="4"/>
      <c r="G201" s="4"/>
      <c r="H201" s="4"/>
      <c r="I201" s="4"/>
      <c r="J201" s="4"/>
      <c r="K201" s="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7"/>
      <c r="B202" s="27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7"/>
      <c r="B203" s="27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7"/>
      <c r="B204" s="27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7"/>
      <c r="B205" s="27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7"/>
      <c r="B206" s="27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7"/>
      <c r="B207" s="27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7"/>
      <c r="B208" s="27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7"/>
      <c r="B209" s="27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7"/>
      <c r="B210" s="27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7"/>
      <c r="B211" s="27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7"/>
      <c r="B212" s="27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</sheetData>
  <mergeCells count="32">
    <mergeCell ref="A2:D2"/>
    <mergeCell ref="A16:D16"/>
    <mergeCell ref="A19:F19"/>
    <mergeCell ref="A22:F22"/>
    <mergeCell ref="A25:L25"/>
    <mergeCell ref="A45:L45"/>
    <mergeCell ref="A48:L48"/>
    <mergeCell ref="A72:L72"/>
    <mergeCell ref="A75:E75"/>
    <mergeCell ref="G75:H77"/>
    <mergeCell ref="A76:E90"/>
    <mergeCell ref="A91:E91"/>
    <mergeCell ref="A94:K94"/>
    <mergeCell ref="A114:K114"/>
    <mergeCell ref="A117:B117"/>
    <mergeCell ref="D117:L117"/>
    <mergeCell ref="D118:L131"/>
    <mergeCell ref="N118:O120"/>
    <mergeCell ref="A124:B124"/>
    <mergeCell ref="A127:B127"/>
    <mergeCell ref="D132:L132"/>
    <mergeCell ref="A166:B182"/>
    <mergeCell ref="A183:B183"/>
    <mergeCell ref="A186:K186"/>
    <mergeCell ref="A201:K201"/>
    <mergeCell ref="A128:B144"/>
    <mergeCell ref="D140:E142"/>
    <mergeCell ref="A145:B145"/>
    <mergeCell ref="A148:K148"/>
    <mergeCell ref="A162:K162"/>
    <mergeCell ref="A165:B165"/>
    <mergeCell ref="D166:E16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  <col customWidth="1" min="2" max="2" width="19.0"/>
    <col customWidth="1" min="3" max="3" width="15.38"/>
    <col customWidth="1" min="4" max="4" width="14.38"/>
    <col customWidth="1" min="5" max="5" width="17.5"/>
    <col customWidth="1" min="6" max="6" width="14.75"/>
    <col customWidth="1" min="7" max="7" width="15.13"/>
    <col customWidth="1" min="8" max="8" width="16.25"/>
    <col customWidth="1" min="9" max="9" width="15.5"/>
    <col customWidth="1" min="12" max="12" width="22.75"/>
  </cols>
  <sheetData>
    <row r="1">
      <c r="A1" s="32" t="s">
        <v>154</v>
      </c>
      <c r="B1" s="4"/>
      <c r="C1" s="4"/>
      <c r="D1" s="4"/>
      <c r="E1" s="4"/>
      <c r="F1" s="4"/>
      <c r="G1" s="4"/>
      <c r="H1" s="4"/>
      <c r="I1" s="4"/>
      <c r="J1" s="4"/>
      <c r="K1" s="4"/>
      <c r="L1" s="5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s="34" t="s">
        <v>155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>
      <c r="A4" s="35"/>
      <c r="B4" s="36" t="s">
        <v>156</v>
      </c>
      <c r="C4" s="5"/>
      <c r="D4" s="36" t="s">
        <v>157</v>
      </c>
      <c r="E4" s="5"/>
      <c r="F4" s="36" t="s">
        <v>158</v>
      </c>
      <c r="G4" s="5"/>
      <c r="H4" s="36" t="s">
        <v>159</v>
      </c>
      <c r="I4" s="5"/>
      <c r="J4" s="36" t="s">
        <v>160</v>
      </c>
      <c r="K4" s="5"/>
      <c r="L4" s="37" t="s">
        <v>161</v>
      </c>
      <c r="M4" s="33"/>
      <c r="N4" s="36" t="s">
        <v>162</v>
      </c>
      <c r="O4" s="4"/>
      <c r="P4" s="5"/>
      <c r="Q4" s="33"/>
      <c r="R4" s="33"/>
      <c r="S4" s="33"/>
      <c r="T4" s="33"/>
      <c r="U4" s="33"/>
      <c r="V4" s="33"/>
      <c r="W4" s="33"/>
      <c r="X4" s="33"/>
      <c r="Y4" s="33"/>
      <c r="Z4" s="33"/>
    </row>
    <row r="5">
      <c r="A5" s="38"/>
      <c r="B5" s="39" t="s">
        <v>163</v>
      </c>
      <c r="C5" s="39" t="s">
        <v>164</v>
      </c>
      <c r="D5" s="39" t="s">
        <v>163</v>
      </c>
      <c r="E5" s="39" t="s">
        <v>164</v>
      </c>
      <c r="F5" s="39" t="s">
        <v>163</v>
      </c>
      <c r="G5" s="39" t="s">
        <v>164</v>
      </c>
      <c r="H5" s="39" t="s">
        <v>163</v>
      </c>
      <c r="I5" s="39" t="s">
        <v>164</v>
      </c>
      <c r="J5" s="39" t="s">
        <v>163</v>
      </c>
      <c r="K5" s="39" t="s">
        <v>164</v>
      </c>
      <c r="L5" s="38"/>
      <c r="M5" s="33"/>
      <c r="N5" s="40"/>
      <c r="O5" s="19"/>
      <c r="P5" s="17"/>
      <c r="Q5" s="33"/>
      <c r="R5" s="33"/>
      <c r="S5" s="33"/>
      <c r="T5" s="33"/>
      <c r="U5" s="33"/>
      <c r="V5" s="33"/>
      <c r="W5" s="33"/>
      <c r="X5" s="33"/>
      <c r="Y5" s="33"/>
      <c r="Z5" s="33"/>
    </row>
    <row r="6">
      <c r="A6" s="41" t="s">
        <v>165</v>
      </c>
      <c r="B6" s="42"/>
      <c r="C6" s="43">
        <v>61986.97</v>
      </c>
      <c r="D6" s="42"/>
      <c r="E6" s="42"/>
      <c r="F6" s="42"/>
      <c r="G6" s="42"/>
      <c r="H6" s="42"/>
      <c r="I6" s="42"/>
      <c r="J6" s="42"/>
      <c r="K6" s="42"/>
      <c r="L6" s="44">
        <f t="shared" ref="L6:L21" si="1">SUM(B6:K6)</f>
        <v>61986.97</v>
      </c>
      <c r="M6" s="33"/>
      <c r="N6" s="21"/>
      <c r="P6" s="22"/>
      <c r="Q6" s="33"/>
      <c r="R6" s="33"/>
      <c r="S6" s="33"/>
      <c r="T6" s="33"/>
      <c r="U6" s="33"/>
      <c r="V6" s="33"/>
      <c r="W6" s="33"/>
      <c r="X6" s="33"/>
      <c r="Y6" s="33"/>
      <c r="Z6" s="33"/>
    </row>
    <row r="7">
      <c r="A7" s="41" t="s">
        <v>166</v>
      </c>
      <c r="B7" s="43">
        <v>3.11361914E7</v>
      </c>
      <c r="C7" s="43">
        <v>273330.37</v>
      </c>
      <c r="D7" s="42"/>
      <c r="E7" s="42"/>
      <c r="F7" s="42"/>
      <c r="G7" s="42"/>
      <c r="H7" s="42"/>
      <c r="I7" s="42"/>
      <c r="J7" s="42"/>
      <c r="K7" s="42"/>
      <c r="L7" s="44">
        <f t="shared" si="1"/>
        <v>31409521.77</v>
      </c>
      <c r="M7" s="33"/>
      <c r="N7" s="23"/>
      <c r="O7" s="25"/>
      <c r="P7" s="24"/>
      <c r="Q7" s="33"/>
      <c r="R7" s="33"/>
      <c r="S7" s="33"/>
      <c r="T7" s="33"/>
      <c r="U7" s="33"/>
      <c r="V7" s="33"/>
      <c r="W7" s="33"/>
      <c r="X7" s="33"/>
      <c r="Y7" s="33"/>
      <c r="Z7" s="33"/>
    </row>
    <row r="8">
      <c r="A8" s="41" t="s">
        <v>167</v>
      </c>
      <c r="B8" s="43">
        <v>7082988.0</v>
      </c>
      <c r="C8" s="42"/>
      <c r="D8" s="42"/>
      <c r="E8" s="42"/>
      <c r="F8" s="42"/>
      <c r="G8" s="42"/>
      <c r="H8" s="42"/>
      <c r="I8" s="42"/>
      <c r="J8" s="42"/>
      <c r="K8" s="42"/>
      <c r="L8" s="44">
        <f t="shared" si="1"/>
        <v>7082988</v>
      </c>
      <c r="M8" s="33"/>
      <c r="N8" s="45" t="s">
        <v>168</v>
      </c>
      <c r="O8" s="19"/>
      <c r="P8" s="17"/>
      <c r="Q8" s="33"/>
      <c r="R8" s="33"/>
      <c r="S8" s="33"/>
      <c r="T8" s="33"/>
      <c r="U8" s="33"/>
      <c r="V8" s="33"/>
      <c r="W8" s="33"/>
      <c r="X8" s="33"/>
      <c r="Y8" s="33"/>
      <c r="Z8" s="33"/>
    </row>
    <row r="9">
      <c r="A9" s="41" t="s">
        <v>169</v>
      </c>
      <c r="B9" s="43">
        <v>1500000.0</v>
      </c>
      <c r="C9" s="43">
        <v>26444.63</v>
      </c>
      <c r="D9" s="42"/>
      <c r="E9" s="42"/>
      <c r="F9" s="42"/>
      <c r="G9" s="42"/>
      <c r="H9" s="42"/>
      <c r="I9" s="42"/>
      <c r="J9" s="42"/>
      <c r="K9" s="42"/>
      <c r="L9" s="44">
        <f t="shared" si="1"/>
        <v>1526444.63</v>
      </c>
      <c r="M9" s="33"/>
      <c r="N9" s="21"/>
      <c r="P9" s="22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>
      <c r="A10" s="41" t="s">
        <v>170</v>
      </c>
      <c r="B10" s="43">
        <v>427113.92</v>
      </c>
      <c r="C10" s="43">
        <v>9670.43</v>
      </c>
      <c r="D10" s="42"/>
      <c r="E10" s="42"/>
      <c r="F10" s="42"/>
      <c r="G10" s="42"/>
      <c r="H10" s="42"/>
      <c r="I10" s="42"/>
      <c r="J10" s="42"/>
      <c r="K10" s="42"/>
      <c r="L10" s="44">
        <f t="shared" si="1"/>
        <v>436784.35</v>
      </c>
      <c r="M10" s="33"/>
      <c r="N10" s="21"/>
      <c r="P10" s="22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>
      <c r="A11" s="41" t="s">
        <v>171</v>
      </c>
      <c r="B11" s="42"/>
      <c r="C11" s="43">
        <v>23.4</v>
      </c>
      <c r="D11" s="42"/>
      <c r="E11" s="42"/>
      <c r="F11" s="42"/>
      <c r="G11" s="42"/>
      <c r="H11" s="42"/>
      <c r="I11" s="42"/>
      <c r="J11" s="42"/>
      <c r="K11" s="42"/>
      <c r="L11" s="44">
        <f t="shared" si="1"/>
        <v>23.4</v>
      </c>
      <c r="M11" s="33"/>
      <c r="N11" s="23"/>
      <c r="O11" s="25"/>
      <c r="P11" s="24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>
      <c r="A12" s="41" t="s">
        <v>172</v>
      </c>
      <c r="B12" s="42"/>
      <c r="C12" s="43">
        <v>3394.58</v>
      </c>
      <c r="D12" s="42"/>
      <c r="E12" s="42"/>
      <c r="F12" s="42"/>
      <c r="G12" s="42"/>
      <c r="H12" s="42"/>
      <c r="I12" s="42"/>
      <c r="J12" s="42"/>
      <c r="K12" s="42"/>
      <c r="L12" s="44">
        <f t="shared" si="1"/>
        <v>3394.58</v>
      </c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>
      <c r="A13" s="41" t="s">
        <v>173</v>
      </c>
      <c r="B13" s="42"/>
      <c r="C13" s="42"/>
      <c r="D13" s="42"/>
      <c r="E13" s="42"/>
      <c r="F13" s="43">
        <v>8.132702749E7</v>
      </c>
      <c r="G13" s="43">
        <v>290729.38</v>
      </c>
      <c r="H13" s="42"/>
      <c r="I13" s="42"/>
      <c r="J13" s="42"/>
      <c r="K13" s="42"/>
      <c r="L13" s="44">
        <f t="shared" si="1"/>
        <v>81617756.87</v>
      </c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>
      <c r="A14" s="41" t="s">
        <v>174</v>
      </c>
      <c r="B14" s="42"/>
      <c r="C14" s="42"/>
      <c r="D14" s="42"/>
      <c r="E14" s="42"/>
      <c r="F14" s="43">
        <v>4498841.6</v>
      </c>
      <c r="G14" s="43">
        <v>57947.22</v>
      </c>
      <c r="H14" s="42"/>
      <c r="I14" s="42"/>
      <c r="J14" s="42"/>
      <c r="K14" s="42"/>
      <c r="L14" s="44">
        <f t="shared" si="1"/>
        <v>4556788.82</v>
      </c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>
      <c r="A15" s="41" t="s">
        <v>175</v>
      </c>
      <c r="B15" s="42"/>
      <c r="C15" s="42"/>
      <c r="D15" s="42"/>
      <c r="E15" s="43">
        <v>20152.38</v>
      </c>
      <c r="F15" s="42"/>
      <c r="G15" s="42"/>
      <c r="H15" s="42"/>
      <c r="I15" s="42"/>
      <c r="J15" s="42"/>
      <c r="K15" s="42"/>
      <c r="L15" s="44">
        <f t="shared" si="1"/>
        <v>20152.38</v>
      </c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>
      <c r="A16" s="41" t="s">
        <v>176</v>
      </c>
      <c r="B16" s="42"/>
      <c r="C16" s="42"/>
      <c r="D16" s="42"/>
      <c r="E16" s="43">
        <v>20180.9</v>
      </c>
      <c r="F16" s="42"/>
      <c r="G16" s="42"/>
      <c r="H16" s="42"/>
      <c r="I16" s="42"/>
      <c r="J16" s="42"/>
      <c r="K16" s="42"/>
      <c r="L16" s="44">
        <f t="shared" si="1"/>
        <v>20180.9</v>
      </c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>
      <c r="A17" s="41" t="s">
        <v>177</v>
      </c>
      <c r="B17" s="42"/>
      <c r="C17" s="42"/>
      <c r="D17" s="43">
        <v>248545.82</v>
      </c>
      <c r="E17" s="43">
        <v>15578.83</v>
      </c>
      <c r="F17" s="42"/>
      <c r="G17" s="42"/>
      <c r="H17" s="42"/>
      <c r="I17" s="42"/>
      <c r="J17" s="42"/>
      <c r="K17" s="42"/>
      <c r="L17" s="44">
        <f t="shared" si="1"/>
        <v>264124.65</v>
      </c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>
      <c r="A18" s="41" t="s">
        <v>178</v>
      </c>
      <c r="B18" s="42"/>
      <c r="C18" s="42"/>
      <c r="D18" s="43">
        <v>1250000.0</v>
      </c>
      <c r="E18" s="43">
        <v>53067.9</v>
      </c>
      <c r="F18" s="42"/>
      <c r="G18" s="42"/>
      <c r="H18" s="42"/>
      <c r="I18" s="42"/>
      <c r="J18" s="42"/>
      <c r="K18" s="42"/>
      <c r="L18" s="44">
        <f t="shared" si="1"/>
        <v>1303067.9</v>
      </c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>
      <c r="A19" s="41" t="s">
        <v>179</v>
      </c>
      <c r="B19" s="42"/>
      <c r="C19" s="42"/>
      <c r="D19" s="42"/>
      <c r="E19" s="42"/>
      <c r="F19" s="42"/>
      <c r="G19" s="42"/>
      <c r="H19" s="43">
        <v>748105.45</v>
      </c>
      <c r="I19" s="43">
        <v>9197.55</v>
      </c>
      <c r="J19" s="42"/>
      <c r="K19" s="42"/>
      <c r="L19" s="44">
        <f t="shared" si="1"/>
        <v>757303</v>
      </c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>
      <c r="A20" s="41" t="s">
        <v>160</v>
      </c>
      <c r="B20" s="42"/>
      <c r="C20" s="42"/>
      <c r="D20" s="42"/>
      <c r="E20" s="42"/>
      <c r="F20" s="42"/>
      <c r="G20" s="42"/>
      <c r="H20" s="42"/>
      <c r="I20" s="42"/>
      <c r="J20" s="42"/>
      <c r="K20" s="43">
        <v>26320.01</v>
      </c>
      <c r="L20" s="44">
        <f t="shared" si="1"/>
        <v>26320.01</v>
      </c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>
      <c r="A21" s="39" t="s">
        <v>161</v>
      </c>
      <c r="B21" s="44">
        <f t="shared" ref="B21:K21" si="2">SUM(B6:B20)</f>
        <v>40146293.32</v>
      </c>
      <c r="C21" s="44">
        <f t="shared" si="2"/>
        <v>374850.38</v>
      </c>
      <c r="D21" s="44">
        <f t="shared" si="2"/>
        <v>1498545.82</v>
      </c>
      <c r="E21" s="44">
        <f t="shared" si="2"/>
        <v>108980.01</v>
      </c>
      <c r="F21" s="44">
        <f t="shared" si="2"/>
        <v>85825869.09</v>
      </c>
      <c r="G21" s="44">
        <f t="shared" si="2"/>
        <v>348676.6</v>
      </c>
      <c r="H21" s="44">
        <f t="shared" si="2"/>
        <v>748105.45</v>
      </c>
      <c r="I21" s="44">
        <f t="shared" si="2"/>
        <v>9197.55</v>
      </c>
      <c r="J21" s="44">
        <f t="shared" si="2"/>
        <v>0</v>
      </c>
      <c r="K21" s="44">
        <f t="shared" si="2"/>
        <v>26320.01</v>
      </c>
      <c r="L21" s="44">
        <f t="shared" si="1"/>
        <v>129086838.2</v>
      </c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>
      <c r="A22" s="46" t="s">
        <v>180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5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>
      <c r="A26" s="47" t="s">
        <v>181</v>
      </c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>
      <c r="A27" s="48"/>
      <c r="B27" s="48"/>
      <c r="C27" s="48"/>
      <c r="D27" s="4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>
      <c r="A28" s="48"/>
      <c r="B28" s="48"/>
      <c r="C28" s="48"/>
      <c r="D28" s="4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>
      <c r="A29" s="36" t="s">
        <v>182</v>
      </c>
      <c r="B29" s="4"/>
      <c r="C29" s="4"/>
      <c r="D29" s="4"/>
      <c r="E29" s="5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>
      <c r="A30" s="39" t="s">
        <v>183</v>
      </c>
      <c r="B30" s="39" t="s">
        <v>184</v>
      </c>
      <c r="C30" s="39" t="s">
        <v>185</v>
      </c>
      <c r="D30" s="39" t="s">
        <v>186</v>
      </c>
      <c r="E30" s="39" t="s">
        <v>185</v>
      </c>
      <c r="F30" s="33"/>
      <c r="G30" s="33"/>
      <c r="H30" s="36" t="s">
        <v>162</v>
      </c>
      <c r="I30" s="4"/>
      <c r="J30" s="5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>
      <c r="A31" s="41" t="s">
        <v>187</v>
      </c>
      <c r="B31" s="43">
        <v>2069766.01</v>
      </c>
      <c r="C31" s="50">
        <f t="shared" ref="C31:C60" si="3">B31/$B$61</f>
        <v>0.01143455063</v>
      </c>
      <c r="D31" s="51"/>
      <c r="E31" s="52"/>
      <c r="F31" s="33"/>
      <c r="G31" s="33"/>
      <c r="H31" s="40"/>
      <c r="I31" s="19"/>
      <c r="J31" s="17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>
      <c r="A32" s="41" t="s">
        <v>188</v>
      </c>
      <c r="B32" s="43">
        <v>6.196267547E7</v>
      </c>
      <c r="C32" s="50">
        <f t="shared" si="3"/>
        <v>0.3423166419</v>
      </c>
      <c r="D32" s="51"/>
      <c r="E32" s="52"/>
      <c r="F32" s="33"/>
      <c r="G32" s="33"/>
      <c r="H32" s="21"/>
      <c r="J32" s="22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>
      <c r="A33" s="41" t="s">
        <v>189</v>
      </c>
      <c r="B33" s="43">
        <v>603615.82</v>
      </c>
      <c r="C33" s="50">
        <f t="shared" si="3"/>
        <v>0.003334713018</v>
      </c>
      <c r="D33" s="51"/>
      <c r="E33" s="52"/>
      <c r="F33" s="33"/>
      <c r="G33" s="33"/>
      <c r="H33" s="23"/>
      <c r="I33" s="25"/>
      <c r="J33" s="2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>
      <c r="A34" s="41" t="s">
        <v>190</v>
      </c>
      <c r="B34" s="43">
        <v>2133069.85</v>
      </c>
      <c r="C34" s="50">
        <f t="shared" si="3"/>
        <v>0.01178427662</v>
      </c>
      <c r="D34" s="51"/>
      <c r="E34" s="52"/>
      <c r="F34" s="33"/>
      <c r="G34" s="33"/>
      <c r="H34" s="53" t="s">
        <v>191</v>
      </c>
      <c r="I34" s="19"/>
      <c r="J34" s="17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>
      <c r="A35" s="41" t="s">
        <v>192</v>
      </c>
      <c r="B35" s="43">
        <v>6051.72</v>
      </c>
      <c r="C35" s="50">
        <f t="shared" si="3"/>
        <v>0.0000334331023</v>
      </c>
      <c r="D35" s="51"/>
      <c r="E35" s="52"/>
      <c r="F35" s="33"/>
      <c r="G35" s="33"/>
      <c r="H35" s="21"/>
      <c r="J35" s="22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>
      <c r="A36" s="41" t="s">
        <v>193</v>
      </c>
      <c r="B36" s="43">
        <v>24217.39</v>
      </c>
      <c r="C36" s="50">
        <f t="shared" si="3"/>
        <v>0.0001337904724</v>
      </c>
      <c r="D36" s="51"/>
      <c r="E36" s="52"/>
      <c r="F36" s="33"/>
      <c r="G36" s="33"/>
      <c r="H36" s="21"/>
      <c r="J36" s="22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>
      <c r="A37" s="41" t="s">
        <v>194</v>
      </c>
      <c r="B37" s="43">
        <v>1484149.92</v>
      </c>
      <c r="C37" s="50">
        <f t="shared" si="3"/>
        <v>0.00819927824</v>
      </c>
      <c r="D37" s="51"/>
      <c r="E37" s="52"/>
      <c r="F37" s="33"/>
      <c r="G37" s="33"/>
      <c r="H37" s="23"/>
      <c r="I37" s="25"/>
      <c r="J37" s="2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>
      <c r="A38" s="41" t="s">
        <v>195</v>
      </c>
      <c r="B38" s="43">
        <v>1.015794306E7</v>
      </c>
      <c r="C38" s="50">
        <f t="shared" si="3"/>
        <v>0.05611818616</v>
      </c>
      <c r="D38" s="51"/>
      <c r="E38" s="52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>
      <c r="A39" s="41" t="s">
        <v>196</v>
      </c>
      <c r="B39" s="43">
        <v>3962.67</v>
      </c>
      <c r="C39" s="50">
        <f t="shared" si="3"/>
        <v>0.00002189201607</v>
      </c>
      <c r="D39" s="51"/>
      <c r="E39" s="52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>
      <c r="A40" s="41" t="s">
        <v>197</v>
      </c>
      <c r="B40" s="43">
        <v>0.0</v>
      </c>
      <c r="C40" s="50">
        <f t="shared" si="3"/>
        <v>0</v>
      </c>
      <c r="D40" s="51"/>
      <c r="E40" s="52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>
      <c r="A41" s="41" t="s">
        <v>198</v>
      </c>
      <c r="B41" s="43">
        <v>0.0</v>
      </c>
      <c r="C41" s="50">
        <f t="shared" si="3"/>
        <v>0</v>
      </c>
      <c r="D41" s="51"/>
      <c r="E41" s="52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>
      <c r="A42" s="41" t="s">
        <v>199</v>
      </c>
      <c r="B42" s="43">
        <v>2363.84</v>
      </c>
      <c r="C42" s="50">
        <f t="shared" si="3"/>
        <v>0.00001305918062</v>
      </c>
      <c r="D42" s="51"/>
      <c r="E42" s="52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>
      <c r="A43" s="41" t="s">
        <v>200</v>
      </c>
      <c r="B43" s="43">
        <v>22010.67</v>
      </c>
      <c r="C43" s="50">
        <f t="shared" si="3"/>
        <v>0.0001215993109</v>
      </c>
      <c r="D43" s="51"/>
      <c r="E43" s="52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>
      <c r="A44" s="41" t="s">
        <v>201</v>
      </c>
      <c r="B44" s="43">
        <v>4350.0</v>
      </c>
      <c r="C44" s="50">
        <f t="shared" si="3"/>
        <v>0.00002403184467</v>
      </c>
      <c r="D44" s="51"/>
      <c r="E44" s="52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>
      <c r="A45" s="41" t="s">
        <v>202</v>
      </c>
      <c r="B45" s="43">
        <v>9690070.85</v>
      </c>
      <c r="C45" s="50">
        <f t="shared" si="3"/>
        <v>0.05353339713</v>
      </c>
      <c r="D45" s="51"/>
      <c r="E45" s="52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>
      <c r="A46" s="41" t="s">
        <v>203</v>
      </c>
      <c r="B46" s="43">
        <v>4242485.72</v>
      </c>
      <c r="C46" s="50">
        <f t="shared" si="3"/>
        <v>0.02343787536</v>
      </c>
      <c r="D46" s="51"/>
      <c r="E46" s="52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>
      <c r="A47" s="41" t="s">
        <v>204</v>
      </c>
      <c r="B47" s="43">
        <v>272299.44</v>
      </c>
      <c r="C47" s="50">
        <f t="shared" si="3"/>
        <v>0.001504335137</v>
      </c>
      <c r="D47" s="51"/>
      <c r="E47" s="52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>
      <c r="A48" s="41" t="s">
        <v>205</v>
      </c>
      <c r="B48" s="43">
        <v>4454950.0</v>
      </c>
      <c r="C48" s="50">
        <f t="shared" si="3"/>
        <v>0.02461164745</v>
      </c>
      <c r="D48" s="51"/>
      <c r="E48" s="52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>
      <c r="A49" s="41" t="s">
        <v>206</v>
      </c>
      <c r="B49" s="43">
        <v>269431.46</v>
      </c>
      <c r="C49" s="50">
        <f t="shared" si="3"/>
        <v>0.001488490804</v>
      </c>
      <c r="D49" s="51"/>
      <c r="E49" s="52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>
      <c r="A50" s="41" t="s">
        <v>207</v>
      </c>
      <c r="B50" s="43">
        <v>7388440.08</v>
      </c>
      <c r="C50" s="50">
        <f t="shared" si="3"/>
        <v>0.04081789525</v>
      </c>
      <c r="D50" s="51"/>
      <c r="E50" s="52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>
      <c r="A51" s="41" t="s">
        <v>208</v>
      </c>
      <c r="B51" s="43">
        <v>3.29129414E7</v>
      </c>
      <c r="C51" s="50">
        <f t="shared" si="3"/>
        <v>0.1818295851</v>
      </c>
      <c r="D51" s="51"/>
      <c r="E51" s="52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>
      <c r="A52" s="41" t="s">
        <v>209</v>
      </c>
      <c r="B52" s="43">
        <v>4052870.73</v>
      </c>
      <c r="C52" s="50">
        <f t="shared" si="3"/>
        <v>0.0223903356</v>
      </c>
      <c r="D52" s="51"/>
      <c r="E52" s="5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>
      <c r="A53" s="41" t="s">
        <v>210</v>
      </c>
      <c r="B53" s="43">
        <v>1.101582404E7</v>
      </c>
      <c r="C53" s="50">
        <f t="shared" si="3"/>
        <v>0.06085760281</v>
      </c>
      <c r="D53" s="51"/>
      <c r="E53" s="52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>
      <c r="A54" s="41" t="s">
        <v>211</v>
      </c>
      <c r="B54" s="43">
        <v>10408.63</v>
      </c>
      <c r="C54" s="50">
        <f t="shared" si="3"/>
        <v>0.0000575031217</v>
      </c>
      <c r="D54" s="51"/>
      <c r="E54" s="52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>
      <c r="A55" s="41" t="s">
        <v>212</v>
      </c>
      <c r="B55" s="43">
        <v>0.0</v>
      </c>
      <c r="C55" s="50">
        <f t="shared" si="3"/>
        <v>0</v>
      </c>
      <c r="D55" s="51"/>
      <c r="E55" s="5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>
      <c r="A56" s="41" t="s">
        <v>213</v>
      </c>
      <c r="B56" s="43">
        <v>1.321686171E7</v>
      </c>
      <c r="C56" s="50">
        <f t="shared" si="3"/>
        <v>0.07301737187</v>
      </c>
      <c r="D56" s="51"/>
      <c r="E56" s="52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>
      <c r="A57" s="41" t="s">
        <v>214</v>
      </c>
      <c r="B57" s="43">
        <v>1.09143222E7</v>
      </c>
      <c r="C57" s="50">
        <f t="shared" si="3"/>
        <v>0.06029684961</v>
      </c>
      <c r="D57" s="51"/>
      <c r="E57" s="52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>
      <c r="A58" s="41" t="s">
        <v>215</v>
      </c>
      <c r="B58" s="43">
        <v>3340375.42</v>
      </c>
      <c r="C58" s="50">
        <f t="shared" si="3"/>
        <v>0.01845411109</v>
      </c>
      <c r="D58" s="51"/>
      <c r="E58" s="52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>
      <c r="A59" s="41" t="s">
        <v>216</v>
      </c>
      <c r="B59" s="43">
        <v>663004.38</v>
      </c>
      <c r="C59" s="50">
        <f t="shared" si="3"/>
        <v>0.003662808799</v>
      </c>
      <c r="D59" s="51"/>
      <c r="E59" s="52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>
      <c r="A60" s="41" t="s">
        <v>217</v>
      </c>
      <c r="B60" s="43">
        <v>91362.6</v>
      </c>
      <c r="C60" s="50">
        <f t="shared" si="3"/>
        <v>0.0005047383475</v>
      </c>
      <c r="D60" s="51"/>
      <c r="E60" s="52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>
      <c r="A61" s="39" t="s">
        <v>218</v>
      </c>
      <c r="B61" s="44">
        <f t="shared" ref="B61:E61" si="4">SUM(B31:B60)</f>
        <v>181009825.1</v>
      </c>
      <c r="C61" s="54">
        <f t="shared" si="4"/>
        <v>1</v>
      </c>
      <c r="D61" s="44">
        <f t="shared" si="4"/>
        <v>0</v>
      </c>
      <c r="E61" s="54">
        <f t="shared" si="4"/>
        <v>0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>
      <c r="A62" s="39" t="s">
        <v>219</v>
      </c>
      <c r="B62" s="55">
        <f>B61+D61</f>
        <v>181009825.1</v>
      </c>
      <c r="C62" s="4"/>
      <c r="D62" s="4"/>
      <c r="E62" s="5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>
      <c r="A63" s="46" t="s">
        <v>220</v>
      </c>
      <c r="B63" s="4"/>
      <c r="C63" s="4"/>
      <c r="D63" s="4"/>
      <c r="E63" s="5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>
      <c r="A65" s="32" t="s">
        <v>221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5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>
      <c r="A66" s="48"/>
      <c r="B66" s="48"/>
      <c r="C66" s="48"/>
      <c r="D66" s="48"/>
      <c r="E66" s="48"/>
      <c r="F66" s="48"/>
      <c r="G66" s="48"/>
      <c r="H66" s="48"/>
      <c r="I66" s="48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>
      <c r="A67" s="48"/>
      <c r="B67" s="48"/>
      <c r="C67" s="48"/>
      <c r="D67" s="48"/>
      <c r="E67" s="48"/>
      <c r="F67" s="48"/>
      <c r="G67" s="48"/>
      <c r="H67" s="48"/>
      <c r="I67" s="48"/>
      <c r="J67" s="33"/>
      <c r="K67" s="36" t="s">
        <v>162</v>
      </c>
      <c r="L67" s="4"/>
      <c r="M67" s="5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>
      <c r="A68" s="36" t="s">
        <v>222</v>
      </c>
      <c r="B68" s="4"/>
      <c r="C68" s="4"/>
      <c r="D68" s="4"/>
      <c r="E68" s="4"/>
      <c r="F68" s="4"/>
      <c r="G68" s="4"/>
      <c r="H68" s="4"/>
      <c r="I68" s="5"/>
      <c r="J68" s="33"/>
      <c r="K68" s="40"/>
      <c r="L68" s="19"/>
      <c r="M68" s="17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>
      <c r="A69" s="37" t="s">
        <v>223</v>
      </c>
      <c r="B69" s="37" t="s">
        <v>224</v>
      </c>
      <c r="C69" s="37" t="s">
        <v>225</v>
      </c>
      <c r="D69" s="37" t="s">
        <v>226</v>
      </c>
      <c r="E69" s="37" t="s">
        <v>227</v>
      </c>
      <c r="F69" s="37" t="s">
        <v>228</v>
      </c>
      <c r="G69" s="37" t="s">
        <v>229</v>
      </c>
      <c r="H69" s="37" t="s">
        <v>230</v>
      </c>
      <c r="I69" s="37" t="s">
        <v>231</v>
      </c>
      <c r="J69" s="33"/>
      <c r="K69" s="21"/>
      <c r="M69" s="22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33"/>
      <c r="K70" s="21"/>
      <c r="M70" s="22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>
      <c r="A71" s="38"/>
      <c r="B71" s="38"/>
      <c r="C71" s="38"/>
      <c r="D71" s="38"/>
      <c r="E71" s="38"/>
      <c r="F71" s="38"/>
      <c r="G71" s="38"/>
      <c r="H71" s="38"/>
      <c r="I71" s="38"/>
      <c r="J71" s="33"/>
      <c r="K71" s="21"/>
      <c r="M71" s="22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>
      <c r="A72" s="41" t="s">
        <v>232</v>
      </c>
      <c r="B72" s="57">
        <v>1.44230186E8</v>
      </c>
      <c r="C72" s="57">
        <v>1.381488417E8</v>
      </c>
      <c r="D72" s="57">
        <v>5.7344406E7</v>
      </c>
      <c r="E72" s="50">
        <f>D72/$C$72</f>
        <v>0.4150914716</v>
      </c>
      <c r="F72" s="57">
        <v>4.553194891E7</v>
      </c>
      <c r="G72" s="50">
        <f>F72/$C$72</f>
        <v>0.3295861793</v>
      </c>
      <c r="H72" s="57">
        <v>4.228797472E7</v>
      </c>
      <c r="I72" s="50">
        <f>H72/$F$72</f>
        <v>0.9287538911</v>
      </c>
      <c r="J72" s="33"/>
      <c r="K72" s="21"/>
      <c r="M72" s="22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>
      <c r="A73" s="41" t="s">
        <v>233</v>
      </c>
      <c r="B73" s="57">
        <v>1.88158087E8</v>
      </c>
      <c r="C73" s="57">
        <v>1.9222762502E8</v>
      </c>
      <c r="D73" s="57">
        <v>8.446066322E7</v>
      </c>
      <c r="E73" s="50">
        <f>D73/$C$73</f>
        <v>0.4393783839</v>
      </c>
      <c r="F73" s="57">
        <v>5.949068946E7</v>
      </c>
      <c r="G73" s="50">
        <f>F73/$C$73</f>
        <v>0.3094804373</v>
      </c>
      <c r="H73" s="57">
        <v>5.561376184E7</v>
      </c>
      <c r="I73" s="50">
        <f>H73/$F$73</f>
        <v>0.934831355</v>
      </c>
      <c r="J73" s="33"/>
      <c r="K73" s="21"/>
      <c r="M73" s="22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>
      <c r="A74" s="41" t="s">
        <v>234</v>
      </c>
      <c r="B74" s="57">
        <v>9757331.0</v>
      </c>
      <c r="C74" s="57">
        <v>9357331.0</v>
      </c>
      <c r="D74" s="57">
        <v>3526186.17</v>
      </c>
      <c r="E74" s="50">
        <f>D74/$C$74</f>
        <v>0.3768367465</v>
      </c>
      <c r="F74" s="41">
        <v>0.0</v>
      </c>
      <c r="G74" s="50">
        <f>F74/$C$74</f>
        <v>0</v>
      </c>
      <c r="H74" s="41">
        <v>0.0</v>
      </c>
      <c r="I74" s="50">
        <f>H74/$F$72</f>
        <v>0</v>
      </c>
      <c r="J74" s="33"/>
      <c r="K74" s="21"/>
      <c r="M74" s="22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>
      <c r="A75" s="41" t="s">
        <v>235</v>
      </c>
      <c r="B75" s="57">
        <v>4.9266458E7</v>
      </c>
      <c r="C75" s="57">
        <v>5.229174332E7</v>
      </c>
      <c r="D75" s="57">
        <v>1.902331056E7</v>
      </c>
      <c r="E75" s="50">
        <f>D75/$C$75</f>
        <v>0.3637918599</v>
      </c>
      <c r="F75" s="57">
        <v>1.685102238E7</v>
      </c>
      <c r="G75" s="50">
        <f>F75/$C$75</f>
        <v>0.3222501548</v>
      </c>
      <c r="H75" s="57">
        <v>1.589807344E7</v>
      </c>
      <c r="I75" s="50">
        <f>H75/$F$75</f>
        <v>0.943448598</v>
      </c>
      <c r="J75" s="33"/>
      <c r="K75" s="23"/>
      <c r="L75" s="25"/>
      <c r="M75" s="24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>
      <c r="A76" s="41" t="s">
        <v>236</v>
      </c>
      <c r="B76" s="57">
        <v>3.2874129E7</v>
      </c>
      <c r="C76" s="57">
        <v>3.40215306E7</v>
      </c>
      <c r="D76" s="57">
        <v>1.666525913E7</v>
      </c>
      <c r="E76" s="50">
        <f>D76/$C$76</f>
        <v>0.4898444848</v>
      </c>
      <c r="F76" s="57">
        <v>1.125908107E7</v>
      </c>
      <c r="G76" s="50">
        <f>F76/$C$76</f>
        <v>0.3309398746</v>
      </c>
      <c r="H76" s="57">
        <v>1.034145519E7</v>
      </c>
      <c r="I76" s="50">
        <f>H76/$F$76</f>
        <v>0.9184990432</v>
      </c>
      <c r="J76" s="33"/>
      <c r="K76" s="53" t="s">
        <v>237</v>
      </c>
      <c r="L76" s="19"/>
      <c r="M76" s="17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>
      <c r="A77" s="41" t="s">
        <v>238</v>
      </c>
      <c r="B77" s="57">
        <v>2091181.0</v>
      </c>
      <c r="C77" s="57">
        <v>2261671.0</v>
      </c>
      <c r="D77" s="41">
        <v>0.0</v>
      </c>
      <c r="E77" s="50">
        <f>D77/$C$77</f>
        <v>0</v>
      </c>
      <c r="F77" s="41">
        <v>0.0</v>
      </c>
      <c r="G77" s="50">
        <f>F77/$C$77</f>
        <v>0</v>
      </c>
      <c r="H77" s="41">
        <v>0.0</v>
      </c>
      <c r="I77" s="50">
        <f>H77/$F$72</f>
        <v>0</v>
      </c>
      <c r="J77" s="33"/>
      <c r="K77" s="21"/>
      <c r="M77" s="22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>
      <c r="A78" s="39" t="s">
        <v>239</v>
      </c>
      <c r="B78" s="58">
        <f t="shared" ref="B78:D78" si="5">SUM(B72:B77)</f>
        <v>426377372</v>
      </c>
      <c r="C78" s="58">
        <f t="shared" si="5"/>
        <v>428308742.6</v>
      </c>
      <c r="D78" s="58">
        <f t="shared" si="5"/>
        <v>181019825.1</v>
      </c>
      <c r="E78" s="54">
        <f>D78/$C$78</f>
        <v>0.4226386414</v>
      </c>
      <c r="F78" s="58">
        <f>SUM(F72:F77)</f>
        <v>133132741.8</v>
      </c>
      <c r="G78" s="54">
        <f>F78/$C$78</f>
        <v>0.3108335847</v>
      </c>
      <c r="H78" s="58">
        <f>SUM(H72:H77)</f>
        <v>124141265.2</v>
      </c>
      <c r="I78" s="54">
        <f>H78/$F$78</f>
        <v>0.9324623191</v>
      </c>
      <c r="J78" s="33"/>
      <c r="K78" s="21"/>
      <c r="M78" s="22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>
      <c r="A79" s="46" t="s">
        <v>240</v>
      </c>
      <c r="B79" s="4"/>
      <c r="C79" s="4"/>
      <c r="D79" s="4"/>
      <c r="E79" s="4"/>
      <c r="F79" s="4"/>
      <c r="G79" s="4"/>
      <c r="H79" s="4"/>
      <c r="I79" s="5"/>
      <c r="J79" s="33"/>
      <c r="K79" s="23"/>
      <c r="L79" s="25"/>
      <c r="M79" s="24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>
      <c r="A82" s="32" t="s">
        <v>241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5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>
      <c r="A83" s="33"/>
      <c r="B83" s="33"/>
      <c r="C83" s="33"/>
      <c r="D83" s="33"/>
      <c r="E83" s="33"/>
      <c r="F83" s="33"/>
      <c r="G83" s="33"/>
      <c r="H83" s="33"/>
      <c r="I83" s="33"/>
      <c r="J83" s="36" t="s">
        <v>162</v>
      </c>
      <c r="K83" s="4"/>
      <c r="L83" s="4"/>
      <c r="M83" s="5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>
      <c r="A84" s="33"/>
      <c r="B84" s="33"/>
      <c r="C84" s="33"/>
      <c r="D84" s="33"/>
      <c r="E84" s="33"/>
      <c r="F84" s="33"/>
      <c r="G84" s="33"/>
      <c r="H84" s="33"/>
      <c r="I84" s="33"/>
      <c r="J84" s="59"/>
      <c r="K84" s="19"/>
      <c r="L84" s="19"/>
      <c r="M84" s="17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>
      <c r="A85" s="36" t="s">
        <v>242</v>
      </c>
      <c r="B85" s="4"/>
      <c r="C85" s="4"/>
      <c r="D85" s="4"/>
      <c r="E85" s="4"/>
      <c r="F85" s="4"/>
      <c r="G85" s="5"/>
      <c r="H85" s="33"/>
      <c r="I85" s="33"/>
      <c r="J85" s="21"/>
      <c r="M85" s="22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>
      <c r="A86" s="60" t="s">
        <v>243</v>
      </c>
      <c r="B86" s="60" t="s">
        <v>226</v>
      </c>
      <c r="C86" s="60" t="s">
        <v>227</v>
      </c>
      <c r="D86" s="60" t="s">
        <v>228</v>
      </c>
      <c r="E86" s="60" t="s">
        <v>229</v>
      </c>
      <c r="F86" s="60" t="s">
        <v>230</v>
      </c>
      <c r="G86" s="60" t="s">
        <v>231</v>
      </c>
      <c r="H86" s="33"/>
      <c r="I86" s="33"/>
      <c r="J86" s="21"/>
      <c r="M86" s="22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>
      <c r="A87" s="38"/>
      <c r="B87" s="38"/>
      <c r="C87" s="38"/>
      <c r="D87" s="38"/>
      <c r="E87" s="38"/>
      <c r="F87" s="38"/>
      <c r="G87" s="38"/>
      <c r="H87" s="33"/>
      <c r="I87" s="33"/>
      <c r="J87" s="23"/>
      <c r="K87" s="25"/>
      <c r="L87" s="25"/>
      <c r="M87" s="24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>
      <c r="A88" s="41" t="s">
        <v>244</v>
      </c>
      <c r="B88" s="57">
        <v>1.7691508268E8</v>
      </c>
      <c r="C88" s="50">
        <f t="shared" ref="C88:C90" si="6">B88/$C$78</f>
        <v>0.413055035</v>
      </c>
      <c r="D88" s="57">
        <v>1.297010038E8</v>
      </c>
      <c r="E88" s="50">
        <f t="shared" ref="E88:E90" si="7">D88/$C$78</f>
        <v>0.3028212849</v>
      </c>
      <c r="F88" s="57">
        <v>1.2070952717E8</v>
      </c>
      <c r="G88" s="50">
        <f>F88/$D$88</f>
        <v>0.9306753505</v>
      </c>
      <c r="H88" s="33"/>
      <c r="I88" s="33"/>
      <c r="J88" s="61" t="s">
        <v>245</v>
      </c>
      <c r="K88" s="19"/>
      <c r="L88" s="19"/>
      <c r="M88" s="17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>
      <c r="A89" s="41" t="s">
        <v>246</v>
      </c>
      <c r="B89" s="57">
        <v>4094742.4</v>
      </c>
      <c r="C89" s="50">
        <f t="shared" si="6"/>
        <v>0.009560258739</v>
      </c>
      <c r="D89" s="57">
        <v>3431738.02</v>
      </c>
      <c r="E89" s="50">
        <f t="shared" si="7"/>
        <v>0.008012299723</v>
      </c>
      <c r="F89" s="57">
        <v>3431738.02</v>
      </c>
      <c r="G89" s="50">
        <f>F89/$D$89</f>
        <v>1</v>
      </c>
      <c r="H89" s="33"/>
      <c r="I89" s="33"/>
      <c r="J89" s="21"/>
      <c r="M89" s="22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>
      <c r="A90" s="39" t="s">
        <v>247</v>
      </c>
      <c r="B90" s="58">
        <f>SUM(B88:B89)</f>
        <v>181009825.1</v>
      </c>
      <c r="C90" s="54">
        <f t="shared" si="6"/>
        <v>0.4226152937</v>
      </c>
      <c r="D90" s="58">
        <f>SUM(D88:D89)</f>
        <v>133132741.8</v>
      </c>
      <c r="E90" s="54">
        <f t="shared" si="7"/>
        <v>0.3108335847</v>
      </c>
      <c r="F90" s="58">
        <f>SUM(F88:F89)</f>
        <v>124141265.2</v>
      </c>
      <c r="G90" s="54">
        <f>F90/$D$90</f>
        <v>0.9324623191</v>
      </c>
      <c r="H90" s="33"/>
      <c r="I90" s="33"/>
      <c r="J90" s="21"/>
      <c r="M90" s="22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>
      <c r="A91" s="46" t="s">
        <v>240</v>
      </c>
      <c r="B91" s="4"/>
      <c r="C91" s="4"/>
      <c r="D91" s="4"/>
      <c r="E91" s="4"/>
      <c r="F91" s="4"/>
      <c r="G91" s="5"/>
      <c r="H91" s="33"/>
      <c r="I91" s="33"/>
      <c r="J91" s="23"/>
      <c r="K91" s="25"/>
      <c r="L91" s="25"/>
      <c r="M91" s="24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>
      <c r="A93" s="47" t="s">
        <v>248</v>
      </c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>
      <c r="A94" s="34" t="s">
        <v>249</v>
      </c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>
      <c r="A96" s="36" t="s">
        <v>250</v>
      </c>
      <c r="B96" s="4"/>
      <c r="C96" s="4"/>
      <c r="D96" s="4"/>
      <c r="E96" s="4"/>
      <c r="F96" s="4"/>
      <c r="G96" s="5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>
      <c r="A97" s="39" t="s">
        <v>251</v>
      </c>
      <c r="B97" s="39" t="s">
        <v>252</v>
      </c>
      <c r="C97" s="39" t="s">
        <v>253</v>
      </c>
      <c r="D97" s="39" t="s">
        <v>254</v>
      </c>
      <c r="E97" s="39" t="s">
        <v>255</v>
      </c>
      <c r="F97" s="39" t="s">
        <v>256</v>
      </c>
      <c r="G97" s="39" t="s">
        <v>257</v>
      </c>
      <c r="H97" s="33"/>
      <c r="I97" s="33"/>
      <c r="J97" s="36" t="s">
        <v>162</v>
      </c>
      <c r="K97" s="4"/>
      <c r="L97" s="5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>
      <c r="A98" s="36" t="s">
        <v>258</v>
      </c>
      <c r="B98" s="4"/>
      <c r="C98" s="4"/>
      <c r="D98" s="4"/>
      <c r="E98" s="4"/>
      <c r="F98" s="4"/>
      <c r="G98" s="5"/>
      <c r="H98" s="33"/>
      <c r="I98" s="33"/>
      <c r="J98" s="40"/>
      <c r="K98" s="19"/>
      <c r="L98" s="17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>
      <c r="A99" s="62" t="s">
        <v>259</v>
      </c>
      <c r="B99" s="63">
        <v>2.68641274E8</v>
      </c>
      <c r="C99" s="63">
        <v>2.69882255E8</v>
      </c>
      <c r="D99" s="63">
        <v>1.1053809248E8</v>
      </c>
      <c r="E99" s="63">
        <v>9.059427986E7</v>
      </c>
      <c r="F99" s="63">
        <v>8.45840371E7</v>
      </c>
      <c r="G99" s="64">
        <f t="shared" ref="G99:G101" si="8">D99/$D$78</f>
        <v>0.6106408093</v>
      </c>
      <c r="H99" s="33"/>
      <c r="I99" s="33"/>
      <c r="J99" s="21"/>
      <c r="L99" s="22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>
      <c r="A100" s="62" t="s">
        <v>260</v>
      </c>
      <c r="B100" s="62">
        <v>0.0</v>
      </c>
      <c r="C100" s="63">
        <v>55262.0</v>
      </c>
      <c r="D100" s="62">
        <v>0.0</v>
      </c>
      <c r="E100" s="62">
        <v>0.0</v>
      </c>
      <c r="F100" s="62">
        <v>0.0</v>
      </c>
      <c r="G100" s="64">
        <f t="shared" si="8"/>
        <v>0</v>
      </c>
      <c r="H100" s="33"/>
      <c r="I100" s="33"/>
      <c r="J100" s="21"/>
      <c r="L100" s="22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>
      <c r="A101" s="62" t="s">
        <v>261</v>
      </c>
      <c r="B101" s="63">
        <v>6840471.0</v>
      </c>
      <c r="C101" s="63">
        <v>6840471.0</v>
      </c>
      <c r="D101" s="63">
        <v>4394655.38</v>
      </c>
      <c r="E101" s="63">
        <v>3501942.72</v>
      </c>
      <c r="F101" s="63">
        <v>3255450.8</v>
      </c>
      <c r="G101" s="64">
        <f t="shared" si="8"/>
        <v>0.02427720488</v>
      </c>
      <c r="H101" s="33"/>
      <c r="I101" s="33"/>
      <c r="J101" s="21"/>
      <c r="L101" s="22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>
      <c r="A102" s="36" t="s">
        <v>262</v>
      </c>
      <c r="B102" s="4"/>
      <c r="C102" s="4"/>
      <c r="D102" s="4"/>
      <c r="E102" s="4"/>
      <c r="F102" s="4"/>
      <c r="G102" s="5"/>
      <c r="H102" s="33"/>
      <c r="I102" s="33"/>
      <c r="J102" s="21"/>
      <c r="L102" s="22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>
      <c r="A103" s="62" t="s">
        <v>263</v>
      </c>
      <c r="B103" s="63">
        <v>1.09192018E8</v>
      </c>
      <c r="C103" s="63">
        <v>1.09192018E8</v>
      </c>
      <c r="D103" s="63">
        <v>5.672640452E7</v>
      </c>
      <c r="E103" s="63">
        <v>2.990670582E7</v>
      </c>
      <c r="F103" s="63">
        <v>2.796920122E7</v>
      </c>
      <c r="G103" s="64">
        <f t="shared" ref="G103:G106" si="9">D103/$D$78</f>
        <v>0.313371226</v>
      </c>
      <c r="H103" s="33"/>
      <c r="I103" s="33"/>
      <c r="J103" s="21"/>
      <c r="L103" s="22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>
      <c r="A104" s="62" t="s">
        <v>264</v>
      </c>
      <c r="B104" s="63">
        <v>1535767.0</v>
      </c>
      <c r="C104" s="63">
        <v>1535767.0</v>
      </c>
      <c r="D104" s="62">
        <v>0.0</v>
      </c>
      <c r="E104" s="62">
        <v>0.0</v>
      </c>
      <c r="F104" s="62">
        <v>0.0</v>
      </c>
      <c r="G104" s="64">
        <f t="shared" si="9"/>
        <v>0</v>
      </c>
      <c r="H104" s="33"/>
      <c r="I104" s="33"/>
      <c r="J104" s="23"/>
      <c r="K104" s="25"/>
      <c r="L104" s="2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>
      <c r="A105" s="62" t="s">
        <v>265</v>
      </c>
      <c r="B105" s="63">
        <v>2.3658102E7</v>
      </c>
      <c r="C105" s="63">
        <v>2.3658102E7</v>
      </c>
      <c r="D105" s="63">
        <v>7082261.87</v>
      </c>
      <c r="E105" s="63">
        <v>7082261.87</v>
      </c>
      <c r="F105" s="63">
        <v>6579323.73</v>
      </c>
      <c r="G105" s="64">
        <f t="shared" si="9"/>
        <v>0.03912423331</v>
      </c>
      <c r="H105" s="33"/>
      <c r="I105" s="33"/>
      <c r="J105" s="53" t="s">
        <v>266</v>
      </c>
      <c r="K105" s="19"/>
      <c r="L105" s="17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>
      <c r="A106" s="62" t="s">
        <v>267</v>
      </c>
      <c r="B106" s="63">
        <v>1911705.0</v>
      </c>
      <c r="C106" s="63">
        <v>1911705.0</v>
      </c>
      <c r="D106" s="63">
        <v>446754.84</v>
      </c>
      <c r="E106" s="63">
        <v>446754.84</v>
      </c>
      <c r="F106" s="63">
        <v>446754.84</v>
      </c>
      <c r="G106" s="64">
        <f t="shared" si="9"/>
        <v>0.002467988464</v>
      </c>
      <c r="H106" s="33"/>
      <c r="I106" s="33"/>
      <c r="J106" s="21"/>
      <c r="L106" s="22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>
      <c r="A107" s="36" t="s">
        <v>268</v>
      </c>
      <c r="B107" s="4"/>
      <c r="C107" s="4"/>
      <c r="D107" s="4"/>
      <c r="E107" s="4"/>
      <c r="F107" s="4"/>
      <c r="G107" s="4"/>
      <c r="H107" s="33"/>
      <c r="I107" s="33"/>
      <c r="J107" s="21"/>
      <c r="L107" s="22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>
      <c r="A108" s="62" t="s">
        <v>269</v>
      </c>
      <c r="B108" s="63">
        <v>8282837.0</v>
      </c>
      <c r="C108" s="63">
        <v>8282837.0</v>
      </c>
      <c r="D108" s="63">
        <v>245450.85</v>
      </c>
      <c r="E108" s="63">
        <v>63829.63</v>
      </c>
      <c r="F108" s="63">
        <v>63829.62</v>
      </c>
      <c r="G108" s="64">
        <f>D108/$D$78</f>
        <v>0.001355933528</v>
      </c>
      <c r="H108" s="33"/>
      <c r="I108" s="33"/>
      <c r="J108" s="23"/>
      <c r="K108" s="25"/>
      <c r="L108" s="2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>
      <c r="A109" s="36" t="s">
        <v>270</v>
      </c>
      <c r="B109" s="4"/>
      <c r="C109" s="4"/>
      <c r="D109" s="4"/>
      <c r="E109" s="4"/>
      <c r="F109" s="4"/>
      <c r="G109" s="5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>
      <c r="A110" s="62" t="s">
        <v>271</v>
      </c>
      <c r="B110" s="63">
        <v>1750000.0</v>
      </c>
      <c r="C110" s="63">
        <v>1750000.0</v>
      </c>
      <c r="D110" s="62">
        <v>0.0</v>
      </c>
      <c r="E110" s="62">
        <v>0.0</v>
      </c>
      <c r="F110" s="62">
        <v>0.0</v>
      </c>
      <c r="G110" s="64">
        <f t="shared" ref="G110:G113" si="10">D110/$D$78</f>
        <v>0</v>
      </c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>
      <c r="A111" s="62" t="s">
        <v>272</v>
      </c>
      <c r="B111" s="63">
        <v>2653842.0</v>
      </c>
      <c r="C111" s="63">
        <v>2653842.0</v>
      </c>
      <c r="D111" s="63">
        <v>904550.02</v>
      </c>
      <c r="E111" s="63">
        <v>865311.96</v>
      </c>
      <c r="F111" s="63">
        <v>571012.76</v>
      </c>
      <c r="G111" s="64">
        <f t="shared" si="10"/>
        <v>0.004996966601</v>
      </c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>
      <c r="A112" s="62" t="s">
        <v>273</v>
      </c>
      <c r="B112" s="63">
        <v>100000.0</v>
      </c>
      <c r="C112" s="63">
        <v>100000.0</v>
      </c>
      <c r="D112" s="62">
        <v>0.0</v>
      </c>
      <c r="E112" s="62">
        <v>0.0</v>
      </c>
      <c r="F112" s="62">
        <v>0.0</v>
      </c>
      <c r="G112" s="64">
        <f t="shared" si="10"/>
        <v>0</v>
      </c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>
      <c r="A113" s="62" t="s">
        <v>274</v>
      </c>
      <c r="B113" s="63">
        <v>1811356.0</v>
      </c>
      <c r="C113" s="63">
        <v>1811356.0</v>
      </c>
      <c r="D113" s="63">
        <v>136527.48</v>
      </c>
      <c r="E113" s="63">
        <v>136527.48</v>
      </c>
      <c r="F113" s="63">
        <v>136527.48</v>
      </c>
      <c r="G113" s="64">
        <f t="shared" si="10"/>
        <v>0.0007542128601</v>
      </c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>
      <c r="A114" s="36" t="s">
        <v>275</v>
      </c>
      <c r="B114" s="4"/>
      <c r="C114" s="4"/>
      <c r="D114" s="4"/>
      <c r="E114" s="4"/>
      <c r="F114" s="4"/>
      <c r="G114" s="5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>
      <c r="A115" s="62" t="s">
        <v>276</v>
      </c>
      <c r="B115" s="62">
        <v>0.0</v>
      </c>
      <c r="C115" s="63">
        <v>248651.25</v>
      </c>
      <c r="D115" s="63">
        <v>248651.25</v>
      </c>
      <c r="E115" s="63">
        <v>248651.25</v>
      </c>
      <c r="F115" s="63">
        <v>248651.25</v>
      </c>
      <c r="G115" s="64">
        <f t="shared" ref="G115:G119" si="11">D115/$D$78</f>
        <v>0.001373613359</v>
      </c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>
      <c r="A116" s="62" t="s">
        <v>277</v>
      </c>
      <c r="B116" s="62">
        <v>0.0</v>
      </c>
      <c r="C116" s="63">
        <v>45415.5</v>
      </c>
      <c r="D116" s="63">
        <v>45415.5</v>
      </c>
      <c r="E116" s="63">
        <v>45415.5</v>
      </c>
      <c r="F116" s="63">
        <v>45415.5</v>
      </c>
      <c r="G116" s="64">
        <f t="shared" si="11"/>
        <v>0.0002508868848</v>
      </c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>
      <c r="A117" s="62" t="s">
        <v>278</v>
      </c>
      <c r="B117" s="62">
        <v>0.0</v>
      </c>
      <c r="C117" s="63">
        <v>100000.0</v>
      </c>
      <c r="D117" s="62">
        <v>0.0</v>
      </c>
      <c r="E117" s="62">
        <v>0.0</v>
      </c>
      <c r="F117" s="62">
        <v>0.0</v>
      </c>
      <c r="G117" s="64">
        <f t="shared" si="11"/>
        <v>0</v>
      </c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>
      <c r="A118" s="62" t="s">
        <v>279</v>
      </c>
      <c r="B118" s="62">
        <v>0.0</v>
      </c>
      <c r="C118" s="63">
        <v>241060.89</v>
      </c>
      <c r="D118" s="63">
        <v>241060.89</v>
      </c>
      <c r="E118" s="63">
        <v>241060.89</v>
      </c>
      <c r="F118" s="63">
        <v>241060.89</v>
      </c>
      <c r="G118" s="64">
        <f t="shared" si="11"/>
        <v>0.001331682261</v>
      </c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>
      <c r="A119" s="39" t="s">
        <v>239</v>
      </c>
      <c r="B119" s="58">
        <f t="shared" ref="B119:F119" si="12">SUM(B99:B118)</f>
        <v>426377372</v>
      </c>
      <c r="C119" s="58">
        <f t="shared" si="12"/>
        <v>428308742.6</v>
      </c>
      <c r="D119" s="58">
        <f t="shared" si="12"/>
        <v>181009825.1</v>
      </c>
      <c r="E119" s="58">
        <f t="shared" si="12"/>
        <v>133132741.8</v>
      </c>
      <c r="F119" s="58">
        <f t="shared" si="12"/>
        <v>124141265.2</v>
      </c>
      <c r="G119" s="54">
        <f t="shared" si="11"/>
        <v>0.9999447574</v>
      </c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>
      <c r="A120" s="46" t="s">
        <v>280</v>
      </c>
      <c r="B120" s="4"/>
      <c r="C120" s="4"/>
      <c r="D120" s="4"/>
      <c r="E120" s="4"/>
      <c r="F120" s="4"/>
      <c r="G120" s="5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>
      <c r="A122" s="32" t="s">
        <v>281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5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>
      <c r="A125" s="36" t="s">
        <v>282</v>
      </c>
      <c r="B125" s="4"/>
      <c r="C125" s="4"/>
      <c r="D125" s="4"/>
      <c r="E125" s="4"/>
      <c r="F125" s="4"/>
      <c r="G125" s="4"/>
      <c r="H125" s="5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>
      <c r="A126" s="37" t="s">
        <v>283</v>
      </c>
      <c r="B126" s="37" t="s">
        <v>284</v>
      </c>
      <c r="C126" s="37" t="s">
        <v>285</v>
      </c>
      <c r="D126" s="37" t="s">
        <v>286</v>
      </c>
      <c r="E126" s="37" t="s">
        <v>287</v>
      </c>
      <c r="F126" s="37" t="s">
        <v>288</v>
      </c>
      <c r="G126" s="37" t="s">
        <v>289</v>
      </c>
      <c r="H126" s="37" t="s">
        <v>231</v>
      </c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>
      <c r="A127" s="56"/>
      <c r="B127" s="56"/>
      <c r="C127" s="56"/>
      <c r="D127" s="56"/>
      <c r="E127" s="56"/>
      <c r="F127" s="56"/>
      <c r="G127" s="56"/>
      <c r="H127" s="56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>
      <c r="A128" s="38"/>
      <c r="B128" s="38"/>
      <c r="C128" s="38"/>
      <c r="D128" s="38"/>
      <c r="E128" s="38"/>
      <c r="F128" s="38"/>
      <c r="G128" s="38"/>
      <c r="H128" s="38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>
      <c r="A129" s="41" t="s">
        <v>290</v>
      </c>
      <c r="B129" s="57">
        <v>6555235.62</v>
      </c>
      <c r="C129" s="57">
        <v>1999393.84</v>
      </c>
      <c r="D129" s="50">
        <f>C129/$B$129</f>
        <v>0.3050071662</v>
      </c>
      <c r="E129" s="57">
        <v>1740445.56</v>
      </c>
      <c r="F129" s="50">
        <f t="shared" ref="F129:F148" si="13">E129/C129</f>
        <v>0.8704866071</v>
      </c>
      <c r="G129" s="57">
        <v>1740445.56</v>
      </c>
      <c r="H129" s="50">
        <f t="shared" ref="H129:H148" si="14">G129/E129</f>
        <v>1</v>
      </c>
      <c r="I129" s="33"/>
      <c r="J129" s="33"/>
      <c r="K129" s="36" t="s">
        <v>162</v>
      </c>
      <c r="L129" s="4"/>
      <c r="M129" s="5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>
      <c r="A130" s="41" t="s">
        <v>291</v>
      </c>
      <c r="B130" s="57">
        <v>5690026.89</v>
      </c>
      <c r="C130" s="57">
        <v>1274402.35</v>
      </c>
      <c r="D130" s="50">
        <f>C130/$B$130</f>
        <v>0.223971235</v>
      </c>
      <c r="E130" s="57">
        <v>870346.25</v>
      </c>
      <c r="F130" s="50">
        <f t="shared" si="13"/>
        <v>0.6829446368</v>
      </c>
      <c r="G130" s="57">
        <v>870346.25</v>
      </c>
      <c r="H130" s="50">
        <f t="shared" si="14"/>
        <v>1</v>
      </c>
      <c r="I130" s="33"/>
      <c r="J130" s="33"/>
      <c r="K130" s="40"/>
      <c r="L130" s="19"/>
      <c r="M130" s="17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>
      <c r="A131" s="41" t="s">
        <v>292</v>
      </c>
      <c r="B131" s="57">
        <v>1.6248036E7</v>
      </c>
      <c r="C131" s="57">
        <v>1.526029595E7</v>
      </c>
      <c r="D131" s="50">
        <f>C131/$B$131</f>
        <v>0.9392086496</v>
      </c>
      <c r="E131" s="57">
        <v>5553234.45</v>
      </c>
      <c r="F131" s="50">
        <f t="shared" si="13"/>
        <v>0.3639008358</v>
      </c>
      <c r="G131" s="57">
        <v>4529285.32</v>
      </c>
      <c r="H131" s="50">
        <f t="shared" si="14"/>
        <v>0.8156121195</v>
      </c>
      <c r="I131" s="33"/>
      <c r="J131" s="33"/>
      <c r="K131" s="21"/>
      <c r="M131" s="22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>
      <c r="A132" s="41" t="s">
        <v>293</v>
      </c>
      <c r="B132" s="57">
        <v>4.675722575E7</v>
      </c>
      <c r="C132" s="57">
        <v>1.56226943E7</v>
      </c>
      <c r="D132" s="50">
        <f>C132/$B$132</f>
        <v>0.3341236365</v>
      </c>
      <c r="E132" s="57">
        <v>1.527446097E7</v>
      </c>
      <c r="F132" s="50">
        <f t="shared" si="13"/>
        <v>0.9777097776</v>
      </c>
      <c r="G132" s="57">
        <v>1.441513322E7</v>
      </c>
      <c r="H132" s="50">
        <f t="shared" si="14"/>
        <v>0.9437408789</v>
      </c>
      <c r="I132" s="33"/>
      <c r="J132" s="33"/>
      <c r="K132" s="23"/>
      <c r="L132" s="25"/>
      <c r="M132" s="24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>
      <c r="A133" s="41" t="s">
        <v>294</v>
      </c>
      <c r="B133" s="57">
        <v>1.2829213738E8</v>
      </c>
      <c r="C133" s="57">
        <v>4.503621557E7</v>
      </c>
      <c r="D133" s="50">
        <f>C133/$B$133</f>
        <v>0.3510442377</v>
      </c>
      <c r="E133" s="57">
        <v>4.400435562E7</v>
      </c>
      <c r="F133" s="50">
        <f t="shared" si="13"/>
        <v>0.9770882181</v>
      </c>
      <c r="G133" s="57">
        <v>4.19636587E7</v>
      </c>
      <c r="H133" s="50">
        <f t="shared" si="14"/>
        <v>0.9536251153</v>
      </c>
      <c r="I133" s="33"/>
      <c r="J133" s="33"/>
      <c r="K133" s="53" t="s">
        <v>295</v>
      </c>
      <c r="L133" s="19"/>
      <c r="M133" s="17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>
      <c r="A134" s="41" t="s">
        <v>296</v>
      </c>
      <c r="B134" s="57">
        <v>9357331.0</v>
      </c>
      <c r="C134" s="57">
        <v>3526186.17</v>
      </c>
      <c r="D134" s="50">
        <f>C134/$B$134</f>
        <v>0.3768367465</v>
      </c>
      <c r="E134" s="41">
        <v>0.0</v>
      </c>
      <c r="F134" s="50">
        <f t="shared" si="13"/>
        <v>0</v>
      </c>
      <c r="G134" s="41">
        <v>0.0</v>
      </c>
      <c r="H134" s="50" t="str">
        <f t="shared" si="14"/>
        <v>#DIV/0!</v>
      </c>
      <c r="I134" s="33"/>
      <c r="J134" s="33"/>
      <c r="K134" s="21"/>
      <c r="M134" s="22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>
      <c r="A135" s="41" t="s">
        <v>297</v>
      </c>
      <c r="B135" s="57">
        <v>2261671.0</v>
      </c>
      <c r="C135" s="41">
        <v>0.0</v>
      </c>
      <c r="D135" s="50">
        <f>C135/$B$135</f>
        <v>0</v>
      </c>
      <c r="E135" s="41">
        <v>0.0</v>
      </c>
      <c r="F135" s="50" t="str">
        <f t="shared" si="13"/>
        <v>#DIV/0!</v>
      </c>
      <c r="G135" s="41">
        <v>0.0</v>
      </c>
      <c r="H135" s="50" t="str">
        <f t="shared" si="14"/>
        <v>#DIV/0!</v>
      </c>
      <c r="I135" s="33"/>
      <c r="J135" s="33"/>
      <c r="K135" s="21"/>
      <c r="M135" s="22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>
      <c r="A136" s="41" t="s">
        <v>298</v>
      </c>
      <c r="B136" s="57">
        <v>50000.0</v>
      </c>
      <c r="C136" s="41">
        <v>0.0</v>
      </c>
      <c r="D136" s="50">
        <f>C136/$B$136</f>
        <v>0</v>
      </c>
      <c r="E136" s="41">
        <v>0.0</v>
      </c>
      <c r="F136" s="50" t="str">
        <f t="shared" si="13"/>
        <v>#DIV/0!</v>
      </c>
      <c r="G136" s="41">
        <v>0.0</v>
      </c>
      <c r="H136" s="50" t="str">
        <f t="shared" si="14"/>
        <v>#DIV/0!</v>
      </c>
      <c r="I136" s="33"/>
      <c r="J136" s="33"/>
      <c r="K136" s="23"/>
      <c r="L136" s="25"/>
      <c r="M136" s="24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>
      <c r="A137" s="41" t="s">
        <v>299</v>
      </c>
      <c r="B137" s="57">
        <v>3315650.57</v>
      </c>
      <c r="C137" s="57">
        <v>2579670.05</v>
      </c>
      <c r="D137" s="50">
        <f>C137/$B$137</f>
        <v>0.7780283222</v>
      </c>
      <c r="E137" s="57">
        <v>755615.2</v>
      </c>
      <c r="F137" s="50">
        <f t="shared" si="13"/>
        <v>0.2929115683</v>
      </c>
      <c r="G137" s="57">
        <v>661994.02</v>
      </c>
      <c r="H137" s="50">
        <f t="shared" si="14"/>
        <v>0.8760993956</v>
      </c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>
      <c r="A138" s="41" t="s">
        <v>300</v>
      </c>
      <c r="B138" s="57">
        <v>1.1311813008E8</v>
      </c>
      <c r="C138" s="57">
        <v>4.008471621E7</v>
      </c>
      <c r="D138" s="50">
        <f>C138/$B$138</f>
        <v>0.3543615527</v>
      </c>
      <c r="E138" s="57">
        <v>3.82382689E7</v>
      </c>
      <c r="F138" s="50">
        <f t="shared" si="13"/>
        <v>0.9539363756</v>
      </c>
      <c r="G138" s="57">
        <v>3.601824384E7</v>
      </c>
      <c r="H138" s="50">
        <f t="shared" si="14"/>
        <v>0.9419423231</v>
      </c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>
      <c r="A139" s="41" t="s">
        <v>301</v>
      </c>
      <c r="B139" s="57">
        <v>2.713595392E7</v>
      </c>
      <c r="C139" s="57">
        <v>1.983191829E7</v>
      </c>
      <c r="D139" s="50">
        <f>C139/$B$139</f>
        <v>0.7308354941</v>
      </c>
      <c r="E139" s="57">
        <v>5822891.95</v>
      </c>
      <c r="F139" s="50">
        <f t="shared" si="13"/>
        <v>0.293612139</v>
      </c>
      <c r="G139" s="57">
        <v>4886971.53</v>
      </c>
      <c r="H139" s="50">
        <f t="shared" si="14"/>
        <v>0.8392687984</v>
      </c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>
      <c r="A140" s="41" t="s">
        <v>302</v>
      </c>
      <c r="B140" s="57">
        <v>2023277.0</v>
      </c>
      <c r="C140" s="57">
        <v>820946.21</v>
      </c>
      <c r="D140" s="50">
        <f>C140/$B$140</f>
        <v>0.4057507746</v>
      </c>
      <c r="E140" s="57">
        <v>820946.21</v>
      </c>
      <c r="F140" s="50">
        <f t="shared" si="13"/>
        <v>1</v>
      </c>
      <c r="G140" s="57">
        <v>820946.21</v>
      </c>
      <c r="H140" s="50">
        <f t="shared" si="14"/>
        <v>1</v>
      </c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>
      <c r="A141" s="41" t="s">
        <v>303</v>
      </c>
      <c r="B141" s="57">
        <v>304250.0</v>
      </c>
      <c r="C141" s="57">
        <v>20000.0</v>
      </c>
      <c r="D141" s="50">
        <f>C141/$B$141</f>
        <v>0.06573541495</v>
      </c>
      <c r="E141" s="57">
        <v>7500.0</v>
      </c>
      <c r="F141" s="50">
        <f t="shared" si="13"/>
        <v>0.375</v>
      </c>
      <c r="G141" s="57">
        <v>5000.0</v>
      </c>
      <c r="H141" s="50">
        <f t="shared" si="14"/>
        <v>0.6666666667</v>
      </c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>
      <c r="A142" s="41" t="s">
        <v>304</v>
      </c>
      <c r="B142" s="57">
        <v>390038.0</v>
      </c>
      <c r="C142" s="57">
        <v>80000.0</v>
      </c>
      <c r="D142" s="50">
        <f>C142/$B$142</f>
        <v>0.2051082202</v>
      </c>
      <c r="E142" s="57">
        <v>4885.76</v>
      </c>
      <c r="F142" s="50">
        <f t="shared" si="13"/>
        <v>0.061072</v>
      </c>
      <c r="G142" s="57">
        <v>4885.76</v>
      </c>
      <c r="H142" s="50">
        <f t="shared" si="14"/>
        <v>1</v>
      </c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>
      <c r="A143" s="41" t="s">
        <v>305</v>
      </c>
      <c r="B143" s="57">
        <v>3.071946883E7</v>
      </c>
      <c r="C143" s="57">
        <v>1.822812701E7</v>
      </c>
      <c r="D143" s="50">
        <f>C143/$B$143</f>
        <v>0.5933737693</v>
      </c>
      <c r="E143" s="57">
        <v>8788209.88</v>
      </c>
      <c r="F143" s="50">
        <f t="shared" si="13"/>
        <v>0.4821235816</v>
      </c>
      <c r="G143" s="57">
        <v>7887899.61</v>
      </c>
      <c r="H143" s="50">
        <f t="shared" si="14"/>
        <v>0.89755476</v>
      </c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>
      <c r="A144" s="41" t="s">
        <v>306</v>
      </c>
      <c r="B144" s="57">
        <v>195590.0</v>
      </c>
      <c r="C144" s="41">
        <v>0.0</v>
      </c>
      <c r="D144" s="50">
        <f>C144/$B$144</f>
        <v>0</v>
      </c>
      <c r="E144" s="41">
        <v>0.0</v>
      </c>
      <c r="F144" s="50" t="str">
        <f t="shared" si="13"/>
        <v>#DIV/0!</v>
      </c>
      <c r="G144" s="41">
        <v>0.0</v>
      </c>
      <c r="H144" s="50" t="str">
        <f t="shared" si="14"/>
        <v>#DIV/0!</v>
      </c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>
      <c r="A145" s="41" t="s">
        <v>307</v>
      </c>
      <c r="B145" s="57">
        <v>2227440.0</v>
      </c>
      <c r="C145" s="41">
        <v>0.0</v>
      </c>
      <c r="D145" s="50">
        <f>C145/$B$145</f>
        <v>0</v>
      </c>
      <c r="E145" s="41">
        <v>0.0</v>
      </c>
      <c r="F145" s="50" t="str">
        <f t="shared" si="13"/>
        <v>#DIV/0!</v>
      </c>
      <c r="G145" s="41">
        <v>0.0</v>
      </c>
      <c r="H145" s="50" t="str">
        <f t="shared" si="14"/>
        <v>#DIV/0!</v>
      </c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>
      <c r="A146" s="41" t="s">
        <v>308</v>
      </c>
      <c r="B146" s="57">
        <v>2.468845475E7</v>
      </c>
      <c r="C146" s="57">
        <v>8412257.96</v>
      </c>
      <c r="D146" s="50">
        <f>C146/$B$146</f>
        <v>0.3407365121</v>
      </c>
      <c r="E146" s="57">
        <v>8184149.99</v>
      </c>
      <c r="F146" s="50">
        <f t="shared" si="13"/>
        <v>0.9728838594</v>
      </c>
      <c r="G146" s="57">
        <v>7911410.68</v>
      </c>
      <c r="H146" s="50">
        <f t="shared" si="14"/>
        <v>0.9666746931</v>
      </c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>
      <c r="A147" s="41" t="s">
        <v>309</v>
      </c>
      <c r="B147" s="57">
        <v>8978825.85</v>
      </c>
      <c r="C147" s="57">
        <v>8233001.17</v>
      </c>
      <c r="D147" s="50">
        <f>C147/$B$147</f>
        <v>0.9169351659</v>
      </c>
      <c r="E147" s="57">
        <v>2840123.11</v>
      </c>
      <c r="F147" s="50">
        <f t="shared" si="13"/>
        <v>0.3449681412</v>
      </c>
      <c r="G147" s="57">
        <v>2374353.96</v>
      </c>
      <c r="H147" s="50">
        <f t="shared" si="14"/>
        <v>0.8360038872</v>
      </c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>
      <c r="A148" s="39" t="s">
        <v>310</v>
      </c>
      <c r="B148" s="58">
        <f t="shared" ref="B148:C148" si="15">SUM(B129:B147)</f>
        <v>428308742.6</v>
      </c>
      <c r="C148" s="58">
        <f t="shared" si="15"/>
        <v>181009825.1</v>
      </c>
      <c r="D148" s="54">
        <f>C148/$B$148</f>
        <v>0.4226152937</v>
      </c>
      <c r="E148" s="58">
        <f>SUM(E129:E147)</f>
        <v>132905433.9</v>
      </c>
      <c r="F148" s="54">
        <f t="shared" si="13"/>
        <v>0.7342443085</v>
      </c>
      <c r="G148" s="58">
        <f>SUM(G129:G147)</f>
        <v>124090574.7</v>
      </c>
      <c r="H148" s="54">
        <f t="shared" si="14"/>
        <v>0.9336757051</v>
      </c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>
      <c r="A149" s="46" t="s">
        <v>280</v>
      </c>
      <c r="B149" s="4"/>
      <c r="C149" s="4"/>
      <c r="D149" s="4"/>
      <c r="E149" s="4"/>
      <c r="F149" s="4"/>
      <c r="G149" s="4"/>
      <c r="H149" s="5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>
      <c r="A152" s="36" t="s">
        <v>311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5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>
      <c r="A153" s="3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>
      <c r="A155" s="65" t="s">
        <v>311</v>
      </c>
      <c r="B155" s="4"/>
      <c r="C155" s="4"/>
      <c r="D155" s="4"/>
      <c r="E155" s="5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>
      <c r="A156" s="65" t="s">
        <v>312</v>
      </c>
      <c r="B156" s="4"/>
      <c r="C156" s="4"/>
      <c r="D156" s="4"/>
      <c r="E156" s="5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>
      <c r="A157" s="66"/>
      <c r="B157" s="67" t="s">
        <v>313</v>
      </c>
      <c r="C157" s="68" t="s">
        <v>314</v>
      </c>
      <c r="D157" s="68" t="s">
        <v>315</v>
      </c>
      <c r="E157" s="68" t="s">
        <v>316</v>
      </c>
      <c r="F157" s="33"/>
      <c r="G157" s="33"/>
      <c r="H157" s="36" t="s">
        <v>162</v>
      </c>
      <c r="I157" s="4"/>
      <c r="J157" s="5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>
      <c r="A158" s="65" t="s">
        <v>259</v>
      </c>
      <c r="B158" s="4"/>
      <c r="C158" s="4"/>
      <c r="D158" s="4"/>
      <c r="E158" s="5"/>
      <c r="F158" s="33"/>
      <c r="G158" s="33"/>
      <c r="H158" s="40"/>
      <c r="I158" s="19"/>
      <c r="J158" s="17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>
      <c r="A159" s="69" t="s">
        <v>317</v>
      </c>
      <c r="B159" s="70" t="s">
        <v>318</v>
      </c>
      <c r="C159" s="70">
        <v>177403.6</v>
      </c>
      <c r="D159" s="70">
        <v>80936.68</v>
      </c>
      <c r="E159" s="70">
        <v>80936.68</v>
      </c>
      <c r="F159" s="33"/>
      <c r="G159" s="33"/>
      <c r="H159" s="21"/>
      <c r="J159" s="22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>
      <c r="A160" s="69" t="s">
        <v>319</v>
      </c>
      <c r="B160" s="70" t="s">
        <v>320</v>
      </c>
      <c r="C160" s="70">
        <v>6581.03</v>
      </c>
      <c r="D160" s="70">
        <v>6581.03</v>
      </c>
      <c r="E160" s="70">
        <v>4048.13</v>
      </c>
      <c r="F160" s="33"/>
      <c r="G160" s="33"/>
      <c r="H160" s="23"/>
      <c r="I160" s="25"/>
      <c r="J160" s="24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>
      <c r="A161" s="69" t="s">
        <v>321</v>
      </c>
      <c r="B161" s="70" t="s">
        <v>322</v>
      </c>
      <c r="C161" s="70">
        <v>2490.0</v>
      </c>
      <c r="D161" s="70">
        <v>2490.0</v>
      </c>
      <c r="E161" s="70">
        <v>2490.0</v>
      </c>
      <c r="F161" s="33"/>
      <c r="G161" s="33"/>
      <c r="H161" s="53" t="s">
        <v>323</v>
      </c>
      <c r="I161" s="19"/>
      <c r="J161" s="17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>
      <c r="A162" s="69" t="s">
        <v>324</v>
      </c>
      <c r="B162" s="71" t="s">
        <v>325</v>
      </c>
      <c r="C162" s="70">
        <v>5824.8</v>
      </c>
      <c r="D162" s="69">
        <v>0.0</v>
      </c>
      <c r="E162" s="69">
        <v>0.0</v>
      </c>
      <c r="F162" s="33"/>
      <c r="G162" s="33"/>
      <c r="H162" s="21"/>
      <c r="J162" s="22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>
      <c r="A163" s="69" t="s">
        <v>326</v>
      </c>
      <c r="B163" s="69" t="s">
        <v>327</v>
      </c>
      <c r="C163" s="70">
        <v>5889.02</v>
      </c>
      <c r="D163" s="70">
        <v>5889.02</v>
      </c>
      <c r="E163" s="70">
        <v>4816.85</v>
      </c>
      <c r="F163" s="33"/>
      <c r="G163" s="33"/>
      <c r="H163" s="21"/>
      <c r="J163" s="22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>
      <c r="A164" s="69" t="s">
        <v>328</v>
      </c>
      <c r="B164" s="69" t="s">
        <v>329</v>
      </c>
      <c r="C164" s="70">
        <v>5.502178284E7</v>
      </c>
      <c r="D164" s="70">
        <v>5.502178284E7</v>
      </c>
      <c r="E164" s="70">
        <v>5.502178284E7</v>
      </c>
      <c r="F164" s="33"/>
      <c r="G164" s="33"/>
      <c r="H164" s="23"/>
      <c r="I164" s="25"/>
      <c r="J164" s="24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>
      <c r="A165" s="69" t="s">
        <v>330</v>
      </c>
      <c r="B165" s="69" t="s">
        <v>327</v>
      </c>
      <c r="C165" s="70">
        <v>218673.43</v>
      </c>
      <c r="D165" s="70">
        <v>56171.6</v>
      </c>
      <c r="E165" s="70">
        <v>56171.6</v>
      </c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>
      <c r="A166" s="69" t="s">
        <v>331</v>
      </c>
      <c r="B166" s="69" t="s">
        <v>327</v>
      </c>
      <c r="C166" s="70">
        <v>9919.2</v>
      </c>
      <c r="D166" s="70">
        <v>4919.2</v>
      </c>
      <c r="E166" s="70">
        <v>4919.2</v>
      </c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>
      <c r="A167" s="69" t="s">
        <v>332</v>
      </c>
      <c r="B167" s="69" t="s">
        <v>333</v>
      </c>
      <c r="C167" s="70">
        <v>1687.38</v>
      </c>
      <c r="D167" s="70">
        <v>1687.38</v>
      </c>
      <c r="E167" s="70">
        <v>1687.38</v>
      </c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>
      <c r="A168" s="69" t="s">
        <v>334</v>
      </c>
      <c r="B168" s="69" t="s">
        <v>335</v>
      </c>
      <c r="C168" s="70">
        <v>34604.0</v>
      </c>
      <c r="D168" s="69">
        <v>0.0</v>
      </c>
      <c r="E168" s="69">
        <v>0.0</v>
      </c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>
      <c r="A169" s="69" t="s">
        <v>336</v>
      </c>
      <c r="B169" s="69" t="s">
        <v>337</v>
      </c>
      <c r="C169" s="70">
        <v>1770759.16</v>
      </c>
      <c r="D169" s="70">
        <v>1097307.28</v>
      </c>
      <c r="E169" s="70">
        <v>739147.3</v>
      </c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>
      <c r="A170" s="69" t="s">
        <v>338</v>
      </c>
      <c r="B170" s="69" t="s">
        <v>339</v>
      </c>
      <c r="C170" s="70">
        <v>1302020.0</v>
      </c>
      <c r="D170" s="70">
        <v>263570.0</v>
      </c>
      <c r="E170" s="70">
        <v>199680.0</v>
      </c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>
      <c r="A171" s="69" t="s">
        <v>340</v>
      </c>
      <c r="B171" s="69" t="s">
        <v>341</v>
      </c>
      <c r="C171" s="70">
        <v>57940.2</v>
      </c>
      <c r="D171" s="70">
        <v>17550.45</v>
      </c>
      <c r="E171" s="70">
        <v>17550.45</v>
      </c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>
      <c r="A172" s="69" t="s">
        <v>342</v>
      </c>
      <c r="B172" s="69" t="s">
        <v>343</v>
      </c>
      <c r="C172" s="70">
        <v>55919.12</v>
      </c>
      <c r="D172" s="69">
        <v>0.0</v>
      </c>
      <c r="E172" s="69">
        <v>0.0</v>
      </c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>
      <c r="A173" s="69" t="s">
        <v>344</v>
      </c>
      <c r="B173" s="69" t="s">
        <v>345</v>
      </c>
      <c r="C173" s="70">
        <v>208000.0</v>
      </c>
      <c r="D173" s="70">
        <v>51740.52</v>
      </c>
      <c r="E173" s="70">
        <v>51740.52</v>
      </c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>
      <c r="A174" s="69" t="s">
        <v>346</v>
      </c>
      <c r="B174" s="69" t="s">
        <v>347</v>
      </c>
      <c r="C174" s="70">
        <v>315070.2</v>
      </c>
      <c r="D174" s="70">
        <v>30991.05</v>
      </c>
      <c r="E174" s="70">
        <v>30991.05</v>
      </c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>
      <c r="A175" s="69" t="s">
        <v>348</v>
      </c>
      <c r="B175" s="69" t="s">
        <v>347</v>
      </c>
      <c r="C175" s="70">
        <v>232080.0</v>
      </c>
      <c r="D175" s="69">
        <v>0.0</v>
      </c>
      <c r="E175" s="69">
        <v>0.0</v>
      </c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>
      <c r="A176" s="69" t="s">
        <v>349</v>
      </c>
      <c r="B176" s="69" t="s">
        <v>350</v>
      </c>
      <c r="C176" s="70">
        <v>12834.0</v>
      </c>
      <c r="D176" s="69">
        <v>0.0</v>
      </c>
      <c r="E176" s="69">
        <v>0.0</v>
      </c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>
      <c r="A177" s="69" t="s">
        <v>351</v>
      </c>
      <c r="B177" s="69" t="s">
        <v>350</v>
      </c>
      <c r="C177" s="70">
        <v>87000.0</v>
      </c>
      <c r="D177" s="69">
        <v>0.0</v>
      </c>
      <c r="E177" s="69">
        <v>0.0</v>
      </c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>
      <c r="A178" s="69" t="s">
        <v>352</v>
      </c>
      <c r="B178" s="69" t="s">
        <v>353</v>
      </c>
      <c r="C178" s="70">
        <v>10600.0</v>
      </c>
      <c r="D178" s="70">
        <v>10600.0</v>
      </c>
      <c r="E178" s="70">
        <v>10600.0</v>
      </c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>
      <c r="A179" s="69" t="s">
        <v>354</v>
      </c>
      <c r="B179" s="69" t="s">
        <v>350</v>
      </c>
      <c r="C179" s="70">
        <v>147000.0</v>
      </c>
      <c r="D179" s="69">
        <v>0.0</v>
      </c>
      <c r="E179" s="69">
        <v>0.0</v>
      </c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>
      <c r="A180" s="69" t="s">
        <v>355</v>
      </c>
      <c r="B180" s="69" t="s">
        <v>356</v>
      </c>
      <c r="C180" s="70">
        <v>27940.0</v>
      </c>
      <c r="D180" s="70">
        <v>7620.0</v>
      </c>
      <c r="E180" s="70">
        <v>5080.0</v>
      </c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>
      <c r="A181" s="69" t="s">
        <v>357</v>
      </c>
      <c r="B181" s="69" t="s">
        <v>358</v>
      </c>
      <c r="C181" s="70">
        <v>1860371.4</v>
      </c>
      <c r="D181" s="70">
        <v>482323.37</v>
      </c>
      <c r="E181" s="70">
        <v>310061.9</v>
      </c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>
      <c r="A182" s="69" t="s">
        <v>359</v>
      </c>
      <c r="B182" s="69" t="s">
        <v>360</v>
      </c>
      <c r="C182" s="70">
        <v>40000.0</v>
      </c>
      <c r="D182" s="70">
        <v>4000.0</v>
      </c>
      <c r="E182" s="70">
        <v>4000.0</v>
      </c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>
      <c r="A183" s="69" t="s">
        <v>361</v>
      </c>
      <c r="B183" s="69" t="s">
        <v>350</v>
      </c>
      <c r="C183" s="70">
        <v>5762.5</v>
      </c>
      <c r="D183" s="69">
        <v>0.0</v>
      </c>
      <c r="E183" s="69">
        <v>0.0</v>
      </c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>
      <c r="A184" s="69" t="s">
        <v>362</v>
      </c>
      <c r="B184" s="69" t="s">
        <v>363</v>
      </c>
      <c r="C184" s="70">
        <v>264239.0</v>
      </c>
      <c r="D184" s="70">
        <v>129315.0</v>
      </c>
      <c r="E184" s="70">
        <v>129315.0</v>
      </c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>
      <c r="A185" s="69" t="s">
        <v>364</v>
      </c>
      <c r="B185" s="69" t="s">
        <v>365</v>
      </c>
      <c r="C185" s="70">
        <v>200850.0</v>
      </c>
      <c r="D185" s="69">
        <v>0.0</v>
      </c>
      <c r="E185" s="69">
        <v>0.0</v>
      </c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>
      <c r="A186" s="69" t="s">
        <v>366</v>
      </c>
      <c r="B186" s="69" t="s">
        <v>343</v>
      </c>
      <c r="C186" s="70">
        <v>50227.6</v>
      </c>
      <c r="D186" s="70">
        <v>3000.0</v>
      </c>
      <c r="E186" s="70">
        <v>3000.0</v>
      </c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>
      <c r="A187" s="69" t="s">
        <v>367</v>
      </c>
      <c r="B187" s="69" t="s">
        <v>368</v>
      </c>
      <c r="C187" s="70">
        <v>1740.0</v>
      </c>
      <c r="D187" s="69">
        <v>0.0</v>
      </c>
      <c r="E187" s="69">
        <v>0.0</v>
      </c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>
      <c r="A188" s="69" t="s">
        <v>369</v>
      </c>
      <c r="B188" s="69" t="s">
        <v>343</v>
      </c>
      <c r="C188" s="70">
        <v>4332.0</v>
      </c>
      <c r="D188" s="69">
        <v>0.0</v>
      </c>
      <c r="E188" s="69">
        <v>0.0</v>
      </c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>
      <c r="A189" s="69" t="s">
        <v>370</v>
      </c>
      <c r="B189" s="69" t="s">
        <v>371</v>
      </c>
      <c r="C189" s="70">
        <v>31440.0</v>
      </c>
      <c r="D189" s="69">
        <v>0.0</v>
      </c>
      <c r="E189" s="69">
        <v>0.0</v>
      </c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>
      <c r="A190" s="69" t="s">
        <v>372</v>
      </c>
      <c r="B190" s="69" t="s">
        <v>343</v>
      </c>
      <c r="C190" s="70">
        <v>19814.56</v>
      </c>
      <c r="D190" s="69">
        <v>0.0</v>
      </c>
      <c r="E190" s="69">
        <v>0.0</v>
      </c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>
      <c r="A191" s="69" t="s">
        <v>373</v>
      </c>
      <c r="B191" s="69" t="s">
        <v>374</v>
      </c>
      <c r="C191" s="70">
        <v>4441850.48</v>
      </c>
      <c r="D191" s="70">
        <v>1743315.47</v>
      </c>
      <c r="E191" s="70">
        <v>1743315.47</v>
      </c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>
      <c r="A192" s="69" t="s">
        <v>375</v>
      </c>
      <c r="B192" s="69" t="s">
        <v>320</v>
      </c>
      <c r="C192" s="70">
        <v>53499.6</v>
      </c>
      <c r="D192" s="70">
        <v>53499.6</v>
      </c>
      <c r="E192" s="70">
        <v>46420.89</v>
      </c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>
      <c r="A193" s="69" t="s">
        <v>376</v>
      </c>
      <c r="B193" s="69" t="s">
        <v>377</v>
      </c>
      <c r="C193" s="70">
        <v>9042.0</v>
      </c>
      <c r="D193" s="69">
        <v>0.0</v>
      </c>
      <c r="E193" s="69">
        <v>0.0</v>
      </c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>
      <c r="A194" s="69" t="s">
        <v>378</v>
      </c>
      <c r="B194" s="69" t="s">
        <v>379</v>
      </c>
      <c r="C194" s="70">
        <v>1650.0</v>
      </c>
      <c r="D194" s="69">
        <v>0.0</v>
      </c>
      <c r="E194" s="69">
        <v>0.0</v>
      </c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>
      <c r="A195" s="69" t="s">
        <v>380</v>
      </c>
      <c r="B195" s="69" t="s">
        <v>381</v>
      </c>
      <c r="C195" s="70">
        <v>1000.0</v>
      </c>
      <c r="D195" s="70">
        <v>1000.0</v>
      </c>
      <c r="E195" s="70">
        <v>1000.0</v>
      </c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>
      <c r="A196" s="69" t="s">
        <v>382</v>
      </c>
      <c r="B196" s="69" t="s">
        <v>383</v>
      </c>
      <c r="C196" s="70">
        <v>71668.0</v>
      </c>
      <c r="D196" s="69">
        <v>0.0</v>
      </c>
      <c r="E196" s="69">
        <v>0.0</v>
      </c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>
      <c r="A197" s="69" t="s">
        <v>384</v>
      </c>
      <c r="B197" s="69" t="s">
        <v>385</v>
      </c>
      <c r="C197" s="70">
        <v>8123.5</v>
      </c>
      <c r="D197" s="70">
        <v>8123.5</v>
      </c>
      <c r="E197" s="70">
        <v>8123.5</v>
      </c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>
      <c r="A198" s="69" t="s">
        <v>386</v>
      </c>
      <c r="B198" s="69" t="s">
        <v>387</v>
      </c>
      <c r="C198" s="70">
        <v>483763.77</v>
      </c>
      <c r="D198" s="70">
        <v>115500.0</v>
      </c>
      <c r="E198" s="70">
        <v>115500.0</v>
      </c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>
      <c r="A199" s="69" t="s">
        <v>388</v>
      </c>
      <c r="B199" s="69" t="s">
        <v>389</v>
      </c>
      <c r="C199" s="70">
        <v>1779760.0</v>
      </c>
      <c r="D199" s="69">
        <v>0.0</v>
      </c>
      <c r="E199" s="69">
        <v>0.0</v>
      </c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>
      <c r="A200" s="69" t="s">
        <v>390</v>
      </c>
      <c r="B200" s="69" t="s">
        <v>391</v>
      </c>
      <c r="C200" s="70">
        <v>113348.6</v>
      </c>
      <c r="D200" s="70">
        <v>38795.9</v>
      </c>
      <c r="E200" s="70">
        <v>30002.5</v>
      </c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>
      <c r="A201" s="69" t="s">
        <v>392</v>
      </c>
      <c r="B201" s="69" t="s">
        <v>393</v>
      </c>
      <c r="C201" s="70">
        <v>376332.56</v>
      </c>
      <c r="D201" s="70">
        <v>376332.56</v>
      </c>
      <c r="E201" s="70">
        <v>376332.56</v>
      </c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>
      <c r="A202" s="69" t="s">
        <v>394</v>
      </c>
      <c r="B202" s="69" t="s">
        <v>379</v>
      </c>
      <c r="C202" s="69">
        <v>695.0</v>
      </c>
      <c r="D202" s="69">
        <v>0.0</v>
      </c>
      <c r="E202" s="69">
        <v>0.0</v>
      </c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>
      <c r="A203" s="69" t="s">
        <v>395</v>
      </c>
      <c r="B203" s="69" t="s">
        <v>343</v>
      </c>
      <c r="C203" s="70">
        <v>16400.0</v>
      </c>
      <c r="D203" s="70">
        <v>16400.0</v>
      </c>
      <c r="E203" s="70">
        <v>16400.0</v>
      </c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>
      <c r="A204" s="69" t="s">
        <v>396</v>
      </c>
      <c r="B204" s="69" t="s">
        <v>327</v>
      </c>
      <c r="C204" s="70">
        <v>10403.46</v>
      </c>
      <c r="D204" s="70">
        <v>5203.46</v>
      </c>
      <c r="E204" s="70">
        <v>5203.46</v>
      </c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>
      <c r="A205" s="69" t="s">
        <v>397</v>
      </c>
      <c r="B205" s="69" t="s">
        <v>320</v>
      </c>
      <c r="C205" s="70">
        <v>279263.83</v>
      </c>
      <c r="D205" s="70">
        <v>279263.83</v>
      </c>
      <c r="E205" s="70">
        <v>225306.82</v>
      </c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>
      <c r="A206" s="69" t="s">
        <v>398</v>
      </c>
      <c r="B206" s="69" t="s">
        <v>320</v>
      </c>
      <c r="C206" s="70">
        <v>1786531.94</v>
      </c>
      <c r="D206" s="70">
        <v>1786531.94</v>
      </c>
      <c r="E206" s="70">
        <v>1644029.07</v>
      </c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>
      <c r="A207" s="69" t="s">
        <v>399</v>
      </c>
      <c r="B207" s="69" t="s">
        <v>320</v>
      </c>
      <c r="C207" s="70">
        <v>3904740.51</v>
      </c>
      <c r="D207" s="70">
        <v>3904740.51</v>
      </c>
      <c r="E207" s="70">
        <v>2999857.66</v>
      </c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>
      <c r="A208" s="69" t="s">
        <v>400</v>
      </c>
      <c r="B208" s="69" t="s">
        <v>320</v>
      </c>
      <c r="C208" s="70">
        <v>4646.56</v>
      </c>
      <c r="D208" s="70">
        <v>4646.56</v>
      </c>
      <c r="E208" s="70">
        <v>3220.39</v>
      </c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>
      <c r="A209" s="69" t="s">
        <v>401</v>
      </c>
      <c r="B209" s="69" t="s">
        <v>402</v>
      </c>
      <c r="C209" s="70">
        <v>684320.0</v>
      </c>
      <c r="D209" s="69">
        <v>0.0</v>
      </c>
      <c r="E209" s="69">
        <v>0.0</v>
      </c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>
      <c r="A210" s="69" t="s">
        <v>403</v>
      </c>
      <c r="B210" s="69" t="s">
        <v>404</v>
      </c>
      <c r="C210" s="70">
        <v>8128.0</v>
      </c>
      <c r="D210" s="69">
        <v>0.0</v>
      </c>
      <c r="E210" s="69">
        <v>0.0</v>
      </c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>
      <c r="A211" s="69" t="s">
        <v>405</v>
      </c>
      <c r="B211" s="69" t="s">
        <v>406</v>
      </c>
      <c r="C211" s="70">
        <v>36069.94</v>
      </c>
      <c r="D211" s="70">
        <v>36069.94</v>
      </c>
      <c r="E211" s="70">
        <v>32301.42</v>
      </c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>
      <c r="A212" s="69" t="s">
        <v>407</v>
      </c>
      <c r="B212" s="69" t="s">
        <v>408</v>
      </c>
      <c r="C212" s="70">
        <v>2490.0</v>
      </c>
      <c r="D212" s="69">
        <v>0.0</v>
      </c>
      <c r="E212" s="69">
        <v>0.0</v>
      </c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>
      <c r="A213" s="69" t="s">
        <v>409</v>
      </c>
      <c r="B213" s="69" t="s">
        <v>410</v>
      </c>
      <c r="C213" s="70">
        <v>11280.0</v>
      </c>
      <c r="D213" s="69">
        <v>0.0</v>
      </c>
      <c r="E213" s="69">
        <v>0.0</v>
      </c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>
      <c r="A214" s="69" t="s">
        <v>411</v>
      </c>
      <c r="B214" s="69" t="s">
        <v>412</v>
      </c>
      <c r="C214" s="70">
        <v>46740.0</v>
      </c>
      <c r="D214" s="70">
        <v>29880.0</v>
      </c>
      <c r="E214" s="70">
        <v>20490.0</v>
      </c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>
      <c r="A215" s="69" t="s">
        <v>413</v>
      </c>
      <c r="B215" s="69" t="s">
        <v>414</v>
      </c>
      <c r="C215" s="70">
        <v>14124.8</v>
      </c>
      <c r="D215" s="69">
        <v>816.46</v>
      </c>
      <c r="E215" s="69">
        <v>696.19</v>
      </c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>
      <c r="A216" s="69" t="s">
        <v>415</v>
      </c>
      <c r="B216" s="69" t="s">
        <v>416</v>
      </c>
      <c r="C216" s="70">
        <v>3340375.42</v>
      </c>
      <c r="D216" s="70">
        <v>3340375.42</v>
      </c>
      <c r="E216" s="70">
        <v>3340375.42</v>
      </c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>
      <c r="A217" s="69" t="s">
        <v>417</v>
      </c>
      <c r="B217" s="69" t="s">
        <v>383</v>
      </c>
      <c r="C217" s="70">
        <v>122300.0</v>
      </c>
      <c r="D217" s="69">
        <v>0.0</v>
      </c>
      <c r="E217" s="69">
        <v>0.0</v>
      </c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>
      <c r="A218" s="69" t="s">
        <v>418</v>
      </c>
      <c r="B218" s="69" t="s">
        <v>343</v>
      </c>
      <c r="C218" s="70">
        <v>13500.0</v>
      </c>
      <c r="D218" s="70">
        <v>13500.0</v>
      </c>
      <c r="E218" s="70">
        <v>13500.0</v>
      </c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>
      <c r="A219" s="69" t="s">
        <v>419</v>
      </c>
      <c r="B219" s="69" t="s">
        <v>420</v>
      </c>
      <c r="C219" s="70">
        <v>33000.0</v>
      </c>
      <c r="D219" s="70">
        <v>33000.0</v>
      </c>
      <c r="E219" s="70">
        <v>33000.0</v>
      </c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>
      <c r="A220" s="69" t="s">
        <v>421</v>
      </c>
      <c r="B220" s="69" t="s">
        <v>422</v>
      </c>
      <c r="C220" s="70">
        <v>759223.15</v>
      </c>
      <c r="D220" s="70">
        <v>501740.4</v>
      </c>
      <c r="E220" s="70">
        <v>501740.4</v>
      </c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>
      <c r="A221" s="69" t="s">
        <v>423</v>
      </c>
      <c r="B221" s="69" t="s">
        <v>424</v>
      </c>
      <c r="C221" s="70">
        <v>1307807.39</v>
      </c>
      <c r="D221" s="70">
        <v>741807.39</v>
      </c>
      <c r="E221" s="70">
        <v>741807.39</v>
      </c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>
      <c r="A222" s="69" t="s">
        <v>425</v>
      </c>
      <c r="B222" s="69" t="s">
        <v>426</v>
      </c>
      <c r="C222" s="69">
        <v>720.87</v>
      </c>
      <c r="D222" s="69">
        <v>720.87</v>
      </c>
      <c r="E222" s="69">
        <v>0.0</v>
      </c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>
      <c r="A223" s="69" t="s">
        <v>427</v>
      </c>
      <c r="B223" s="69" t="s">
        <v>428</v>
      </c>
      <c r="C223" s="70">
        <v>227682.72</v>
      </c>
      <c r="D223" s="70">
        <v>34820.38</v>
      </c>
      <c r="E223" s="70">
        <v>34820.38</v>
      </c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>
      <c r="A224" s="69" t="s">
        <v>429</v>
      </c>
      <c r="B224" s="69" t="s">
        <v>430</v>
      </c>
      <c r="C224" s="70">
        <v>3709700.0</v>
      </c>
      <c r="D224" s="70">
        <v>3709700.0</v>
      </c>
      <c r="E224" s="70">
        <v>3709700.0</v>
      </c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>
      <c r="A225" s="69" t="s">
        <v>431</v>
      </c>
      <c r="B225" s="69" t="s">
        <v>432</v>
      </c>
      <c r="C225" s="70">
        <v>30400.0</v>
      </c>
      <c r="D225" s="69">
        <v>0.0</v>
      </c>
      <c r="E225" s="69">
        <v>0.0</v>
      </c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>
      <c r="A226" s="69" t="s">
        <v>433</v>
      </c>
      <c r="B226" s="69" t="s">
        <v>434</v>
      </c>
      <c r="C226" s="70">
        <v>8265.68</v>
      </c>
      <c r="D226" s="70">
        <v>8265.68</v>
      </c>
      <c r="E226" s="70">
        <v>4666.78</v>
      </c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>
      <c r="A227" s="69" t="s">
        <v>435</v>
      </c>
      <c r="B227" s="69" t="s">
        <v>436</v>
      </c>
      <c r="C227" s="70">
        <v>36500.0</v>
      </c>
      <c r="D227" s="70">
        <v>36500.0</v>
      </c>
      <c r="E227" s="69">
        <v>0.0</v>
      </c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>
      <c r="A228" s="69" t="s">
        <v>437</v>
      </c>
      <c r="B228" s="69" t="s">
        <v>438</v>
      </c>
      <c r="C228" s="70">
        <v>368282.08</v>
      </c>
      <c r="D228" s="70">
        <v>125818.07</v>
      </c>
      <c r="E228" s="70">
        <v>57535.99</v>
      </c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>
      <c r="A229" s="69" t="s">
        <v>439</v>
      </c>
      <c r="B229" s="69" t="s">
        <v>440</v>
      </c>
      <c r="C229" s="70">
        <v>4990643.82</v>
      </c>
      <c r="D229" s="70">
        <v>4334500.92</v>
      </c>
      <c r="E229" s="70">
        <v>3150620.23</v>
      </c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>
      <c r="A230" s="69" t="s">
        <v>441</v>
      </c>
      <c r="B230" s="69" t="s">
        <v>343</v>
      </c>
      <c r="C230" s="70">
        <v>9270.0</v>
      </c>
      <c r="D230" s="70">
        <v>5160.0</v>
      </c>
      <c r="E230" s="70">
        <v>5160.0</v>
      </c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>
      <c r="A231" s="69" t="s">
        <v>442</v>
      </c>
      <c r="B231" s="69" t="s">
        <v>327</v>
      </c>
      <c r="C231" s="70">
        <v>28982.01</v>
      </c>
      <c r="D231" s="70">
        <v>28982.01</v>
      </c>
      <c r="E231" s="70">
        <v>28982.01</v>
      </c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>
      <c r="A232" s="69" t="s">
        <v>443</v>
      </c>
      <c r="B232" s="69" t="s">
        <v>444</v>
      </c>
      <c r="C232" s="70">
        <v>1018611.29</v>
      </c>
      <c r="D232" s="70">
        <v>422599.64</v>
      </c>
      <c r="E232" s="70">
        <v>422599.64</v>
      </c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>
      <c r="A233" s="69" t="s">
        <v>445</v>
      </c>
      <c r="B233" s="69" t="s">
        <v>343</v>
      </c>
      <c r="C233" s="70">
        <v>58802.0</v>
      </c>
      <c r="D233" s="70">
        <v>40020.0</v>
      </c>
      <c r="E233" s="70">
        <v>40020.0</v>
      </c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>
      <c r="A234" s="69" t="s">
        <v>446</v>
      </c>
      <c r="B234" s="69" t="s">
        <v>447</v>
      </c>
      <c r="C234" s="70">
        <v>25000.0</v>
      </c>
      <c r="D234" s="69">
        <v>0.0</v>
      </c>
      <c r="E234" s="69">
        <v>0.0</v>
      </c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>
      <c r="A235" s="69" t="s">
        <v>448</v>
      </c>
      <c r="B235" s="69" t="s">
        <v>432</v>
      </c>
      <c r="C235" s="70">
        <v>54724.5</v>
      </c>
      <c r="D235" s="69">
        <v>0.0</v>
      </c>
      <c r="E235" s="69">
        <v>0.0</v>
      </c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>
      <c r="A236" s="69" t="s">
        <v>449</v>
      </c>
      <c r="B236" s="69" t="s">
        <v>432</v>
      </c>
      <c r="C236" s="70">
        <v>14064.0</v>
      </c>
      <c r="D236" s="69">
        <v>0.0</v>
      </c>
      <c r="E236" s="69">
        <v>0.0</v>
      </c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>
      <c r="A237" s="69" t="s">
        <v>450</v>
      </c>
      <c r="B237" s="69" t="s">
        <v>451</v>
      </c>
      <c r="C237" s="70">
        <v>192299.44</v>
      </c>
      <c r="D237" s="69">
        <v>0.0</v>
      </c>
      <c r="E237" s="69">
        <v>0.0</v>
      </c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>
      <c r="A238" s="69" t="s">
        <v>452</v>
      </c>
      <c r="B238" s="69" t="s">
        <v>430</v>
      </c>
      <c r="C238" s="70">
        <v>1123050.0</v>
      </c>
      <c r="D238" s="70">
        <v>1123050.0</v>
      </c>
      <c r="E238" s="70">
        <v>1123050.0</v>
      </c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>
      <c r="A239" s="69" t="s">
        <v>453</v>
      </c>
      <c r="B239" s="69" t="s">
        <v>420</v>
      </c>
      <c r="C239" s="70">
        <v>129250.0</v>
      </c>
      <c r="D239" s="70">
        <v>63250.0</v>
      </c>
      <c r="E239" s="70">
        <v>63250.0</v>
      </c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>
      <c r="A240" s="69" t="s">
        <v>454</v>
      </c>
      <c r="B240" s="69" t="s">
        <v>420</v>
      </c>
      <c r="C240" s="70">
        <v>45000.0</v>
      </c>
      <c r="D240" s="70">
        <v>45000.0</v>
      </c>
      <c r="E240" s="70">
        <v>45000.0</v>
      </c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>
      <c r="A241" s="69" t="s">
        <v>455</v>
      </c>
      <c r="B241" s="69" t="s">
        <v>456</v>
      </c>
      <c r="C241" s="70">
        <v>136220.0</v>
      </c>
      <c r="D241" s="70">
        <v>1440.04</v>
      </c>
      <c r="E241" s="70">
        <v>1440.04</v>
      </c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>
      <c r="A242" s="69" t="s">
        <v>457</v>
      </c>
      <c r="B242" s="69" t="s">
        <v>458</v>
      </c>
      <c r="C242" s="70">
        <v>30086.0</v>
      </c>
      <c r="D242" s="70">
        <v>30086.0</v>
      </c>
      <c r="E242" s="70">
        <v>30086.0</v>
      </c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>
      <c r="A243" s="69" t="s">
        <v>459</v>
      </c>
      <c r="B243" s="69" t="s">
        <v>432</v>
      </c>
      <c r="C243" s="70">
        <v>86674.0</v>
      </c>
      <c r="D243" s="69">
        <v>0.0</v>
      </c>
      <c r="E243" s="69">
        <v>0.0</v>
      </c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>
      <c r="A244" s="69" t="s">
        <v>460</v>
      </c>
      <c r="B244" s="69" t="s">
        <v>343</v>
      </c>
      <c r="C244" s="70">
        <v>4000.0</v>
      </c>
      <c r="D244" s="69">
        <v>0.0</v>
      </c>
      <c r="E244" s="69">
        <v>0.0</v>
      </c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>
      <c r="A245" s="69" t="s">
        <v>461</v>
      </c>
      <c r="B245" s="69" t="s">
        <v>462</v>
      </c>
      <c r="C245" s="70">
        <v>107026.04</v>
      </c>
      <c r="D245" s="70">
        <v>107026.04</v>
      </c>
      <c r="E245" s="70">
        <v>107026.04</v>
      </c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>
      <c r="A246" s="69" t="s">
        <v>463</v>
      </c>
      <c r="B246" s="69" t="s">
        <v>420</v>
      </c>
      <c r="C246" s="70">
        <v>181500.0</v>
      </c>
      <c r="D246" s="70">
        <v>66000.0</v>
      </c>
      <c r="E246" s="70">
        <v>66000.0</v>
      </c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>
      <c r="A247" s="69" t="s">
        <v>464</v>
      </c>
      <c r="B247" s="69" t="s">
        <v>465</v>
      </c>
      <c r="C247" s="70">
        <v>20000.0</v>
      </c>
      <c r="D247" s="70">
        <v>7500.0</v>
      </c>
      <c r="E247" s="70">
        <v>5000.0</v>
      </c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>
      <c r="A248" s="69" t="s">
        <v>466</v>
      </c>
      <c r="B248" s="69" t="s">
        <v>420</v>
      </c>
      <c r="C248" s="70">
        <v>90000.0</v>
      </c>
      <c r="D248" s="70">
        <v>60000.0</v>
      </c>
      <c r="E248" s="70">
        <v>60000.0</v>
      </c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>
      <c r="A249" s="69" t="s">
        <v>467</v>
      </c>
      <c r="B249" s="69" t="s">
        <v>432</v>
      </c>
      <c r="C249" s="70">
        <v>22656.0</v>
      </c>
      <c r="D249" s="69">
        <v>0.0</v>
      </c>
      <c r="E249" s="69">
        <v>0.0</v>
      </c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>
      <c r="A250" s="69" t="s">
        <v>468</v>
      </c>
      <c r="B250" s="69" t="s">
        <v>343</v>
      </c>
      <c r="C250" s="70">
        <v>7515.28</v>
      </c>
      <c r="D250" s="70">
        <v>7515.28</v>
      </c>
      <c r="E250" s="70">
        <v>7515.28</v>
      </c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>
      <c r="A251" s="69" t="s">
        <v>469</v>
      </c>
      <c r="B251" s="69" t="s">
        <v>420</v>
      </c>
      <c r="C251" s="70">
        <v>297500.0</v>
      </c>
      <c r="D251" s="70">
        <v>117500.0</v>
      </c>
      <c r="E251" s="70">
        <v>117500.0</v>
      </c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>
      <c r="A252" s="69" t="s">
        <v>470</v>
      </c>
      <c r="B252" s="69" t="s">
        <v>471</v>
      </c>
      <c r="C252" s="70">
        <v>248916.7</v>
      </c>
      <c r="D252" s="70">
        <v>248916.7</v>
      </c>
      <c r="E252" s="70">
        <v>248916.7</v>
      </c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>
      <c r="A253" s="69" t="s">
        <v>472</v>
      </c>
      <c r="B253" s="69" t="s">
        <v>420</v>
      </c>
      <c r="C253" s="70">
        <v>90000.0</v>
      </c>
      <c r="D253" s="70">
        <v>60000.0</v>
      </c>
      <c r="E253" s="70">
        <v>45000.0</v>
      </c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>
      <c r="A254" s="69" t="s">
        <v>473</v>
      </c>
      <c r="B254" s="69" t="s">
        <v>474</v>
      </c>
      <c r="C254" s="70">
        <v>107930.0</v>
      </c>
      <c r="D254" s="70">
        <v>41670.0</v>
      </c>
      <c r="E254" s="70">
        <v>41670.0</v>
      </c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>
      <c r="A255" s="69" t="s">
        <v>475</v>
      </c>
      <c r="B255" s="69" t="s">
        <v>476</v>
      </c>
      <c r="C255" s="70">
        <v>2670.0</v>
      </c>
      <c r="D255" s="69">
        <v>0.0</v>
      </c>
      <c r="E255" s="69">
        <v>0.0</v>
      </c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>
      <c r="A256" s="69" t="s">
        <v>477</v>
      </c>
      <c r="B256" s="69" t="s">
        <v>478</v>
      </c>
      <c r="C256" s="70">
        <v>210000.0</v>
      </c>
      <c r="D256" s="70">
        <v>29734.0</v>
      </c>
      <c r="E256" s="70">
        <v>29734.0</v>
      </c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>
      <c r="A257" s="69" t="s">
        <v>479</v>
      </c>
      <c r="B257" s="69" t="s">
        <v>381</v>
      </c>
      <c r="C257" s="69">
        <v>690.0</v>
      </c>
      <c r="D257" s="69">
        <v>690.0</v>
      </c>
      <c r="E257" s="69">
        <v>690.0</v>
      </c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>
      <c r="A258" s="69" t="s">
        <v>480</v>
      </c>
      <c r="B258" s="69" t="s">
        <v>420</v>
      </c>
      <c r="C258" s="70">
        <v>66000.0</v>
      </c>
      <c r="D258" s="70">
        <v>66000.0</v>
      </c>
      <c r="E258" s="70">
        <v>66000.0</v>
      </c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>
      <c r="A259" s="69" t="s">
        <v>481</v>
      </c>
      <c r="B259" s="69" t="s">
        <v>482</v>
      </c>
      <c r="C259" s="70">
        <v>38592.5</v>
      </c>
      <c r="D259" s="70">
        <v>38592.5</v>
      </c>
      <c r="E259" s="70">
        <v>38592.5</v>
      </c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>
      <c r="A260" s="69" t="s">
        <v>483</v>
      </c>
      <c r="B260" s="69" t="s">
        <v>484</v>
      </c>
      <c r="C260" s="70">
        <v>4821.83</v>
      </c>
      <c r="D260" s="70">
        <v>4821.83</v>
      </c>
      <c r="E260" s="70">
        <v>4821.83</v>
      </c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>
      <c r="A261" s="69" t="s">
        <v>485</v>
      </c>
      <c r="B261" s="69" t="s">
        <v>486</v>
      </c>
      <c r="C261" s="70">
        <v>1194832.62</v>
      </c>
      <c r="D261" s="70">
        <v>1194832.62</v>
      </c>
      <c r="E261" s="70">
        <v>53367.04</v>
      </c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>
      <c r="A262" s="69" t="s">
        <v>487</v>
      </c>
      <c r="B262" s="69" t="s">
        <v>488</v>
      </c>
      <c r="C262" s="70">
        <v>228601.72</v>
      </c>
      <c r="D262" s="70">
        <v>40901.82</v>
      </c>
      <c r="E262" s="70">
        <v>12256.12</v>
      </c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>
      <c r="A263" s="69" t="s">
        <v>489</v>
      </c>
      <c r="B263" s="69" t="s">
        <v>490</v>
      </c>
      <c r="C263" s="70">
        <v>4735.5</v>
      </c>
      <c r="D263" s="69">
        <v>0.0</v>
      </c>
      <c r="E263" s="69">
        <v>0.0</v>
      </c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>
      <c r="A264" s="69" t="s">
        <v>491</v>
      </c>
      <c r="B264" s="69" t="s">
        <v>350</v>
      </c>
      <c r="C264" s="70">
        <v>22420.0</v>
      </c>
      <c r="D264" s="69">
        <v>0.0</v>
      </c>
      <c r="E264" s="69">
        <v>0.0</v>
      </c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>
      <c r="A265" s="69" t="s">
        <v>492</v>
      </c>
      <c r="B265" s="69" t="s">
        <v>350</v>
      </c>
      <c r="C265" s="70">
        <v>42390.0</v>
      </c>
      <c r="D265" s="69">
        <v>0.0</v>
      </c>
      <c r="E265" s="69">
        <v>0.0</v>
      </c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>
      <c r="A266" s="69" t="s">
        <v>493</v>
      </c>
      <c r="B266" s="69" t="s">
        <v>494</v>
      </c>
      <c r="C266" s="70">
        <v>5000.0</v>
      </c>
      <c r="D266" s="69">
        <v>540.0</v>
      </c>
      <c r="E266" s="69">
        <v>540.0</v>
      </c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>
      <c r="A267" s="69" t="s">
        <v>495</v>
      </c>
      <c r="B267" s="69" t="s">
        <v>350</v>
      </c>
      <c r="C267" s="70">
        <v>28764.0</v>
      </c>
      <c r="D267" s="69">
        <v>0.0</v>
      </c>
      <c r="E267" s="69">
        <v>0.0</v>
      </c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>
      <c r="A268" s="69" t="s">
        <v>496</v>
      </c>
      <c r="B268" s="69" t="s">
        <v>497</v>
      </c>
      <c r="C268" s="70">
        <v>110600.28</v>
      </c>
      <c r="D268" s="70">
        <v>110600.28</v>
      </c>
      <c r="E268" s="70">
        <v>73733.52</v>
      </c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>
      <c r="A269" s="69" t="s">
        <v>498</v>
      </c>
      <c r="B269" s="69" t="s">
        <v>350</v>
      </c>
      <c r="C269" s="70">
        <v>31010.0</v>
      </c>
      <c r="D269" s="69">
        <v>0.0</v>
      </c>
      <c r="E269" s="69">
        <v>0.0</v>
      </c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>
      <c r="A270" s="69" t="s">
        <v>499</v>
      </c>
      <c r="B270" s="69" t="s">
        <v>500</v>
      </c>
      <c r="C270" s="70">
        <v>25158.0</v>
      </c>
      <c r="D270" s="69">
        <v>0.0</v>
      </c>
      <c r="E270" s="69">
        <v>0.0</v>
      </c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>
      <c r="A271" s="69" t="s">
        <v>501</v>
      </c>
      <c r="B271" s="69" t="s">
        <v>502</v>
      </c>
      <c r="C271" s="70">
        <v>169668.0</v>
      </c>
      <c r="D271" s="69">
        <v>0.0</v>
      </c>
      <c r="E271" s="69">
        <v>0.0</v>
      </c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>
      <c r="A272" s="69" t="s">
        <v>503</v>
      </c>
      <c r="B272" s="69" t="s">
        <v>430</v>
      </c>
      <c r="C272" s="70">
        <v>306959.24</v>
      </c>
      <c r="D272" s="70">
        <v>130831.34</v>
      </c>
      <c r="E272" s="70">
        <v>130831.34</v>
      </c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>
      <c r="A273" s="69" t="s">
        <v>504</v>
      </c>
      <c r="B273" s="69" t="s">
        <v>343</v>
      </c>
      <c r="C273" s="70">
        <v>8767.32</v>
      </c>
      <c r="D273" s="70">
        <v>8767.32</v>
      </c>
      <c r="E273" s="70">
        <v>8767.32</v>
      </c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>
      <c r="A274" s="69" t="s">
        <v>505</v>
      </c>
      <c r="B274" s="69" t="s">
        <v>506</v>
      </c>
      <c r="C274" s="70">
        <v>89256.0</v>
      </c>
      <c r="D274" s="69">
        <v>0.0</v>
      </c>
      <c r="E274" s="69">
        <v>0.0</v>
      </c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>
      <c r="A275" s="69" t="s">
        <v>507</v>
      </c>
      <c r="B275" s="69" t="s">
        <v>508</v>
      </c>
      <c r="C275" s="70">
        <v>1772.1</v>
      </c>
      <c r="D275" s="70">
        <v>1246.8</v>
      </c>
      <c r="E275" s="70">
        <v>1246.8</v>
      </c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>
      <c r="A276" s="69" t="s">
        <v>509</v>
      </c>
      <c r="B276" s="69" t="s">
        <v>508</v>
      </c>
      <c r="C276" s="70">
        <v>1298.75</v>
      </c>
      <c r="D276" s="69">
        <v>0.0</v>
      </c>
      <c r="E276" s="69">
        <v>0.0</v>
      </c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>
      <c r="A277" s="69" t="s">
        <v>510</v>
      </c>
      <c r="B277" s="69" t="s">
        <v>511</v>
      </c>
      <c r="C277" s="70">
        <v>285983.34</v>
      </c>
      <c r="D277" s="70">
        <v>285983.34</v>
      </c>
      <c r="E277" s="70">
        <v>212600.0</v>
      </c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>
      <c r="A278" s="69" t="s">
        <v>512</v>
      </c>
      <c r="B278" s="69" t="s">
        <v>513</v>
      </c>
      <c r="C278" s="70">
        <v>247050.0</v>
      </c>
      <c r="D278" s="69">
        <v>0.0</v>
      </c>
      <c r="E278" s="69">
        <v>0.0</v>
      </c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>
      <c r="A279" s="69" t="s">
        <v>514</v>
      </c>
      <c r="B279" s="69" t="s">
        <v>515</v>
      </c>
      <c r="C279" s="70">
        <v>100600.0</v>
      </c>
      <c r="D279" s="69">
        <v>0.0</v>
      </c>
      <c r="E279" s="69">
        <v>0.0</v>
      </c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>
      <c r="A280" s="69" t="s">
        <v>516</v>
      </c>
      <c r="B280" s="69" t="s">
        <v>511</v>
      </c>
      <c r="C280" s="70">
        <v>6429033.47</v>
      </c>
      <c r="D280" s="70">
        <v>6428233.47</v>
      </c>
      <c r="E280" s="70">
        <v>4828341.0</v>
      </c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>
      <c r="A281" s="69" t="s">
        <v>517</v>
      </c>
      <c r="B281" s="69" t="s">
        <v>518</v>
      </c>
      <c r="C281" s="70">
        <v>24400.0</v>
      </c>
      <c r="D281" s="70">
        <v>24400.0</v>
      </c>
      <c r="E281" s="70">
        <v>24400.0</v>
      </c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>
      <c r="A282" s="69" t="s">
        <v>519</v>
      </c>
      <c r="B282" s="69" t="s">
        <v>519</v>
      </c>
      <c r="C282" s="70">
        <v>22010.67</v>
      </c>
      <c r="D282" s="70">
        <v>22010.67</v>
      </c>
      <c r="E282" s="70">
        <v>22010.67</v>
      </c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>
      <c r="A283" s="69" t="s">
        <v>520</v>
      </c>
      <c r="B283" s="69" t="s">
        <v>521</v>
      </c>
      <c r="C283" s="70">
        <v>2250.0</v>
      </c>
      <c r="D283" s="69">
        <v>0.0</v>
      </c>
      <c r="E283" s="69">
        <v>0.0</v>
      </c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>
      <c r="A284" s="69" t="s">
        <v>522</v>
      </c>
      <c r="B284" s="69" t="s">
        <v>523</v>
      </c>
      <c r="C284" s="70">
        <v>76520.0</v>
      </c>
      <c r="D284" s="69">
        <v>0.0</v>
      </c>
      <c r="E284" s="69">
        <v>0.0</v>
      </c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>
      <c r="A285" s="69" t="s">
        <v>524</v>
      </c>
      <c r="B285" s="69" t="s">
        <v>350</v>
      </c>
      <c r="C285" s="70">
        <v>36800.0</v>
      </c>
      <c r="D285" s="69">
        <v>0.0</v>
      </c>
      <c r="E285" s="69">
        <v>0.0</v>
      </c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>
      <c r="A286" s="69" t="s">
        <v>525</v>
      </c>
      <c r="B286" s="69" t="s">
        <v>526</v>
      </c>
      <c r="C286" s="70">
        <v>13925.58</v>
      </c>
      <c r="D286" s="70">
        <v>4899.43</v>
      </c>
      <c r="E286" s="70">
        <v>4899.43</v>
      </c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>
      <c r="A287" s="69" t="s">
        <v>527</v>
      </c>
      <c r="B287" s="69" t="s">
        <v>506</v>
      </c>
      <c r="C287" s="70">
        <v>24500.0</v>
      </c>
      <c r="D287" s="69">
        <v>0.0</v>
      </c>
      <c r="E287" s="69">
        <v>0.0</v>
      </c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>
      <c r="A288" s="69" t="s">
        <v>528</v>
      </c>
      <c r="B288" s="69" t="s">
        <v>529</v>
      </c>
      <c r="C288" s="70">
        <v>11960.0</v>
      </c>
      <c r="D288" s="70">
        <v>11960.0</v>
      </c>
      <c r="E288" s="70">
        <v>11960.0</v>
      </c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>
      <c r="A289" s="69" t="s">
        <v>530</v>
      </c>
      <c r="B289" s="69" t="s">
        <v>531</v>
      </c>
      <c r="C289" s="70">
        <v>6600.0</v>
      </c>
      <c r="D289" s="69">
        <v>0.0</v>
      </c>
      <c r="E289" s="69">
        <v>0.0</v>
      </c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>
      <c r="A290" s="69" t="s">
        <v>532</v>
      </c>
      <c r="B290" s="69" t="s">
        <v>533</v>
      </c>
      <c r="C290" s="70">
        <v>1052928.96</v>
      </c>
      <c r="D290" s="70">
        <v>252627.63</v>
      </c>
      <c r="E290" s="70">
        <v>168418.42</v>
      </c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>
      <c r="A291" s="69" t="s">
        <v>534</v>
      </c>
      <c r="B291" s="69" t="s">
        <v>535</v>
      </c>
      <c r="C291" s="70">
        <v>8048.84</v>
      </c>
      <c r="D291" s="70">
        <v>4248.84</v>
      </c>
      <c r="E291" s="70">
        <v>1328.0</v>
      </c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>
      <c r="A292" s="69" t="s">
        <v>536</v>
      </c>
      <c r="B292" s="69" t="s">
        <v>502</v>
      </c>
      <c r="C292" s="70">
        <v>5108.0</v>
      </c>
      <c r="D292" s="69">
        <v>0.0</v>
      </c>
      <c r="E292" s="69">
        <v>0.0</v>
      </c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>
      <c r="A293" s="69" t="s">
        <v>537</v>
      </c>
      <c r="B293" s="69" t="s">
        <v>538</v>
      </c>
      <c r="C293" s="70">
        <v>406382.0</v>
      </c>
      <c r="D293" s="69">
        <v>0.0</v>
      </c>
      <c r="E293" s="69">
        <v>0.0</v>
      </c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>
      <c r="A294" s="69" t="s">
        <v>539</v>
      </c>
      <c r="B294" s="69" t="s">
        <v>540</v>
      </c>
      <c r="C294" s="70">
        <v>1539667.32</v>
      </c>
      <c r="D294" s="70">
        <v>311563.74</v>
      </c>
      <c r="E294" s="70">
        <v>311563.74</v>
      </c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>
      <c r="A295" s="69" t="s">
        <v>541</v>
      </c>
      <c r="B295" s="69" t="s">
        <v>542</v>
      </c>
      <c r="C295" s="70">
        <v>638732.21</v>
      </c>
      <c r="D295" s="70">
        <v>371447.34</v>
      </c>
      <c r="E295" s="70">
        <v>371447.34</v>
      </c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>
      <c r="A296" s="69" t="s">
        <v>543</v>
      </c>
      <c r="B296" s="69" t="s">
        <v>544</v>
      </c>
      <c r="C296" s="70">
        <v>1140.0</v>
      </c>
      <c r="D296" s="69">
        <v>0.0</v>
      </c>
      <c r="E296" s="69">
        <v>0.0</v>
      </c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>
      <c r="A297" s="69" t="s">
        <v>545</v>
      </c>
      <c r="B297" s="69" t="s">
        <v>546</v>
      </c>
      <c r="C297" s="70">
        <v>35670.0</v>
      </c>
      <c r="D297" s="69">
        <v>0.0</v>
      </c>
      <c r="E297" s="69">
        <v>0.0</v>
      </c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>
      <c r="A298" s="69" t="s">
        <v>547</v>
      </c>
      <c r="B298" s="69" t="s">
        <v>548</v>
      </c>
      <c r="C298" s="70">
        <v>22599.0</v>
      </c>
      <c r="D298" s="69">
        <v>0.0</v>
      </c>
      <c r="E298" s="69">
        <v>0.0</v>
      </c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>
      <c r="A299" s="69" t="s">
        <v>549</v>
      </c>
      <c r="B299" s="69" t="s">
        <v>550</v>
      </c>
      <c r="C299" s="70">
        <v>292981.2</v>
      </c>
      <c r="D299" s="69">
        <v>0.0</v>
      </c>
      <c r="E299" s="69">
        <v>0.0</v>
      </c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>
      <c r="A300" s="69" t="s">
        <v>551</v>
      </c>
      <c r="B300" s="69" t="s">
        <v>552</v>
      </c>
      <c r="C300" s="70">
        <v>403002.05</v>
      </c>
      <c r="D300" s="70">
        <v>214286.9</v>
      </c>
      <c r="E300" s="70">
        <v>214286.9</v>
      </c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>
      <c r="A301" s="69" t="s">
        <v>553</v>
      </c>
      <c r="B301" s="69" t="s">
        <v>554</v>
      </c>
      <c r="C301" s="70">
        <v>120286.0</v>
      </c>
      <c r="D301" s="69">
        <v>0.0</v>
      </c>
      <c r="E301" s="69">
        <v>0.0</v>
      </c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>
      <c r="A302" s="69" t="s">
        <v>555</v>
      </c>
      <c r="B302" s="69" t="s">
        <v>458</v>
      </c>
      <c r="C302" s="70">
        <v>721760.0</v>
      </c>
      <c r="D302" s="69">
        <v>0.0</v>
      </c>
      <c r="E302" s="69">
        <v>0.0</v>
      </c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>
      <c r="A303" s="65" t="s">
        <v>263</v>
      </c>
      <c r="B303" s="4"/>
      <c r="C303" s="4"/>
      <c r="D303" s="4"/>
      <c r="E303" s="5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>
      <c r="A304" s="69" t="s">
        <v>317</v>
      </c>
      <c r="B304" s="69" t="s">
        <v>318</v>
      </c>
      <c r="C304" s="70">
        <v>38781.3</v>
      </c>
      <c r="D304" s="70">
        <v>10628.22</v>
      </c>
      <c r="E304" s="70">
        <v>10628.22</v>
      </c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>
      <c r="A305" s="69" t="s">
        <v>321</v>
      </c>
      <c r="B305" s="69" t="s">
        <v>322</v>
      </c>
      <c r="C305" s="70">
        <v>6640.0</v>
      </c>
      <c r="D305" s="69">
        <v>0.0</v>
      </c>
      <c r="E305" s="69">
        <v>0.0</v>
      </c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>
      <c r="A306" s="69" t="s">
        <v>556</v>
      </c>
      <c r="B306" s="69" t="s">
        <v>557</v>
      </c>
      <c r="C306" s="70">
        <v>24153.0</v>
      </c>
      <c r="D306" s="69">
        <v>0.0</v>
      </c>
      <c r="E306" s="69">
        <v>0.0</v>
      </c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>
      <c r="A307" s="69" t="s">
        <v>558</v>
      </c>
      <c r="B307" s="69" t="s">
        <v>559</v>
      </c>
      <c r="C307" s="70">
        <v>1000000.0</v>
      </c>
      <c r="D307" s="69">
        <v>0.0</v>
      </c>
      <c r="E307" s="69">
        <v>0.0</v>
      </c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>
      <c r="A308" s="69" t="s">
        <v>326</v>
      </c>
      <c r="B308" s="69" t="s">
        <v>327</v>
      </c>
      <c r="C308" s="70">
        <v>554864.31</v>
      </c>
      <c r="D308" s="70">
        <v>554864.31</v>
      </c>
      <c r="E308" s="70">
        <v>554864.31</v>
      </c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>
      <c r="A309" s="69" t="s">
        <v>328</v>
      </c>
      <c r="B309" s="69" t="s">
        <v>560</v>
      </c>
      <c r="C309" s="70">
        <v>1.392130652E7</v>
      </c>
      <c r="D309" s="70">
        <v>1.392130652E7</v>
      </c>
      <c r="E309" s="70">
        <v>1.392130652E7</v>
      </c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>
      <c r="A310" s="69" t="s">
        <v>330</v>
      </c>
      <c r="B310" s="69" t="s">
        <v>327</v>
      </c>
      <c r="C310" s="70">
        <v>1674883.96</v>
      </c>
      <c r="D310" s="70">
        <v>674883.96</v>
      </c>
      <c r="E310" s="70">
        <v>674883.96</v>
      </c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>
      <c r="A311" s="69" t="s">
        <v>561</v>
      </c>
      <c r="B311" s="69" t="s">
        <v>562</v>
      </c>
      <c r="C311" s="70">
        <v>15348.0</v>
      </c>
      <c r="D311" s="70">
        <v>15348.0</v>
      </c>
      <c r="E311" s="70">
        <v>15348.0</v>
      </c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>
      <c r="A312" s="69" t="s">
        <v>331</v>
      </c>
      <c r="B312" s="69" t="s">
        <v>327</v>
      </c>
      <c r="C312" s="70">
        <v>911029.47</v>
      </c>
      <c r="D312" s="70">
        <v>511029.47</v>
      </c>
      <c r="E312" s="70">
        <v>511029.47</v>
      </c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>
      <c r="A313" s="69" t="s">
        <v>332</v>
      </c>
      <c r="B313" s="69" t="s">
        <v>563</v>
      </c>
      <c r="C313" s="70">
        <v>11118.22</v>
      </c>
      <c r="D313" s="70">
        <v>11118.22</v>
      </c>
      <c r="E313" s="70">
        <v>5446.03</v>
      </c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>
      <c r="A314" s="69" t="s">
        <v>564</v>
      </c>
      <c r="B314" s="72" t="s">
        <v>565</v>
      </c>
      <c r="C314" s="70">
        <v>5940.0</v>
      </c>
      <c r="D314" s="70">
        <v>1980.0</v>
      </c>
      <c r="E314" s="70">
        <v>1980.0</v>
      </c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>
      <c r="A315" s="69" t="s">
        <v>336</v>
      </c>
      <c r="B315" s="69" t="s">
        <v>566</v>
      </c>
      <c r="C315" s="70">
        <v>1458930.4</v>
      </c>
      <c r="D315" s="70">
        <v>863220.28</v>
      </c>
      <c r="E315" s="70">
        <v>807951.0</v>
      </c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>
      <c r="A316" s="69" t="s">
        <v>338</v>
      </c>
      <c r="B316" s="69" t="s">
        <v>567</v>
      </c>
      <c r="C316" s="70">
        <v>604175.0</v>
      </c>
      <c r="D316" s="70">
        <v>164775.0</v>
      </c>
      <c r="E316" s="70">
        <v>54925.0</v>
      </c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>
      <c r="A317" s="69" t="s">
        <v>340</v>
      </c>
      <c r="B317" s="69" t="s">
        <v>568</v>
      </c>
      <c r="C317" s="70">
        <v>391609.67</v>
      </c>
      <c r="D317" s="70">
        <v>118050.25</v>
      </c>
      <c r="E317" s="70">
        <v>118050.25</v>
      </c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>
      <c r="A318" s="69" t="s">
        <v>344</v>
      </c>
      <c r="B318" s="69" t="s">
        <v>363</v>
      </c>
      <c r="C318" s="70">
        <v>280000.0</v>
      </c>
      <c r="D318" s="70">
        <v>63014.48</v>
      </c>
      <c r="E318" s="70">
        <v>63014.48</v>
      </c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>
      <c r="A319" s="69" t="s">
        <v>346</v>
      </c>
      <c r="B319" s="69" t="s">
        <v>568</v>
      </c>
      <c r="C319" s="70">
        <v>1317355.07</v>
      </c>
      <c r="D319" s="70">
        <v>259798.84</v>
      </c>
      <c r="E319" s="70">
        <v>259798.84</v>
      </c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>
      <c r="A320" s="69" t="s">
        <v>569</v>
      </c>
      <c r="B320" s="69" t="s">
        <v>500</v>
      </c>
      <c r="C320" s="70">
        <v>7218.0</v>
      </c>
      <c r="D320" s="69">
        <v>0.0</v>
      </c>
      <c r="E320" s="69">
        <v>0.0</v>
      </c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>
      <c r="A321" s="69" t="s">
        <v>570</v>
      </c>
      <c r="B321" s="69" t="s">
        <v>571</v>
      </c>
      <c r="C321" s="70">
        <v>3120.0</v>
      </c>
      <c r="D321" s="69">
        <v>0.0</v>
      </c>
      <c r="E321" s="69">
        <v>0.0</v>
      </c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>
      <c r="A322" s="69" t="s">
        <v>572</v>
      </c>
      <c r="B322" s="69" t="s">
        <v>573</v>
      </c>
      <c r="C322" s="70">
        <v>5990.0</v>
      </c>
      <c r="D322" s="69">
        <v>0.0</v>
      </c>
      <c r="E322" s="69">
        <v>0.0</v>
      </c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>
      <c r="A323" s="69" t="s">
        <v>357</v>
      </c>
      <c r="B323" s="69" t="s">
        <v>358</v>
      </c>
      <c r="C323" s="70">
        <v>5528068.68</v>
      </c>
      <c r="D323" s="70">
        <v>1367742.87</v>
      </c>
      <c r="E323" s="70">
        <v>921344.78</v>
      </c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>
      <c r="A324" s="69" t="s">
        <v>574</v>
      </c>
      <c r="B324" s="69" t="s">
        <v>575</v>
      </c>
      <c r="C324" s="70">
        <v>39636.95</v>
      </c>
      <c r="D324" s="70">
        <v>4180.0</v>
      </c>
      <c r="E324" s="70">
        <v>4180.0</v>
      </c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>
      <c r="A325" s="69" t="s">
        <v>359</v>
      </c>
      <c r="B325" s="69" t="s">
        <v>360</v>
      </c>
      <c r="C325" s="70">
        <v>40000.0</v>
      </c>
      <c r="D325" s="70">
        <v>4000.0</v>
      </c>
      <c r="E325" s="70">
        <v>4000.0</v>
      </c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>
      <c r="A326" s="69" t="s">
        <v>362</v>
      </c>
      <c r="B326" s="69" t="s">
        <v>576</v>
      </c>
      <c r="C326" s="70">
        <v>45341.0</v>
      </c>
      <c r="D326" s="70">
        <v>14985.0</v>
      </c>
      <c r="E326" s="70">
        <v>14985.0</v>
      </c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>
      <c r="A327" s="69" t="s">
        <v>364</v>
      </c>
      <c r="B327" s="69" t="s">
        <v>365</v>
      </c>
      <c r="C327" s="70">
        <v>713090.0</v>
      </c>
      <c r="D327" s="69">
        <v>0.0</v>
      </c>
      <c r="E327" s="69">
        <v>0.0</v>
      </c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>
      <c r="A328" s="69" t="s">
        <v>577</v>
      </c>
      <c r="B328" s="69" t="s">
        <v>500</v>
      </c>
      <c r="C328" s="70">
        <v>38750.0</v>
      </c>
      <c r="D328" s="69">
        <v>0.0</v>
      </c>
      <c r="E328" s="69">
        <v>0.0</v>
      </c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>
      <c r="A329" s="69" t="s">
        <v>578</v>
      </c>
      <c r="B329" s="69" t="s">
        <v>579</v>
      </c>
      <c r="C329" s="70">
        <v>1320.0</v>
      </c>
      <c r="D329" s="70">
        <v>1320.0</v>
      </c>
      <c r="E329" s="70">
        <v>1320.0</v>
      </c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>
      <c r="A330" s="69" t="s">
        <v>367</v>
      </c>
      <c r="B330" s="69" t="s">
        <v>368</v>
      </c>
      <c r="C330" s="70">
        <v>156594.0</v>
      </c>
      <c r="D330" s="70">
        <v>3016.0</v>
      </c>
      <c r="E330" s="69">
        <v>0.0</v>
      </c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>
      <c r="A331" s="69" t="s">
        <v>580</v>
      </c>
      <c r="B331" s="69" t="s">
        <v>581</v>
      </c>
      <c r="C331" s="70">
        <v>75908.0</v>
      </c>
      <c r="D331" s="70">
        <v>75908.0</v>
      </c>
      <c r="E331" s="70">
        <v>75908.0</v>
      </c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>
      <c r="A332" s="69" t="s">
        <v>582</v>
      </c>
      <c r="B332" s="69" t="s">
        <v>583</v>
      </c>
      <c r="C332" s="70">
        <v>4550.0</v>
      </c>
      <c r="D332" s="70">
        <v>2340.0</v>
      </c>
      <c r="E332" s="70">
        <v>1560.0</v>
      </c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>
      <c r="A333" s="69" t="s">
        <v>584</v>
      </c>
      <c r="B333" s="69" t="s">
        <v>585</v>
      </c>
      <c r="C333" s="70">
        <v>4885.76</v>
      </c>
      <c r="D333" s="70">
        <v>4885.76</v>
      </c>
      <c r="E333" s="70">
        <v>4885.76</v>
      </c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>
      <c r="A334" s="69" t="s">
        <v>373</v>
      </c>
      <c r="B334" s="69" t="s">
        <v>586</v>
      </c>
      <c r="C334" s="70">
        <v>2688225.41</v>
      </c>
      <c r="D334" s="70">
        <v>567721.11</v>
      </c>
      <c r="E334" s="70">
        <v>567721.11</v>
      </c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>
      <c r="A335" s="69" t="s">
        <v>378</v>
      </c>
      <c r="B335" s="69" t="s">
        <v>379</v>
      </c>
      <c r="C335" s="70">
        <v>6225.0</v>
      </c>
      <c r="D335" s="69">
        <v>0.0</v>
      </c>
      <c r="E335" s="69">
        <v>0.0</v>
      </c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>
      <c r="A336" s="69" t="s">
        <v>380</v>
      </c>
      <c r="B336" s="69" t="s">
        <v>587</v>
      </c>
      <c r="C336" s="70">
        <v>10404.56</v>
      </c>
      <c r="D336" s="70">
        <v>2000.0</v>
      </c>
      <c r="E336" s="70">
        <v>1000.0</v>
      </c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>
      <c r="A337" s="69" t="s">
        <v>384</v>
      </c>
      <c r="B337" s="69" t="s">
        <v>588</v>
      </c>
      <c r="C337" s="70">
        <v>530930.29</v>
      </c>
      <c r="D337" s="70">
        <v>101944.78</v>
      </c>
      <c r="E337" s="70">
        <v>58774.45</v>
      </c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>
      <c r="A338" s="69" t="s">
        <v>390</v>
      </c>
      <c r="B338" s="69" t="s">
        <v>589</v>
      </c>
      <c r="C338" s="70">
        <v>97459.4</v>
      </c>
      <c r="D338" s="70">
        <v>61656.1</v>
      </c>
      <c r="E338" s="70">
        <v>49197.5</v>
      </c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>
      <c r="A339" s="69" t="s">
        <v>392</v>
      </c>
      <c r="B339" s="69" t="s">
        <v>393</v>
      </c>
      <c r="C339" s="70">
        <v>46761.32</v>
      </c>
      <c r="D339" s="70">
        <v>46761.32</v>
      </c>
      <c r="E339" s="70">
        <v>46761.32</v>
      </c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>
      <c r="A340" s="69" t="s">
        <v>394</v>
      </c>
      <c r="B340" s="69" t="s">
        <v>379</v>
      </c>
      <c r="C340" s="70">
        <v>1390.0</v>
      </c>
      <c r="D340" s="69">
        <v>0.0</v>
      </c>
      <c r="E340" s="69">
        <v>0.0</v>
      </c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>
      <c r="A341" s="69" t="s">
        <v>590</v>
      </c>
      <c r="B341" s="69" t="s">
        <v>591</v>
      </c>
      <c r="C341" s="70">
        <v>160025.0</v>
      </c>
      <c r="D341" s="69">
        <v>0.0</v>
      </c>
      <c r="E341" s="69">
        <v>0.0</v>
      </c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>
      <c r="A342" s="69" t="s">
        <v>396</v>
      </c>
      <c r="B342" s="69" t="s">
        <v>327</v>
      </c>
      <c r="C342" s="70">
        <v>1353918.86</v>
      </c>
      <c r="D342" s="70">
        <v>483918.86</v>
      </c>
      <c r="E342" s="70">
        <v>483918.86</v>
      </c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>
      <c r="A343" s="69" t="s">
        <v>397</v>
      </c>
      <c r="B343" s="69" t="s">
        <v>592</v>
      </c>
      <c r="C343" s="70">
        <v>247515.41</v>
      </c>
      <c r="D343" s="70">
        <v>247515.41</v>
      </c>
      <c r="E343" s="70">
        <v>166746.57</v>
      </c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>
      <c r="A344" s="69" t="s">
        <v>398</v>
      </c>
      <c r="B344" s="69" t="s">
        <v>592</v>
      </c>
      <c r="C344" s="70">
        <v>1149059.62</v>
      </c>
      <c r="D344" s="70">
        <v>1149059.62</v>
      </c>
      <c r="E344" s="70">
        <v>756922.83</v>
      </c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>
      <c r="A345" s="69" t="s">
        <v>593</v>
      </c>
      <c r="B345" s="69" t="s">
        <v>592</v>
      </c>
      <c r="C345" s="70">
        <v>1063959.63</v>
      </c>
      <c r="D345" s="70">
        <v>1063959.63</v>
      </c>
      <c r="E345" s="70">
        <v>963263.21</v>
      </c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>
      <c r="A346" s="69" t="s">
        <v>594</v>
      </c>
      <c r="B346" s="69" t="s">
        <v>591</v>
      </c>
      <c r="C346" s="70">
        <v>24500.0</v>
      </c>
      <c r="D346" s="69">
        <v>0.0</v>
      </c>
      <c r="E346" s="69">
        <v>0.0</v>
      </c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>
      <c r="A347" s="69" t="s">
        <v>595</v>
      </c>
      <c r="B347" s="69" t="s">
        <v>591</v>
      </c>
      <c r="C347" s="70">
        <v>14700.0</v>
      </c>
      <c r="D347" s="69">
        <v>0.0</v>
      </c>
      <c r="E347" s="69">
        <v>0.0</v>
      </c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>
      <c r="A348" s="69" t="s">
        <v>401</v>
      </c>
      <c r="B348" s="69" t="s">
        <v>596</v>
      </c>
      <c r="C348" s="70">
        <v>24936.0</v>
      </c>
      <c r="D348" s="69">
        <v>0.0</v>
      </c>
      <c r="E348" s="69">
        <v>0.0</v>
      </c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>
      <c r="A349" s="69" t="s">
        <v>407</v>
      </c>
      <c r="B349" s="69" t="s">
        <v>597</v>
      </c>
      <c r="C349" s="70">
        <v>19560.0</v>
      </c>
      <c r="D349" s="69">
        <v>0.0</v>
      </c>
      <c r="E349" s="69">
        <v>0.0</v>
      </c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>
      <c r="A350" s="69" t="s">
        <v>411</v>
      </c>
      <c r="B350" s="69" t="s">
        <v>412</v>
      </c>
      <c r="C350" s="70">
        <v>232015.98</v>
      </c>
      <c r="D350" s="70">
        <v>232015.98</v>
      </c>
      <c r="E350" s="70">
        <v>232015.98</v>
      </c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>
      <c r="A351" s="69" t="s">
        <v>598</v>
      </c>
      <c r="B351" s="69" t="s">
        <v>599</v>
      </c>
      <c r="C351" s="70">
        <v>20316.03</v>
      </c>
      <c r="D351" s="70">
        <v>20316.03</v>
      </c>
      <c r="E351" s="69">
        <v>0.0</v>
      </c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>
      <c r="A352" s="69" t="s">
        <v>600</v>
      </c>
      <c r="B352" s="69" t="s">
        <v>596</v>
      </c>
      <c r="C352" s="70">
        <v>25500.0</v>
      </c>
      <c r="D352" s="69">
        <v>0.0</v>
      </c>
      <c r="E352" s="69">
        <v>0.0</v>
      </c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>
      <c r="A353" s="69" t="s">
        <v>421</v>
      </c>
      <c r="B353" s="69" t="s">
        <v>422</v>
      </c>
      <c r="C353" s="70">
        <v>671484.64</v>
      </c>
      <c r="D353" s="70">
        <v>231235.38</v>
      </c>
      <c r="E353" s="70">
        <v>231235.38</v>
      </c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>
      <c r="A354" s="69" t="s">
        <v>425</v>
      </c>
      <c r="B354" s="69" t="s">
        <v>601</v>
      </c>
      <c r="C354" s="70">
        <v>69820.59</v>
      </c>
      <c r="D354" s="70">
        <v>69713.59</v>
      </c>
      <c r="E354" s="70">
        <v>49816.68</v>
      </c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>
      <c r="A355" s="69" t="s">
        <v>602</v>
      </c>
      <c r="B355" s="69" t="s">
        <v>603</v>
      </c>
      <c r="C355" s="70">
        <v>709699.55</v>
      </c>
      <c r="D355" s="70">
        <v>709699.55</v>
      </c>
      <c r="E355" s="70">
        <v>674213.0</v>
      </c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>
      <c r="A356" s="69" t="s">
        <v>437</v>
      </c>
      <c r="B356" s="69" t="s">
        <v>604</v>
      </c>
      <c r="C356" s="70">
        <v>272912.82</v>
      </c>
      <c r="D356" s="70">
        <v>69646.83</v>
      </c>
      <c r="E356" s="70">
        <v>26734.01</v>
      </c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>
      <c r="A357" s="69" t="s">
        <v>439</v>
      </c>
      <c r="B357" s="69" t="s">
        <v>440</v>
      </c>
      <c r="C357" s="70">
        <v>2184215.59</v>
      </c>
      <c r="D357" s="70">
        <v>23285.6</v>
      </c>
      <c r="E357" s="70">
        <v>9399.0</v>
      </c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>
      <c r="A358" s="69" t="s">
        <v>442</v>
      </c>
      <c r="B358" s="69" t="s">
        <v>327</v>
      </c>
      <c r="C358" s="70">
        <v>558785.5</v>
      </c>
      <c r="D358" s="70">
        <v>558785.5</v>
      </c>
      <c r="E358" s="70">
        <v>558785.5</v>
      </c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>
      <c r="A359" s="69" t="s">
        <v>443</v>
      </c>
      <c r="B359" s="69" t="s">
        <v>605</v>
      </c>
      <c r="C359" s="70">
        <v>634124.81</v>
      </c>
      <c r="D359" s="70">
        <v>223675.38</v>
      </c>
      <c r="E359" s="70">
        <v>223675.38</v>
      </c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>
      <c r="A360" s="69" t="s">
        <v>448</v>
      </c>
      <c r="B360" s="69" t="s">
        <v>432</v>
      </c>
      <c r="C360" s="70">
        <v>7750.0</v>
      </c>
      <c r="D360" s="69">
        <v>0.0</v>
      </c>
      <c r="E360" s="69">
        <v>0.0</v>
      </c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>
      <c r="A361" s="69" t="s">
        <v>606</v>
      </c>
      <c r="B361" s="69" t="s">
        <v>607</v>
      </c>
      <c r="C361" s="70">
        <v>75114.24</v>
      </c>
      <c r="D361" s="69">
        <v>0.0</v>
      </c>
      <c r="E361" s="69">
        <v>0.0</v>
      </c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>
      <c r="A362" s="69" t="s">
        <v>608</v>
      </c>
      <c r="B362" s="69" t="s">
        <v>523</v>
      </c>
      <c r="C362" s="70">
        <v>3360.0</v>
      </c>
      <c r="D362" s="70">
        <v>3360.0</v>
      </c>
      <c r="E362" s="70">
        <v>3360.0</v>
      </c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>
      <c r="A363" s="69" t="s">
        <v>457</v>
      </c>
      <c r="B363" s="69" t="s">
        <v>458</v>
      </c>
      <c r="C363" s="70">
        <v>249437.0</v>
      </c>
      <c r="D363" s="70">
        <v>249437.0</v>
      </c>
      <c r="E363" s="70">
        <v>249437.0</v>
      </c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>
      <c r="A364" s="69" t="s">
        <v>459</v>
      </c>
      <c r="B364" s="69" t="s">
        <v>432</v>
      </c>
      <c r="C364" s="70">
        <v>136074.37</v>
      </c>
      <c r="D364" s="69">
        <v>0.0</v>
      </c>
      <c r="E364" s="69">
        <v>0.0</v>
      </c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>
      <c r="A365" s="69" t="s">
        <v>461</v>
      </c>
      <c r="B365" s="69" t="s">
        <v>609</v>
      </c>
      <c r="C365" s="70">
        <v>138721.0</v>
      </c>
      <c r="D365" s="70">
        <v>28554.36</v>
      </c>
      <c r="E365" s="70">
        <v>28554.36</v>
      </c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>
      <c r="A366" s="69" t="s">
        <v>610</v>
      </c>
      <c r="B366" s="69" t="s">
        <v>484</v>
      </c>
      <c r="C366" s="70">
        <v>97745.17</v>
      </c>
      <c r="D366" s="70">
        <v>57745.17</v>
      </c>
      <c r="E366" s="70">
        <v>57745.17</v>
      </c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>
      <c r="A367" s="69" t="s">
        <v>611</v>
      </c>
      <c r="B367" s="69" t="s">
        <v>515</v>
      </c>
      <c r="C367" s="70">
        <v>11136.0</v>
      </c>
      <c r="D367" s="69">
        <v>0.0</v>
      </c>
      <c r="E367" s="69">
        <v>0.0</v>
      </c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>
      <c r="A368" s="69" t="s">
        <v>467</v>
      </c>
      <c r="B368" s="69" t="s">
        <v>432</v>
      </c>
      <c r="C368" s="70">
        <v>42000.0</v>
      </c>
      <c r="D368" s="69">
        <v>0.0</v>
      </c>
      <c r="E368" s="69">
        <v>0.0</v>
      </c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>
      <c r="A369" s="69" t="s">
        <v>612</v>
      </c>
      <c r="B369" s="69" t="s">
        <v>515</v>
      </c>
      <c r="C369" s="70">
        <v>36000.0</v>
      </c>
      <c r="D369" s="69">
        <v>0.0</v>
      </c>
      <c r="E369" s="69">
        <v>0.0</v>
      </c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>
      <c r="A370" s="69" t="s">
        <v>470</v>
      </c>
      <c r="B370" s="69" t="s">
        <v>471</v>
      </c>
      <c r="C370" s="70">
        <v>143226.95</v>
      </c>
      <c r="D370" s="70">
        <v>143226.95</v>
      </c>
      <c r="E370" s="70">
        <v>143226.95</v>
      </c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>
      <c r="A371" s="69" t="s">
        <v>473</v>
      </c>
      <c r="B371" s="69" t="s">
        <v>613</v>
      </c>
      <c r="C371" s="70">
        <v>531100.42</v>
      </c>
      <c r="D371" s="70">
        <v>205783.29</v>
      </c>
      <c r="E371" s="70">
        <v>205783.29</v>
      </c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>
      <c r="A372" s="69" t="s">
        <v>475</v>
      </c>
      <c r="B372" s="69" t="s">
        <v>476</v>
      </c>
      <c r="C372" s="70">
        <v>7495.0</v>
      </c>
      <c r="D372" s="69">
        <v>0.0</v>
      </c>
      <c r="E372" s="69">
        <v>0.0</v>
      </c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>
      <c r="A373" s="69" t="s">
        <v>477</v>
      </c>
      <c r="B373" s="69" t="s">
        <v>478</v>
      </c>
      <c r="C373" s="70">
        <v>294000.0</v>
      </c>
      <c r="D373" s="70">
        <v>37021.0</v>
      </c>
      <c r="E373" s="70">
        <v>37021.0</v>
      </c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>
      <c r="A374" s="69" t="s">
        <v>614</v>
      </c>
      <c r="B374" s="69" t="s">
        <v>615</v>
      </c>
      <c r="C374" s="70">
        <v>39881.2</v>
      </c>
      <c r="D374" s="69">
        <v>0.0</v>
      </c>
      <c r="E374" s="69">
        <v>0.0</v>
      </c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>
      <c r="A375" s="69" t="s">
        <v>479</v>
      </c>
      <c r="B375" s="72" t="s">
        <v>616</v>
      </c>
      <c r="C375" s="70">
        <v>7179.12</v>
      </c>
      <c r="D375" s="69">
        <v>690.0</v>
      </c>
      <c r="E375" s="69">
        <v>690.0</v>
      </c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>
      <c r="A376" s="69" t="s">
        <v>617</v>
      </c>
      <c r="B376" s="69" t="s">
        <v>618</v>
      </c>
      <c r="C376" s="70">
        <v>16500.0</v>
      </c>
      <c r="D376" s="70">
        <v>16500.0</v>
      </c>
      <c r="E376" s="70">
        <v>16500.0</v>
      </c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>
      <c r="A377" s="69" t="s">
        <v>481</v>
      </c>
      <c r="B377" s="69" t="s">
        <v>482</v>
      </c>
      <c r="C377" s="70">
        <v>48452.0</v>
      </c>
      <c r="D377" s="70">
        <v>48452.0</v>
      </c>
      <c r="E377" s="70">
        <v>48452.0</v>
      </c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>
      <c r="A378" s="69" t="s">
        <v>483</v>
      </c>
      <c r="B378" s="69" t="s">
        <v>327</v>
      </c>
      <c r="C378" s="70">
        <v>607116.71</v>
      </c>
      <c r="D378" s="70">
        <v>607116.71</v>
      </c>
      <c r="E378" s="70">
        <v>607116.71</v>
      </c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>
      <c r="A379" s="69" t="s">
        <v>485</v>
      </c>
      <c r="B379" s="69" t="s">
        <v>486</v>
      </c>
      <c r="C379" s="70">
        <v>133360.68</v>
      </c>
      <c r="D379" s="70">
        <v>133360.68</v>
      </c>
      <c r="E379" s="70">
        <v>133360.68</v>
      </c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>
      <c r="A380" s="69" t="s">
        <v>495</v>
      </c>
      <c r="B380" s="69" t="s">
        <v>350</v>
      </c>
      <c r="C380" s="70">
        <v>54316.0</v>
      </c>
      <c r="D380" s="69">
        <v>0.0</v>
      </c>
      <c r="E380" s="69">
        <v>0.0</v>
      </c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>
      <c r="A381" s="69" t="s">
        <v>499</v>
      </c>
      <c r="B381" s="69" t="s">
        <v>619</v>
      </c>
      <c r="C381" s="70">
        <v>2250.0</v>
      </c>
      <c r="D381" s="69">
        <v>0.0</v>
      </c>
      <c r="E381" s="69">
        <v>0.0</v>
      </c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>
      <c r="A382" s="69" t="s">
        <v>620</v>
      </c>
      <c r="B382" s="69" t="s">
        <v>621</v>
      </c>
      <c r="C382" s="70">
        <v>144409.4</v>
      </c>
      <c r="D382" s="70">
        <v>64802.02</v>
      </c>
      <c r="E382" s="70">
        <v>44409.4</v>
      </c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>
      <c r="A383" s="69" t="s">
        <v>622</v>
      </c>
      <c r="B383" s="69" t="s">
        <v>623</v>
      </c>
      <c r="C383" s="70">
        <v>15795.24</v>
      </c>
      <c r="D383" s="70">
        <v>15702.18</v>
      </c>
      <c r="E383" s="69">
        <v>0.0</v>
      </c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>
      <c r="A384" s="69" t="s">
        <v>624</v>
      </c>
      <c r="B384" s="69" t="s">
        <v>625</v>
      </c>
      <c r="C384" s="70">
        <v>160018.03</v>
      </c>
      <c r="D384" s="70">
        <v>105846.85</v>
      </c>
      <c r="E384" s="69">
        <v>0.0</v>
      </c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>
      <c r="A385" s="69" t="s">
        <v>510</v>
      </c>
      <c r="B385" s="69" t="s">
        <v>511</v>
      </c>
      <c r="C385" s="70">
        <v>70800.0</v>
      </c>
      <c r="D385" s="69">
        <v>0.0</v>
      </c>
      <c r="E385" s="69">
        <v>0.0</v>
      </c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>
      <c r="A386" s="69" t="s">
        <v>626</v>
      </c>
      <c r="B386" s="69" t="s">
        <v>515</v>
      </c>
      <c r="C386" s="70">
        <v>189500.0</v>
      </c>
      <c r="D386" s="69">
        <v>0.0</v>
      </c>
      <c r="E386" s="69">
        <v>0.0</v>
      </c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>
      <c r="A387" s="69" t="s">
        <v>627</v>
      </c>
      <c r="B387" s="69" t="s">
        <v>628</v>
      </c>
      <c r="C387" s="70">
        <v>4960.0</v>
      </c>
      <c r="D387" s="70">
        <v>1240.0</v>
      </c>
      <c r="E387" s="70">
        <v>1240.0</v>
      </c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>
      <c r="A388" s="69" t="s">
        <v>629</v>
      </c>
      <c r="B388" s="72" t="s">
        <v>630</v>
      </c>
      <c r="C388" s="70">
        <v>3000.0</v>
      </c>
      <c r="D388" s="70">
        <v>3000.0</v>
      </c>
      <c r="E388" s="70">
        <v>3000.0</v>
      </c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>
      <c r="A389" s="69" t="s">
        <v>514</v>
      </c>
      <c r="B389" s="69" t="s">
        <v>631</v>
      </c>
      <c r="C389" s="70">
        <v>24000.0</v>
      </c>
      <c r="D389" s="69">
        <v>0.0</v>
      </c>
      <c r="E389" s="69">
        <v>0.0</v>
      </c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>
      <c r="A390" s="69" t="s">
        <v>516</v>
      </c>
      <c r="B390" s="69" t="s">
        <v>511</v>
      </c>
      <c r="C390" s="70">
        <v>1669525.0</v>
      </c>
      <c r="D390" s="69">
        <v>0.0</v>
      </c>
      <c r="E390" s="69">
        <v>0.0</v>
      </c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>
      <c r="A391" s="69" t="s">
        <v>522</v>
      </c>
      <c r="B391" s="69" t="s">
        <v>632</v>
      </c>
      <c r="C391" s="70">
        <v>311349.0</v>
      </c>
      <c r="D391" s="69">
        <v>0.0</v>
      </c>
      <c r="E391" s="69">
        <v>0.0</v>
      </c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>
      <c r="A392" s="69" t="s">
        <v>633</v>
      </c>
      <c r="B392" s="69" t="s">
        <v>360</v>
      </c>
      <c r="C392" s="70">
        <v>80131.49</v>
      </c>
      <c r="D392" s="70">
        <v>8426.32</v>
      </c>
      <c r="E392" s="70">
        <v>8426.32</v>
      </c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>
      <c r="A393" s="69" t="s">
        <v>532</v>
      </c>
      <c r="B393" s="69" t="s">
        <v>533</v>
      </c>
      <c r="C393" s="70">
        <v>259295.64</v>
      </c>
      <c r="D393" s="70">
        <v>61734.75</v>
      </c>
      <c r="E393" s="70">
        <v>41156.5</v>
      </c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>
      <c r="A394" s="69" t="s">
        <v>534</v>
      </c>
      <c r="B394" s="69" t="s">
        <v>535</v>
      </c>
      <c r="C394" s="70">
        <v>1241856.48</v>
      </c>
      <c r="D394" s="70">
        <v>570856.48</v>
      </c>
      <c r="E394" s="70">
        <v>229805.38</v>
      </c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>
      <c r="A395" s="69" t="s">
        <v>634</v>
      </c>
      <c r="B395" s="69" t="s">
        <v>635</v>
      </c>
      <c r="C395" s="70">
        <v>666959.96</v>
      </c>
      <c r="D395" s="70">
        <v>152223.99</v>
      </c>
      <c r="E395" s="70">
        <v>102005.84</v>
      </c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>
      <c r="A396" s="69" t="s">
        <v>537</v>
      </c>
      <c r="B396" s="69" t="s">
        <v>636</v>
      </c>
      <c r="C396" s="70">
        <v>62432.0</v>
      </c>
      <c r="D396" s="69">
        <v>0.0</v>
      </c>
      <c r="E396" s="69">
        <v>0.0</v>
      </c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>
      <c r="A397" s="69" t="s">
        <v>539</v>
      </c>
      <c r="B397" s="69" t="s">
        <v>540</v>
      </c>
      <c r="C397" s="70">
        <v>1182114.54</v>
      </c>
      <c r="D397" s="70">
        <v>77262.24</v>
      </c>
      <c r="E397" s="70">
        <v>77262.24</v>
      </c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>
      <c r="A398" s="69" t="s">
        <v>543</v>
      </c>
      <c r="B398" s="69" t="s">
        <v>544</v>
      </c>
      <c r="C398" s="70">
        <v>2300.0</v>
      </c>
      <c r="D398" s="69">
        <v>0.0</v>
      </c>
      <c r="E398" s="69">
        <v>0.0</v>
      </c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>
      <c r="A399" s="69" t="s">
        <v>547</v>
      </c>
      <c r="B399" s="69" t="s">
        <v>548</v>
      </c>
      <c r="C399" s="70">
        <v>18954.0</v>
      </c>
      <c r="D399" s="70">
        <v>18954.0</v>
      </c>
      <c r="E399" s="70">
        <v>18954.0</v>
      </c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>
      <c r="A400" s="69" t="s">
        <v>551</v>
      </c>
      <c r="B400" s="69" t="s">
        <v>637</v>
      </c>
      <c r="C400" s="70">
        <v>6237734.56</v>
      </c>
      <c r="D400" s="70">
        <v>2784103.98</v>
      </c>
      <c r="E400" s="70">
        <v>2784103.98</v>
      </c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>
      <c r="A401" s="65" t="s">
        <v>265</v>
      </c>
      <c r="B401" s="4"/>
      <c r="C401" s="4"/>
      <c r="D401" s="4"/>
      <c r="E401" s="5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>
      <c r="A402" s="69" t="s">
        <v>328</v>
      </c>
      <c r="B402" s="69" t="s">
        <v>560</v>
      </c>
      <c r="C402" s="70">
        <v>6085000.9</v>
      </c>
      <c r="D402" s="70">
        <v>6085000.9</v>
      </c>
      <c r="E402" s="70">
        <v>6085000.9</v>
      </c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>
      <c r="A403" s="69" t="s">
        <v>398</v>
      </c>
      <c r="B403" s="69" t="s">
        <v>592</v>
      </c>
      <c r="C403" s="70">
        <v>438481.16</v>
      </c>
      <c r="D403" s="70">
        <v>438481.16</v>
      </c>
      <c r="E403" s="70">
        <v>219366.27</v>
      </c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>
      <c r="A404" s="69" t="s">
        <v>399</v>
      </c>
      <c r="B404" s="69" t="s">
        <v>592</v>
      </c>
      <c r="C404" s="70">
        <v>558779.81</v>
      </c>
      <c r="D404" s="70">
        <v>558779.81</v>
      </c>
      <c r="E404" s="70">
        <v>274956.56</v>
      </c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>
      <c r="A405" s="65" t="s">
        <v>267</v>
      </c>
      <c r="B405" s="4"/>
      <c r="C405" s="4"/>
      <c r="D405" s="4"/>
      <c r="E405" s="5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>
      <c r="A406" s="69" t="s">
        <v>328</v>
      </c>
      <c r="B406" s="69" t="s">
        <v>560</v>
      </c>
      <c r="C406" s="70">
        <v>446754.84</v>
      </c>
      <c r="D406" s="70">
        <v>446754.84</v>
      </c>
      <c r="E406" s="70">
        <v>446754.84</v>
      </c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>
      <c r="A407" s="65" t="s">
        <v>269</v>
      </c>
      <c r="B407" s="4"/>
      <c r="C407" s="4"/>
      <c r="D407" s="4"/>
      <c r="E407" s="5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>
      <c r="A408" s="69" t="s">
        <v>321</v>
      </c>
      <c r="B408" s="69" t="s">
        <v>322</v>
      </c>
      <c r="C408" s="70">
        <v>1660.0</v>
      </c>
      <c r="D408" s="70">
        <v>1660.0</v>
      </c>
      <c r="E408" s="70">
        <v>1660.0</v>
      </c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>
      <c r="A409" s="69" t="s">
        <v>569</v>
      </c>
      <c r="B409" s="69" t="s">
        <v>500</v>
      </c>
      <c r="C409" s="70">
        <v>36660.0</v>
      </c>
      <c r="D409" s="69">
        <v>0.0</v>
      </c>
      <c r="E409" s="69">
        <v>0.0</v>
      </c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>
      <c r="A410" s="69" t="s">
        <v>421</v>
      </c>
      <c r="B410" s="69" t="s">
        <v>422</v>
      </c>
      <c r="C410" s="70">
        <v>26179.59</v>
      </c>
      <c r="D410" s="70">
        <v>26173.37</v>
      </c>
      <c r="E410" s="70">
        <v>26173.37</v>
      </c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>
      <c r="A411" s="69" t="s">
        <v>611</v>
      </c>
      <c r="B411" s="69" t="s">
        <v>500</v>
      </c>
      <c r="C411" s="70">
        <v>27900.0</v>
      </c>
      <c r="D411" s="69">
        <v>0.0</v>
      </c>
      <c r="E411" s="69">
        <v>0.0</v>
      </c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>
      <c r="A412" s="69" t="s">
        <v>614</v>
      </c>
      <c r="B412" s="69" t="s">
        <v>638</v>
      </c>
      <c r="C412" s="70">
        <v>22110.0</v>
      </c>
      <c r="D412" s="69">
        <v>0.0</v>
      </c>
      <c r="E412" s="69">
        <v>0.0</v>
      </c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>
      <c r="A413" s="69" t="s">
        <v>639</v>
      </c>
      <c r="B413" s="69" t="s">
        <v>640</v>
      </c>
      <c r="C413" s="70">
        <v>12780.0</v>
      </c>
      <c r="D413" s="69">
        <v>0.0</v>
      </c>
      <c r="E413" s="69">
        <v>0.0</v>
      </c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>
      <c r="A414" s="69" t="s">
        <v>485</v>
      </c>
      <c r="B414" s="69" t="s">
        <v>486</v>
      </c>
      <c r="C414" s="70">
        <v>35996.26</v>
      </c>
      <c r="D414" s="70">
        <v>35996.26</v>
      </c>
      <c r="E414" s="70">
        <v>35996.26</v>
      </c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>
      <c r="A415" s="69" t="s">
        <v>641</v>
      </c>
      <c r="B415" s="69" t="s">
        <v>625</v>
      </c>
      <c r="C415" s="69">
        <v>0.0</v>
      </c>
      <c r="D415" s="69">
        <v>0.0</v>
      </c>
      <c r="E415" s="69">
        <v>0.0</v>
      </c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>
      <c r="A416" s="69" t="s">
        <v>626</v>
      </c>
      <c r="B416" s="69" t="s">
        <v>515</v>
      </c>
      <c r="C416" s="70">
        <v>60000.0</v>
      </c>
      <c r="D416" s="69">
        <v>0.0</v>
      </c>
      <c r="E416" s="69">
        <v>0.0</v>
      </c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>
      <c r="A417" s="69" t="s">
        <v>522</v>
      </c>
      <c r="B417" s="69" t="s">
        <v>523</v>
      </c>
      <c r="C417" s="70">
        <v>22165.0</v>
      </c>
      <c r="D417" s="69">
        <v>0.0</v>
      </c>
      <c r="E417" s="69">
        <v>0.0</v>
      </c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>
      <c r="A418" s="69" t="s">
        <v>328</v>
      </c>
      <c r="B418" s="69" t="s">
        <v>560</v>
      </c>
      <c r="C418" s="70">
        <v>211420.48</v>
      </c>
      <c r="D418" s="70">
        <v>211420.48</v>
      </c>
      <c r="E418" s="70">
        <v>211420.48</v>
      </c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>
      <c r="A419" s="69" t="s">
        <v>642</v>
      </c>
      <c r="B419" s="69" t="s">
        <v>581</v>
      </c>
      <c r="C419" s="70">
        <v>39238.06</v>
      </c>
      <c r="D419" s="69">
        <v>0.0</v>
      </c>
      <c r="E419" s="69">
        <v>0.0</v>
      </c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>
      <c r="A420" s="69" t="s">
        <v>643</v>
      </c>
      <c r="B420" s="69" t="s">
        <v>644</v>
      </c>
      <c r="C420" s="70">
        <v>2525.0</v>
      </c>
      <c r="D420" s="70">
        <v>2525.0</v>
      </c>
      <c r="E420" s="70">
        <v>2525.0</v>
      </c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>
      <c r="A421" s="69" t="s">
        <v>375</v>
      </c>
      <c r="B421" s="69" t="s">
        <v>592</v>
      </c>
      <c r="C421" s="70">
        <v>2439.04</v>
      </c>
      <c r="D421" s="70">
        <v>2439.04</v>
      </c>
      <c r="E421" s="69">
        <v>0.0</v>
      </c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>
      <c r="A422" s="69" t="s">
        <v>384</v>
      </c>
      <c r="B422" s="69" t="s">
        <v>645</v>
      </c>
      <c r="C422" s="69">
        <v>0.0</v>
      </c>
      <c r="D422" s="69">
        <v>0.0</v>
      </c>
      <c r="E422" s="69">
        <v>0.0</v>
      </c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>
      <c r="A423" s="69" t="s">
        <v>646</v>
      </c>
      <c r="B423" s="69" t="s">
        <v>647</v>
      </c>
      <c r="C423" s="69">
        <v>412.12</v>
      </c>
      <c r="D423" s="69">
        <v>412.12</v>
      </c>
      <c r="E423" s="69">
        <v>309.09</v>
      </c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>
      <c r="A424" s="69" t="s">
        <v>392</v>
      </c>
      <c r="B424" s="69" t="s">
        <v>648</v>
      </c>
      <c r="C424" s="70">
        <v>56817.54</v>
      </c>
      <c r="D424" s="70">
        <v>56817.54</v>
      </c>
      <c r="E424" s="70">
        <v>56817.54</v>
      </c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>
      <c r="A425" s="69" t="s">
        <v>397</v>
      </c>
      <c r="B425" s="69" t="s">
        <v>592</v>
      </c>
      <c r="C425" s="70">
        <v>4572.07</v>
      </c>
      <c r="D425" s="70">
        <v>4572.07</v>
      </c>
      <c r="E425" s="70">
        <v>2094.06</v>
      </c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>
      <c r="A426" s="69" t="s">
        <v>398</v>
      </c>
      <c r="B426" s="69" t="s">
        <v>592</v>
      </c>
      <c r="C426" s="70">
        <v>214263.14</v>
      </c>
      <c r="D426" s="70">
        <v>214263.14</v>
      </c>
      <c r="E426" s="70">
        <v>108895.19</v>
      </c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>
      <c r="A427" s="69" t="s">
        <v>399</v>
      </c>
      <c r="B427" s="69" t="s">
        <v>592</v>
      </c>
      <c r="C427" s="70">
        <v>365391.06</v>
      </c>
      <c r="D427" s="70">
        <v>365391.06</v>
      </c>
      <c r="E427" s="70">
        <v>181479.89</v>
      </c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>
      <c r="A428" s="69" t="s">
        <v>649</v>
      </c>
      <c r="B428" s="69" t="s">
        <v>650</v>
      </c>
      <c r="C428" s="70">
        <v>7471.51</v>
      </c>
      <c r="D428" s="70">
        <v>7471.51</v>
      </c>
      <c r="E428" s="70">
        <v>5743.29</v>
      </c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>
      <c r="A429" s="65" t="s">
        <v>274</v>
      </c>
      <c r="B429" s="4"/>
      <c r="C429" s="4"/>
      <c r="D429" s="4"/>
      <c r="E429" s="5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>
      <c r="A430" s="69" t="s">
        <v>326</v>
      </c>
      <c r="B430" s="69" t="s">
        <v>651</v>
      </c>
      <c r="C430" s="70">
        <v>108456.3</v>
      </c>
      <c r="D430" s="70">
        <v>108456.3</v>
      </c>
      <c r="E430" s="70">
        <v>108456.3</v>
      </c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>
      <c r="A431" s="69" t="s">
        <v>411</v>
      </c>
      <c r="B431" s="69" t="s">
        <v>651</v>
      </c>
      <c r="C431" s="70">
        <v>28071.18</v>
      </c>
      <c r="D431" s="70">
        <v>28071.18</v>
      </c>
      <c r="E431" s="70">
        <v>28071.18</v>
      </c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>
      <c r="A432" s="65" t="s">
        <v>261</v>
      </c>
      <c r="B432" s="4"/>
      <c r="C432" s="4"/>
      <c r="D432" s="4"/>
      <c r="E432" s="5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>
      <c r="A433" s="69" t="s">
        <v>328</v>
      </c>
      <c r="B433" s="69" t="s">
        <v>560</v>
      </c>
      <c r="C433" s="70">
        <v>2642309.24</v>
      </c>
      <c r="D433" s="70">
        <v>2642309.24</v>
      </c>
      <c r="E433" s="70">
        <v>2642309.24</v>
      </c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>
      <c r="A434" s="69" t="s">
        <v>332</v>
      </c>
      <c r="B434" s="69" t="s">
        <v>563</v>
      </c>
      <c r="C434" s="70">
        <v>6634.76</v>
      </c>
      <c r="D434" s="70">
        <v>6634.76</v>
      </c>
      <c r="E434" s="70">
        <v>4434.77</v>
      </c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>
      <c r="A435" s="69" t="s">
        <v>373</v>
      </c>
      <c r="B435" s="69" t="s">
        <v>586</v>
      </c>
      <c r="C435" s="70">
        <v>350000.0</v>
      </c>
      <c r="D435" s="70">
        <v>16307.26</v>
      </c>
      <c r="E435" s="70">
        <v>16307.26</v>
      </c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>
      <c r="A436" s="69" t="s">
        <v>652</v>
      </c>
      <c r="B436" s="69" t="s">
        <v>653</v>
      </c>
      <c r="C436" s="70">
        <v>43361.25</v>
      </c>
      <c r="D436" s="70">
        <v>43361.25</v>
      </c>
      <c r="E436" s="70">
        <v>43361.25</v>
      </c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>
      <c r="A437" s="69" t="s">
        <v>397</v>
      </c>
      <c r="B437" s="69" t="s">
        <v>592</v>
      </c>
      <c r="C437" s="70">
        <v>5098.28</v>
      </c>
      <c r="D437" s="70">
        <v>5098.28</v>
      </c>
      <c r="E437" s="70">
        <v>3224.77</v>
      </c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>
      <c r="A438" s="69" t="s">
        <v>398</v>
      </c>
      <c r="B438" s="69" t="s">
        <v>592</v>
      </c>
      <c r="C438" s="70">
        <v>324790.58</v>
      </c>
      <c r="D438" s="70">
        <v>324790.58</v>
      </c>
      <c r="E438" s="70">
        <v>217441.42</v>
      </c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>
      <c r="A439" s="69" t="s">
        <v>399</v>
      </c>
      <c r="B439" s="69" t="s">
        <v>592</v>
      </c>
      <c r="C439" s="70">
        <v>355908.28</v>
      </c>
      <c r="D439" s="70">
        <v>355908.28</v>
      </c>
      <c r="E439" s="70">
        <v>229528.48</v>
      </c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>
      <c r="A440" s="69" t="s">
        <v>421</v>
      </c>
      <c r="B440" s="69" t="s">
        <v>422</v>
      </c>
      <c r="C440" s="70">
        <v>48399.24</v>
      </c>
      <c r="D440" s="70">
        <v>48391.11</v>
      </c>
      <c r="E440" s="70">
        <v>48391.11</v>
      </c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>
      <c r="A441" s="69" t="s">
        <v>439</v>
      </c>
      <c r="B441" s="69" t="s">
        <v>440</v>
      </c>
      <c r="C441" s="70">
        <v>571000.0</v>
      </c>
      <c r="D441" s="70">
        <v>11988.21</v>
      </c>
      <c r="E441" s="70">
        <v>3298.75</v>
      </c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>
      <c r="A442" s="69" t="s">
        <v>654</v>
      </c>
      <c r="B442" s="69" t="s">
        <v>653</v>
      </c>
      <c r="C442" s="70">
        <v>47153.75</v>
      </c>
      <c r="D442" s="70">
        <v>47153.75</v>
      </c>
      <c r="E442" s="70">
        <v>47153.75</v>
      </c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>
      <c r="A443" s="65" t="s">
        <v>655</v>
      </c>
      <c r="B443" s="4"/>
      <c r="C443" s="4"/>
      <c r="D443" s="4"/>
      <c r="E443" s="5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>
      <c r="A444" s="69" t="s">
        <v>328</v>
      </c>
      <c r="B444" s="69" t="s">
        <v>560</v>
      </c>
      <c r="C444" s="70">
        <v>248651.25</v>
      </c>
      <c r="D444" s="70">
        <v>248651.25</v>
      </c>
      <c r="E444" s="70">
        <v>248651.25</v>
      </c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>
      <c r="A445" s="65" t="s">
        <v>656</v>
      </c>
      <c r="B445" s="4"/>
      <c r="C445" s="4"/>
      <c r="D445" s="4"/>
      <c r="E445" s="5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>
      <c r="A446" s="69" t="s">
        <v>328</v>
      </c>
      <c r="B446" s="69" t="s">
        <v>560</v>
      </c>
      <c r="C446" s="70">
        <v>45415.5</v>
      </c>
      <c r="D446" s="70">
        <v>45415.5</v>
      </c>
      <c r="E446" s="70">
        <v>45415.5</v>
      </c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>
      <c r="A447" s="65" t="s">
        <v>657</v>
      </c>
      <c r="B447" s="4"/>
      <c r="C447" s="4"/>
      <c r="D447" s="4"/>
      <c r="E447" s="5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>
      <c r="A448" s="69" t="s">
        <v>328</v>
      </c>
      <c r="B448" s="69" t="s">
        <v>560</v>
      </c>
      <c r="C448" s="70">
        <v>241060.89</v>
      </c>
      <c r="D448" s="70">
        <v>241060.89</v>
      </c>
      <c r="E448" s="70">
        <v>241060.89</v>
      </c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>
      <c r="A449" s="73" t="s">
        <v>658</v>
      </c>
      <c r="B449" s="5"/>
      <c r="C449" s="70">
        <f t="shared" ref="C449:E449" si="16">SUM(C159:C448)</f>
        <v>181009825.1</v>
      </c>
      <c r="D449" s="70">
        <f t="shared" si="16"/>
        <v>133132741.8</v>
      </c>
      <c r="E449" s="70">
        <f t="shared" si="16"/>
        <v>124139537</v>
      </c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>
      <c r="A452" s="65" t="s">
        <v>659</v>
      </c>
      <c r="B452" s="5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>
      <c r="A453" s="68" t="s">
        <v>660</v>
      </c>
      <c r="B453" s="68" t="s">
        <v>661</v>
      </c>
      <c r="C453" s="33"/>
      <c r="D453" s="36" t="s">
        <v>162</v>
      </c>
      <c r="E453" s="4"/>
      <c r="F453" s="5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>
      <c r="A454" s="69" t="s">
        <v>662</v>
      </c>
      <c r="B454" s="70">
        <v>66184.9</v>
      </c>
      <c r="C454" s="33"/>
      <c r="D454" s="40"/>
      <c r="E454" s="19"/>
      <c r="F454" s="17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>
      <c r="A455" s="69" t="s">
        <v>663</v>
      </c>
      <c r="B455" s="70">
        <v>57403.6</v>
      </c>
      <c r="C455" s="33"/>
      <c r="D455" s="21"/>
      <c r="F455" s="22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>
      <c r="A456" s="69" t="s">
        <v>664</v>
      </c>
      <c r="B456" s="70">
        <v>8781.3</v>
      </c>
      <c r="C456" s="33"/>
      <c r="D456" s="23"/>
      <c r="E456" s="25"/>
      <c r="F456" s="24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>
      <c r="A457" s="69" t="s">
        <v>665</v>
      </c>
      <c r="B457" s="70">
        <v>386491.75</v>
      </c>
      <c r="C457" s="33"/>
      <c r="D457" s="53" t="s">
        <v>666</v>
      </c>
      <c r="E457" s="19"/>
      <c r="F457" s="17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>
      <c r="A458" s="69" t="s">
        <v>663</v>
      </c>
      <c r="B458" s="70">
        <v>3401.4</v>
      </c>
      <c r="C458" s="33"/>
      <c r="D458" s="21"/>
      <c r="F458" s="22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>
      <c r="A459" s="69" t="s">
        <v>664</v>
      </c>
      <c r="B459" s="70">
        <v>383090.35</v>
      </c>
      <c r="C459" s="33"/>
      <c r="D459" s="21"/>
      <c r="F459" s="22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>
      <c r="A460" s="69" t="s">
        <v>667</v>
      </c>
      <c r="B460" s="70">
        <v>24217.39</v>
      </c>
      <c r="C460" s="33"/>
      <c r="D460" s="23"/>
      <c r="E460" s="25"/>
      <c r="F460" s="24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>
      <c r="A461" s="69" t="s">
        <v>668</v>
      </c>
      <c r="B461" s="70">
        <v>24217.39</v>
      </c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>
      <c r="A462" s="69" t="s">
        <v>669</v>
      </c>
      <c r="B462" s="70">
        <v>270637.24</v>
      </c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>
      <c r="A463" s="69" t="s">
        <v>663</v>
      </c>
      <c r="B463" s="70">
        <v>17688.84</v>
      </c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>
      <c r="A464" s="69" t="s">
        <v>664</v>
      </c>
      <c r="B464" s="70">
        <v>252948.4</v>
      </c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>
      <c r="A465" s="69" t="s">
        <v>670</v>
      </c>
      <c r="B465" s="70">
        <v>358811.85</v>
      </c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>
      <c r="A466" s="69" t="s">
        <v>663</v>
      </c>
      <c r="B466" s="70">
        <v>3673.8</v>
      </c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>
      <c r="A467" s="69" t="s">
        <v>664</v>
      </c>
      <c r="B467" s="70">
        <v>355138.05</v>
      </c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>
      <c r="A468" s="69" t="s">
        <v>671</v>
      </c>
      <c r="B468" s="70">
        <v>1725689.56</v>
      </c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>
      <c r="A469" s="69" t="s">
        <v>663</v>
      </c>
      <c r="B469" s="70">
        <v>946759.16</v>
      </c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>
      <c r="A470" s="69" t="s">
        <v>664</v>
      </c>
      <c r="B470" s="70">
        <v>778930.4</v>
      </c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>
      <c r="A471" s="69" t="s">
        <v>672</v>
      </c>
      <c r="B471" s="70">
        <v>89549.87</v>
      </c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>
      <c r="A472" s="69" t="s">
        <v>663</v>
      </c>
      <c r="B472" s="70">
        <v>12940.2</v>
      </c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>
      <c r="A473" s="69" t="s">
        <v>664</v>
      </c>
      <c r="B473" s="70">
        <v>76609.67</v>
      </c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>
      <c r="A474" s="69" t="s">
        <v>673</v>
      </c>
      <c r="B474" s="70">
        <v>132425.27</v>
      </c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>
      <c r="A475" s="69" t="s">
        <v>663</v>
      </c>
      <c r="B475" s="70">
        <v>15070.2</v>
      </c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>
      <c r="A476" s="69" t="s">
        <v>664</v>
      </c>
      <c r="B476" s="70">
        <v>117355.07</v>
      </c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>
      <c r="A477" s="69" t="s">
        <v>674</v>
      </c>
      <c r="B477" s="70">
        <v>99580.0</v>
      </c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>
      <c r="A478" s="69" t="s">
        <v>663</v>
      </c>
      <c r="B478" s="70">
        <v>89239.0</v>
      </c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>
      <c r="A479" s="69" t="s">
        <v>664</v>
      </c>
      <c r="B479" s="70">
        <v>10341.0</v>
      </c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>
      <c r="A480" s="69" t="s">
        <v>675</v>
      </c>
      <c r="B480" s="70">
        <v>1076839.71</v>
      </c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>
      <c r="A481" s="69" t="s">
        <v>663</v>
      </c>
      <c r="B481" s="70">
        <v>1076839.71</v>
      </c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>
      <c r="A482" s="69" t="s">
        <v>676</v>
      </c>
      <c r="B482" s="70">
        <v>60808.0</v>
      </c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>
      <c r="A483" s="69" t="s">
        <v>663</v>
      </c>
      <c r="B483" s="70">
        <v>23348.6</v>
      </c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>
      <c r="A484" s="69" t="s">
        <v>664</v>
      </c>
      <c r="B484" s="70">
        <v>37459.4</v>
      </c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>
      <c r="A485" s="69" t="s">
        <v>677</v>
      </c>
      <c r="B485" s="70">
        <v>16400.0</v>
      </c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>
      <c r="A486" s="69" t="s">
        <v>663</v>
      </c>
      <c r="B486" s="70">
        <v>16400.0</v>
      </c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>
      <c r="A487" s="69" t="s">
        <v>678</v>
      </c>
      <c r="B487" s="70">
        <v>189258.38</v>
      </c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>
      <c r="A488" s="69" t="s">
        <v>663</v>
      </c>
      <c r="B488" s="70">
        <v>2192.98</v>
      </c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>
      <c r="A489" s="69" t="s">
        <v>664</v>
      </c>
      <c r="B489" s="70">
        <v>187065.4</v>
      </c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>
      <c r="A490" s="69" t="s">
        <v>679</v>
      </c>
      <c r="B490" s="70">
        <v>3962.67</v>
      </c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>
      <c r="A491" s="69" t="s">
        <v>668</v>
      </c>
      <c r="B491" s="70">
        <v>3962.67</v>
      </c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>
      <c r="A492" s="69" t="s">
        <v>680</v>
      </c>
      <c r="B492" s="70">
        <v>206755.98</v>
      </c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>
      <c r="A493" s="69" t="s">
        <v>663</v>
      </c>
      <c r="B493" s="70">
        <v>16740.0</v>
      </c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>
      <c r="A494" s="69" t="s">
        <v>664</v>
      </c>
      <c r="B494" s="70">
        <v>190015.98</v>
      </c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>
      <c r="A495" s="69" t="s">
        <v>681</v>
      </c>
      <c r="B495" s="69">
        <v>502.38</v>
      </c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>
      <c r="A496" s="69" t="s">
        <v>663</v>
      </c>
      <c r="B496" s="69">
        <v>502.38</v>
      </c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>
      <c r="A497" s="69" t="s">
        <v>682</v>
      </c>
      <c r="B497" s="70">
        <v>13500.0</v>
      </c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>
      <c r="A498" s="69" t="s">
        <v>663</v>
      </c>
      <c r="B498" s="70">
        <v>13500.0</v>
      </c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>
      <c r="A499" s="69" t="s">
        <v>683</v>
      </c>
      <c r="B499" s="70">
        <v>26500.0</v>
      </c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>
      <c r="A500" s="69" t="s">
        <v>668</v>
      </c>
      <c r="B500" s="70">
        <v>26500.0</v>
      </c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>
      <c r="A501" s="69" t="s">
        <v>684</v>
      </c>
      <c r="B501" s="70">
        <v>378011.83</v>
      </c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>
      <c r="A502" s="69" t="s">
        <v>663</v>
      </c>
      <c r="B502" s="70">
        <v>378011.83</v>
      </c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>
      <c r="A503" s="69" t="s">
        <v>685</v>
      </c>
      <c r="B503" s="70">
        <v>741807.39</v>
      </c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>
      <c r="A504" s="69" t="s">
        <v>663</v>
      </c>
      <c r="B504" s="70">
        <v>741807.39</v>
      </c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>
      <c r="A505" s="69" t="s">
        <v>686</v>
      </c>
      <c r="B505" s="70">
        <v>111194.9</v>
      </c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>
      <c r="A506" s="69" t="s">
        <v>663</v>
      </c>
      <c r="B506" s="70">
        <v>68282.08</v>
      </c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>
      <c r="A507" s="69" t="s">
        <v>664</v>
      </c>
      <c r="B507" s="70">
        <v>42912.82</v>
      </c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>
      <c r="A508" s="69" t="s">
        <v>687</v>
      </c>
      <c r="B508" s="70">
        <v>900450.0</v>
      </c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>
      <c r="A509" s="69" t="s">
        <v>668</v>
      </c>
      <c r="B509" s="70">
        <v>900450.0</v>
      </c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>
      <c r="A510" s="69" t="s">
        <v>688</v>
      </c>
      <c r="B510" s="70">
        <v>5160.0</v>
      </c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>
      <c r="A511" s="69" t="s">
        <v>663</v>
      </c>
      <c r="B511" s="70">
        <v>5160.0</v>
      </c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>
      <c r="A512" s="69" t="s">
        <v>689</v>
      </c>
      <c r="B512" s="70">
        <v>191112.25</v>
      </c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>
      <c r="A513" s="69" t="s">
        <v>663</v>
      </c>
      <c r="B513" s="70">
        <v>13965.33</v>
      </c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>
      <c r="A514" s="69" t="s">
        <v>664</v>
      </c>
      <c r="B514" s="70">
        <v>177146.92</v>
      </c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>
      <c r="A515" s="69" t="s">
        <v>690</v>
      </c>
      <c r="B515" s="70">
        <v>212736.1</v>
      </c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>
      <c r="A516" s="69" t="s">
        <v>663</v>
      </c>
      <c r="B516" s="70">
        <v>128611.29</v>
      </c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>
      <c r="A517" s="69" t="s">
        <v>664</v>
      </c>
      <c r="B517" s="70">
        <v>84124.81</v>
      </c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>
      <c r="A518" s="69" t="s">
        <v>691</v>
      </c>
      <c r="B518" s="70">
        <v>40020.0</v>
      </c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>
      <c r="A519" s="69" t="s">
        <v>663</v>
      </c>
      <c r="B519" s="70">
        <v>40020.0</v>
      </c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>
      <c r="A520" s="69" t="s">
        <v>663</v>
      </c>
      <c r="B520" s="74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>
      <c r="A521" s="69" t="s">
        <v>692</v>
      </c>
      <c r="B521" s="70">
        <v>260250.0</v>
      </c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>
      <c r="A522" s="69" t="s">
        <v>668</v>
      </c>
      <c r="B522" s="70">
        <v>260250.0</v>
      </c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>
      <c r="A523" s="69" t="s">
        <v>693</v>
      </c>
      <c r="B523" s="70">
        <v>14850.0</v>
      </c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>
      <c r="A524" s="69" t="s">
        <v>668</v>
      </c>
      <c r="B524" s="70">
        <v>14850.0</v>
      </c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>
      <c r="A525" s="69" t="s">
        <v>694</v>
      </c>
      <c r="B525" s="70">
        <v>15000.0</v>
      </c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>
      <c r="A526" s="69" t="s">
        <v>668</v>
      </c>
      <c r="B526" s="70">
        <v>15000.0</v>
      </c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>
      <c r="A527" s="69" t="s">
        <v>695</v>
      </c>
      <c r="B527" s="70">
        <v>88931.6</v>
      </c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>
      <c r="A528" s="69" t="s">
        <v>663</v>
      </c>
      <c r="B528" s="70">
        <v>70210.6</v>
      </c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>
      <c r="A529" s="69" t="s">
        <v>664</v>
      </c>
      <c r="B529" s="70">
        <v>18721.0</v>
      </c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>
      <c r="A530" s="69" t="s">
        <v>696</v>
      </c>
      <c r="B530" s="70">
        <v>42723.99</v>
      </c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>
      <c r="A531" s="69" t="s">
        <v>664</v>
      </c>
      <c r="B531" s="70">
        <v>42723.99</v>
      </c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>
      <c r="A532" s="69" t="s">
        <v>697</v>
      </c>
      <c r="B532" s="70">
        <v>16500.0</v>
      </c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>
      <c r="A533" s="69" t="s">
        <v>668</v>
      </c>
      <c r="B533" s="70">
        <v>16500.0</v>
      </c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>
      <c r="A534" s="69" t="s">
        <v>698</v>
      </c>
      <c r="B534" s="70">
        <v>15000.0</v>
      </c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>
      <c r="A535" s="69" t="s">
        <v>668</v>
      </c>
      <c r="B535" s="70">
        <v>15000.0</v>
      </c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>
      <c r="A536" s="69" t="s">
        <v>699</v>
      </c>
      <c r="B536" s="70">
        <v>7515.28</v>
      </c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>
      <c r="A537" s="69" t="s">
        <v>663</v>
      </c>
      <c r="B537" s="70">
        <v>7515.28</v>
      </c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>
      <c r="A538" s="69" t="s">
        <v>700</v>
      </c>
      <c r="B538" s="70">
        <v>30000.0</v>
      </c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>
      <c r="A539" s="69" t="s">
        <v>668</v>
      </c>
      <c r="B539" s="70">
        <v>30000.0</v>
      </c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>
      <c r="A540" s="69" t="s">
        <v>701</v>
      </c>
      <c r="B540" s="70">
        <v>15000.0</v>
      </c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>
      <c r="A541" s="69" t="s">
        <v>668</v>
      </c>
      <c r="B541" s="70">
        <v>15000.0</v>
      </c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>
      <c r="A542" s="69" t="s">
        <v>702</v>
      </c>
      <c r="B542" s="70">
        <v>159030.42</v>
      </c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>
      <c r="A543" s="69" t="s">
        <v>663</v>
      </c>
      <c r="B543" s="70">
        <v>27930.0</v>
      </c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>
      <c r="A544" s="69" t="s">
        <v>664</v>
      </c>
      <c r="B544" s="70">
        <v>131100.42</v>
      </c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>
      <c r="A545" s="69" t="s">
        <v>703</v>
      </c>
      <c r="B545" s="70">
        <v>16500.0</v>
      </c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>
      <c r="A546" s="69" t="s">
        <v>668</v>
      </c>
      <c r="B546" s="70">
        <v>16500.0</v>
      </c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>
      <c r="A547" s="69" t="s">
        <v>704</v>
      </c>
      <c r="B547" s="70">
        <v>433994.62</v>
      </c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>
      <c r="A548" s="69" t="s">
        <v>663</v>
      </c>
      <c r="B548" s="70">
        <v>3580.29</v>
      </c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>
      <c r="A549" s="69" t="s">
        <v>664</v>
      </c>
      <c r="B549" s="70">
        <v>430414.33</v>
      </c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>
      <c r="A550" s="69" t="s">
        <v>705</v>
      </c>
      <c r="B550" s="70">
        <v>1141465.58</v>
      </c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>
      <c r="A551" s="69" t="s">
        <v>663</v>
      </c>
      <c r="B551" s="70">
        <v>1141465.58</v>
      </c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>
      <c r="A552" s="69" t="s">
        <v>706</v>
      </c>
      <c r="B552" s="70">
        <v>82959.24</v>
      </c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>
      <c r="A553" s="69" t="s">
        <v>663</v>
      </c>
      <c r="B553" s="70">
        <v>82959.24</v>
      </c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>
      <c r="A554" s="69" t="s">
        <v>707</v>
      </c>
      <c r="B554" s="70">
        <v>8767.32</v>
      </c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>
      <c r="A555" s="69" t="s">
        <v>663</v>
      </c>
      <c r="B555" s="70">
        <v>8767.32</v>
      </c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>
      <c r="A556" s="69" t="s">
        <v>708</v>
      </c>
      <c r="B556" s="70">
        <v>1977.88</v>
      </c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>
      <c r="A557" s="69" t="s">
        <v>663</v>
      </c>
      <c r="B557" s="70">
        <v>1977.88</v>
      </c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>
      <c r="A558" s="69" t="s">
        <v>709</v>
      </c>
      <c r="B558" s="70">
        <v>11960.0</v>
      </c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>
      <c r="A559" s="69" t="s">
        <v>663</v>
      </c>
      <c r="B559" s="70">
        <v>11960.0</v>
      </c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>
      <c r="A560" s="69" t="s">
        <v>710</v>
      </c>
      <c r="B560" s="70">
        <v>343971.94</v>
      </c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>
      <c r="A561" s="69" t="s">
        <v>663</v>
      </c>
      <c r="B561" s="70">
        <v>2920.84</v>
      </c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>
      <c r="A562" s="69" t="s">
        <v>664</v>
      </c>
      <c r="B562" s="70">
        <v>341051.1</v>
      </c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>
      <c r="A563" s="68" t="s">
        <v>711</v>
      </c>
      <c r="B563" s="67">
        <f>SUM(B454:B562)</f>
        <v>20070010.58</v>
      </c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>
      <c r="A564" s="65" t="s">
        <v>712</v>
      </c>
      <c r="B564" s="5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</sheetData>
  <mergeCells count="97">
    <mergeCell ref="J4:K4"/>
    <mergeCell ref="L4:L5"/>
    <mergeCell ref="N4:P4"/>
    <mergeCell ref="N5:P7"/>
    <mergeCell ref="N8:P11"/>
    <mergeCell ref="A1:L1"/>
    <mergeCell ref="A2:L2"/>
    <mergeCell ref="A4:A5"/>
    <mergeCell ref="B4:C4"/>
    <mergeCell ref="D4:E4"/>
    <mergeCell ref="F4:G4"/>
    <mergeCell ref="H4:I4"/>
    <mergeCell ref="A22:L22"/>
    <mergeCell ref="A26:L26"/>
    <mergeCell ref="A29:E29"/>
    <mergeCell ref="H30:J30"/>
    <mergeCell ref="H31:J33"/>
    <mergeCell ref="H34:J37"/>
    <mergeCell ref="B62:E62"/>
    <mergeCell ref="C69:C71"/>
    <mergeCell ref="D69:D71"/>
    <mergeCell ref="E69:E71"/>
    <mergeCell ref="F69:F71"/>
    <mergeCell ref="A63:E63"/>
    <mergeCell ref="A65:L65"/>
    <mergeCell ref="K67:M67"/>
    <mergeCell ref="A68:I68"/>
    <mergeCell ref="A69:A71"/>
    <mergeCell ref="B69:B71"/>
    <mergeCell ref="I69:I71"/>
    <mergeCell ref="B86:B87"/>
    <mergeCell ref="C86:C87"/>
    <mergeCell ref="A149:H149"/>
    <mergeCell ref="A152:L152"/>
    <mergeCell ref="A153:L153"/>
    <mergeCell ref="A155:E155"/>
    <mergeCell ref="A156:E156"/>
    <mergeCell ref="H157:J157"/>
    <mergeCell ref="A158:E158"/>
    <mergeCell ref="H158:J160"/>
    <mergeCell ref="H161:J164"/>
    <mergeCell ref="A303:E303"/>
    <mergeCell ref="A401:E401"/>
    <mergeCell ref="A405:E405"/>
    <mergeCell ref="A407:E407"/>
    <mergeCell ref="A429:E429"/>
    <mergeCell ref="D454:F456"/>
    <mergeCell ref="D457:F460"/>
    <mergeCell ref="A564:B564"/>
    <mergeCell ref="A432:E432"/>
    <mergeCell ref="A443:E443"/>
    <mergeCell ref="A445:E445"/>
    <mergeCell ref="A447:E447"/>
    <mergeCell ref="A449:B449"/>
    <mergeCell ref="A452:B452"/>
    <mergeCell ref="D453:F453"/>
    <mergeCell ref="K68:M75"/>
    <mergeCell ref="K76:M79"/>
    <mergeCell ref="J84:M87"/>
    <mergeCell ref="J88:M91"/>
    <mergeCell ref="J98:L104"/>
    <mergeCell ref="J105:L108"/>
    <mergeCell ref="D86:D87"/>
    <mergeCell ref="E86:E87"/>
    <mergeCell ref="G69:G71"/>
    <mergeCell ref="H69:H71"/>
    <mergeCell ref="A79:I79"/>
    <mergeCell ref="A82:L82"/>
    <mergeCell ref="J83:M83"/>
    <mergeCell ref="A85:G85"/>
    <mergeCell ref="A86:A87"/>
    <mergeCell ref="F86:F87"/>
    <mergeCell ref="G86:G87"/>
    <mergeCell ref="A91:G91"/>
    <mergeCell ref="A93:L93"/>
    <mergeCell ref="A94:L94"/>
    <mergeCell ref="A96:G96"/>
    <mergeCell ref="J97:L97"/>
    <mergeCell ref="A98:G98"/>
    <mergeCell ref="A102:G102"/>
    <mergeCell ref="A107:G107"/>
    <mergeCell ref="A109:G109"/>
    <mergeCell ref="A114:G114"/>
    <mergeCell ref="A120:G120"/>
    <mergeCell ref="A122:L122"/>
    <mergeCell ref="G126:G128"/>
    <mergeCell ref="H126:H128"/>
    <mergeCell ref="K129:M129"/>
    <mergeCell ref="K130:M132"/>
    <mergeCell ref="K133:M136"/>
    <mergeCell ref="A125:H125"/>
    <mergeCell ref="A126:A128"/>
    <mergeCell ref="B126:B128"/>
    <mergeCell ref="C126:C128"/>
    <mergeCell ref="D126:D128"/>
    <mergeCell ref="E126:E128"/>
    <mergeCell ref="F126:F128"/>
  </mergeCells>
  <hyperlinks>
    <hyperlink r:id="rId1" ref="N8"/>
    <hyperlink r:id="rId2" ref="J88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43.25"/>
    <col customWidth="1" min="3" max="3" width="38.75"/>
  </cols>
  <sheetData>
    <row r="1">
      <c r="A1" s="75" t="s">
        <v>713</v>
      </c>
      <c r="B1" s="4"/>
      <c r="C1" s="5"/>
      <c r="D1" s="76"/>
      <c r="E1" s="77"/>
      <c r="F1" s="77"/>
      <c r="G1" s="77"/>
      <c r="H1" s="77"/>
      <c r="I1" s="77"/>
      <c r="J1" s="77"/>
      <c r="K1" s="77"/>
      <c r="L1" s="77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>
      <c r="A4" s="79" t="s">
        <v>714</v>
      </c>
      <c r="B4" s="79" t="s">
        <v>715</v>
      </c>
      <c r="C4" s="79" t="s">
        <v>716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>
      <c r="A5" s="80" t="s">
        <v>717</v>
      </c>
      <c r="B5" s="81" t="s">
        <v>718</v>
      </c>
      <c r="C5" s="81" t="s">
        <v>719</v>
      </c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38"/>
      <c r="B6" s="81" t="s">
        <v>720</v>
      </c>
      <c r="C6" s="81" t="s">
        <v>721</v>
      </c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>
      <c r="A7" s="80" t="s">
        <v>722</v>
      </c>
      <c r="B7" s="81" t="s">
        <v>723</v>
      </c>
      <c r="C7" s="81" t="s">
        <v>719</v>
      </c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38"/>
      <c r="B8" s="81" t="s">
        <v>724</v>
      </c>
      <c r="C8" s="81" t="s">
        <v>725</v>
      </c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>
      <c r="A9" s="80" t="s">
        <v>726</v>
      </c>
      <c r="B9" s="81" t="s">
        <v>727</v>
      </c>
      <c r="C9" s="81" t="s">
        <v>728</v>
      </c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>
      <c r="A10" s="38"/>
      <c r="B10" s="81" t="s">
        <v>729</v>
      </c>
      <c r="C10" s="81" t="s">
        <v>730</v>
      </c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>
      <c r="A11" s="82" t="s">
        <v>731</v>
      </c>
      <c r="B11" s="4"/>
      <c r="C11" s="5"/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>
      <c r="A12" s="78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78"/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>
      <c r="A18" s="78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>
      <c r="A19" s="78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</sheetData>
  <mergeCells count="5">
    <mergeCell ref="A1:C1"/>
    <mergeCell ref="A5:A6"/>
    <mergeCell ref="A7:A8"/>
    <mergeCell ref="A9:A10"/>
    <mergeCell ref="A11:C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3" max="3" width="31.88"/>
    <col customWidth="1" min="4" max="4" width="14.63"/>
  </cols>
  <sheetData>
    <row r="1">
      <c r="A1" s="83" t="s">
        <v>732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5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</row>
    <row r="2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</row>
    <row r="3">
      <c r="A3" s="65" t="s">
        <v>733</v>
      </c>
      <c r="B3" s="4"/>
      <c r="C3" s="4"/>
      <c r="D3" s="4"/>
      <c r="E3" s="4"/>
      <c r="F3" s="4"/>
      <c r="G3" s="4"/>
      <c r="H3" s="4"/>
      <c r="I3" s="4"/>
      <c r="J3" s="4"/>
      <c r="K3" s="4"/>
      <c r="L3" s="5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</row>
    <row r="4">
      <c r="A4" s="68" t="s">
        <v>734</v>
      </c>
      <c r="B4" s="68" t="s">
        <v>735</v>
      </c>
      <c r="C4" s="68" t="s">
        <v>736</v>
      </c>
      <c r="D4" s="68" t="s">
        <v>737</v>
      </c>
      <c r="E4" s="68" t="s">
        <v>738</v>
      </c>
      <c r="F4" s="68" t="s">
        <v>739</v>
      </c>
      <c r="G4" s="68" t="s">
        <v>740</v>
      </c>
      <c r="H4" s="68" t="s">
        <v>741</v>
      </c>
      <c r="I4" s="68" t="s">
        <v>742</v>
      </c>
      <c r="J4" s="68" t="s">
        <v>743</v>
      </c>
      <c r="K4" s="68" t="s">
        <v>744</v>
      </c>
      <c r="L4" s="68" t="s">
        <v>219</v>
      </c>
      <c r="O4" s="36" t="s">
        <v>162</v>
      </c>
      <c r="P4" s="4"/>
      <c r="Q4" s="5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</row>
    <row r="5">
      <c r="A5" s="69" t="s">
        <v>745</v>
      </c>
      <c r="B5" s="69">
        <v>2.0</v>
      </c>
      <c r="C5" s="69">
        <v>15.0</v>
      </c>
      <c r="D5" s="69">
        <v>47.0</v>
      </c>
      <c r="E5" s="69">
        <v>8.0</v>
      </c>
      <c r="F5" s="69"/>
      <c r="G5" s="69"/>
      <c r="H5" s="69"/>
      <c r="I5" s="69"/>
      <c r="J5" s="68">
        <f t="shared" ref="J5:J21" si="1">SUM(B5:E5)</f>
        <v>72</v>
      </c>
      <c r="K5" s="68">
        <f t="shared" ref="K5:K21" si="2">SUM(F5:I5)</f>
        <v>0</v>
      </c>
      <c r="L5" s="68">
        <f t="shared" ref="L5:L21" si="3">SUM(J5:K5)</f>
        <v>72</v>
      </c>
      <c r="O5" s="40"/>
      <c r="P5" s="19"/>
      <c r="Q5" s="17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</row>
    <row r="6">
      <c r="A6" s="69" t="s">
        <v>746</v>
      </c>
      <c r="B6" s="69">
        <v>0.0</v>
      </c>
      <c r="C6" s="69">
        <v>1.0</v>
      </c>
      <c r="D6" s="69">
        <v>1.0</v>
      </c>
      <c r="E6" s="69">
        <v>3.0</v>
      </c>
      <c r="F6" s="69"/>
      <c r="G6" s="69"/>
      <c r="H6" s="69"/>
      <c r="I6" s="69"/>
      <c r="J6" s="68">
        <f t="shared" si="1"/>
        <v>5</v>
      </c>
      <c r="K6" s="68">
        <f t="shared" si="2"/>
        <v>0</v>
      </c>
      <c r="L6" s="68">
        <f t="shared" si="3"/>
        <v>5</v>
      </c>
      <c r="O6" s="21"/>
      <c r="Q6" s="22"/>
      <c r="S6" s="78"/>
      <c r="T6" s="78"/>
      <c r="U6" s="78"/>
      <c r="V6" s="78"/>
      <c r="W6" s="78"/>
      <c r="X6" s="78"/>
      <c r="Y6" s="78"/>
      <c r="Z6" s="78"/>
      <c r="AA6" s="78"/>
      <c r="AB6" s="78"/>
    </row>
    <row r="7">
      <c r="A7" s="69" t="s">
        <v>747</v>
      </c>
      <c r="B7" s="69">
        <v>12.0</v>
      </c>
      <c r="C7" s="69">
        <v>12.0</v>
      </c>
      <c r="D7" s="69">
        <v>13.0</v>
      </c>
      <c r="E7" s="69">
        <v>12.0</v>
      </c>
      <c r="F7" s="69"/>
      <c r="G7" s="69"/>
      <c r="H7" s="69"/>
      <c r="I7" s="69"/>
      <c r="J7" s="68">
        <f t="shared" si="1"/>
        <v>49</v>
      </c>
      <c r="K7" s="68">
        <f t="shared" si="2"/>
        <v>0</v>
      </c>
      <c r="L7" s="68">
        <f t="shared" si="3"/>
        <v>49</v>
      </c>
      <c r="O7" s="23"/>
      <c r="P7" s="25"/>
      <c r="Q7" s="24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</row>
    <row r="8">
      <c r="A8" s="69" t="s">
        <v>748</v>
      </c>
      <c r="B8" s="69">
        <v>0.0</v>
      </c>
      <c r="C8" s="69">
        <v>0.0</v>
      </c>
      <c r="D8" s="69">
        <v>1.0</v>
      </c>
      <c r="E8" s="69">
        <v>3.0</v>
      </c>
      <c r="F8" s="69"/>
      <c r="G8" s="69"/>
      <c r="H8" s="69"/>
      <c r="I8" s="69"/>
      <c r="J8" s="68">
        <f t="shared" si="1"/>
        <v>4</v>
      </c>
      <c r="K8" s="68">
        <f t="shared" si="2"/>
        <v>0</v>
      </c>
      <c r="L8" s="68">
        <f t="shared" si="3"/>
        <v>4</v>
      </c>
      <c r="O8" s="53" t="s">
        <v>749</v>
      </c>
      <c r="P8" s="19"/>
      <c r="Q8" s="17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</row>
    <row r="9">
      <c r="A9" s="69" t="s">
        <v>750</v>
      </c>
      <c r="B9" s="69">
        <v>1.0</v>
      </c>
      <c r="C9" s="69">
        <v>2.0</v>
      </c>
      <c r="D9" s="69">
        <v>0.0</v>
      </c>
      <c r="E9" s="69">
        <v>1.0</v>
      </c>
      <c r="F9" s="69"/>
      <c r="G9" s="69"/>
      <c r="H9" s="69"/>
      <c r="I9" s="69"/>
      <c r="J9" s="68">
        <f t="shared" si="1"/>
        <v>4</v>
      </c>
      <c r="K9" s="68">
        <f t="shared" si="2"/>
        <v>0</v>
      </c>
      <c r="L9" s="68">
        <f t="shared" si="3"/>
        <v>4</v>
      </c>
      <c r="O9" s="21"/>
      <c r="Q9" s="22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</row>
    <row r="10">
      <c r="A10" s="69" t="s">
        <v>751</v>
      </c>
      <c r="B10" s="69">
        <v>14.0</v>
      </c>
      <c r="C10" s="69">
        <v>18.0</v>
      </c>
      <c r="D10" s="69">
        <v>15.0</v>
      </c>
      <c r="E10" s="69">
        <v>7.0</v>
      </c>
      <c r="F10" s="69"/>
      <c r="G10" s="69"/>
      <c r="H10" s="69"/>
      <c r="I10" s="69"/>
      <c r="J10" s="68">
        <f t="shared" si="1"/>
        <v>54</v>
      </c>
      <c r="K10" s="68">
        <f t="shared" si="2"/>
        <v>0</v>
      </c>
      <c r="L10" s="68">
        <f t="shared" si="3"/>
        <v>54</v>
      </c>
      <c r="O10" s="21"/>
      <c r="Q10" s="22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</row>
    <row r="11">
      <c r="A11" s="69" t="s">
        <v>752</v>
      </c>
      <c r="B11" s="69">
        <v>0.0</v>
      </c>
      <c r="C11" s="69">
        <v>0.0</v>
      </c>
      <c r="D11" s="69">
        <v>2.0</v>
      </c>
      <c r="E11" s="69">
        <v>0.0</v>
      </c>
      <c r="F11" s="69"/>
      <c r="G11" s="69"/>
      <c r="H11" s="69"/>
      <c r="I11" s="69"/>
      <c r="J11" s="68">
        <f t="shared" si="1"/>
        <v>2</v>
      </c>
      <c r="K11" s="68">
        <f t="shared" si="2"/>
        <v>0</v>
      </c>
      <c r="L11" s="68">
        <f t="shared" si="3"/>
        <v>2</v>
      </c>
      <c r="O11" s="23"/>
      <c r="P11" s="25"/>
      <c r="Q11" s="24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</row>
    <row r="12">
      <c r="A12" s="69" t="s">
        <v>753</v>
      </c>
      <c r="B12" s="69">
        <v>0.0</v>
      </c>
      <c r="C12" s="69">
        <v>5.0</v>
      </c>
      <c r="D12" s="69">
        <v>0.0</v>
      </c>
      <c r="E12" s="69">
        <v>8.0</v>
      </c>
      <c r="F12" s="69"/>
      <c r="G12" s="69"/>
      <c r="H12" s="69"/>
      <c r="I12" s="69"/>
      <c r="J12" s="68">
        <f t="shared" si="1"/>
        <v>13</v>
      </c>
      <c r="K12" s="68">
        <f t="shared" si="2"/>
        <v>0</v>
      </c>
      <c r="L12" s="68">
        <f t="shared" si="3"/>
        <v>13</v>
      </c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</row>
    <row r="13">
      <c r="A13" s="69" t="s">
        <v>754</v>
      </c>
      <c r="B13" s="69">
        <v>0.0</v>
      </c>
      <c r="C13" s="69">
        <v>0.0</v>
      </c>
      <c r="D13" s="69">
        <v>0.0</v>
      </c>
      <c r="E13" s="69">
        <v>0.0</v>
      </c>
      <c r="F13" s="69"/>
      <c r="G13" s="69"/>
      <c r="H13" s="69"/>
      <c r="I13" s="69"/>
      <c r="J13" s="68">
        <f t="shared" si="1"/>
        <v>0</v>
      </c>
      <c r="K13" s="68">
        <f t="shared" si="2"/>
        <v>0</v>
      </c>
      <c r="L13" s="68">
        <f t="shared" si="3"/>
        <v>0</v>
      </c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</row>
    <row r="14">
      <c r="A14" s="69" t="s">
        <v>755</v>
      </c>
      <c r="B14" s="69">
        <v>0.0</v>
      </c>
      <c r="C14" s="69">
        <v>2.0</v>
      </c>
      <c r="D14" s="69">
        <v>1.0</v>
      </c>
      <c r="E14" s="69">
        <v>2.0</v>
      </c>
      <c r="F14" s="69"/>
      <c r="G14" s="69"/>
      <c r="H14" s="69"/>
      <c r="I14" s="69"/>
      <c r="J14" s="68">
        <f t="shared" si="1"/>
        <v>5</v>
      </c>
      <c r="K14" s="68">
        <f t="shared" si="2"/>
        <v>0</v>
      </c>
      <c r="L14" s="68">
        <f t="shared" si="3"/>
        <v>5</v>
      </c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</row>
    <row r="15">
      <c r="A15" s="69" t="s">
        <v>756</v>
      </c>
      <c r="B15" s="69">
        <v>4.0</v>
      </c>
      <c r="C15" s="69">
        <v>4.0</v>
      </c>
      <c r="D15" s="69">
        <v>3.0</v>
      </c>
      <c r="E15" s="69">
        <v>4.0</v>
      </c>
      <c r="F15" s="69"/>
      <c r="G15" s="69"/>
      <c r="H15" s="69"/>
      <c r="I15" s="69"/>
      <c r="J15" s="68">
        <f t="shared" si="1"/>
        <v>15</v>
      </c>
      <c r="K15" s="68">
        <f t="shared" si="2"/>
        <v>0</v>
      </c>
      <c r="L15" s="68">
        <f t="shared" si="3"/>
        <v>15</v>
      </c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</row>
    <row r="16">
      <c r="A16" s="69" t="s">
        <v>757</v>
      </c>
      <c r="B16" s="69">
        <v>1.0</v>
      </c>
      <c r="C16" s="69">
        <v>4.0</v>
      </c>
      <c r="D16" s="69">
        <v>5.0</v>
      </c>
      <c r="E16" s="69">
        <v>0.0</v>
      </c>
      <c r="F16" s="69"/>
      <c r="G16" s="69"/>
      <c r="H16" s="69"/>
      <c r="I16" s="69"/>
      <c r="J16" s="68">
        <f t="shared" si="1"/>
        <v>10</v>
      </c>
      <c r="K16" s="68">
        <f t="shared" si="2"/>
        <v>0</v>
      </c>
      <c r="L16" s="68">
        <f t="shared" si="3"/>
        <v>10</v>
      </c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</row>
    <row r="17">
      <c r="A17" s="69" t="s">
        <v>758</v>
      </c>
      <c r="B17" s="69">
        <v>2.0</v>
      </c>
      <c r="C17" s="69">
        <v>7.0</v>
      </c>
      <c r="D17" s="69">
        <v>4.0</v>
      </c>
      <c r="E17" s="69">
        <v>0.0</v>
      </c>
      <c r="F17" s="69"/>
      <c r="G17" s="69"/>
      <c r="H17" s="69"/>
      <c r="I17" s="69"/>
      <c r="J17" s="68">
        <f t="shared" si="1"/>
        <v>13</v>
      </c>
      <c r="K17" s="68">
        <f t="shared" si="2"/>
        <v>0</v>
      </c>
      <c r="L17" s="68">
        <f t="shared" si="3"/>
        <v>13</v>
      </c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</row>
    <row r="18">
      <c r="A18" s="69" t="s">
        <v>759</v>
      </c>
      <c r="B18" s="69">
        <v>0.0</v>
      </c>
      <c r="C18" s="69">
        <v>1.0</v>
      </c>
      <c r="D18" s="69">
        <v>0.0</v>
      </c>
      <c r="E18" s="69">
        <v>0.0</v>
      </c>
      <c r="F18" s="69"/>
      <c r="G18" s="69"/>
      <c r="H18" s="69"/>
      <c r="I18" s="69"/>
      <c r="J18" s="68">
        <f t="shared" si="1"/>
        <v>1</v>
      </c>
      <c r="K18" s="68">
        <f t="shared" si="2"/>
        <v>0</v>
      </c>
      <c r="L18" s="68">
        <f t="shared" si="3"/>
        <v>1</v>
      </c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</row>
    <row r="19">
      <c r="A19" s="69" t="s">
        <v>760</v>
      </c>
      <c r="B19" s="69">
        <v>0.0</v>
      </c>
      <c r="C19" s="69">
        <v>1.0</v>
      </c>
      <c r="D19" s="69">
        <v>0.0</v>
      </c>
      <c r="E19" s="69">
        <v>0.0</v>
      </c>
      <c r="F19" s="69"/>
      <c r="G19" s="69"/>
      <c r="H19" s="69"/>
      <c r="I19" s="69"/>
      <c r="J19" s="68">
        <f t="shared" si="1"/>
        <v>1</v>
      </c>
      <c r="K19" s="68">
        <f t="shared" si="2"/>
        <v>0</v>
      </c>
      <c r="L19" s="68">
        <f t="shared" si="3"/>
        <v>1</v>
      </c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</row>
    <row r="20">
      <c r="A20" s="69" t="s">
        <v>761</v>
      </c>
      <c r="B20" s="69">
        <v>0.0</v>
      </c>
      <c r="C20" s="69">
        <v>0.0</v>
      </c>
      <c r="D20" s="69">
        <v>2.0</v>
      </c>
      <c r="E20" s="69">
        <v>0.0</v>
      </c>
      <c r="F20" s="69"/>
      <c r="G20" s="69"/>
      <c r="H20" s="69"/>
      <c r="I20" s="69"/>
      <c r="J20" s="68">
        <f t="shared" si="1"/>
        <v>2</v>
      </c>
      <c r="K20" s="68">
        <f t="shared" si="2"/>
        <v>0</v>
      </c>
      <c r="L20" s="68">
        <f t="shared" si="3"/>
        <v>2</v>
      </c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</row>
    <row r="21">
      <c r="A21" s="68" t="s">
        <v>4</v>
      </c>
      <c r="B21" s="68">
        <f t="shared" ref="B21:I21" si="4">SUM(B5:B20)</f>
        <v>36</v>
      </c>
      <c r="C21" s="68">
        <f t="shared" si="4"/>
        <v>72</v>
      </c>
      <c r="D21" s="68">
        <f t="shared" si="4"/>
        <v>94</v>
      </c>
      <c r="E21" s="68">
        <f t="shared" si="4"/>
        <v>48</v>
      </c>
      <c r="F21" s="68">
        <f t="shared" si="4"/>
        <v>0</v>
      </c>
      <c r="G21" s="68">
        <f t="shared" si="4"/>
        <v>0</v>
      </c>
      <c r="H21" s="68">
        <f t="shared" si="4"/>
        <v>0</v>
      </c>
      <c r="I21" s="68">
        <f t="shared" si="4"/>
        <v>0</v>
      </c>
      <c r="J21" s="68">
        <f t="shared" si="1"/>
        <v>250</v>
      </c>
      <c r="K21" s="68">
        <f t="shared" si="2"/>
        <v>0</v>
      </c>
      <c r="L21" s="68">
        <f t="shared" si="3"/>
        <v>250</v>
      </c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</row>
    <row r="22">
      <c r="A22" s="73" t="s">
        <v>762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5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</row>
    <row r="23"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</row>
    <row r="24"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</row>
    <row r="25">
      <c r="A25" s="65" t="s">
        <v>763</v>
      </c>
      <c r="B25" s="5"/>
      <c r="C25" s="65" t="s">
        <v>764</v>
      </c>
      <c r="D25" s="5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</row>
    <row r="26">
      <c r="A26" s="73" t="s">
        <v>765</v>
      </c>
      <c r="B26" s="5"/>
      <c r="C26" s="73">
        <v>85.0</v>
      </c>
      <c r="D26" s="5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</row>
    <row r="27">
      <c r="A27" s="73" t="s">
        <v>766</v>
      </c>
      <c r="B27" s="5"/>
      <c r="C27" s="73">
        <v>1.0</v>
      </c>
      <c r="D27" s="5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</row>
    <row r="28">
      <c r="A28" s="73" t="s">
        <v>767</v>
      </c>
      <c r="B28" s="5"/>
      <c r="C28" s="73">
        <v>75.0</v>
      </c>
      <c r="D28" s="5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</row>
    <row r="29">
      <c r="A29" s="73" t="s">
        <v>768</v>
      </c>
      <c r="B29" s="5"/>
      <c r="C29" s="73">
        <v>1.0</v>
      </c>
      <c r="D29" s="5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</row>
    <row r="30">
      <c r="A30" s="73" t="s">
        <v>769</v>
      </c>
      <c r="B30" s="5"/>
      <c r="C30" s="73">
        <v>9.0</v>
      </c>
      <c r="D30" s="5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</row>
    <row r="31">
      <c r="A31" s="73" t="s">
        <v>770</v>
      </c>
      <c r="B31" s="5"/>
      <c r="C31" s="73">
        <v>1.0</v>
      </c>
      <c r="D31" s="5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</row>
    <row r="32">
      <c r="A32" s="65" t="s">
        <v>4</v>
      </c>
      <c r="B32" s="5"/>
      <c r="C32" s="84">
        <f>C26+D26+C27+D27+C28+D28+C29+D29+C30+D30+C31+D31</f>
        <v>172</v>
      </c>
      <c r="D32" s="5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</row>
    <row r="33">
      <c r="A33" s="73" t="s">
        <v>771</v>
      </c>
      <c r="B33" s="4"/>
      <c r="C33" s="4"/>
      <c r="D33" s="5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</row>
    <row r="34"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</row>
    <row r="35"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</row>
    <row r="36"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</row>
    <row r="37">
      <c r="A37" s="68" t="s">
        <v>772</v>
      </c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</row>
    <row r="38">
      <c r="A38" s="68" t="s">
        <v>773</v>
      </c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</row>
    <row r="39">
      <c r="A39" s="72" t="s">
        <v>774</v>
      </c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</row>
    <row r="40">
      <c r="A40" s="72" t="s">
        <v>775</v>
      </c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</row>
    <row r="41">
      <c r="A41" s="72" t="s">
        <v>776</v>
      </c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</row>
    <row r="42">
      <c r="A42" s="72" t="s">
        <v>777</v>
      </c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</row>
    <row r="43">
      <c r="A43" s="72" t="s">
        <v>778</v>
      </c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</row>
    <row r="44">
      <c r="A44" s="72" t="s">
        <v>779</v>
      </c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</row>
    <row r="45">
      <c r="A45" s="68" t="s">
        <v>780</v>
      </c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</row>
    <row r="46">
      <c r="A46" s="72" t="s">
        <v>781</v>
      </c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</row>
    <row r="47">
      <c r="A47" s="72" t="s">
        <v>782</v>
      </c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</row>
    <row r="48">
      <c r="A48" s="72" t="s">
        <v>783</v>
      </c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</row>
    <row r="49">
      <c r="A49" s="72" t="s">
        <v>784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</row>
    <row r="50">
      <c r="A50" s="68" t="s">
        <v>785</v>
      </c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</row>
    <row r="51">
      <c r="A51" s="68" t="s">
        <v>786</v>
      </c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</row>
    <row r="52">
      <c r="A52" s="72" t="s">
        <v>787</v>
      </c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</row>
    <row r="53">
      <c r="A53" s="72" t="s">
        <v>788</v>
      </c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</row>
    <row r="54">
      <c r="A54" s="72" t="s">
        <v>789</v>
      </c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</row>
    <row r="55">
      <c r="A55" s="72" t="s">
        <v>790</v>
      </c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</row>
    <row r="56">
      <c r="A56" s="68" t="s">
        <v>791</v>
      </c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</row>
    <row r="57">
      <c r="A57" s="72" t="s">
        <v>792</v>
      </c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</row>
    <row r="58">
      <c r="A58" s="72" t="s">
        <v>793</v>
      </c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</row>
    <row r="59">
      <c r="A59" s="72" t="s">
        <v>794</v>
      </c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</row>
    <row r="60">
      <c r="A60" s="72" t="s">
        <v>795</v>
      </c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</row>
    <row r="61">
      <c r="A61" s="68" t="s">
        <v>796</v>
      </c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</row>
    <row r="62">
      <c r="A62" s="72" t="s">
        <v>797</v>
      </c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</row>
    <row r="63">
      <c r="A63" s="72" t="s">
        <v>798</v>
      </c>
      <c r="B63" s="78"/>
      <c r="C63" s="85"/>
      <c r="D63" s="85"/>
      <c r="E63" s="85"/>
      <c r="F63" s="85"/>
      <c r="G63" s="85"/>
      <c r="H63" s="85"/>
      <c r="I63" s="85"/>
      <c r="J63" s="85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</row>
    <row r="64">
      <c r="A64" s="72" t="s">
        <v>799</v>
      </c>
      <c r="B64" s="78"/>
      <c r="C64" s="85"/>
      <c r="D64" s="85"/>
      <c r="E64" s="85"/>
      <c r="F64" s="85"/>
      <c r="G64" s="85"/>
      <c r="H64" s="85"/>
      <c r="I64" s="85"/>
      <c r="J64" s="85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</row>
    <row r="65">
      <c r="A65" s="72" t="s">
        <v>800</v>
      </c>
      <c r="B65" s="78"/>
      <c r="C65" s="85"/>
      <c r="D65" s="85"/>
      <c r="E65" s="85"/>
      <c r="F65" s="85"/>
      <c r="G65" s="85"/>
      <c r="H65" s="85"/>
      <c r="I65" s="85"/>
      <c r="J65" s="85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</row>
    <row r="66">
      <c r="A66" s="72" t="s">
        <v>801</v>
      </c>
      <c r="B66" s="78"/>
      <c r="C66" s="85"/>
      <c r="D66" s="85"/>
      <c r="E66" s="85"/>
      <c r="F66" s="85"/>
      <c r="G66" s="85"/>
      <c r="H66" s="85"/>
      <c r="I66" s="85"/>
      <c r="J66" s="85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</row>
    <row r="67">
      <c r="A67" s="68" t="s">
        <v>802</v>
      </c>
      <c r="B67" s="78"/>
      <c r="C67" s="85"/>
      <c r="D67" s="85"/>
      <c r="E67" s="85"/>
      <c r="F67" s="85"/>
      <c r="G67" s="85"/>
      <c r="H67" s="85"/>
      <c r="I67" s="85"/>
      <c r="J67" s="85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</row>
    <row r="68">
      <c r="A68" s="68" t="s">
        <v>803</v>
      </c>
      <c r="B68" s="78"/>
      <c r="C68" s="85"/>
      <c r="D68" s="85"/>
      <c r="E68" s="85"/>
      <c r="F68" s="85"/>
      <c r="G68" s="85"/>
      <c r="H68" s="85"/>
      <c r="I68" s="85"/>
      <c r="J68" s="85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</row>
    <row r="69">
      <c r="A69" s="72" t="s">
        <v>804</v>
      </c>
      <c r="B69" s="78"/>
      <c r="C69" s="85"/>
      <c r="D69" s="85"/>
      <c r="E69" s="85"/>
      <c r="F69" s="85"/>
      <c r="G69" s="85"/>
      <c r="H69" s="85"/>
      <c r="I69" s="85"/>
      <c r="J69" s="85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</row>
    <row r="70">
      <c r="A70" s="72" t="s">
        <v>805</v>
      </c>
      <c r="B70" s="78"/>
      <c r="C70" s="85"/>
      <c r="D70" s="85"/>
      <c r="E70" s="85"/>
      <c r="F70" s="85"/>
      <c r="G70" s="85"/>
      <c r="H70" s="85"/>
      <c r="I70" s="85"/>
      <c r="J70" s="85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</row>
    <row r="71">
      <c r="A71" s="72" t="s">
        <v>806</v>
      </c>
      <c r="B71" s="78"/>
      <c r="C71" s="85"/>
      <c r="D71" s="85"/>
      <c r="E71" s="85"/>
      <c r="F71" s="85"/>
      <c r="G71" s="85"/>
      <c r="H71" s="85"/>
      <c r="I71" s="85"/>
      <c r="J71" s="85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</row>
    <row r="72">
      <c r="A72" s="72" t="s">
        <v>807</v>
      </c>
      <c r="B72" s="78"/>
      <c r="C72" s="85"/>
      <c r="D72" s="85"/>
      <c r="E72" s="85"/>
      <c r="F72" s="85"/>
      <c r="G72" s="85"/>
      <c r="H72" s="85"/>
      <c r="I72" s="85"/>
      <c r="J72" s="85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</row>
    <row r="73">
      <c r="A73" s="68" t="s">
        <v>808</v>
      </c>
      <c r="B73" s="78"/>
      <c r="C73" s="85"/>
      <c r="D73" s="85"/>
      <c r="E73" s="85"/>
      <c r="F73" s="85"/>
      <c r="G73" s="85"/>
      <c r="H73" s="85"/>
      <c r="I73" s="85"/>
      <c r="J73" s="85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</row>
    <row r="74">
      <c r="A74" s="72" t="s">
        <v>809</v>
      </c>
      <c r="B74" s="78"/>
      <c r="C74" s="85"/>
      <c r="D74" s="85"/>
      <c r="E74" s="85"/>
      <c r="F74" s="85"/>
      <c r="G74" s="85"/>
      <c r="H74" s="85"/>
      <c r="I74" s="85"/>
      <c r="J74" s="85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</row>
    <row r="75">
      <c r="A75" s="72" t="s">
        <v>810</v>
      </c>
      <c r="B75" s="78"/>
      <c r="C75" s="85"/>
      <c r="D75" s="85"/>
      <c r="E75" s="85"/>
      <c r="F75" s="85"/>
      <c r="G75" s="85"/>
      <c r="H75" s="85"/>
      <c r="I75" s="85"/>
      <c r="J75" s="85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</row>
    <row r="76">
      <c r="A76" s="72" t="s">
        <v>811</v>
      </c>
      <c r="B76" s="78"/>
      <c r="C76" s="85"/>
      <c r="D76" s="85"/>
      <c r="E76" s="85"/>
      <c r="F76" s="85"/>
      <c r="G76" s="85"/>
      <c r="H76" s="85"/>
      <c r="I76" s="85"/>
      <c r="J76" s="85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</row>
    <row r="77">
      <c r="A77" s="72" t="s">
        <v>811</v>
      </c>
      <c r="B77" s="78"/>
      <c r="C77" s="85"/>
      <c r="D77" s="85"/>
      <c r="E77" s="85"/>
      <c r="F77" s="85"/>
      <c r="G77" s="85"/>
      <c r="H77" s="85"/>
      <c r="I77" s="85"/>
      <c r="J77" s="85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</row>
    <row r="78">
      <c r="A78" s="72" t="s">
        <v>812</v>
      </c>
      <c r="B78" s="78"/>
      <c r="C78" s="85"/>
      <c r="D78" s="85"/>
      <c r="E78" s="85"/>
      <c r="F78" s="85"/>
      <c r="G78" s="85"/>
      <c r="H78" s="85"/>
      <c r="I78" s="85"/>
      <c r="J78" s="85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</row>
    <row r="79">
      <c r="A79" s="68" t="s">
        <v>813</v>
      </c>
      <c r="B79" s="78"/>
      <c r="C79" s="85"/>
      <c r="D79" s="85"/>
      <c r="E79" s="85"/>
      <c r="F79" s="85"/>
      <c r="G79" s="85"/>
      <c r="H79" s="85"/>
      <c r="I79" s="85"/>
      <c r="J79" s="85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</row>
    <row r="80">
      <c r="A80" s="72" t="s">
        <v>814</v>
      </c>
      <c r="B80" s="78"/>
      <c r="C80" s="85"/>
      <c r="D80" s="85"/>
      <c r="E80" s="85"/>
      <c r="F80" s="85"/>
      <c r="G80" s="85"/>
      <c r="H80" s="85"/>
      <c r="I80" s="85"/>
      <c r="J80" s="85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</row>
    <row r="81">
      <c r="A81" s="72" t="s">
        <v>815</v>
      </c>
      <c r="B81" s="78"/>
      <c r="C81" s="85"/>
      <c r="D81" s="85"/>
      <c r="E81" s="85"/>
      <c r="F81" s="85"/>
      <c r="G81" s="85"/>
      <c r="H81" s="85"/>
      <c r="I81" s="85"/>
      <c r="J81" s="85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</row>
    <row r="82">
      <c r="A82" s="72" t="s">
        <v>816</v>
      </c>
      <c r="B82" s="78"/>
      <c r="C82" s="85"/>
      <c r="D82" s="85"/>
      <c r="E82" s="85"/>
      <c r="F82" s="85"/>
      <c r="G82" s="85"/>
      <c r="H82" s="85"/>
      <c r="I82" s="85"/>
      <c r="J82" s="85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</row>
    <row r="83">
      <c r="A83" s="69" t="s">
        <v>817</v>
      </c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</row>
    <row r="84">
      <c r="A84" s="86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</row>
    <row r="85">
      <c r="A85" s="87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</row>
    <row r="86">
      <c r="A86" s="65" t="s">
        <v>818</v>
      </c>
      <c r="B86" s="5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</row>
    <row r="87">
      <c r="A87" s="65" t="s">
        <v>819</v>
      </c>
      <c r="B87" s="5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</row>
    <row r="88">
      <c r="A88" s="69" t="s">
        <v>820</v>
      </c>
      <c r="B88" s="69" t="s">
        <v>821</v>
      </c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</row>
    <row r="89">
      <c r="A89" s="69" t="s">
        <v>822</v>
      </c>
      <c r="B89" s="69">
        <v>5504694.0</v>
      </c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</row>
    <row r="90">
      <c r="A90" s="69" t="s">
        <v>823</v>
      </c>
      <c r="B90" s="69">
        <v>6061478.0</v>
      </c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</row>
    <row r="91">
      <c r="A91" s="69" t="s">
        <v>824</v>
      </c>
      <c r="B91" s="69">
        <v>2467968.0</v>
      </c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</row>
    <row r="92">
      <c r="A92" s="69" t="s">
        <v>825</v>
      </c>
      <c r="B92" s="69">
        <v>4392388.0</v>
      </c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</row>
    <row r="93">
      <c r="A93" s="69" t="s">
        <v>826</v>
      </c>
      <c r="B93" s="69">
        <v>6943624.0</v>
      </c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</row>
    <row r="94">
      <c r="A94" s="69" t="s">
        <v>827</v>
      </c>
      <c r="B94" s="69">
        <v>6966950.0</v>
      </c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</row>
    <row r="95">
      <c r="A95" s="69" t="s">
        <v>828</v>
      </c>
      <c r="B95" s="69">
        <v>3708373.0</v>
      </c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</row>
    <row r="96">
      <c r="A96" s="69" t="s">
        <v>829</v>
      </c>
      <c r="B96" s="69">
        <v>6968252.0</v>
      </c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</row>
    <row r="97">
      <c r="A97" s="69" t="s">
        <v>830</v>
      </c>
      <c r="B97" s="69">
        <v>6968392.0</v>
      </c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</row>
    <row r="98">
      <c r="A98" s="69" t="s">
        <v>831</v>
      </c>
      <c r="B98" s="69">
        <v>6968996.0</v>
      </c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</row>
    <row r="99">
      <c r="A99" s="69" t="s">
        <v>832</v>
      </c>
      <c r="B99" s="69">
        <v>6969046.0</v>
      </c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</row>
    <row r="100">
      <c r="A100" s="69" t="s">
        <v>833</v>
      </c>
      <c r="B100" s="69">
        <v>3218708.0</v>
      </c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</row>
    <row r="101">
      <c r="A101" s="69" t="s">
        <v>834</v>
      </c>
      <c r="B101" s="69">
        <v>7759290.0</v>
      </c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</row>
    <row r="102">
      <c r="A102" s="69" t="s">
        <v>835</v>
      </c>
      <c r="B102" s="69">
        <v>6404375.0</v>
      </c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</row>
    <row r="103">
      <c r="A103" s="69" t="s">
        <v>836</v>
      </c>
      <c r="B103" s="69">
        <v>3581438.0</v>
      </c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</row>
    <row r="104">
      <c r="A104" s="69" t="s">
        <v>837</v>
      </c>
      <c r="B104" s="69">
        <v>2467909.0</v>
      </c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</row>
    <row r="105">
      <c r="A105" s="69" t="s">
        <v>838</v>
      </c>
      <c r="B105" s="69">
        <v>2492563.0</v>
      </c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</row>
    <row r="106">
      <c r="A106" s="69" t="s">
        <v>839</v>
      </c>
      <c r="B106" s="69">
        <v>2468018.0</v>
      </c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</row>
    <row r="107">
      <c r="A107" s="69" t="s">
        <v>840</v>
      </c>
      <c r="B107" s="69">
        <v>2755289.0</v>
      </c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</row>
    <row r="108">
      <c r="A108" s="69" t="s">
        <v>841</v>
      </c>
      <c r="B108" s="69">
        <v>2492555.0</v>
      </c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</row>
    <row r="109">
      <c r="A109" s="69" t="s">
        <v>842</v>
      </c>
      <c r="B109" s="69">
        <v>2594056.0</v>
      </c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</row>
    <row r="110">
      <c r="A110" s="69" t="s">
        <v>843</v>
      </c>
      <c r="B110" s="69">
        <v>2468042.0</v>
      </c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</row>
    <row r="111">
      <c r="A111" s="69" t="s">
        <v>844</v>
      </c>
      <c r="B111" s="69">
        <v>2467895.0</v>
      </c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</row>
    <row r="112">
      <c r="A112" s="69" t="s">
        <v>845</v>
      </c>
      <c r="B112" s="69">
        <v>3258017.0</v>
      </c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</row>
    <row r="113">
      <c r="A113" s="69" t="s">
        <v>846</v>
      </c>
      <c r="B113" s="69">
        <v>2467941.0</v>
      </c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</row>
    <row r="114">
      <c r="A114" s="69" t="s">
        <v>847</v>
      </c>
      <c r="B114" s="69">
        <v>6276474.0</v>
      </c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</row>
    <row r="115">
      <c r="A115" s="69" t="s">
        <v>848</v>
      </c>
      <c r="B115" s="69">
        <v>9140301.0</v>
      </c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</row>
    <row r="116">
      <c r="A116" s="69" t="s">
        <v>849</v>
      </c>
      <c r="B116" s="69">
        <v>2492717.0</v>
      </c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</row>
    <row r="117">
      <c r="A117" s="69" t="s">
        <v>850</v>
      </c>
      <c r="B117" s="69">
        <v>2594161.0</v>
      </c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</row>
    <row r="118">
      <c r="A118" s="69" t="s">
        <v>851</v>
      </c>
      <c r="B118" s="69">
        <v>2492504.0</v>
      </c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</row>
    <row r="119">
      <c r="A119" s="69" t="s">
        <v>852</v>
      </c>
      <c r="B119" s="69">
        <v>2467984.0</v>
      </c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</row>
    <row r="120">
      <c r="A120" s="69" t="s">
        <v>853</v>
      </c>
      <c r="B120" s="69">
        <v>2467879.0</v>
      </c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</row>
    <row r="121">
      <c r="A121" s="69" t="s">
        <v>854</v>
      </c>
      <c r="B121" s="69">
        <v>6372082.0</v>
      </c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</row>
    <row r="122">
      <c r="A122" s="69" t="s">
        <v>855</v>
      </c>
      <c r="B122" s="69">
        <v>3035077.0</v>
      </c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</row>
    <row r="123">
      <c r="A123" s="69" t="s">
        <v>856</v>
      </c>
      <c r="B123" s="69">
        <v>2468093.0</v>
      </c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</row>
    <row r="124">
      <c r="A124" s="69" t="s">
        <v>857</v>
      </c>
      <c r="B124" s="69">
        <v>2492490.0</v>
      </c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</row>
    <row r="125">
      <c r="A125" s="69" t="s">
        <v>858</v>
      </c>
      <c r="B125" s="69">
        <v>2468034.0</v>
      </c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</row>
    <row r="126">
      <c r="A126" s="69" t="s">
        <v>859</v>
      </c>
      <c r="B126" s="69">
        <v>7138164.0</v>
      </c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</row>
    <row r="127">
      <c r="A127" s="69" t="s">
        <v>860</v>
      </c>
      <c r="B127" s="69">
        <v>2467976.0</v>
      </c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</row>
    <row r="128">
      <c r="A128" s="69" t="s">
        <v>861</v>
      </c>
      <c r="B128" s="69">
        <v>2468077.0</v>
      </c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</row>
    <row r="129">
      <c r="A129" s="69" t="s">
        <v>862</v>
      </c>
      <c r="B129" s="69">
        <v>2492695.0</v>
      </c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</row>
    <row r="130">
      <c r="A130" s="69" t="s">
        <v>863</v>
      </c>
      <c r="B130" s="69">
        <v>7154992.0</v>
      </c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</row>
    <row r="131">
      <c r="A131" s="69" t="s">
        <v>864</v>
      </c>
      <c r="B131" s="69">
        <v>2468123.0</v>
      </c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</row>
    <row r="132">
      <c r="A132" s="69" t="s">
        <v>865</v>
      </c>
      <c r="B132" s="69">
        <v>2467933.0</v>
      </c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</row>
    <row r="133">
      <c r="A133" s="69" t="s">
        <v>866</v>
      </c>
      <c r="B133" s="69">
        <v>2468085.0</v>
      </c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</row>
    <row r="134">
      <c r="A134" s="69" t="s">
        <v>867</v>
      </c>
      <c r="B134" s="69">
        <v>9400435.0</v>
      </c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</row>
    <row r="135">
      <c r="A135" s="69" t="s">
        <v>868</v>
      </c>
      <c r="B135" s="69">
        <v>2492725.0</v>
      </c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</row>
    <row r="136">
      <c r="A136" s="69" t="s">
        <v>869</v>
      </c>
      <c r="B136" s="69">
        <v>2492512.0</v>
      </c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</row>
    <row r="137">
      <c r="A137" s="69" t="s">
        <v>870</v>
      </c>
      <c r="B137" s="69">
        <v>2492709.0</v>
      </c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</row>
    <row r="138">
      <c r="A138" s="69" t="s">
        <v>871</v>
      </c>
      <c r="B138" s="69">
        <v>5165210.0</v>
      </c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</row>
    <row r="139">
      <c r="A139" s="69" t="s">
        <v>872</v>
      </c>
      <c r="B139" s="69">
        <v>5314240.0</v>
      </c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</row>
    <row r="140">
      <c r="A140" s="69" t="s">
        <v>873</v>
      </c>
      <c r="B140" s="69">
        <v>2594064.0</v>
      </c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</row>
    <row r="141">
      <c r="A141" s="69" t="s">
        <v>874</v>
      </c>
      <c r="B141" s="69">
        <v>2492520.0</v>
      </c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</row>
    <row r="142">
      <c r="A142" s="69" t="s">
        <v>875</v>
      </c>
      <c r="B142" s="69">
        <v>2468131.0</v>
      </c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</row>
    <row r="143">
      <c r="A143" s="69" t="s">
        <v>876</v>
      </c>
      <c r="B143" s="69">
        <v>2467860.0</v>
      </c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</row>
    <row r="144">
      <c r="A144" s="69" t="s">
        <v>877</v>
      </c>
      <c r="B144" s="69">
        <v>2467852.0</v>
      </c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</row>
    <row r="145">
      <c r="A145" s="65" t="s">
        <v>878</v>
      </c>
      <c r="B145" s="5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</row>
    <row r="146">
      <c r="A146" s="69" t="s">
        <v>879</v>
      </c>
      <c r="B146" s="69">
        <v>9680837.0</v>
      </c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</row>
    <row r="147">
      <c r="A147" s="69" t="s">
        <v>880</v>
      </c>
      <c r="B147" s="69">
        <v>7024010.0</v>
      </c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</row>
    <row r="148">
      <c r="A148" s="69" t="s">
        <v>881</v>
      </c>
      <c r="B148" s="69">
        <v>7625391.0</v>
      </c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</row>
    <row r="149">
      <c r="A149" s="69" t="s">
        <v>882</v>
      </c>
      <c r="B149" s="69">
        <v>7551983.0</v>
      </c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</row>
    <row r="150">
      <c r="A150" s="69" t="s">
        <v>883</v>
      </c>
      <c r="B150" s="69">
        <v>9297022.0</v>
      </c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</row>
    <row r="151">
      <c r="A151" s="69" t="s">
        <v>884</v>
      </c>
      <c r="B151" s="69">
        <v>3473457.0</v>
      </c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</row>
    <row r="152">
      <c r="A152" s="69" t="s">
        <v>885</v>
      </c>
      <c r="B152" s="69">
        <v>9451838.0</v>
      </c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</row>
    <row r="153">
      <c r="A153" s="69" t="s">
        <v>886</v>
      </c>
      <c r="B153" s="69">
        <v>9369759.0</v>
      </c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</row>
    <row r="154">
      <c r="A154" s="69" t="s">
        <v>887</v>
      </c>
      <c r="B154" s="69">
        <v>5285410.0</v>
      </c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</row>
    <row r="155">
      <c r="A155" s="69" t="s">
        <v>888</v>
      </c>
      <c r="B155" s="69">
        <v>4178491.0</v>
      </c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</row>
    <row r="156">
      <c r="A156" s="69" t="s">
        <v>889</v>
      </c>
      <c r="B156" s="69">
        <v>2359561.0</v>
      </c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</row>
    <row r="157">
      <c r="A157" s="69" t="s">
        <v>890</v>
      </c>
      <c r="B157" s="69">
        <v>7774796.0</v>
      </c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</row>
    <row r="158">
      <c r="A158" s="69" t="s">
        <v>891</v>
      </c>
      <c r="B158" s="69">
        <v>7327684.0</v>
      </c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</row>
    <row r="159">
      <c r="A159" s="69" t="s">
        <v>892</v>
      </c>
      <c r="B159" s="69">
        <v>5268117.0</v>
      </c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</row>
    <row r="160">
      <c r="A160" s="69" t="s">
        <v>893</v>
      </c>
      <c r="B160" s="69">
        <v>7521901.0</v>
      </c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</row>
    <row r="161">
      <c r="A161" s="69" t="s">
        <v>894</v>
      </c>
      <c r="B161" s="69">
        <v>812099.0</v>
      </c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</row>
    <row r="162">
      <c r="A162" s="69" t="s">
        <v>895</v>
      </c>
      <c r="B162" s="69">
        <v>6349609.0</v>
      </c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</row>
    <row r="163">
      <c r="A163" s="69" t="s">
        <v>896</v>
      </c>
      <c r="B163" s="69">
        <v>959634.0</v>
      </c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</row>
    <row r="164">
      <c r="A164" s="69" t="s">
        <v>897</v>
      </c>
      <c r="B164" s="69">
        <v>6598129.0</v>
      </c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</row>
    <row r="165">
      <c r="A165" s="69" t="s">
        <v>898</v>
      </c>
      <c r="B165" s="69">
        <v>9845542.0</v>
      </c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</row>
    <row r="166">
      <c r="A166" s="69" t="s">
        <v>899</v>
      </c>
      <c r="B166" s="69">
        <v>9683291.0</v>
      </c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</row>
    <row r="167">
      <c r="A167" s="69" t="s">
        <v>900</v>
      </c>
      <c r="B167" s="69">
        <v>3397165.0</v>
      </c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</row>
    <row r="168">
      <c r="A168" s="69" t="s">
        <v>901</v>
      </c>
      <c r="B168" s="69">
        <v>6881491.0</v>
      </c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</row>
    <row r="169">
      <c r="A169" s="69" t="s">
        <v>902</v>
      </c>
      <c r="B169" s="69">
        <v>3112551.0</v>
      </c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</row>
    <row r="170">
      <c r="A170" s="69" t="s">
        <v>903</v>
      </c>
      <c r="B170" s="69">
        <v>5144175.0</v>
      </c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</row>
    <row r="171">
      <c r="A171" s="69" t="s">
        <v>904</v>
      </c>
      <c r="B171" s="69">
        <v>7015267.0</v>
      </c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</row>
    <row r="172">
      <c r="A172" s="69" t="s">
        <v>905</v>
      </c>
      <c r="B172" s="69">
        <v>2708140.0</v>
      </c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</row>
    <row r="173">
      <c r="A173" s="69" t="s">
        <v>906</v>
      </c>
      <c r="B173" s="69">
        <v>9369597.0</v>
      </c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</row>
    <row r="174">
      <c r="A174" s="69" t="s">
        <v>907</v>
      </c>
      <c r="B174" s="69">
        <v>3006832.0</v>
      </c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</row>
    <row r="175">
      <c r="A175" s="69" t="s">
        <v>908</v>
      </c>
      <c r="B175" s="69">
        <v>2593122.0</v>
      </c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</row>
    <row r="176">
      <c r="A176" s="73" t="s">
        <v>909</v>
      </c>
      <c r="B176" s="5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</row>
    <row r="100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</row>
  </sheetData>
  <mergeCells count="27">
    <mergeCell ref="A1:O1"/>
    <mergeCell ref="A3:L3"/>
    <mergeCell ref="O4:Q4"/>
    <mergeCell ref="O5:Q7"/>
    <mergeCell ref="O8:Q11"/>
    <mergeCell ref="A22:L22"/>
    <mergeCell ref="C25:D25"/>
    <mergeCell ref="A25:B25"/>
    <mergeCell ref="A26:B26"/>
    <mergeCell ref="C26:D26"/>
    <mergeCell ref="A27:B27"/>
    <mergeCell ref="C27:D27"/>
    <mergeCell ref="A28:B28"/>
    <mergeCell ref="C28:D28"/>
    <mergeCell ref="C32:D32"/>
    <mergeCell ref="A33:D33"/>
    <mergeCell ref="A86:B86"/>
    <mergeCell ref="A87:B87"/>
    <mergeCell ref="A145:B145"/>
    <mergeCell ref="A176:B176"/>
    <mergeCell ref="A29:B29"/>
    <mergeCell ref="C29:D29"/>
    <mergeCell ref="A30:B30"/>
    <mergeCell ref="C30:D30"/>
    <mergeCell ref="A31:B31"/>
    <mergeCell ref="C31:D31"/>
    <mergeCell ref="A32:B3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>
      <c r="A2" s="88" t="s">
        <v>910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>
      <c r="A3" s="6" t="s">
        <v>911</v>
      </c>
      <c r="B3" s="6" t="s">
        <v>735</v>
      </c>
      <c r="C3" s="6" t="s">
        <v>736</v>
      </c>
      <c r="D3" s="6" t="s">
        <v>737</v>
      </c>
      <c r="E3" s="6" t="s">
        <v>738</v>
      </c>
      <c r="F3" s="6" t="s">
        <v>739</v>
      </c>
      <c r="G3" s="6" t="s">
        <v>740</v>
      </c>
      <c r="H3" s="6" t="s">
        <v>741</v>
      </c>
      <c r="I3" s="6" t="s">
        <v>742</v>
      </c>
      <c r="J3" s="6" t="s">
        <v>743</v>
      </c>
      <c r="K3" s="6" t="s">
        <v>744</v>
      </c>
      <c r="L3" s="6" t="s">
        <v>4</v>
      </c>
      <c r="M3" s="2"/>
      <c r="N3" s="2"/>
      <c r="O3" s="36" t="s">
        <v>162</v>
      </c>
      <c r="P3" s="4"/>
      <c r="Q3" s="5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>
      <c r="A4" s="89" t="s">
        <v>912</v>
      </c>
      <c r="B4" s="90">
        <v>34227.0</v>
      </c>
      <c r="C4" s="90">
        <v>38178.0</v>
      </c>
      <c r="D4" s="90">
        <v>32715.0</v>
      </c>
      <c r="E4" s="90">
        <v>38297.0</v>
      </c>
      <c r="F4" s="90"/>
      <c r="G4" s="90"/>
      <c r="H4" s="90"/>
      <c r="I4" s="90"/>
      <c r="J4" s="91">
        <f t="shared" ref="J4:J10" si="1">SUM(B4:E4)</f>
        <v>143417</v>
      </c>
      <c r="K4" s="91">
        <f t="shared" ref="K4:K10" si="2">SUM(F4:I4)</f>
        <v>0</v>
      </c>
      <c r="L4" s="8">
        <f t="shared" ref="L4:L10" si="3">SUM(J4:K4)</f>
        <v>143417</v>
      </c>
      <c r="M4" s="2"/>
      <c r="N4" s="2"/>
      <c r="O4" s="40"/>
      <c r="P4" s="19"/>
      <c r="Q4" s="17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>
      <c r="A5" s="89" t="s">
        <v>913</v>
      </c>
      <c r="B5" s="90">
        <v>66110.0</v>
      </c>
      <c r="C5" s="90">
        <v>72548.0</v>
      </c>
      <c r="D5" s="90">
        <v>63737.0</v>
      </c>
      <c r="E5" s="90">
        <v>76082.0</v>
      </c>
      <c r="F5" s="90"/>
      <c r="G5" s="90"/>
      <c r="H5" s="90"/>
      <c r="I5" s="90"/>
      <c r="J5" s="91">
        <f t="shared" si="1"/>
        <v>278477</v>
      </c>
      <c r="K5" s="91">
        <f t="shared" si="2"/>
        <v>0</v>
      </c>
      <c r="L5" s="8">
        <f t="shared" si="3"/>
        <v>278477</v>
      </c>
      <c r="M5" s="2"/>
      <c r="N5" s="2"/>
      <c r="O5" s="21"/>
      <c r="Q5" s="2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>
      <c r="A6" s="89" t="s">
        <v>914</v>
      </c>
      <c r="B6" s="90">
        <v>5560.0</v>
      </c>
      <c r="C6" s="90">
        <v>6512.0</v>
      </c>
      <c r="D6" s="90">
        <v>6264.0</v>
      </c>
      <c r="E6" s="90">
        <v>7001.0</v>
      </c>
      <c r="F6" s="90"/>
      <c r="G6" s="90"/>
      <c r="H6" s="90"/>
      <c r="I6" s="90"/>
      <c r="J6" s="91">
        <f t="shared" si="1"/>
        <v>25337</v>
      </c>
      <c r="K6" s="91">
        <f t="shared" si="2"/>
        <v>0</v>
      </c>
      <c r="L6" s="8">
        <f t="shared" si="3"/>
        <v>25337</v>
      </c>
      <c r="M6" s="2"/>
      <c r="N6" s="2"/>
      <c r="O6" s="23"/>
      <c r="P6" s="25"/>
      <c r="Q6" s="24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>
      <c r="A7" s="89" t="s">
        <v>915</v>
      </c>
      <c r="B7" s="90">
        <v>1651.0</v>
      </c>
      <c r="C7" s="90">
        <v>1612.0</v>
      </c>
      <c r="D7" s="90">
        <v>1450.0</v>
      </c>
      <c r="E7" s="90">
        <v>1592.0</v>
      </c>
      <c r="F7" s="90"/>
      <c r="G7" s="90"/>
      <c r="H7" s="90"/>
      <c r="I7" s="90"/>
      <c r="J7" s="91">
        <f t="shared" si="1"/>
        <v>6305</v>
      </c>
      <c r="K7" s="91">
        <f t="shared" si="2"/>
        <v>0</v>
      </c>
      <c r="L7" s="8">
        <f t="shared" si="3"/>
        <v>6305</v>
      </c>
      <c r="M7" s="2"/>
      <c r="N7" s="2"/>
      <c r="O7" s="53" t="s">
        <v>916</v>
      </c>
      <c r="P7" s="19"/>
      <c r="Q7" s="17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>
      <c r="A8" s="89" t="s">
        <v>917</v>
      </c>
      <c r="B8" s="90">
        <v>1416.0</v>
      </c>
      <c r="C8" s="90">
        <v>1310.0</v>
      </c>
      <c r="D8" s="90">
        <v>1335.0</v>
      </c>
      <c r="E8" s="90">
        <v>1455.0</v>
      </c>
      <c r="F8" s="90"/>
      <c r="G8" s="90"/>
      <c r="H8" s="90"/>
      <c r="I8" s="90"/>
      <c r="J8" s="91">
        <f t="shared" si="1"/>
        <v>5516</v>
      </c>
      <c r="K8" s="91">
        <f t="shared" si="2"/>
        <v>0</v>
      </c>
      <c r="L8" s="8">
        <f t="shared" si="3"/>
        <v>5516</v>
      </c>
      <c r="M8" s="2"/>
      <c r="N8" s="2"/>
      <c r="O8" s="21"/>
      <c r="Q8" s="2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>
      <c r="A9" s="89" t="s">
        <v>918</v>
      </c>
      <c r="B9" s="89">
        <v>957.0</v>
      </c>
      <c r="C9" s="90">
        <v>1118.0</v>
      </c>
      <c r="D9" s="89">
        <v>861.0</v>
      </c>
      <c r="E9" s="90">
        <v>1153.0</v>
      </c>
      <c r="F9" s="89"/>
      <c r="G9" s="89"/>
      <c r="H9" s="89"/>
      <c r="I9" s="89"/>
      <c r="J9" s="91">
        <f t="shared" si="1"/>
        <v>4089</v>
      </c>
      <c r="K9" s="91">
        <f t="shared" si="2"/>
        <v>0</v>
      </c>
      <c r="L9" s="8">
        <f t="shared" si="3"/>
        <v>4089</v>
      </c>
      <c r="M9" s="2"/>
      <c r="N9" s="2"/>
      <c r="O9" s="21"/>
      <c r="Q9" s="2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>
      <c r="A10" s="89" t="s">
        <v>919</v>
      </c>
      <c r="B10" s="89">
        <v>686.0</v>
      </c>
      <c r="C10" s="89">
        <v>584.0</v>
      </c>
      <c r="D10" s="89">
        <v>722.0</v>
      </c>
      <c r="E10" s="89">
        <v>772.0</v>
      </c>
      <c r="F10" s="89"/>
      <c r="G10" s="89"/>
      <c r="H10" s="89"/>
      <c r="I10" s="89"/>
      <c r="J10" s="91">
        <f t="shared" si="1"/>
        <v>2764</v>
      </c>
      <c r="K10" s="91">
        <f t="shared" si="2"/>
        <v>0</v>
      </c>
      <c r="L10" s="8">
        <f t="shared" si="3"/>
        <v>2764</v>
      </c>
      <c r="M10" s="2"/>
      <c r="N10" s="2"/>
      <c r="O10" s="23"/>
      <c r="P10" s="25"/>
      <c r="Q10" s="24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>
      <c r="A11" s="6" t="s">
        <v>658</v>
      </c>
      <c r="B11" s="8">
        <f t="shared" ref="B11:L11" si="4">SUM(B4:B10)</f>
        <v>110607</v>
      </c>
      <c r="C11" s="8">
        <f t="shared" si="4"/>
        <v>121862</v>
      </c>
      <c r="D11" s="8">
        <f t="shared" si="4"/>
        <v>107084</v>
      </c>
      <c r="E11" s="8">
        <f t="shared" si="4"/>
        <v>126352</v>
      </c>
      <c r="F11" s="8">
        <f t="shared" si="4"/>
        <v>0</v>
      </c>
      <c r="G11" s="8">
        <f t="shared" si="4"/>
        <v>0</v>
      </c>
      <c r="H11" s="8">
        <f t="shared" si="4"/>
        <v>0</v>
      </c>
      <c r="I11" s="8">
        <f t="shared" si="4"/>
        <v>0</v>
      </c>
      <c r="J11" s="8">
        <f t="shared" si="4"/>
        <v>465905</v>
      </c>
      <c r="K11" s="8">
        <f t="shared" si="4"/>
        <v>0</v>
      </c>
      <c r="L11" s="8">
        <f t="shared" si="4"/>
        <v>465905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>
      <c r="A12" s="92" t="s">
        <v>920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5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>
      <c r="A14" s="9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>
      <c r="A15" s="88" t="s">
        <v>921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5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>
      <c r="A16" s="6" t="s">
        <v>911</v>
      </c>
      <c r="B16" s="6" t="s">
        <v>735</v>
      </c>
      <c r="C16" s="6" t="s">
        <v>736</v>
      </c>
      <c r="D16" s="6" t="s">
        <v>737</v>
      </c>
      <c r="E16" s="6" t="s">
        <v>738</v>
      </c>
      <c r="F16" s="6" t="s">
        <v>739</v>
      </c>
      <c r="G16" s="6" t="s">
        <v>740</v>
      </c>
      <c r="H16" s="6" t="s">
        <v>741</v>
      </c>
      <c r="I16" s="6" t="s">
        <v>742</v>
      </c>
      <c r="J16" s="6" t="s">
        <v>743</v>
      </c>
      <c r="K16" s="6" t="s">
        <v>744</v>
      </c>
      <c r="L16" s="6" t="s">
        <v>4</v>
      </c>
      <c r="M16" s="2"/>
      <c r="N16" s="2"/>
      <c r="O16" s="36" t="s">
        <v>162</v>
      </c>
      <c r="P16" s="4"/>
      <c r="Q16" s="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>
      <c r="A17" s="89" t="s">
        <v>922</v>
      </c>
      <c r="B17" s="89">
        <v>552.0</v>
      </c>
      <c r="C17" s="89">
        <v>589.0</v>
      </c>
      <c r="D17" s="89">
        <v>407.0</v>
      </c>
      <c r="E17" s="89">
        <v>426.0</v>
      </c>
      <c r="F17" s="89"/>
      <c r="G17" s="89"/>
      <c r="H17" s="89"/>
      <c r="I17" s="89"/>
      <c r="J17" s="89">
        <f t="shared" ref="J17:J26" si="5">SUM(B17:E17)</f>
        <v>1974</v>
      </c>
      <c r="K17" s="89">
        <f t="shared" ref="K17:K26" si="6">SUM(F17:I17)</f>
        <v>0</v>
      </c>
      <c r="L17" s="6">
        <f t="shared" ref="L17:L27" si="7">SUM(J17:K17)</f>
        <v>1974</v>
      </c>
      <c r="M17" s="2"/>
      <c r="N17" s="2"/>
      <c r="O17" s="40"/>
      <c r="P17" s="19"/>
      <c r="Q17" s="17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>
      <c r="A18" s="89" t="s">
        <v>923</v>
      </c>
      <c r="B18" s="89">
        <v>940.0</v>
      </c>
      <c r="C18" s="90">
        <v>1247.0</v>
      </c>
      <c r="D18" s="89">
        <v>826.0</v>
      </c>
      <c r="E18" s="90">
        <v>1080.0</v>
      </c>
      <c r="F18" s="89"/>
      <c r="G18" s="89"/>
      <c r="H18" s="89"/>
      <c r="I18" s="89"/>
      <c r="J18" s="89">
        <f t="shared" si="5"/>
        <v>4093</v>
      </c>
      <c r="K18" s="89">
        <f t="shared" si="6"/>
        <v>0</v>
      </c>
      <c r="L18" s="6">
        <f t="shared" si="7"/>
        <v>4093</v>
      </c>
      <c r="M18" s="2"/>
      <c r="N18" s="2"/>
      <c r="O18" s="21"/>
      <c r="Q18" s="2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>
      <c r="A19" s="89" t="s">
        <v>924</v>
      </c>
      <c r="B19" s="90">
        <v>1611.0</v>
      </c>
      <c r="C19" s="89">
        <v>1421.0</v>
      </c>
      <c r="D19" s="89">
        <v>861.0</v>
      </c>
      <c r="E19" s="89">
        <v>1109.0</v>
      </c>
      <c r="F19" s="90"/>
      <c r="G19" s="90"/>
      <c r="H19" s="90"/>
      <c r="I19" s="90"/>
      <c r="J19" s="90">
        <f t="shared" si="5"/>
        <v>5002</v>
      </c>
      <c r="K19" s="90">
        <f t="shared" si="6"/>
        <v>0</v>
      </c>
      <c r="L19" s="8">
        <f t="shared" si="7"/>
        <v>5002</v>
      </c>
      <c r="M19" s="2"/>
      <c r="N19" s="2"/>
      <c r="O19" s="23"/>
      <c r="P19" s="25"/>
      <c r="Q19" s="24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>
      <c r="A20" s="89" t="s">
        <v>925</v>
      </c>
      <c r="B20" s="89">
        <v>281.0</v>
      </c>
      <c r="C20" s="89">
        <v>248.0</v>
      </c>
      <c r="D20" s="89">
        <v>219.0</v>
      </c>
      <c r="E20" s="89">
        <v>235.0</v>
      </c>
      <c r="F20" s="89"/>
      <c r="G20" s="89"/>
      <c r="H20" s="89"/>
      <c r="I20" s="89"/>
      <c r="J20" s="89">
        <f t="shared" si="5"/>
        <v>983</v>
      </c>
      <c r="K20" s="89">
        <f t="shared" si="6"/>
        <v>0</v>
      </c>
      <c r="L20" s="6">
        <f t="shared" si="7"/>
        <v>983</v>
      </c>
      <c r="M20" s="2"/>
      <c r="N20" s="2"/>
      <c r="O20" s="53" t="s">
        <v>926</v>
      </c>
      <c r="P20" s="19"/>
      <c r="Q20" s="17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>
      <c r="A21" s="89" t="s">
        <v>927</v>
      </c>
      <c r="B21" s="89">
        <v>1281.0</v>
      </c>
      <c r="C21" s="89">
        <v>1161.0</v>
      </c>
      <c r="D21" s="89">
        <v>1039.0</v>
      </c>
      <c r="E21" s="89">
        <v>1316.0</v>
      </c>
      <c r="F21" s="89"/>
      <c r="G21" s="89"/>
      <c r="H21" s="89"/>
      <c r="I21" s="89"/>
      <c r="J21" s="89">
        <f t="shared" si="5"/>
        <v>4797</v>
      </c>
      <c r="K21" s="89">
        <f t="shared" si="6"/>
        <v>0</v>
      </c>
      <c r="L21" s="6">
        <f t="shared" si="7"/>
        <v>4797</v>
      </c>
      <c r="M21" s="2"/>
      <c r="N21" s="2"/>
      <c r="O21" s="21"/>
      <c r="Q21" s="2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>
      <c r="A22" s="89" t="s">
        <v>928</v>
      </c>
      <c r="B22" s="89">
        <v>398.0</v>
      </c>
      <c r="C22" s="89">
        <v>371.0</v>
      </c>
      <c r="D22" s="89">
        <v>426.0</v>
      </c>
      <c r="E22" s="89">
        <v>289.0</v>
      </c>
      <c r="F22" s="89"/>
      <c r="G22" s="89"/>
      <c r="H22" s="89"/>
      <c r="I22" s="89"/>
      <c r="J22" s="89">
        <f t="shared" si="5"/>
        <v>1484</v>
      </c>
      <c r="K22" s="89">
        <f t="shared" si="6"/>
        <v>0</v>
      </c>
      <c r="L22" s="6">
        <f t="shared" si="7"/>
        <v>1484</v>
      </c>
      <c r="M22" s="2"/>
      <c r="N22" s="2"/>
      <c r="O22" s="21"/>
      <c r="Q22" s="2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>
      <c r="A23" s="89" t="s">
        <v>929</v>
      </c>
      <c r="B23" s="89">
        <v>195.0</v>
      </c>
      <c r="C23" s="89">
        <v>281.0</v>
      </c>
      <c r="D23" s="89">
        <v>259.0</v>
      </c>
      <c r="E23" s="89">
        <v>257.0</v>
      </c>
      <c r="F23" s="89"/>
      <c r="G23" s="89"/>
      <c r="H23" s="89"/>
      <c r="I23" s="89"/>
      <c r="J23" s="89">
        <f t="shared" si="5"/>
        <v>992</v>
      </c>
      <c r="K23" s="89">
        <f t="shared" si="6"/>
        <v>0</v>
      </c>
      <c r="L23" s="6">
        <f t="shared" si="7"/>
        <v>992</v>
      </c>
      <c r="M23" s="2"/>
      <c r="N23" s="2"/>
      <c r="O23" s="23"/>
      <c r="P23" s="25"/>
      <c r="Q23" s="24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>
      <c r="A24" s="89" t="s">
        <v>930</v>
      </c>
      <c r="B24" s="89">
        <v>0.0</v>
      </c>
      <c r="C24" s="89">
        <v>90.0</v>
      </c>
      <c r="D24" s="90">
        <v>2010.0</v>
      </c>
      <c r="E24" s="89">
        <v>966.0</v>
      </c>
      <c r="F24" s="89"/>
      <c r="G24" s="89"/>
      <c r="H24" s="89"/>
      <c r="I24" s="89"/>
      <c r="J24" s="89">
        <f t="shared" si="5"/>
        <v>3066</v>
      </c>
      <c r="K24" s="89">
        <f t="shared" si="6"/>
        <v>0</v>
      </c>
      <c r="L24" s="6">
        <f t="shared" si="7"/>
        <v>3066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>
      <c r="A25" s="89" t="s">
        <v>931</v>
      </c>
      <c r="B25" s="89">
        <v>11.0</v>
      </c>
      <c r="C25" s="89">
        <v>12.0</v>
      </c>
      <c r="D25" s="89">
        <v>26.0</v>
      </c>
      <c r="E25" s="89">
        <v>29.0</v>
      </c>
      <c r="F25" s="89"/>
      <c r="G25" s="89"/>
      <c r="H25" s="89"/>
      <c r="I25" s="89"/>
      <c r="J25" s="89">
        <f t="shared" si="5"/>
        <v>78</v>
      </c>
      <c r="K25" s="89">
        <f t="shared" si="6"/>
        <v>0</v>
      </c>
      <c r="L25" s="6">
        <f t="shared" si="7"/>
        <v>78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>
      <c r="A26" s="89" t="s">
        <v>932</v>
      </c>
      <c r="B26" s="89">
        <v>153.0</v>
      </c>
      <c r="C26" s="89">
        <v>50.0</v>
      </c>
      <c r="D26" s="89">
        <v>337.0</v>
      </c>
      <c r="E26" s="89">
        <v>433.0</v>
      </c>
      <c r="F26" s="89"/>
      <c r="G26" s="89"/>
      <c r="H26" s="89"/>
      <c r="I26" s="89"/>
      <c r="J26" s="89">
        <f t="shared" si="5"/>
        <v>973</v>
      </c>
      <c r="K26" s="89">
        <f t="shared" si="6"/>
        <v>0</v>
      </c>
      <c r="L26" s="6">
        <f t="shared" si="7"/>
        <v>973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>
      <c r="A27" s="6" t="s">
        <v>4</v>
      </c>
      <c r="B27" s="8">
        <f t="shared" ref="B27:K27" si="8">SUM(B17:B26)</f>
        <v>5422</v>
      </c>
      <c r="C27" s="8">
        <f t="shared" si="8"/>
        <v>5470</v>
      </c>
      <c r="D27" s="8">
        <f t="shared" si="8"/>
        <v>6410</v>
      </c>
      <c r="E27" s="8">
        <f t="shared" si="8"/>
        <v>6140</v>
      </c>
      <c r="F27" s="8">
        <f t="shared" si="8"/>
        <v>0</v>
      </c>
      <c r="G27" s="8">
        <f t="shared" si="8"/>
        <v>0</v>
      </c>
      <c r="H27" s="8">
        <f t="shared" si="8"/>
        <v>0</v>
      </c>
      <c r="I27" s="8">
        <f t="shared" si="8"/>
        <v>0</v>
      </c>
      <c r="J27" s="8">
        <f t="shared" si="8"/>
        <v>23442</v>
      </c>
      <c r="K27" s="8">
        <f t="shared" si="8"/>
        <v>0</v>
      </c>
      <c r="L27" s="8">
        <f t="shared" si="7"/>
        <v>23442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>
      <c r="A28" s="92" t="s">
        <v>933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5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>
      <c r="A29" s="9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>
      <c r="A30" s="94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>
      <c r="A31" s="88" t="s">
        <v>934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5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>
      <c r="A32" s="6" t="s">
        <v>911</v>
      </c>
      <c r="B32" s="6" t="s">
        <v>735</v>
      </c>
      <c r="C32" s="6" t="s">
        <v>736</v>
      </c>
      <c r="D32" s="6" t="s">
        <v>737</v>
      </c>
      <c r="E32" s="6" t="s">
        <v>738</v>
      </c>
      <c r="F32" s="6" t="s">
        <v>739</v>
      </c>
      <c r="G32" s="6" t="s">
        <v>740</v>
      </c>
      <c r="H32" s="6" t="s">
        <v>741</v>
      </c>
      <c r="I32" s="6" t="s">
        <v>742</v>
      </c>
      <c r="J32" s="6" t="s">
        <v>743</v>
      </c>
      <c r="K32" s="6" t="s">
        <v>744</v>
      </c>
      <c r="L32" s="6" t="s">
        <v>4</v>
      </c>
      <c r="M32" s="2"/>
      <c r="N32" s="2"/>
      <c r="O32" s="36" t="s">
        <v>162</v>
      </c>
      <c r="P32" s="4"/>
      <c r="Q32" s="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>
      <c r="A33" s="89" t="s">
        <v>935</v>
      </c>
      <c r="B33" s="89">
        <v>0.0</v>
      </c>
      <c r="C33" s="89">
        <v>6.0</v>
      </c>
      <c r="D33" s="89">
        <v>7.0</v>
      </c>
      <c r="E33" s="89">
        <v>3.0</v>
      </c>
      <c r="F33" s="89"/>
      <c r="G33" s="89"/>
      <c r="H33" s="89"/>
      <c r="I33" s="89"/>
      <c r="J33" s="89">
        <f t="shared" ref="J33:J46" si="9">SUM(B33:E33)</f>
        <v>16</v>
      </c>
      <c r="K33" s="89">
        <f t="shared" ref="K33:K46" si="10">SUM(F33:I33)</f>
        <v>0</v>
      </c>
      <c r="L33" s="6">
        <f t="shared" ref="L33:L46" si="11">SUM(J33:K33)</f>
        <v>16</v>
      </c>
      <c r="M33" s="2"/>
      <c r="N33" s="2"/>
      <c r="O33" s="40"/>
      <c r="P33" s="19"/>
      <c r="Q33" s="17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>
      <c r="A34" s="89" t="s">
        <v>936</v>
      </c>
      <c r="B34" s="89">
        <v>0.0</v>
      </c>
      <c r="C34" s="89">
        <v>42.0</v>
      </c>
      <c r="D34" s="89">
        <v>53.0</v>
      </c>
      <c r="E34" s="89">
        <v>30.0</v>
      </c>
      <c r="F34" s="89"/>
      <c r="G34" s="89"/>
      <c r="H34" s="89"/>
      <c r="I34" s="89"/>
      <c r="J34" s="89">
        <f t="shared" si="9"/>
        <v>125</v>
      </c>
      <c r="K34" s="89">
        <f t="shared" si="10"/>
        <v>0</v>
      </c>
      <c r="L34" s="6">
        <f t="shared" si="11"/>
        <v>125</v>
      </c>
      <c r="M34" s="2"/>
      <c r="N34" s="2"/>
      <c r="O34" s="21"/>
      <c r="Q34" s="2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>
      <c r="A35" s="89" t="s">
        <v>937</v>
      </c>
      <c r="B35" s="89">
        <v>9.0</v>
      </c>
      <c r="C35" s="89">
        <v>2.0</v>
      </c>
      <c r="D35" s="89">
        <v>0.0</v>
      </c>
      <c r="E35" s="89">
        <v>35.0</v>
      </c>
      <c r="F35" s="89"/>
      <c r="G35" s="89"/>
      <c r="H35" s="89"/>
      <c r="I35" s="89"/>
      <c r="J35" s="89">
        <f t="shared" si="9"/>
        <v>46</v>
      </c>
      <c r="K35" s="89">
        <f t="shared" si="10"/>
        <v>0</v>
      </c>
      <c r="L35" s="6">
        <f t="shared" si="11"/>
        <v>46</v>
      </c>
      <c r="M35" s="2"/>
      <c r="N35" s="2"/>
      <c r="O35" s="23"/>
      <c r="P35" s="25"/>
      <c r="Q35" s="24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>
      <c r="A36" s="89" t="s">
        <v>938</v>
      </c>
      <c r="B36" s="89">
        <v>70.0</v>
      </c>
      <c r="C36" s="89">
        <v>0.0</v>
      </c>
      <c r="D36" s="89">
        <v>2.0</v>
      </c>
      <c r="E36" s="89">
        <v>29.0</v>
      </c>
      <c r="F36" s="89"/>
      <c r="G36" s="89"/>
      <c r="H36" s="89"/>
      <c r="I36" s="89"/>
      <c r="J36" s="89">
        <f t="shared" si="9"/>
        <v>101</v>
      </c>
      <c r="K36" s="89">
        <f t="shared" si="10"/>
        <v>0</v>
      </c>
      <c r="L36" s="6">
        <f t="shared" si="11"/>
        <v>101</v>
      </c>
      <c r="M36" s="2"/>
      <c r="N36" s="2"/>
      <c r="O36" s="53" t="s">
        <v>939</v>
      </c>
      <c r="P36" s="19"/>
      <c r="Q36" s="17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>
      <c r="A37" s="89" t="s">
        <v>940</v>
      </c>
      <c r="B37" s="89">
        <v>78.0</v>
      </c>
      <c r="C37" s="89">
        <v>3.0</v>
      </c>
      <c r="D37" s="89">
        <v>47.0</v>
      </c>
      <c r="E37" s="89">
        <v>49.0</v>
      </c>
      <c r="F37" s="89"/>
      <c r="G37" s="89"/>
      <c r="H37" s="89"/>
      <c r="I37" s="89"/>
      <c r="J37" s="89">
        <f t="shared" si="9"/>
        <v>177</v>
      </c>
      <c r="K37" s="89">
        <f t="shared" si="10"/>
        <v>0</v>
      </c>
      <c r="L37" s="6">
        <f t="shared" si="11"/>
        <v>177</v>
      </c>
      <c r="M37" s="2"/>
      <c r="N37" s="2"/>
      <c r="O37" s="21"/>
      <c r="Q37" s="2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>
      <c r="A38" s="89" t="s">
        <v>941</v>
      </c>
      <c r="B38" s="89">
        <v>0.0</v>
      </c>
      <c r="C38" s="89">
        <v>0.0</v>
      </c>
      <c r="D38" s="89">
        <v>0.0</v>
      </c>
      <c r="E38" s="89">
        <v>5.0</v>
      </c>
      <c r="F38" s="89"/>
      <c r="G38" s="89"/>
      <c r="H38" s="89"/>
      <c r="I38" s="89"/>
      <c r="J38" s="89">
        <f t="shared" si="9"/>
        <v>5</v>
      </c>
      <c r="K38" s="89">
        <f t="shared" si="10"/>
        <v>0</v>
      </c>
      <c r="L38" s="6">
        <f t="shared" si="11"/>
        <v>5</v>
      </c>
      <c r="M38" s="2"/>
      <c r="N38" s="2"/>
      <c r="O38" s="21"/>
      <c r="Q38" s="2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>
      <c r="A39" s="89" t="s">
        <v>942</v>
      </c>
      <c r="B39" s="89">
        <v>0.0</v>
      </c>
      <c r="C39" s="89">
        <v>26.0</v>
      </c>
      <c r="D39" s="89">
        <v>31.0</v>
      </c>
      <c r="E39" s="89">
        <v>17.0</v>
      </c>
      <c r="F39" s="89"/>
      <c r="G39" s="89"/>
      <c r="H39" s="89"/>
      <c r="I39" s="89"/>
      <c r="J39" s="89">
        <f t="shared" si="9"/>
        <v>74</v>
      </c>
      <c r="K39" s="89">
        <f t="shared" si="10"/>
        <v>0</v>
      </c>
      <c r="L39" s="6">
        <f t="shared" si="11"/>
        <v>74</v>
      </c>
      <c r="M39" s="2"/>
      <c r="N39" s="2"/>
      <c r="O39" s="23"/>
      <c r="P39" s="25"/>
      <c r="Q39" s="24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>
      <c r="A40" s="89" t="s">
        <v>943</v>
      </c>
      <c r="B40" s="89">
        <v>22.0</v>
      </c>
      <c r="C40" s="89">
        <v>0.0</v>
      </c>
      <c r="D40" s="89">
        <v>7.0</v>
      </c>
      <c r="E40" s="89">
        <v>0.0</v>
      </c>
      <c r="F40" s="89"/>
      <c r="G40" s="89"/>
      <c r="H40" s="89"/>
      <c r="I40" s="89"/>
      <c r="J40" s="89">
        <f t="shared" si="9"/>
        <v>29</v>
      </c>
      <c r="K40" s="89">
        <f t="shared" si="10"/>
        <v>0</v>
      </c>
      <c r="L40" s="6">
        <f t="shared" si="11"/>
        <v>29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>
      <c r="A41" s="89" t="s">
        <v>944</v>
      </c>
      <c r="B41" s="89">
        <v>0.0</v>
      </c>
      <c r="C41" s="89">
        <v>0.0</v>
      </c>
      <c r="D41" s="89">
        <v>0.0</v>
      </c>
      <c r="E41" s="89">
        <v>23.0</v>
      </c>
      <c r="F41" s="89"/>
      <c r="G41" s="89"/>
      <c r="H41" s="89"/>
      <c r="I41" s="89"/>
      <c r="J41" s="89">
        <f t="shared" si="9"/>
        <v>23</v>
      </c>
      <c r="K41" s="89">
        <f t="shared" si="10"/>
        <v>0</v>
      </c>
      <c r="L41" s="6">
        <f t="shared" si="11"/>
        <v>23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>
      <c r="A42" s="89" t="s">
        <v>945</v>
      </c>
      <c r="B42" s="89">
        <v>141.0</v>
      </c>
      <c r="C42" s="89">
        <v>4.0</v>
      </c>
      <c r="D42" s="89">
        <v>48.0</v>
      </c>
      <c r="E42" s="89">
        <v>60.0</v>
      </c>
      <c r="F42" s="89"/>
      <c r="G42" s="89"/>
      <c r="H42" s="89"/>
      <c r="I42" s="89"/>
      <c r="J42" s="89">
        <f t="shared" si="9"/>
        <v>253</v>
      </c>
      <c r="K42" s="89">
        <f t="shared" si="10"/>
        <v>0</v>
      </c>
      <c r="L42" s="6">
        <f t="shared" si="11"/>
        <v>253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>
      <c r="A43" s="89" t="s">
        <v>946</v>
      </c>
      <c r="B43" s="89">
        <v>46.0</v>
      </c>
      <c r="C43" s="89">
        <v>2.0</v>
      </c>
      <c r="D43" s="89">
        <v>19.0</v>
      </c>
      <c r="E43" s="89">
        <v>14.0</v>
      </c>
      <c r="F43" s="89"/>
      <c r="G43" s="89"/>
      <c r="H43" s="89"/>
      <c r="I43" s="89"/>
      <c r="J43" s="89">
        <f t="shared" si="9"/>
        <v>81</v>
      </c>
      <c r="K43" s="89">
        <f t="shared" si="10"/>
        <v>0</v>
      </c>
      <c r="L43" s="6">
        <f t="shared" si="11"/>
        <v>81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>
      <c r="A44" s="89" t="s">
        <v>947</v>
      </c>
      <c r="B44" s="89">
        <v>0.0</v>
      </c>
      <c r="C44" s="89">
        <v>0.0</v>
      </c>
      <c r="D44" s="89">
        <v>1.0</v>
      </c>
      <c r="E44" s="89">
        <v>2.0</v>
      </c>
      <c r="F44" s="89"/>
      <c r="G44" s="89"/>
      <c r="H44" s="89"/>
      <c r="I44" s="89"/>
      <c r="J44" s="89">
        <f t="shared" si="9"/>
        <v>3</v>
      </c>
      <c r="K44" s="89">
        <f t="shared" si="10"/>
        <v>0</v>
      </c>
      <c r="L44" s="6">
        <f t="shared" si="11"/>
        <v>3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>
      <c r="A45" s="89" t="s">
        <v>948</v>
      </c>
      <c r="B45" s="89">
        <v>0.0</v>
      </c>
      <c r="C45" s="89">
        <v>0.0</v>
      </c>
      <c r="D45" s="89">
        <v>0.0</v>
      </c>
      <c r="E45" s="89">
        <v>8.0</v>
      </c>
      <c r="F45" s="89"/>
      <c r="G45" s="89"/>
      <c r="H45" s="89"/>
      <c r="I45" s="89"/>
      <c r="J45" s="89">
        <f t="shared" si="9"/>
        <v>8</v>
      </c>
      <c r="K45" s="89">
        <f t="shared" si="10"/>
        <v>0</v>
      </c>
      <c r="L45" s="6">
        <f t="shared" si="11"/>
        <v>8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>
      <c r="A46" s="6" t="s">
        <v>4</v>
      </c>
      <c r="B46" s="6">
        <f t="shared" ref="B46:I46" si="12">SUM(B31:B45)</f>
        <v>366</v>
      </c>
      <c r="C46" s="6">
        <f t="shared" si="12"/>
        <v>85</v>
      </c>
      <c r="D46" s="6">
        <f t="shared" si="12"/>
        <v>215</v>
      </c>
      <c r="E46" s="6">
        <f t="shared" si="12"/>
        <v>275</v>
      </c>
      <c r="F46" s="6">
        <f t="shared" si="12"/>
        <v>0</v>
      </c>
      <c r="G46" s="6">
        <f t="shared" si="12"/>
        <v>0</v>
      </c>
      <c r="H46" s="6">
        <f t="shared" si="12"/>
        <v>0</v>
      </c>
      <c r="I46" s="6">
        <f t="shared" si="12"/>
        <v>0</v>
      </c>
      <c r="J46" s="6">
        <f t="shared" si="9"/>
        <v>941</v>
      </c>
      <c r="K46" s="6">
        <f t="shared" si="10"/>
        <v>0</v>
      </c>
      <c r="L46" s="6">
        <f t="shared" si="11"/>
        <v>941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>
      <c r="A47" s="92" t="s">
        <v>933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>
      <c r="A48" s="94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>
      <c r="A49" s="9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>
      <c r="A50" s="9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>
      <c r="A51" s="88" t="s">
        <v>949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5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>
      <c r="A52" s="6" t="s">
        <v>911</v>
      </c>
      <c r="B52" s="6" t="s">
        <v>735</v>
      </c>
      <c r="C52" s="6" t="s">
        <v>736</v>
      </c>
      <c r="D52" s="6" t="s">
        <v>737</v>
      </c>
      <c r="E52" s="6" t="s">
        <v>738</v>
      </c>
      <c r="F52" s="6" t="s">
        <v>739</v>
      </c>
      <c r="G52" s="6" t="s">
        <v>740</v>
      </c>
      <c r="H52" s="6" t="s">
        <v>741</v>
      </c>
      <c r="I52" s="6" t="s">
        <v>742</v>
      </c>
      <c r="J52" s="6" t="s">
        <v>743</v>
      </c>
      <c r="K52" s="6" t="s">
        <v>744</v>
      </c>
      <c r="L52" s="6" t="s">
        <v>4</v>
      </c>
      <c r="M52" s="2"/>
      <c r="N52" s="2"/>
      <c r="O52" s="36" t="s">
        <v>162</v>
      </c>
      <c r="P52" s="4"/>
      <c r="Q52" s="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>
      <c r="A53" s="89" t="s">
        <v>950</v>
      </c>
      <c r="B53" s="89">
        <v>77580.0</v>
      </c>
      <c r="C53" s="89">
        <v>87575.0</v>
      </c>
      <c r="D53" s="89">
        <v>81547.0</v>
      </c>
      <c r="E53" s="89">
        <v>81728.0</v>
      </c>
      <c r="F53" s="90"/>
      <c r="G53" s="90"/>
      <c r="H53" s="90"/>
      <c r="I53" s="90"/>
      <c r="J53" s="90">
        <f t="shared" ref="J53:J65" si="13">SUM(B53:E53)</f>
        <v>328430</v>
      </c>
      <c r="K53" s="90">
        <f t="shared" ref="K53:K65" si="14">SUM(F53:I53)</f>
        <v>0</v>
      </c>
      <c r="L53" s="8">
        <f t="shared" ref="L53:L65" si="15">SUM(J53:K53)</f>
        <v>328430</v>
      </c>
      <c r="M53" s="2"/>
      <c r="N53" s="2"/>
      <c r="O53" s="40"/>
      <c r="P53" s="19"/>
      <c r="Q53" s="17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>
      <c r="A54" s="89" t="s">
        <v>951</v>
      </c>
      <c r="B54" s="89">
        <v>177.0</v>
      </c>
      <c r="C54" s="89">
        <v>125.0</v>
      </c>
      <c r="D54" s="89">
        <v>167.0</v>
      </c>
      <c r="E54" s="89">
        <v>151.0</v>
      </c>
      <c r="F54" s="89"/>
      <c r="G54" s="89"/>
      <c r="H54" s="89"/>
      <c r="I54" s="89"/>
      <c r="J54" s="90">
        <f t="shared" si="13"/>
        <v>620</v>
      </c>
      <c r="K54" s="90">
        <f t="shared" si="14"/>
        <v>0</v>
      </c>
      <c r="L54" s="8">
        <f t="shared" si="15"/>
        <v>620</v>
      </c>
      <c r="M54" s="2"/>
      <c r="N54" s="2"/>
      <c r="O54" s="21"/>
      <c r="Q54" s="2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>
      <c r="A55" s="89" t="s">
        <v>952</v>
      </c>
      <c r="B55" s="89">
        <v>31768.0</v>
      </c>
      <c r="C55" s="90">
        <v>34121.0</v>
      </c>
      <c r="D55" s="89">
        <v>29404.0</v>
      </c>
      <c r="E55" s="90">
        <v>31520.0</v>
      </c>
      <c r="F55" s="90"/>
      <c r="G55" s="90"/>
      <c r="H55" s="90"/>
      <c r="I55" s="90"/>
      <c r="J55" s="90">
        <f t="shared" si="13"/>
        <v>126813</v>
      </c>
      <c r="K55" s="90">
        <f t="shared" si="14"/>
        <v>0</v>
      </c>
      <c r="L55" s="8">
        <f t="shared" si="15"/>
        <v>126813</v>
      </c>
      <c r="M55" s="2"/>
      <c r="N55" s="2"/>
      <c r="O55" s="23"/>
      <c r="P55" s="25"/>
      <c r="Q55" s="24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>
      <c r="A56" s="89" t="s">
        <v>953</v>
      </c>
      <c r="B56" s="90">
        <v>5549.0</v>
      </c>
      <c r="C56" s="89">
        <v>7127.0</v>
      </c>
      <c r="D56" s="89">
        <v>6441.0</v>
      </c>
      <c r="E56" s="89">
        <v>8282.0</v>
      </c>
      <c r="F56" s="90"/>
      <c r="G56" s="90"/>
      <c r="H56" s="90"/>
      <c r="I56" s="90"/>
      <c r="J56" s="90">
        <f t="shared" si="13"/>
        <v>27399</v>
      </c>
      <c r="K56" s="90">
        <f t="shared" si="14"/>
        <v>0</v>
      </c>
      <c r="L56" s="8">
        <f t="shared" si="15"/>
        <v>27399</v>
      </c>
      <c r="M56" s="2"/>
      <c r="N56" s="2"/>
      <c r="O56" s="53" t="s">
        <v>954</v>
      </c>
      <c r="P56" s="19"/>
      <c r="Q56" s="17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>
      <c r="A57" s="89" t="s">
        <v>955</v>
      </c>
      <c r="B57" s="89">
        <v>8945.0</v>
      </c>
      <c r="C57" s="89">
        <v>9249.0</v>
      </c>
      <c r="D57" s="89">
        <v>8427.0</v>
      </c>
      <c r="E57" s="89">
        <v>9996.0</v>
      </c>
      <c r="F57" s="90"/>
      <c r="G57" s="90"/>
      <c r="H57" s="90"/>
      <c r="I57" s="90"/>
      <c r="J57" s="90">
        <f t="shared" si="13"/>
        <v>36617</v>
      </c>
      <c r="K57" s="90">
        <f t="shared" si="14"/>
        <v>0</v>
      </c>
      <c r="L57" s="8">
        <f t="shared" si="15"/>
        <v>36617</v>
      </c>
      <c r="M57" s="2"/>
      <c r="N57" s="2"/>
      <c r="O57" s="21"/>
      <c r="Q57" s="2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>
      <c r="A58" s="89" t="s">
        <v>956</v>
      </c>
      <c r="B58" s="89">
        <v>167.0</v>
      </c>
      <c r="C58" s="89">
        <v>185.0</v>
      </c>
      <c r="D58" s="89">
        <v>114.0</v>
      </c>
      <c r="E58" s="89">
        <v>201.0</v>
      </c>
      <c r="F58" s="89"/>
      <c r="G58" s="89"/>
      <c r="H58" s="89"/>
      <c r="I58" s="89"/>
      <c r="J58" s="90">
        <f t="shared" si="13"/>
        <v>667</v>
      </c>
      <c r="K58" s="90">
        <f t="shared" si="14"/>
        <v>0</v>
      </c>
      <c r="L58" s="8">
        <f t="shared" si="15"/>
        <v>667</v>
      </c>
      <c r="M58" s="2"/>
      <c r="N58" s="2"/>
      <c r="O58" s="21"/>
      <c r="Q58" s="2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>
      <c r="A59" s="89" t="s">
        <v>957</v>
      </c>
      <c r="B59" s="89">
        <v>167.0</v>
      </c>
      <c r="C59" s="89">
        <v>185.0</v>
      </c>
      <c r="D59" s="89">
        <v>114.0</v>
      </c>
      <c r="E59" s="89">
        <v>201.0</v>
      </c>
      <c r="F59" s="89"/>
      <c r="G59" s="89"/>
      <c r="H59" s="89"/>
      <c r="I59" s="89"/>
      <c r="J59" s="90">
        <f t="shared" si="13"/>
        <v>667</v>
      </c>
      <c r="K59" s="90">
        <f t="shared" si="14"/>
        <v>0</v>
      </c>
      <c r="L59" s="8">
        <f t="shared" si="15"/>
        <v>667</v>
      </c>
      <c r="M59" s="2"/>
      <c r="N59" s="2"/>
      <c r="O59" s="23"/>
      <c r="P59" s="25"/>
      <c r="Q59" s="24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>
      <c r="A60" s="89" t="s">
        <v>958</v>
      </c>
      <c r="B60" s="89">
        <v>485.0</v>
      </c>
      <c r="C60" s="89">
        <v>449.0</v>
      </c>
      <c r="D60" s="89">
        <v>529.0</v>
      </c>
      <c r="E60" s="89">
        <v>567.0</v>
      </c>
      <c r="F60" s="90"/>
      <c r="G60" s="90"/>
      <c r="H60" s="90"/>
      <c r="I60" s="90"/>
      <c r="J60" s="90">
        <f t="shared" si="13"/>
        <v>2030</v>
      </c>
      <c r="K60" s="90">
        <f t="shared" si="14"/>
        <v>0</v>
      </c>
      <c r="L60" s="8">
        <f t="shared" si="15"/>
        <v>2030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>
      <c r="A61" s="89" t="s">
        <v>959</v>
      </c>
      <c r="B61" s="89">
        <v>1544.0</v>
      </c>
      <c r="C61" s="89">
        <v>1405.0</v>
      </c>
      <c r="D61" s="90">
        <v>1424.0</v>
      </c>
      <c r="E61" s="89">
        <v>1585.0</v>
      </c>
      <c r="F61" s="90"/>
      <c r="G61" s="90"/>
      <c r="H61" s="90"/>
      <c r="I61" s="90"/>
      <c r="J61" s="90">
        <f t="shared" si="13"/>
        <v>5958</v>
      </c>
      <c r="K61" s="90">
        <f t="shared" si="14"/>
        <v>0</v>
      </c>
      <c r="L61" s="8">
        <f t="shared" si="15"/>
        <v>5958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>
      <c r="A62" s="89" t="s">
        <v>960</v>
      </c>
      <c r="B62" s="89">
        <v>11.0</v>
      </c>
      <c r="C62" s="89">
        <v>10.0</v>
      </c>
      <c r="D62" s="89">
        <v>22.0</v>
      </c>
      <c r="E62" s="89">
        <v>13.0</v>
      </c>
      <c r="F62" s="89"/>
      <c r="G62" s="89"/>
      <c r="H62" s="89"/>
      <c r="I62" s="89"/>
      <c r="J62" s="90">
        <f t="shared" si="13"/>
        <v>56</v>
      </c>
      <c r="K62" s="90">
        <f t="shared" si="14"/>
        <v>0</v>
      </c>
      <c r="L62" s="8">
        <f t="shared" si="15"/>
        <v>56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>
      <c r="A63" s="89" t="s">
        <v>961</v>
      </c>
      <c r="B63" s="89">
        <v>5905.0</v>
      </c>
      <c r="C63" s="89">
        <v>5655.0</v>
      </c>
      <c r="D63" s="89">
        <v>5522.0</v>
      </c>
      <c r="E63" s="89">
        <v>5931.0</v>
      </c>
      <c r="F63" s="90"/>
      <c r="G63" s="90"/>
      <c r="H63" s="90"/>
      <c r="I63" s="90"/>
      <c r="J63" s="90">
        <f t="shared" si="13"/>
        <v>23013</v>
      </c>
      <c r="K63" s="90">
        <f t="shared" si="14"/>
        <v>0</v>
      </c>
      <c r="L63" s="8">
        <f t="shared" si="15"/>
        <v>23013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>
      <c r="A64" s="89" t="s">
        <v>962</v>
      </c>
      <c r="B64" s="89">
        <v>23621.0</v>
      </c>
      <c r="C64" s="89">
        <v>21208.0</v>
      </c>
      <c r="D64" s="89">
        <v>18892.0</v>
      </c>
      <c r="E64" s="89">
        <v>21813.0</v>
      </c>
      <c r="F64" s="90"/>
      <c r="G64" s="90"/>
      <c r="H64" s="90"/>
      <c r="I64" s="90"/>
      <c r="J64" s="90">
        <f t="shared" si="13"/>
        <v>85534</v>
      </c>
      <c r="K64" s="90">
        <f t="shared" si="14"/>
        <v>0</v>
      </c>
      <c r="L64" s="8">
        <f t="shared" si="15"/>
        <v>85534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>
      <c r="A65" s="6" t="s">
        <v>4</v>
      </c>
      <c r="B65" s="8">
        <f t="shared" ref="B65:I65" si="16">SUM(B53:B64)</f>
        <v>155919</v>
      </c>
      <c r="C65" s="8">
        <f t="shared" si="16"/>
        <v>167294</v>
      </c>
      <c r="D65" s="8">
        <f t="shared" si="16"/>
        <v>152603</v>
      </c>
      <c r="E65" s="8">
        <f t="shared" si="16"/>
        <v>161988</v>
      </c>
      <c r="F65" s="8">
        <f t="shared" si="16"/>
        <v>0</v>
      </c>
      <c r="G65" s="8">
        <f t="shared" si="16"/>
        <v>0</v>
      </c>
      <c r="H65" s="8">
        <f t="shared" si="16"/>
        <v>0</v>
      </c>
      <c r="I65" s="8">
        <f t="shared" si="16"/>
        <v>0</v>
      </c>
      <c r="J65" s="8">
        <f t="shared" si="13"/>
        <v>637804</v>
      </c>
      <c r="K65" s="8">
        <f t="shared" si="14"/>
        <v>0</v>
      </c>
      <c r="L65" s="8">
        <f t="shared" si="15"/>
        <v>637804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>
      <c r="A66" s="92" t="s">
        <v>933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5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>
      <c r="A68" s="9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>
      <c r="A69" s="88" t="s">
        <v>963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5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>
      <c r="A70" s="6" t="s">
        <v>964</v>
      </c>
      <c r="B70" s="6" t="s">
        <v>735</v>
      </c>
      <c r="C70" s="6" t="s">
        <v>736</v>
      </c>
      <c r="D70" s="6" t="s">
        <v>737</v>
      </c>
      <c r="E70" s="6" t="s">
        <v>738</v>
      </c>
      <c r="F70" s="6" t="s">
        <v>739</v>
      </c>
      <c r="G70" s="6" t="s">
        <v>740</v>
      </c>
      <c r="H70" s="6" t="s">
        <v>741</v>
      </c>
      <c r="I70" s="6" t="s">
        <v>742</v>
      </c>
      <c r="J70" s="6" t="s">
        <v>743</v>
      </c>
      <c r="K70" s="6" t="s">
        <v>744</v>
      </c>
      <c r="L70" s="6" t="s">
        <v>4</v>
      </c>
      <c r="M70" s="2"/>
      <c r="N70" s="2"/>
      <c r="O70" s="36" t="s">
        <v>162</v>
      </c>
      <c r="P70" s="4"/>
      <c r="Q70" s="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>
      <c r="A71" s="89" t="s">
        <v>64</v>
      </c>
      <c r="B71" s="89">
        <v>14975.0</v>
      </c>
      <c r="C71" s="89">
        <v>15757.0</v>
      </c>
      <c r="D71" s="89">
        <v>13336.0</v>
      </c>
      <c r="E71" s="89">
        <v>15522.0</v>
      </c>
      <c r="F71" s="89"/>
      <c r="G71" s="89"/>
      <c r="H71" s="89"/>
      <c r="I71" s="89"/>
      <c r="J71" s="89">
        <f t="shared" ref="J71:J92" si="17">SUM(B71:E71)</f>
        <v>59590</v>
      </c>
      <c r="K71" s="89">
        <f t="shared" ref="K71:K92" si="18">SUM(F71:I71)</f>
        <v>0</v>
      </c>
      <c r="L71" s="6">
        <f t="shared" ref="L71:L93" si="19">SUM(J71:K71)</f>
        <v>59590</v>
      </c>
      <c r="M71" s="2"/>
      <c r="N71" s="2"/>
      <c r="O71" s="40"/>
      <c r="P71" s="19"/>
      <c r="Q71" s="17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>
      <c r="A72" s="89" t="s">
        <v>965</v>
      </c>
      <c r="B72" s="89">
        <v>9158.0</v>
      </c>
      <c r="C72" s="89">
        <v>10527.0</v>
      </c>
      <c r="D72" s="89">
        <v>9502.0</v>
      </c>
      <c r="E72" s="89">
        <v>11360.0</v>
      </c>
      <c r="F72" s="89"/>
      <c r="G72" s="89"/>
      <c r="H72" s="89"/>
      <c r="I72" s="89"/>
      <c r="J72" s="89">
        <f t="shared" si="17"/>
        <v>40547</v>
      </c>
      <c r="K72" s="89">
        <f t="shared" si="18"/>
        <v>0</v>
      </c>
      <c r="L72" s="6">
        <f t="shared" si="19"/>
        <v>40547</v>
      </c>
      <c r="M72" s="2"/>
      <c r="N72" s="2"/>
      <c r="O72" s="21"/>
      <c r="Q72" s="2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>
      <c r="A73" s="89" t="s">
        <v>71</v>
      </c>
      <c r="B73" s="89">
        <v>3881.0</v>
      </c>
      <c r="C73" s="89">
        <v>4253.0</v>
      </c>
      <c r="D73" s="89">
        <v>3987.0</v>
      </c>
      <c r="E73" s="89">
        <v>4931.0</v>
      </c>
      <c r="F73" s="89"/>
      <c r="G73" s="89"/>
      <c r="H73" s="89"/>
      <c r="I73" s="89"/>
      <c r="J73" s="89">
        <f t="shared" si="17"/>
        <v>17052</v>
      </c>
      <c r="K73" s="89">
        <f t="shared" si="18"/>
        <v>0</v>
      </c>
      <c r="L73" s="6">
        <f t="shared" si="19"/>
        <v>17052</v>
      </c>
      <c r="M73" s="2"/>
      <c r="N73" s="2"/>
      <c r="O73" s="23"/>
      <c r="P73" s="25"/>
      <c r="Q73" s="24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>
      <c r="A74" s="89" t="s">
        <v>53</v>
      </c>
      <c r="B74" s="89">
        <v>3347.0</v>
      </c>
      <c r="C74" s="89">
        <v>4177.0</v>
      </c>
      <c r="D74" s="89">
        <v>3433.0</v>
      </c>
      <c r="E74" s="89">
        <v>4109.0</v>
      </c>
      <c r="F74" s="89"/>
      <c r="G74" s="89"/>
      <c r="H74" s="89"/>
      <c r="I74" s="89"/>
      <c r="J74" s="89">
        <f t="shared" si="17"/>
        <v>15066</v>
      </c>
      <c r="K74" s="89">
        <f t="shared" si="18"/>
        <v>0</v>
      </c>
      <c r="L74" s="6">
        <f t="shared" si="19"/>
        <v>15066</v>
      </c>
      <c r="M74" s="2"/>
      <c r="N74" s="2"/>
      <c r="O74" s="53" t="s">
        <v>966</v>
      </c>
      <c r="P74" s="19"/>
      <c r="Q74" s="17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>
      <c r="A75" s="89" t="s">
        <v>54</v>
      </c>
      <c r="B75" s="89">
        <v>1659.0</v>
      </c>
      <c r="C75" s="89">
        <v>3117.0</v>
      </c>
      <c r="D75" s="89">
        <v>2672.0</v>
      </c>
      <c r="E75" s="89">
        <v>3562.0</v>
      </c>
      <c r="F75" s="89"/>
      <c r="G75" s="89"/>
      <c r="H75" s="89"/>
      <c r="I75" s="89"/>
      <c r="J75" s="89">
        <f t="shared" si="17"/>
        <v>11010</v>
      </c>
      <c r="K75" s="89">
        <f t="shared" si="18"/>
        <v>0</v>
      </c>
      <c r="L75" s="6">
        <f t="shared" si="19"/>
        <v>11010</v>
      </c>
      <c r="M75" s="2"/>
      <c r="N75" s="2"/>
      <c r="O75" s="21"/>
      <c r="Q75" s="2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>
      <c r="A76" s="89" t="s">
        <v>48</v>
      </c>
      <c r="B76" s="89">
        <v>2408.0</v>
      </c>
      <c r="C76" s="89">
        <v>2925.0</v>
      </c>
      <c r="D76" s="89">
        <v>2488.0</v>
      </c>
      <c r="E76" s="89">
        <v>2988.0</v>
      </c>
      <c r="F76" s="89"/>
      <c r="G76" s="89"/>
      <c r="H76" s="89"/>
      <c r="I76" s="89"/>
      <c r="J76" s="89">
        <f t="shared" si="17"/>
        <v>10809</v>
      </c>
      <c r="K76" s="89">
        <f t="shared" si="18"/>
        <v>0</v>
      </c>
      <c r="L76" s="6">
        <f t="shared" si="19"/>
        <v>10809</v>
      </c>
      <c r="M76" s="2"/>
      <c r="N76" s="2"/>
      <c r="O76" s="21"/>
      <c r="Q76" s="2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>
      <c r="A77" s="89" t="s">
        <v>62</v>
      </c>
      <c r="B77" s="89">
        <v>2383.0</v>
      </c>
      <c r="C77" s="89">
        <v>2418.0</v>
      </c>
      <c r="D77" s="89">
        <v>2318.0</v>
      </c>
      <c r="E77" s="89">
        <v>2745.0</v>
      </c>
      <c r="F77" s="89"/>
      <c r="G77" s="89"/>
      <c r="H77" s="89"/>
      <c r="I77" s="89"/>
      <c r="J77" s="89">
        <f t="shared" si="17"/>
        <v>9864</v>
      </c>
      <c r="K77" s="89">
        <f t="shared" si="18"/>
        <v>0</v>
      </c>
      <c r="L77" s="6">
        <f t="shared" si="19"/>
        <v>9864</v>
      </c>
      <c r="M77" s="2"/>
      <c r="N77" s="2"/>
      <c r="O77" s="23"/>
      <c r="P77" s="25"/>
      <c r="Q77" s="24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>
      <c r="A78" s="89" t="s">
        <v>55</v>
      </c>
      <c r="B78" s="89">
        <v>2180.0</v>
      </c>
      <c r="C78" s="89">
        <v>2203.0</v>
      </c>
      <c r="D78" s="89">
        <v>2390.0</v>
      </c>
      <c r="E78" s="89">
        <v>2382.0</v>
      </c>
      <c r="F78" s="89"/>
      <c r="G78" s="89"/>
      <c r="H78" s="89"/>
      <c r="I78" s="89"/>
      <c r="J78" s="89">
        <f t="shared" si="17"/>
        <v>9155</v>
      </c>
      <c r="K78" s="89">
        <f t="shared" si="18"/>
        <v>0</v>
      </c>
      <c r="L78" s="6">
        <f t="shared" si="19"/>
        <v>9155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>
      <c r="A79" s="89" t="s">
        <v>57</v>
      </c>
      <c r="B79" s="89">
        <v>2019.0</v>
      </c>
      <c r="C79" s="89">
        <v>2099.0</v>
      </c>
      <c r="D79" s="89">
        <v>1980.0</v>
      </c>
      <c r="E79" s="89">
        <v>2134.0</v>
      </c>
      <c r="F79" s="89"/>
      <c r="G79" s="89"/>
      <c r="H79" s="89"/>
      <c r="I79" s="89"/>
      <c r="J79" s="89">
        <f t="shared" si="17"/>
        <v>8232</v>
      </c>
      <c r="K79" s="89">
        <f t="shared" si="18"/>
        <v>0</v>
      </c>
      <c r="L79" s="6">
        <f t="shared" si="19"/>
        <v>8232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>
      <c r="A80" s="89" t="s">
        <v>45</v>
      </c>
      <c r="B80" s="89">
        <v>1886.0</v>
      </c>
      <c r="C80" s="89">
        <v>1913.0</v>
      </c>
      <c r="D80" s="89">
        <v>1631.0</v>
      </c>
      <c r="E80" s="89">
        <v>1885.0</v>
      </c>
      <c r="F80" s="89"/>
      <c r="G80" s="89"/>
      <c r="H80" s="89"/>
      <c r="I80" s="89"/>
      <c r="J80" s="89">
        <f t="shared" si="17"/>
        <v>7315</v>
      </c>
      <c r="K80" s="89">
        <f t="shared" si="18"/>
        <v>0</v>
      </c>
      <c r="L80" s="6">
        <f t="shared" si="19"/>
        <v>7315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>
      <c r="A81" s="89" t="s">
        <v>58</v>
      </c>
      <c r="B81" s="89">
        <v>1291.0</v>
      </c>
      <c r="C81" s="89">
        <v>1483.0</v>
      </c>
      <c r="D81" s="89">
        <v>1168.0</v>
      </c>
      <c r="E81" s="89">
        <v>1513.0</v>
      </c>
      <c r="F81" s="89"/>
      <c r="G81" s="89"/>
      <c r="H81" s="89"/>
      <c r="I81" s="89"/>
      <c r="J81" s="89">
        <f t="shared" si="17"/>
        <v>5455</v>
      </c>
      <c r="K81" s="89">
        <f t="shared" si="18"/>
        <v>0</v>
      </c>
      <c r="L81" s="6">
        <f t="shared" si="19"/>
        <v>5455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>
      <c r="A82" s="89" t="s">
        <v>49</v>
      </c>
      <c r="B82" s="89">
        <v>1058.0</v>
      </c>
      <c r="C82" s="89">
        <v>1220.0</v>
      </c>
      <c r="D82" s="89">
        <v>981.0</v>
      </c>
      <c r="E82" s="89">
        <v>1264.0</v>
      </c>
      <c r="F82" s="89"/>
      <c r="G82" s="89"/>
      <c r="H82" s="89"/>
      <c r="I82" s="89"/>
      <c r="J82" s="89">
        <f t="shared" si="17"/>
        <v>4523</v>
      </c>
      <c r="K82" s="89">
        <f t="shared" si="18"/>
        <v>0</v>
      </c>
      <c r="L82" s="6">
        <f t="shared" si="19"/>
        <v>4523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>
      <c r="A83" s="89" t="s">
        <v>56</v>
      </c>
      <c r="B83" s="89">
        <v>840.0</v>
      </c>
      <c r="C83" s="89">
        <v>921.0</v>
      </c>
      <c r="D83" s="89">
        <v>936.0</v>
      </c>
      <c r="E83" s="89">
        <v>978.0</v>
      </c>
      <c r="F83" s="89"/>
      <c r="G83" s="89"/>
      <c r="H83" s="89"/>
      <c r="I83" s="89"/>
      <c r="J83" s="89">
        <f t="shared" si="17"/>
        <v>3675</v>
      </c>
      <c r="K83" s="89">
        <f t="shared" si="18"/>
        <v>0</v>
      </c>
      <c r="L83" s="6">
        <f t="shared" si="19"/>
        <v>3675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>
      <c r="A84" s="89" t="s">
        <v>61</v>
      </c>
      <c r="B84" s="89">
        <v>906.0</v>
      </c>
      <c r="C84" s="89">
        <v>808.0</v>
      </c>
      <c r="D84" s="89">
        <v>860.0</v>
      </c>
      <c r="E84" s="89">
        <v>957.0</v>
      </c>
      <c r="F84" s="89"/>
      <c r="G84" s="89"/>
      <c r="H84" s="89"/>
      <c r="I84" s="89"/>
      <c r="J84" s="89">
        <f t="shared" si="17"/>
        <v>3531</v>
      </c>
      <c r="K84" s="89">
        <f t="shared" si="18"/>
        <v>0</v>
      </c>
      <c r="L84" s="6">
        <f t="shared" si="19"/>
        <v>3531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>
      <c r="A85" s="89" t="s">
        <v>52</v>
      </c>
      <c r="B85" s="89">
        <v>652.0</v>
      </c>
      <c r="C85" s="89">
        <v>555.0</v>
      </c>
      <c r="D85" s="89">
        <v>613.0</v>
      </c>
      <c r="E85" s="89">
        <v>745.0</v>
      </c>
      <c r="F85" s="89"/>
      <c r="G85" s="89"/>
      <c r="H85" s="89"/>
      <c r="I85" s="89"/>
      <c r="J85" s="89">
        <f t="shared" si="17"/>
        <v>2565</v>
      </c>
      <c r="K85" s="89">
        <f t="shared" si="18"/>
        <v>0</v>
      </c>
      <c r="L85" s="6">
        <f t="shared" si="19"/>
        <v>2565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>
      <c r="A86" s="89" t="s">
        <v>63</v>
      </c>
      <c r="B86" s="89">
        <v>611.0</v>
      </c>
      <c r="C86" s="89">
        <v>608.0</v>
      </c>
      <c r="D86" s="89">
        <v>578.0</v>
      </c>
      <c r="E86" s="89">
        <v>596.0</v>
      </c>
      <c r="F86" s="89"/>
      <c r="G86" s="89"/>
      <c r="H86" s="89"/>
      <c r="I86" s="89"/>
      <c r="J86" s="89">
        <f t="shared" si="17"/>
        <v>2393</v>
      </c>
      <c r="K86" s="89">
        <f t="shared" si="18"/>
        <v>0</v>
      </c>
      <c r="L86" s="6">
        <f t="shared" si="19"/>
        <v>2393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>
      <c r="A87" s="89" t="s">
        <v>50</v>
      </c>
      <c r="B87" s="89">
        <v>443.0</v>
      </c>
      <c r="C87" s="89">
        <v>503.0</v>
      </c>
      <c r="D87" s="89">
        <v>453.0</v>
      </c>
      <c r="E87" s="89">
        <v>567.0</v>
      </c>
      <c r="F87" s="89"/>
      <c r="G87" s="89"/>
      <c r="H87" s="89"/>
      <c r="I87" s="89"/>
      <c r="J87" s="89">
        <f t="shared" si="17"/>
        <v>1966</v>
      </c>
      <c r="K87" s="89">
        <f t="shared" si="18"/>
        <v>0</v>
      </c>
      <c r="L87" s="6">
        <f t="shared" si="19"/>
        <v>1966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>
      <c r="A88" s="89" t="s">
        <v>51</v>
      </c>
      <c r="B88" s="89">
        <v>394.0</v>
      </c>
      <c r="C88" s="89">
        <v>430.0</v>
      </c>
      <c r="D88" s="89">
        <v>418.0</v>
      </c>
      <c r="E88" s="89">
        <v>490.0</v>
      </c>
      <c r="F88" s="89"/>
      <c r="G88" s="89"/>
      <c r="H88" s="89"/>
      <c r="I88" s="89"/>
      <c r="J88" s="89">
        <f t="shared" si="17"/>
        <v>1732</v>
      </c>
      <c r="K88" s="89">
        <f t="shared" si="18"/>
        <v>0</v>
      </c>
      <c r="L88" s="6">
        <f t="shared" si="19"/>
        <v>1732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>
      <c r="A89" s="89" t="s">
        <v>47</v>
      </c>
      <c r="B89" s="89">
        <v>227.0</v>
      </c>
      <c r="C89" s="89">
        <v>248.0</v>
      </c>
      <c r="D89" s="89">
        <v>246.0</v>
      </c>
      <c r="E89" s="89">
        <v>277.0</v>
      </c>
      <c r="F89" s="89"/>
      <c r="G89" s="89"/>
      <c r="H89" s="89"/>
      <c r="I89" s="89"/>
      <c r="J89" s="89">
        <f t="shared" si="17"/>
        <v>998</v>
      </c>
      <c r="K89" s="89">
        <f t="shared" si="18"/>
        <v>0</v>
      </c>
      <c r="L89" s="6">
        <f t="shared" si="19"/>
        <v>998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>
      <c r="A90" s="89" t="s">
        <v>46</v>
      </c>
      <c r="B90" s="89">
        <v>216.0</v>
      </c>
      <c r="C90" s="89">
        <v>262.0</v>
      </c>
      <c r="D90" s="89">
        <v>202.0</v>
      </c>
      <c r="E90" s="89">
        <v>178.0</v>
      </c>
      <c r="F90" s="89"/>
      <c r="G90" s="89"/>
      <c r="H90" s="89"/>
      <c r="I90" s="89"/>
      <c r="J90" s="89">
        <f t="shared" si="17"/>
        <v>858</v>
      </c>
      <c r="K90" s="89">
        <f t="shared" si="18"/>
        <v>0</v>
      </c>
      <c r="L90" s="6">
        <f t="shared" si="19"/>
        <v>858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>
      <c r="A91" s="89" t="s">
        <v>59</v>
      </c>
      <c r="B91" s="89">
        <v>101.0</v>
      </c>
      <c r="C91" s="89">
        <v>125.0</v>
      </c>
      <c r="D91" s="89">
        <v>100.0</v>
      </c>
      <c r="E91" s="89">
        <v>154.0</v>
      </c>
      <c r="F91" s="89"/>
      <c r="G91" s="89"/>
      <c r="H91" s="89"/>
      <c r="I91" s="89"/>
      <c r="J91" s="89">
        <f t="shared" si="17"/>
        <v>480</v>
      </c>
      <c r="K91" s="89">
        <f t="shared" si="18"/>
        <v>0</v>
      </c>
      <c r="L91" s="6">
        <f t="shared" si="19"/>
        <v>480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>
      <c r="A92" s="89" t="s">
        <v>967</v>
      </c>
      <c r="B92" s="89">
        <v>58.0</v>
      </c>
      <c r="C92" s="89">
        <v>81.0</v>
      </c>
      <c r="D92" s="89">
        <v>43.0</v>
      </c>
      <c r="E92" s="89">
        <v>71.0</v>
      </c>
      <c r="F92" s="89"/>
      <c r="G92" s="89"/>
      <c r="H92" s="89"/>
      <c r="I92" s="89"/>
      <c r="J92" s="89">
        <f t="shared" si="17"/>
        <v>253</v>
      </c>
      <c r="K92" s="89">
        <f t="shared" si="18"/>
        <v>0</v>
      </c>
      <c r="L92" s="6">
        <f t="shared" si="19"/>
        <v>253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>
      <c r="A93" s="6" t="s">
        <v>4</v>
      </c>
      <c r="B93" s="8">
        <f t="shared" ref="B93:K93" si="20">SUM(B71:B92)</f>
        <v>50693</v>
      </c>
      <c r="C93" s="8">
        <f t="shared" si="20"/>
        <v>56633</v>
      </c>
      <c r="D93" s="8">
        <f t="shared" si="20"/>
        <v>50335</v>
      </c>
      <c r="E93" s="8">
        <f t="shared" si="20"/>
        <v>59408</v>
      </c>
      <c r="F93" s="8">
        <f t="shared" si="20"/>
        <v>0</v>
      </c>
      <c r="G93" s="8">
        <f t="shared" si="20"/>
        <v>0</v>
      </c>
      <c r="H93" s="8">
        <f t="shared" si="20"/>
        <v>0</v>
      </c>
      <c r="I93" s="8">
        <f t="shared" si="20"/>
        <v>0</v>
      </c>
      <c r="J93" s="8">
        <f t="shared" si="20"/>
        <v>217069</v>
      </c>
      <c r="K93" s="8">
        <f t="shared" si="20"/>
        <v>0</v>
      </c>
      <c r="L93" s="8">
        <f t="shared" si="19"/>
        <v>217069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>
      <c r="A94" s="9" t="s">
        <v>968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5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</sheetData>
  <mergeCells count="25">
    <mergeCell ref="A2:L2"/>
    <mergeCell ref="O3:Q3"/>
    <mergeCell ref="O4:Q6"/>
    <mergeCell ref="O7:Q10"/>
    <mergeCell ref="A12:L12"/>
    <mergeCell ref="A15:L15"/>
    <mergeCell ref="O16:Q16"/>
    <mergeCell ref="O17:Q19"/>
    <mergeCell ref="O20:Q23"/>
    <mergeCell ref="A28:L28"/>
    <mergeCell ref="A31:L31"/>
    <mergeCell ref="O32:Q32"/>
    <mergeCell ref="O33:Q35"/>
    <mergeCell ref="O36:Q39"/>
    <mergeCell ref="O70:Q70"/>
    <mergeCell ref="O71:Q73"/>
    <mergeCell ref="O74:Q77"/>
    <mergeCell ref="A94:L94"/>
    <mergeCell ref="A47:L47"/>
    <mergeCell ref="A51:L51"/>
    <mergeCell ref="O52:Q52"/>
    <mergeCell ref="O53:Q55"/>
    <mergeCell ref="O56:Q59"/>
    <mergeCell ref="A66:L66"/>
    <mergeCell ref="A69:L69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75"/>
    <col customWidth="1" min="2" max="2" width="11.88"/>
    <col customWidth="1" min="3" max="4" width="7.0"/>
    <col customWidth="1" min="5" max="5" width="34.88"/>
    <col customWidth="1" min="7" max="7" width="8.0"/>
    <col customWidth="1" min="8" max="8" width="8.5"/>
    <col customWidth="1" min="9" max="9" width="39.38"/>
    <col customWidth="1" min="10" max="10" width="14.38"/>
    <col customWidth="1" min="11" max="11" width="40.13"/>
    <col customWidth="1" min="13" max="13" width="4.63"/>
    <col customWidth="1" min="14" max="14" width="37.63"/>
    <col customWidth="1" min="16" max="16" width="5.63"/>
    <col customWidth="1" min="17" max="17" width="35.88"/>
    <col customWidth="1" min="19" max="19" width="6.25"/>
    <col customWidth="1" min="20" max="20" width="39.13"/>
  </cols>
  <sheetData>
    <row r="1">
      <c r="A1" s="65" t="s">
        <v>969</v>
      </c>
      <c r="B1" s="4"/>
      <c r="C1" s="4"/>
      <c r="D1" s="4"/>
      <c r="E1" s="4"/>
      <c r="F1" s="4"/>
      <c r="G1" s="4"/>
      <c r="H1" s="4"/>
      <c r="I1" s="4"/>
      <c r="J1" s="5"/>
      <c r="K1" s="95"/>
      <c r="L1" s="78"/>
      <c r="M1" s="78"/>
      <c r="N1" s="95"/>
      <c r="O1" s="78"/>
      <c r="P1" s="78"/>
      <c r="Q1" s="95"/>
      <c r="R1" s="78"/>
      <c r="S1" s="78"/>
      <c r="T1" s="95"/>
      <c r="U1" s="78"/>
      <c r="V1" s="78"/>
      <c r="W1" s="78"/>
      <c r="X1" s="78"/>
      <c r="Y1" s="78"/>
      <c r="Z1" s="78"/>
      <c r="AA1" s="78"/>
    </row>
    <row r="2">
      <c r="A2" s="65" t="s">
        <v>970</v>
      </c>
      <c r="B2" s="4"/>
      <c r="C2" s="4"/>
      <c r="D2" s="4"/>
      <c r="E2" s="4"/>
      <c r="F2" s="4"/>
      <c r="G2" s="4"/>
      <c r="H2" s="4"/>
      <c r="I2" s="4"/>
      <c r="J2" s="4"/>
      <c r="K2" s="96"/>
      <c r="L2" s="78"/>
      <c r="M2" s="78"/>
      <c r="N2" s="95"/>
      <c r="O2" s="78"/>
      <c r="P2" s="78"/>
      <c r="Q2" s="95"/>
      <c r="R2" s="78"/>
      <c r="S2" s="78"/>
      <c r="T2" s="95"/>
      <c r="U2" s="78"/>
      <c r="V2" s="78"/>
      <c r="W2" s="78"/>
      <c r="X2" s="78"/>
      <c r="Y2" s="78"/>
      <c r="Z2" s="78"/>
      <c r="AA2" s="78"/>
    </row>
    <row r="3">
      <c r="A3" s="78"/>
      <c r="B3" s="78"/>
      <c r="C3" s="78"/>
      <c r="D3" s="78"/>
      <c r="E3" s="97"/>
      <c r="F3" s="78"/>
      <c r="G3" s="78"/>
      <c r="H3" s="97"/>
      <c r="I3" s="78"/>
      <c r="J3" s="78"/>
      <c r="K3" s="97"/>
      <c r="L3" s="78"/>
      <c r="M3" s="78"/>
      <c r="N3" s="97"/>
      <c r="O3" s="78"/>
      <c r="P3" s="78"/>
      <c r="Q3" s="97"/>
      <c r="R3" s="78"/>
      <c r="S3" s="78"/>
      <c r="T3" s="97"/>
      <c r="U3" s="78"/>
      <c r="V3" s="78"/>
      <c r="W3" s="78"/>
      <c r="X3" s="78"/>
      <c r="Y3" s="78"/>
      <c r="Z3" s="78"/>
      <c r="AA3" s="78"/>
    </row>
    <row r="4">
      <c r="A4" s="65" t="s">
        <v>971</v>
      </c>
      <c r="B4" s="5"/>
      <c r="C4" s="78"/>
      <c r="D4" s="78"/>
      <c r="E4" s="65" t="s">
        <v>972</v>
      </c>
      <c r="F4" s="5"/>
      <c r="G4" s="78"/>
      <c r="H4" s="78"/>
      <c r="I4" s="65" t="s">
        <v>973</v>
      </c>
      <c r="J4" s="5"/>
      <c r="K4" s="78"/>
      <c r="L4" s="87"/>
      <c r="M4" s="78"/>
      <c r="N4" s="87"/>
      <c r="P4" s="78"/>
      <c r="Q4" s="87"/>
      <c r="S4" s="78"/>
      <c r="T4" s="87"/>
      <c r="V4" s="78"/>
      <c r="W4" s="78"/>
      <c r="X4" s="78"/>
      <c r="Y4" s="78"/>
      <c r="Z4" s="78"/>
      <c r="AA4" s="78"/>
    </row>
    <row r="5">
      <c r="A5" s="69" t="s">
        <v>974</v>
      </c>
      <c r="B5" s="69" t="s">
        <v>975</v>
      </c>
      <c r="C5" s="78"/>
      <c r="D5" s="78"/>
      <c r="E5" s="69" t="s">
        <v>974</v>
      </c>
      <c r="F5" s="69" t="s">
        <v>975</v>
      </c>
      <c r="G5" s="78"/>
      <c r="H5" s="78"/>
      <c r="I5" s="69" t="s">
        <v>974</v>
      </c>
      <c r="J5" s="69" t="s">
        <v>975</v>
      </c>
      <c r="K5" s="78"/>
      <c r="L5" s="87"/>
      <c r="M5" s="78"/>
      <c r="N5" s="87"/>
      <c r="O5" s="87"/>
      <c r="P5" s="78"/>
      <c r="Q5" s="87"/>
      <c r="R5" s="87"/>
      <c r="S5" s="78"/>
      <c r="T5" s="87"/>
      <c r="U5" s="87"/>
      <c r="V5" s="78"/>
      <c r="W5" s="78"/>
      <c r="X5" s="78"/>
      <c r="Y5" s="78"/>
      <c r="Z5" s="78"/>
      <c r="AA5" s="78"/>
    </row>
    <row r="6">
      <c r="A6" s="69" t="s">
        <v>976</v>
      </c>
      <c r="B6" s="69">
        <v>69.0</v>
      </c>
      <c r="C6" s="78"/>
      <c r="D6" s="78"/>
      <c r="E6" s="69" t="s">
        <v>977</v>
      </c>
      <c r="F6" s="69">
        <v>67.0</v>
      </c>
      <c r="G6" s="78"/>
      <c r="H6" s="78"/>
      <c r="I6" s="72" t="s">
        <v>978</v>
      </c>
      <c r="J6" s="69">
        <v>69.0</v>
      </c>
      <c r="K6" s="78"/>
      <c r="L6" s="95"/>
      <c r="M6" s="78"/>
      <c r="N6" s="95"/>
      <c r="O6" s="95"/>
      <c r="P6" s="78"/>
      <c r="Q6" s="95"/>
      <c r="R6" s="95"/>
      <c r="S6" s="78"/>
      <c r="T6" s="95"/>
      <c r="U6" s="95"/>
      <c r="V6" s="78"/>
      <c r="W6" s="78"/>
      <c r="X6" s="78"/>
      <c r="Y6" s="78"/>
      <c r="Z6" s="78"/>
      <c r="AA6" s="78"/>
    </row>
    <row r="7">
      <c r="A7" s="69" t="s">
        <v>979</v>
      </c>
      <c r="B7" s="69">
        <v>79.0</v>
      </c>
      <c r="C7" s="78"/>
      <c r="D7" s="78"/>
      <c r="E7" s="69" t="s">
        <v>980</v>
      </c>
      <c r="F7" s="69">
        <v>66.0</v>
      </c>
      <c r="G7" s="78"/>
      <c r="H7" s="78"/>
      <c r="I7" s="72" t="s">
        <v>981</v>
      </c>
      <c r="J7" s="69">
        <v>45.0</v>
      </c>
      <c r="K7" s="78"/>
      <c r="L7" s="95"/>
      <c r="M7" s="78"/>
      <c r="N7" s="95"/>
      <c r="O7" s="95"/>
      <c r="P7" s="78"/>
      <c r="Q7" s="95"/>
      <c r="R7" s="95"/>
      <c r="S7" s="78"/>
      <c r="T7" s="95"/>
      <c r="U7" s="95"/>
      <c r="V7" s="78"/>
      <c r="W7" s="78"/>
      <c r="X7" s="78"/>
      <c r="Y7" s="78"/>
      <c r="Z7" s="78"/>
      <c r="AA7" s="78"/>
    </row>
    <row r="8">
      <c r="A8" s="69" t="s">
        <v>982</v>
      </c>
      <c r="B8" s="69">
        <v>53.0</v>
      </c>
      <c r="C8" s="78"/>
      <c r="D8" s="78"/>
      <c r="E8" s="69" t="s">
        <v>983</v>
      </c>
      <c r="F8" s="69">
        <v>74.0</v>
      </c>
      <c r="G8" s="78"/>
      <c r="H8" s="78"/>
      <c r="I8" s="72" t="s">
        <v>984</v>
      </c>
      <c r="J8" s="69">
        <v>67.0</v>
      </c>
      <c r="K8" s="78"/>
      <c r="L8" s="95"/>
      <c r="M8" s="78"/>
      <c r="N8" s="95"/>
      <c r="O8" s="95"/>
      <c r="P8" s="78"/>
      <c r="Q8" s="95"/>
      <c r="R8" s="95"/>
      <c r="S8" s="78"/>
      <c r="T8" s="95"/>
      <c r="U8" s="95"/>
      <c r="V8" s="78"/>
      <c r="W8" s="78"/>
      <c r="X8" s="78"/>
      <c r="Y8" s="78"/>
      <c r="Z8" s="78"/>
      <c r="AA8" s="78"/>
    </row>
    <row r="9">
      <c r="A9" s="69" t="s">
        <v>985</v>
      </c>
      <c r="B9" s="69">
        <v>71.0</v>
      </c>
      <c r="C9" s="78"/>
      <c r="D9" s="78"/>
      <c r="E9" s="69" t="s">
        <v>986</v>
      </c>
      <c r="F9" s="69">
        <v>66.0</v>
      </c>
      <c r="G9" s="78"/>
      <c r="H9" s="78"/>
      <c r="I9" s="72" t="s">
        <v>987</v>
      </c>
      <c r="J9" s="69">
        <v>62.0</v>
      </c>
      <c r="K9" s="78"/>
      <c r="L9" s="95"/>
      <c r="M9" s="78"/>
      <c r="N9" s="95"/>
      <c r="O9" s="95"/>
      <c r="P9" s="78"/>
      <c r="Q9" s="95"/>
      <c r="R9" s="95"/>
      <c r="S9" s="78"/>
      <c r="T9" s="95"/>
      <c r="U9" s="95"/>
      <c r="V9" s="78"/>
      <c r="W9" s="78"/>
      <c r="X9" s="78"/>
      <c r="Y9" s="78"/>
      <c r="Z9" s="78"/>
      <c r="AA9" s="78"/>
    </row>
    <row r="10">
      <c r="A10" s="69" t="s">
        <v>988</v>
      </c>
      <c r="B10" s="69">
        <v>83.0</v>
      </c>
      <c r="C10" s="78"/>
      <c r="D10" s="78"/>
      <c r="E10" s="69" t="s">
        <v>989</v>
      </c>
      <c r="F10" s="69">
        <v>76.0</v>
      </c>
      <c r="G10" s="78"/>
      <c r="H10" s="78"/>
      <c r="I10" s="72" t="s">
        <v>990</v>
      </c>
      <c r="J10" s="69">
        <v>52.0</v>
      </c>
      <c r="K10" s="78"/>
      <c r="L10" s="95"/>
      <c r="M10" s="78"/>
      <c r="N10" s="95"/>
      <c r="O10" s="95"/>
      <c r="P10" s="78"/>
      <c r="Q10" s="95"/>
      <c r="R10" s="95"/>
      <c r="S10" s="78"/>
      <c r="T10" s="95"/>
      <c r="U10" s="95"/>
      <c r="V10" s="78"/>
      <c r="W10" s="78"/>
      <c r="X10" s="78"/>
      <c r="Y10" s="78"/>
      <c r="Z10" s="78"/>
      <c r="AA10" s="78"/>
    </row>
    <row r="11">
      <c r="A11" s="69" t="s">
        <v>991</v>
      </c>
      <c r="B11" s="69">
        <v>72.0</v>
      </c>
      <c r="C11" s="78"/>
      <c r="D11" s="78"/>
      <c r="E11" s="69" t="s">
        <v>992</v>
      </c>
      <c r="F11" s="69">
        <v>78.0</v>
      </c>
      <c r="G11" s="78"/>
      <c r="H11" s="78"/>
      <c r="I11" s="72" t="s">
        <v>993</v>
      </c>
      <c r="J11" s="69">
        <v>47.0</v>
      </c>
      <c r="K11" s="78"/>
      <c r="L11" s="95"/>
      <c r="M11" s="78"/>
      <c r="N11" s="95"/>
      <c r="O11" s="95"/>
      <c r="P11" s="78"/>
      <c r="Q11" s="95"/>
      <c r="R11" s="95"/>
      <c r="S11" s="78"/>
      <c r="T11" s="95"/>
      <c r="U11" s="95"/>
      <c r="V11" s="78"/>
      <c r="W11" s="78"/>
      <c r="X11" s="78"/>
      <c r="Y11" s="78"/>
      <c r="Z11" s="78"/>
      <c r="AA11" s="78"/>
    </row>
    <row r="12">
      <c r="A12" s="69" t="s">
        <v>994</v>
      </c>
      <c r="B12" s="69">
        <v>72.0</v>
      </c>
      <c r="C12" s="78"/>
      <c r="D12" s="78"/>
      <c r="E12" s="69" t="s">
        <v>995</v>
      </c>
      <c r="F12" s="69">
        <v>70.0</v>
      </c>
      <c r="G12" s="78"/>
      <c r="H12" s="78"/>
      <c r="I12" s="72" t="s">
        <v>996</v>
      </c>
      <c r="J12" s="69">
        <v>67.0</v>
      </c>
      <c r="K12" s="78"/>
      <c r="L12" s="95"/>
      <c r="M12" s="78"/>
      <c r="N12" s="95"/>
      <c r="O12" s="95"/>
      <c r="P12" s="78"/>
      <c r="Q12" s="95"/>
      <c r="R12" s="95"/>
      <c r="S12" s="78"/>
      <c r="T12" s="95"/>
      <c r="U12" s="95"/>
      <c r="V12" s="78"/>
      <c r="W12" s="78"/>
      <c r="X12" s="78"/>
      <c r="Y12" s="78"/>
      <c r="Z12" s="78"/>
      <c r="AA12" s="78"/>
    </row>
    <row r="13">
      <c r="A13" s="69" t="s">
        <v>997</v>
      </c>
      <c r="B13" s="69">
        <v>79.0</v>
      </c>
      <c r="C13" s="78"/>
      <c r="D13" s="78"/>
      <c r="E13" s="69" t="s">
        <v>998</v>
      </c>
      <c r="F13" s="69">
        <v>80.0</v>
      </c>
      <c r="G13" s="78"/>
      <c r="H13" s="78"/>
      <c r="I13" s="72" t="s">
        <v>999</v>
      </c>
      <c r="J13" s="69">
        <v>51.0</v>
      </c>
      <c r="K13" s="78"/>
      <c r="L13" s="95"/>
      <c r="M13" s="78"/>
      <c r="N13" s="95"/>
      <c r="O13" s="95"/>
      <c r="P13" s="78"/>
      <c r="Q13" s="95"/>
      <c r="R13" s="95"/>
      <c r="S13" s="78"/>
      <c r="T13" s="95"/>
      <c r="U13" s="95"/>
      <c r="V13" s="78"/>
      <c r="W13" s="78"/>
      <c r="X13" s="78"/>
      <c r="Y13" s="78"/>
      <c r="Z13" s="78"/>
      <c r="AA13" s="78"/>
    </row>
    <row r="14">
      <c r="A14" s="69" t="s">
        <v>1000</v>
      </c>
      <c r="B14" s="69">
        <v>80.0</v>
      </c>
      <c r="C14" s="78"/>
      <c r="D14" s="78"/>
      <c r="E14" s="69" t="s">
        <v>1001</v>
      </c>
      <c r="F14" s="69">
        <v>60.0</v>
      </c>
      <c r="G14" s="78"/>
      <c r="H14" s="78"/>
      <c r="I14" s="72" t="s">
        <v>1002</v>
      </c>
      <c r="J14" s="69">
        <v>65.0</v>
      </c>
      <c r="K14" s="78"/>
      <c r="L14" s="95"/>
      <c r="M14" s="78"/>
      <c r="N14" s="95"/>
      <c r="O14" s="95"/>
      <c r="P14" s="78"/>
      <c r="Q14" s="95"/>
      <c r="R14" s="95"/>
      <c r="S14" s="78"/>
      <c r="T14" s="95"/>
      <c r="U14" s="95"/>
      <c r="V14" s="78"/>
      <c r="W14" s="78"/>
      <c r="X14" s="78"/>
      <c r="Y14" s="78"/>
      <c r="Z14" s="78"/>
      <c r="AA14" s="78"/>
    </row>
    <row r="15">
      <c r="A15" s="69" t="s">
        <v>1003</v>
      </c>
      <c r="B15" s="69">
        <v>70.0</v>
      </c>
      <c r="C15" s="78"/>
      <c r="D15" s="78"/>
      <c r="E15" s="69" t="s">
        <v>1004</v>
      </c>
      <c r="F15" s="69">
        <v>57.0</v>
      </c>
      <c r="G15" s="78"/>
      <c r="H15" s="78"/>
      <c r="I15" s="98" t="s">
        <v>1005</v>
      </c>
      <c r="J15" s="99">
        <v>60.0</v>
      </c>
      <c r="K15" s="78"/>
      <c r="L15" s="95"/>
      <c r="M15" s="78"/>
      <c r="N15" s="95"/>
      <c r="O15" s="95"/>
      <c r="P15" s="78"/>
      <c r="Q15" s="95"/>
      <c r="R15" s="95"/>
      <c r="S15" s="78"/>
      <c r="T15" s="95"/>
      <c r="U15" s="95"/>
      <c r="V15" s="78"/>
      <c r="W15" s="78"/>
      <c r="X15" s="78"/>
      <c r="Y15" s="78"/>
      <c r="Z15" s="78"/>
      <c r="AA15" s="78"/>
    </row>
    <row r="16">
      <c r="A16" s="69" t="s">
        <v>1006</v>
      </c>
      <c r="B16" s="69">
        <v>71.0</v>
      </c>
      <c r="C16" s="78"/>
      <c r="D16" s="78"/>
      <c r="E16" s="69" t="s">
        <v>1007</v>
      </c>
      <c r="F16" s="69">
        <v>94.0</v>
      </c>
      <c r="G16" s="78"/>
      <c r="H16" s="78"/>
      <c r="I16" s="56"/>
      <c r="J16" s="56"/>
      <c r="K16" s="78"/>
      <c r="L16" s="95"/>
      <c r="M16" s="78"/>
      <c r="N16" s="95"/>
      <c r="O16" s="95"/>
      <c r="P16" s="78"/>
      <c r="Q16" s="95"/>
      <c r="R16" s="95"/>
      <c r="S16" s="78"/>
      <c r="T16" s="95"/>
      <c r="U16" s="95"/>
      <c r="V16" s="78"/>
      <c r="W16" s="78"/>
      <c r="X16" s="78"/>
      <c r="Y16" s="78"/>
      <c r="Z16" s="78"/>
      <c r="AA16" s="78"/>
    </row>
    <row r="17">
      <c r="A17" s="69" t="s">
        <v>1008</v>
      </c>
      <c r="B17" s="69">
        <v>67.0</v>
      </c>
      <c r="C17" s="78"/>
      <c r="D17" s="78"/>
      <c r="E17" s="69" t="s">
        <v>1009</v>
      </c>
      <c r="F17" s="69">
        <v>14.0</v>
      </c>
      <c r="G17" s="78"/>
      <c r="H17" s="95"/>
      <c r="I17" s="38"/>
      <c r="J17" s="38"/>
      <c r="K17" s="95"/>
      <c r="L17" s="95"/>
      <c r="M17" s="78"/>
      <c r="N17" s="95"/>
      <c r="O17" s="95"/>
      <c r="P17" s="78"/>
      <c r="Q17" s="95"/>
      <c r="R17" s="95"/>
      <c r="S17" s="78"/>
      <c r="T17" s="95"/>
      <c r="U17" s="95"/>
      <c r="V17" s="78"/>
      <c r="W17" s="78"/>
      <c r="X17" s="78"/>
      <c r="Y17" s="78"/>
      <c r="Z17" s="78"/>
      <c r="AA17" s="78"/>
    </row>
    <row r="18">
      <c r="A18" s="100" t="s">
        <v>1010</v>
      </c>
      <c r="B18" s="4"/>
      <c r="C18" s="4"/>
      <c r="D18" s="4"/>
      <c r="E18" s="4"/>
      <c r="F18" s="4"/>
      <c r="G18" s="4"/>
      <c r="H18" s="4"/>
      <c r="I18" s="4"/>
      <c r="J18" s="5"/>
      <c r="K18" s="97"/>
      <c r="L18" s="78"/>
      <c r="M18" s="78"/>
      <c r="N18" s="97"/>
      <c r="O18" s="78"/>
      <c r="P18" s="78"/>
      <c r="Q18" s="97"/>
      <c r="R18" s="78"/>
      <c r="S18" s="78"/>
      <c r="T18" s="97"/>
      <c r="U18" s="78"/>
      <c r="V18" s="78"/>
      <c r="W18" s="78"/>
      <c r="X18" s="78"/>
      <c r="Y18" s="78"/>
      <c r="Z18" s="78"/>
      <c r="AA18" s="78"/>
    </row>
    <row r="19">
      <c r="A19" s="78"/>
      <c r="B19" s="78"/>
      <c r="C19" s="78"/>
      <c r="D19" s="78"/>
      <c r="E19" s="97"/>
      <c r="F19" s="78"/>
      <c r="G19" s="78"/>
      <c r="H19" s="97"/>
      <c r="I19" s="78"/>
      <c r="J19" s="78"/>
      <c r="K19" s="97"/>
      <c r="L19" s="78"/>
      <c r="M19" s="78"/>
      <c r="N19" s="97"/>
      <c r="O19" s="78"/>
      <c r="P19" s="78"/>
      <c r="Q19" s="97"/>
      <c r="R19" s="78"/>
      <c r="S19" s="78"/>
      <c r="T19" s="97"/>
      <c r="U19" s="78"/>
      <c r="V19" s="78"/>
      <c r="W19" s="78"/>
      <c r="X19" s="78"/>
      <c r="Y19" s="78"/>
      <c r="Z19" s="78"/>
      <c r="AA19" s="78"/>
    </row>
    <row r="20">
      <c r="A20" s="78"/>
      <c r="B20" s="78"/>
      <c r="C20" s="78"/>
      <c r="D20" s="78"/>
      <c r="E20" s="87"/>
      <c r="G20" s="78"/>
      <c r="H20" s="87"/>
      <c r="J20" s="78"/>
      <c r="K20" s="87"/>
      <c r="M20" s="78"/>
      <c r="N20" s="87"/>
      <c r="P20" s="78"/>
      <c r="Q20" s="87"/>
      <c r="S20" s="78"/>
      <c r="T20" s="87"/>
      <c r="V20" s="78"/>
      <c r="W20" s="78"/>
      <c r="X20" s="78"/>
      <c r="Y20" s="78"/>
      <c r="Z20" s="78"/>
      <c r="AA20" s="78"/>
    </row>
    <row r="21">
      <c r="A21" s="101" t="s">
        <v>1011</v>
      </c>
      <c r="B21" s="4"/>
      <c r="C21" s="4"/>
      <c r="D21" s="4"/>
      <c r="E21" s="4"/>
      <c r="F21" s="4"/>
      <c r="G21" s="4"/>
      <c r="H21" s="4"/>
      <c r="I21" s="4"/>
      <c r="J21" s="4"/>
      <c r="K21" s="102"/>
      <c r="L21" s="87"/>
      <c r="M21" s="78"/>
      <c r="N21" s="87"/>
      <c r="O21" s="87"/>
      <c r="P21" s="78"/>
      <c r="Q21" s="87"/>
      <c r="R21" s="87"/>
      <c r="S21" s="78"/>
      <c r="T21" s="87"/>
      <c r="U21" s="87"/>
      <c r="V21" s="78"/>
      <c r="W21" s="78"/>
      <c r="X21" s="78"/>
      <c r="Y21" s="78"/>
      <c r="Z21" s="78"/>
      <c r="AA21" s="78"/>
    </row>
    <row r="22">
      <c r="A22" s="101" t="s">
        <v>1012</v>
      </c>
      <c r="B22" s="4"/>
      <c r="C22" s="4"/>
      <c r="D22" s="4"/>
      <c r="E22" s="4"/>
      <c r="F22" s="4"/>
      <c r="G22" s="4"/>
      <c r="H22" s="4"/>
      <c r="I22" s="4"/>
      <c r="J22" s="4"/>
      <c r="K22" s="102"/>
      <c r="L22" s="95"/>
      <c r="M22" s="78"/>
      <c r="N22" s="95"/>
      <c r="O22" s="95"/>
      <c r="P22" s="78"/>
      <c r="Q22" s="95"/>
      <c r="R22" s="95"/>
      <c r="S22" s="78"/>
      <c r="T22" s="95"/>
      <c r="U22" s="95"/>
      <c r="V22" s="78"/>
      <c r="W22" s="78"/>
      <c r="X22" s="78"/>
      <c r="Y22" s="78"/>
      <c r="Z22" s="78"/>
      <c r="AA22" s="78"/>
    </row>
    <row r="23">
      <c r="A23" s="78"/>
      <c r="B23" s="78"/>
      <c r="C23" s="78"/>
      <c r="D23" s="78"/>
      <c r="E23" s="95"/>
      <c r="F23" s="30"/>
      <c r="G23" s="78"/>
      <c r="H23" s="95"/>
      <c r="I23" s="95"/>
      <c r="J23" s="78"/>
      <c r="K23" s="95"/>
      <c r="L23" s="95"/>
      <c r="M23" s="78"/>
      <c r="N23" s="95"/>
      <c r="O23" s="95"/>
      <c r="P23" s="78"/>
      <c r="Q23" s="95"/>
      <c r="R23" s="95"/>
      <c r="S23" s="78"/>
      <c r="T23" s="95"/>
      <c r="U23" s="95"/>
      <c r="V23" s="78"/>
      <c r="W23" s="78"/>
      <c r="X23" s="78"/>
      <c r="Y23" s="78"/>
      <c r="Z23" s="78"/>
      <c r="AA23" s="78"/>
    </row>
    <row r="24">
      <c r="A24" s="78"/>
      <c r="B24" s="78"/>
      <c r="C24" s="78"/>
      <c r="D24" s="78"/>
      <c r="E24" s="95"/>
      <c r="F24" s="78"/>
      <c r="G24" s="78"/>
      <c r="H24" s="95"/>
      <c r="I24" s="95"/>
      <c r="J24" s="78"/>
      <c r="K24" s="95"/>
      <c r="L24" s="95"/>
      <c r="M24" s="78"/>
      <c r="N24" s="95"/>
      <c r="O24" s="95"/>
      <c r="P24" s="78"/>
      <c r="Q24" s="95"/>
      <c r="R24" s="95"/>
      <c r="S24" s="78"/>
      <c r="T24" s="95"/>
      <c r="U24" s="95"/>
      <c r="V24" s="78"/>
      <c r="W24" s="78"/>
      <c r="X24" s="78"/>
      <c r="Y24" s="78"/>
      <c r="Z24" s="78"/>
      <c r="AA24" s="78"/>
    </row>
    <row r="25">
      <c r="A25" s="101" t="s">
        <v>971</v>
      </c>
      <c r="B25" s="5"/>
      <c r="C25" s="78"/>
      <c r="D25" s="78"/>
      <c r="E25" s="101" t="s">
        <v>972</v>
      </c>
      <c r="F25" s="5"/>
      <c r="G25" s="78"/>
      <c r="H25" s="78"/>
      <c r="I25" s="101" t="s">
        <v>973</v>
      </c>
      <c r="J25" s="5"/>
      <c r="K25" s="78"/>
      <c r="L25" s="95"/>
      <c r="M25" s="78"/>
      <c r="N25" s="95"/>
      <c r="O25" s="95"/>
      <c r="P25" s="78"/>
      <c r="Q25" s="95"/>
      <c r="R25" s="95"/>
      <c r="S25" s="78"/>
      <c r="T25" s="95"/>
      <c r="U25" s="95"/>
      <c r="V25" s="78"/>
      <c r="W25" s="78"/>
      <c r="X25" s="78"/>
      <c r="Y25" s="78"/>
      <c r="Z25" s="78"/>
      <c r="AA25" s="78"/>
    </row>
    <row r="26">
      <c r="A26" s="103" t="s">
        <v>974</v>
      </c>
      <c r="B26" s="103" t="s">
        <v>975</v>
      </c>
      <c r="C26" s="78"/>
      <c r="D26" s="78"/>
      <c r="E26" s="103" t="s">
        <v>974</v>
      </c>
      <c r="F26" s="103" t="s">
        <v>975</v>
      </c>
      <c r="G26" s="78"/>
      <c r="H26" s="78"/>
      <c r="I26" s="103" t="s">
        <v>974</v>
      </c>
      <c r="J26" s="103" t="s">
        <v>975</v>
      </c>
      <c r="K26" s="78"/>
      <c r="L26" s="95"/>
      <c r="M26" s="78"/>
      <c r="N26" s="95"/>
      <c r="O26" s="95"/>
      <c r="P26" s="78"/>
      <c r="Q26" s="95"/>
      <c r="R26" s="95"/>
      <c r="S26" s="78"/>
      <c r="T26" s="95"/>
      <c r="U26" s="95"/>
      <c r="V26" s="78"/>
      <c r="W26" s="78"/>
      <c r="X26" s="78"/>
      <c r="Y26" s="78"/>
      <c r="Z26" s="78"/>
      <c r="AA26" s="78"/>
    </row>
    <row r="27">
      <c r="A27" s="104" t="s">
        <v>976</v>
      </c>
      <c r="B27" s="104">
        <v>97.0</v>
      </c>
      <c r="C27" s="78"/>
      <c r="D27" s="78"/>
      <c r="E27" s="104" t="s">
        <v>977</v>
      </c>
      <c r="F27" s="104">
        <v>100.0</v>
      </c>
      <c r="G27" s="78"/>
      <c r="H27" s="78"/>
      <c r="I27" s="104" t="s">
        <v>978</v>
      </c>
      <c r="J27" s="104">
        <v>93.0</v>
      </c>
      <c r="K27" s="78"/>
      <c r="L27" s="95"/>
      <c r="M27" s="78"/>
      <c r="N27" s="95"/>
      <c r="O27" s="95"/>
      <c r="P27" s="78"/>
      <c r="Q27" s="95"/>
      <c r="R27" s="95"/>
      <c r="S27" s="78"/>
      <c r="T27" s="95"/>
      <c r="U27" s="95"/>
      <c r="V27" s="78"/>
      <c r="W27" s="78"/>
      <c r="X27" s="78"/>
      <c r="Y27" s="78"/>
      <c r="Z27" s="78"/>
      <c r="AA27" s="78"/>
    </row>
    <row r="28">
      <c r="A28" s="104" t="s">
        <v>979</v>
      </c>
      <c r="B28" s="104">
        <v>97.0</v>
      </c>
      <c r="C28" s="78"/>
      <c r="D28" s="78"/>
      <c r="E28" s="104" t="s">
        <v>980</v>
      </c>
      <c r="F28" s="104">
        <v>86.0</v>
      </c>
      <c r="G28" s="78"/>
      <c r="H28" s="78"/>
      <c r="I28" s="104" t="s">
        <v>981</v>
      </c>
      <c r="J28" s="104">
        <v>93.0</v>
      </c>
      <c r="K28" s="78"/>
      <c r="L28" s="95"/>
      <c r="M28" s="78"/>
      <c r="N28" s="95"/>
      <c r="O28" s="95"/>
      <c r="P28" s="78"/>
      <c r="Q28" s="95"/>
      <c r="R28" s="95"/>
      <c r="S28" s="78"/>
      <c r="T28" s="95"/>
      <c r="U28" s="95"/>
      <c r="V28" s="78"/>
      <c r="W28" s="78"/>
      <c r="X28" s="78"/>
      <c r="Y28" s="78"/>
      <c r="Z28" s="78"/>
      <c r="AA28" s="78"/>
    </row>
    <row r="29">
      <c r="A29" s="104" t="s">
        <v>982</v>
      </c>
      <c r="B29" s="104">
        <v>94.0</v>
      </c>
      <c r="C29" s="78"/>
      <c r="D29" s="78"/>
      <c r="E29" s="104" t="s">
        <v>983</v>
      </c>
      <c r="F29" s="104">
        <v>94.0</v>
      </c>
      <c r="G29" s="78"/>
      <c r="H29" s="78"/>
      <c r="I29" s="104" t="s">
        <v>984</v>
      </c>
      <c r="J29" s="104">
        <v>98.0</v>
      </c>
      <c r="K29" s="78"/>
      <c r="L29" s="95"/>
      <c r="M29" s="78"/>
      <c r="N29" s="95"/>
      <c r="O29" s="95"/>
      <c r="P29" s="78"/>
      <c r="Q29" s="95"/>
      <c r="R29" s="95"/>
      <c r="S29" s="78"/>
      <c r="T29" s="95"/>
      <c r="U29" s="95"/>
      <c r="V29" s="78"/>
      <c r="W29" s="78"/>
      <c r="X29" s="78"/>
      <c r="Y29" s="78"/>
      <c r="Z29" s="78"/>
      <c r="AA29" s="78"/>
    </row>
    <row r="30">
      <c r="A30" s="104" t="s">
        <v>985</v>
      </c>
      <c r="B30" s="104">
        <v>94.0</v>
      </c>
      <c r="C30" s="78"/>
      <c r="D30" s="78"/>
      <c r="E30" s="104" t="s">
        <v>986</v>
      </c>
      <c r="F30" s="104">
        <v>97.0</v>
      </c>
      <c r="G30" s="78"/>
      <c r="H30" s="78"/>
      <c r="I30" s="104" t="s">
        <v>987</v>
      </c>
      <c r="J30" s="104">
        <v>92.0</v>
      </c>
      <c r="K30" s="78"/>
      <c r="L30" s="95"/>
      <c r="M30" s="78"/>
      <c r="N30" s="95"/>
      <c r="O30" s="95"/>
      <c r="P30" s="78"/>
      <c r="Q30" s="95"/>
      <c r="R30" s="95"/>
      <c r="S30" s="78"/>
      <c r="T30" s="95"/>
      <c r="U30" s="95"/>
      <c r="V30" s="78"/>
      <c r="W30" s="78"/>
      <c r="X30" s="78"/>
      <c r="Y30" s="78"/>
      <c r="Z30" s="78"/>
      <c r="AA30" s="78"/>
    </row>
    <row r="31">
      <c r="A31" s="104" t="s">
        <v>988</v>
      </c>
      <c r="B31" s="104">
        <v>100.0</v>
      </c>
      <c r="C31" s="78"/>
      <c r="D31" s="78"/>
      <c r="E31" s="104" t="s">
        <v>989</v>
      </c>
      <c r="F31" s="104">
        <v>100.0</v>
      </c>
      <c r="G31" s="78"/>
      <c r="H31" s="78"/>
      <c r="I31" s="104" t="s">
        <v>990</v>
      </c>
      <c r="J31" s="104">
        <v>60.0</v>
      </c>
      <c r="K31" s="78"/>
      <c r="L31" s="95"/>
      <c r="M31" s="78"/>
      <c r="N31" s="95"/>
      <c r="O31" s="95"/>
      <c r="P31" s="78"/>
      <c r="Q31" s="95"/>
      <c r="R31" s="95"/>
      <c r="S31" s="78"/>
      <c r="T31" s="95"/>
      <c r="U31" s="95"/>
      <c r="V31" s="78"/>
      <c r="W31" s="78"/>
      <c r="X31" s="78"/>
      <c r="Y31" s="78"/>
      <c r="Z31" s="78"/>
      <c r="AA31" s="78"/>
    </row>
    <row r="32">
      <c r="A32" s="104" t="s">
        <v>991</v>
      </c>
      <c r="B32" s="104">
        <v>97.0</v>
      </c>
      <c r="C32" s="78"/>
      <c r="D32" s="78"/>
      <c r="E32" s="104" t="s">
        <v>992</v>
      </c>
      <c r="F32" s="104">
        <v>98.0</v>
      </c>
      <c r="G32" s="78"/>
      <c r="H32" s="78"/>
      <c r="I32" s="104" t="s">
        <v>993</v>
      </c>
      <c r="J32" s="104">
        <v>86.0</v>
      </c>
      <c r="K32" s="78"/>
      <c r="L32" s="95"/>
      <c r="M32" s="78"/>
      <c r="N32" s="95"/>
      <c r="O32" s="95"/>
      <c r="P32" s="78"/>
      <c r="Q32" s="95"/>
      <c r="R32" s="95"/>
      <c r="S32" s="78"/>
      <c r="T32" s="95"/>
      <c r="U32" s="95"/>
      <c r="V32" s="78"/>
      <c r="W32" s="78"/>
      <c r="X32" s="78"/>
      <c r="Y32" s="78"/>
      <c r="Z32" s="78"/>
      <c r="AA32" s="78"/>
    </row>
    <row r="33">
      <c r="A33" s="104" t="s">
        <v>994</v>
      </c>
      <c r="B33" s="104">
        <v>94.0</v>
      </c>
      <c r="C33" s="78"/>
      <c r="D33" s="78"/>
      <c r="E33" s="104" t="s">
        <v>995</v>
      </c>
      <c r="F33" s="104">
        <v>88.0</v>
      </c>
      <c r="G33" s="78"/>
      <c r="H33" s="78"/>
      <c r="I33" s="104" t="s">
        <v>996</v>
      </c>
      <c r="J33" s="104">
        <v>98.0</v>
      </c>
      <c r="K33" s="78"/>
      <c r="L33" s="95"/>
      <c r="M33" s="78"/>
      <c r="N33" s="95"/>
      <c r="O33" s="95"/>
      <c r="P33" s="78"/>
      <c r="Q33" s="95"/>
      <c r="R33" s="95"/>
      <c r="S33" s="78"/>
      <c r="T33" s="95"/>
      <c r="U33" s="95"/>
      <c r="V33" s="78"/>
      <c r="W33" s="78"/>
      <c r="X33" s="78"/>
      <c r="Y33" s="78"/>
      <c r="Z33" s="78"/>
      <c r="AA33" s="78"/>
    </row>
    <row r="34">
      <c r="A34" s="104" t="s">
        <v>997</v>
      </c>
      <c r="B34" s="104">
        <v>97.0</v>
      </c>
      <c r="C34" s="78"/>
      <c r="D34" s="78"/>
      <c r="E34" s="104" t="s">
        <v>998</v>
      </c>
      <c r="F34" s="104">
        <v>60.0</v>
      </c>
      <c r="G34" s="78"/>
      <c r="H34" s="78"/>
      <c r="I34" s="104" t="s">
        <v>999</v>
      </c>
      <c r="J34" s="104">
        <v>92.0</v>
      </c>
      <c r="K34" s="78"/>
      <c r="L34" s="95"/>
      <c r="M34" s="78"/>
      <c r="N34" s="95"/>
      <c r="O34" s="95"/>
      <c r="P34" s="78"/>
      <c r="Q34" s="95"/>
      <c r="R34" s="95"/>
      <c r="S34" s="78"/>
      <c r="T34" s="95"/>
      <c r="U34" s="95"/>
      <c r="V34" s="78"/>
      <c r="W34" s="78"/>
      <c r="X34" s="78"/>
      <c r="Y34" s="78"/>
      <c r="Z34" s="78"/>
      <c r="AA34" s="78"/>
    </row>
    <row r="35">
      <c r="A35" s="104" t="s">
        <v>1000</v>
      </c>
      <c r="B35" s="104">
        <v>100.0</v>
      </c>
      <c r="C35" s="78"/>
      <c r="D35" s="78"/>
      <c r="E35" s="104" t="s">
        <v>1001</v>
      </c>
      <c r="F35" s="104">
        <v>91.0</v>
      </c>
      <c r="G35" s="78"/>
      <c r="H35" s="78"/>
      <c r="I35" s="104" t="s">
        <v>1002</v>
      </c>
      <c r="J35" s="104">
        <v>100.0</v>
      </c>
      <c r="K35" s="78"/>
      <c r="L35" s="95"/>
      <c r="M35" s="78"/>
      <c r="N35" s="95"/>
      <c r="O35" s="95"/>
      <c r="P35" s="78"/>
      <c r="Q35" s="95"/>
      <c r="R35" s="95"/>
      <c r="S35" s="78"/>
      <c r="T35" s="95"/>
      <c r="U35" s="95"/>
      <c r="V35" s="78"/>
      <c r="W35" s="78"/>
      <c r="X35" s="78"/>
      <c r="Y35" s="78"/>
      <c r="Z35" s="78"/>
      <c r="AA35" s="78"/>
    </row>
    <row r="36">
      <c r="A36" s="104" t="s">
        <v>1003</v>
      </c>
      <c r="B36" s="104">
        <v>96.0</v>
      </c>
      <c r="C36" s="78"/>
      <c r="D36" s="78"/>
      <c r="E36" s="104" t="s">
        <v>1004</v>
      </c>
      <c r="F36" s="104">
        <v>96.0</v>
      </c>
      <c r="G36" s="78"/>
      <c r="H36" s="78"/>
      <c r="I36" s="105" t="s">
        <v>1005</v>
      </c>
      <c r="J36" s="105">
        <v>100.0</v>
      </c>
      <c r="K36" s="78"/>
      <c r="L36" s="78"/>
      <c r="M36" s="78"/>
      <c r="N36" s="97"/>
      <c r="O36" s="78"/>
      <c r="P36" s="78"/>
      <c r="Q36" s="97"/>
      <c r="R36" s="78"/>
      <c r="S36" s="78"/>
      <c r="T36" s="97"/>
      <c r="U36" s="78"/>
      <c r="V36" s="78"/>
      <c r="W36" s="78"/>
      <c r="X36" s="78"/>
      <c r="Y36" s="78"/>
      <c r="Z36" s="78"/>
      <c r="AA36" s="78"/>
    </row>
    <row r="37">
      <c r="A37" s="104" t="s">
        <v>1006</v>
      </c>
      <c r="B37" s="104">
        <v>96.0</v>
      </c>
      <c r="C37" s="78"/>
      <c r="D37" s="78"/>
      <c r="E37" s="104" t="s">
        <v>1007</v>
      </c>
      <c r="F37" s="104">
        <v>100.0</v>
      </c>
      <c r="G37" s="78"/>
      <c r="H37" s="78"/>
      <c r="I37" s="56"/>
      <c r="J37" s="56"/>
      <c r="K37" s="78"/>
      <c r="L37" s="87"/>
      <c r="M37" s="78"/>
      <c r="N37" s="87"/>
      <c r="P37" s="78"/>
      <c r="Q37" s="87"/>
      <c r="S37" s="78"/>
      <c r="T37" s="87"/>
      <c r="V37" s="78"/>
      <c r="W37" s="78"/>
      <c r="X37" s="78"/>
      <c r="Y37" s="78"/>
      <c r="Z37" s="78"/>
      <c r="AA37" s="78"/>
    </row>
    <row r="38">
      <c r="A38" s="104" t="s">
        <v>1008</v>
      </c>
      <c r="B38" s="104">
        <v>92.0</v>
      </c>
      <c r="C38" s="78"/>
      <c r="D38" s="78"/>
      <c r="E38" s="104" t="s">
        <v>1009</v>
      </c>
      <c r="F38" s="104">
        <v>71.0</v>
      </c>
      <c r="G38" s="78"/>
      <c r="H38" s="87"/>
      <c r="I38" s="38"/>
      <c r="J38" s="38"/>
      <c r="K38" s="87"/>
      <c r="L38" s="87"/>
      <c r="M38" s="78"/>
      <c r="N38" s="87"/>
      <c r="O38" s="87"/>
      <c r="P38" s="78"/>
      <c r="Q38" s="87"/>
      <c r="R38" s="87"/>
      <c r="S38" s="78"/>
      <c r="T38" s="87"/>
      <c r="U38" s="87"/>
      <c r="V38" s="78"/>
      <c r="W38" s="78"/>
      <c r="X38" s="78"/>
      <c r="Y38" s="78"/>
      <c r="Z38" s="78"/>
      <c r="AA38" s="78"/>
    </row>
    <row r="39">
      <c r="A39" s="106" t="s">
        <v>1010</v>
      </c>
      <c r="B39" s="4"/>
      <c r="C39" s="4"/>
      <c r="D39" s="4"/>
      <c r="E39" s="4"/>
      <c r="F39" s="4"/>
      <c r="G39" s="4"/>
      <c r="H39" s="4"/>
      <c r="I39" s="4"/>
      <c r="J39" s="5"/>
      <c r="K39" s="95"/>
      <c r="L39" s="95"/>
      <c r="M39" s="78"/>
      <c r="N39" s="95"/>
      <c r="O39" s="95"/>
      <c r="P39" s="78"/>
      <c r="Q39" s="95"/>
      <c r="R39" s="95"/>
      <c r="S39" s="78"/>
      <c r="T39" s="95"/>
      <c r="U39" s="95"/>
      <c r="V39" s="78"/>
      <c r="W39" s="78"/>
      <c r="X39" s="78"/>
      <c r="Y39" s="78"/>
      <c r="Z39" s="78"/>
      <c r="AA39" s="78"/>
    </row>
    <row r="40">
      <c r="A40" s="78"/>
      <c r="B40" s="78"/>
      <c r="C40" s="78"/>
      <c r="D40" s="78"/>
      <c r="E40" s="95"/>
      <c r="F40" s="95"/>
      <c r="G40" s="78"/>
      <c r="H40" s="95"/>
      <c r="I40" s="95"/>
      <c r="J40" s="78"/>
      <c r="K40" s="95"/>
      <c r="L40" s="95"/>
      <c r="M40" s="78"/>
      <c r="N40" s="95"/>
      <c r="O40" s="95"/>
      <c r="P40" s="78"/>
      <c r="Q40" s="95"/>
      <c r="R40" s="95"/>
      <c r="S40" s="78"/>
      <c r="T40" s="95"/>
      <c r="U40" s="95"/>
      <c r="V40" s="78"/>
      <c r="W40" s="78"/>
      <c r="X40" s="78"/>
      <c r="Y40" s="78"/>
      <c r="Z40" s="78"/>
      <c r="AA40" s="78"/>
    </row>
    <row r="41">
      <c r="A41" s="78"/>
      <c r="B41" s="78"/>
      <c r="C41" s="78"/>
      <c r="D41" s="78"/>
      <c r="E41" s="95"/>
      <c r="F41" s="95"/>
      <c r="G41" s="78"/>
      <c r="H41" s="95"/>
      <c r="I41" s="95"/>
      <c r="J41" s="78"/>
      <c r="K41" s="95"/>
      <c r="L41" s="95"/>
      <c r="M41" s="78"/>
      <c r="N41" s="95"/>
      <c r="O41" s="95"/>
      <c r="P41" s="78"/>
      <c r="Q41" s="95"/>
      <c r="R41" s="95"/>
      <c r="S41" s="78"/>
      <c r="T41" s="95"/>
      <c r="U41" s="95"/>
      <c r="V41" s="78"/>
      <c r="W41" s="78"/>
      <c r="X41" s="78"/>
      <c r="Y41" s="78"/>
      <c r="Z41" s="78"/>
      <c r="AA41" s="78"/>
    </row>
    <row r="42">
      <c r="A42" s="101" t="s">
        <v>1013</v>
      </c>
      <c r="B42" s="4"/>
      <c r="C42" s="4"/>
      <c r="D42" s="4"/>
      <c r="E42" s="4"/>
      <c r="F42" s="4"/>
      <c r="G42" s="4"/>
      <c r="H42" s="4"/>
      <c r="I42" s="4"/>
      <c r="J42" s="5"/>
      <c r="K42" s="95"/>
      <c r="L42" s="95"/>
      <c r="M42" s="78"/>
      <c r="N42" s="95"/>
      <c r="O42" s="95"/>
      <c r="P42" s="78"/>
      <c r="Q42" s="95"/>
      <c r="R42" s="95"/>
      <c r="S42" s="78"/>
      <c r="T42" s="95"/>
      <c r="U42" s="95"/>
      <c r="V42" s="78"/>
      <c r="W42" s="78"/>
      <c r="X42" s="78"/>
      <c r="Y42" s="78"/>
      <c r="Z42" s="78"/>
      <c r="AA42" s="78"/>
    </row>
    <row r="43">
      <c r="A43" s="101" t="s">
        <v>1012</v>
      </c>
      <c r="B43" s="4"/>
      <c r="C43" s="4"/>
      <c r="D43" s="4"/>
      <c r="E43" s="4"/>
      <c r="F43" s="4"/>
      <c r="G43" s="4"/>
      <c r="H43" s="4"/>
      <c r="I43" s="4"/>
      <c r="J43" s="5"/>
      <c r="K43" s="95"/>
      <c r="L43" s="95"/>
      <c r="M43" s="78"/>
      <c r="N43" s="95"/>
      <c r="O43" s="95"/>
      <c r="P43" s="78"/>
      <c r="Q43" s="95"/>
      <c r="R43" s="95"/>
      <c r="S43" s="78"/>
      <c r="T43" s="95"/>
      <c r="U43" s="95"/>
      <c r="V43" s="78"/>
      <c r="W43" s="78"/>
      <c r="X43" s="78"/>
      <c r="Y43" s="78"/>
      <c r="Z43" s="78"/>
      <c r="AA43" s="78"/>
    </row>
    <row r="44">
      <c r="A44" s="78"/>
      <c r="B44" s="78"/>
      <c r="C44" s="78"/>
      <c r="D44" s="78"/>
      <c r="E44" s="95"/>
      <c r="F44" s="95"/>
      <c r="G44" s="78"/>
      <c r="H44" s="95"/>
      <c r="I44" s="78"/>
      <c r="J44" s="78"/>
      <c r="K44" s="95"/>
      <c r="L44" s="95"/>
      <c r="M44" s="78"/>
      <c r="N44" s="95"/>
      <c r="O44" s="95"/>
      <c r="P44" s="78"/>
      <c r="Q44" s="95"/>
      <c r="R44" s="95"/>
      <c r="S44" s="78"/>
      <c r="T44" s="95"/>
      <c r="U44" s="95"/>
      <c r="V44" s="78"/>
      <c r="W44" s="78"/>
      <c r="X44" s="78"/>
      <c r="Y44" s="78"/>
      <c r="Z44" s="78"/>
      <c r="AA44" s="78"/>
    </row>
    <row r="45">
      <c r="A45" s="101" t="s">
        <v>971</v>
      </c>
      <c r="B45" s="5"/>
      <c r="C45" s="78"/>
      <c r="D45" s="78"/>
      <c r="E45" s="101" t="s">
        <v>973</v>
      </c>
      <c r="F45" s="5"/>
      <c r="G45" s="78"/>
      <c r="H45" s="95"/>
      <c r="I45" s="101" t="s">
        <v>972</v>
      </c>
      <c r="J45" s="5"/>
      <c r="K45" s="95"/>
      <c r="L45" s="95"/>
      <c r="M45" s="78"/>
      <c r="N45" s="95"/>
      <c r="O45" s="95"/>
      <c r="P45" s="78"/>
      <c r="Q45" s="95"/>
      <c r="R45" s="95"/>
      <c r="S45" s="78"/>
      <c r="T45" s="95"/>
      <c r="U45" s="95"/>
      <c r="V45" s="78"/>
      <c r="W45" s="78"/>
      <c r="X45" s="78"/>
      <c r="Y45" s="78"/>
      <c r="Z45" s="78"/>
      <c r="AA45" s="78"/>
    </row>
    <row r="46">
      <c r="A46" s="107" t="s">
        <v>974</v>
      </c>
      <c r="B46" s="107" t="s">
        <v>975</v>
      </c>
      <c r="C46" s="78"/>
      <c r="D46" s="78"/>
      <c r="E46" s="107" t="s">
        <v>974</v>
      </c>
      <c r="F46" s="107" t="s">
        <v>975</v>
      </c>
      <c r="G46" s="78"/>
      <c r="H46" s="95"/>
      <c r="I46" s="107" t="s">
        <v>974</v>
      </c>
      <c r="J46" s="107" t="s">
        <v>975</v>
      </c>
      <c r="K46" s="95"/>
      <c r="L46" s="95"/>
      <c r="M46" s="78"/>
      <c r="N46" s="95"/>
      <c r="O46" s="95"/>
      <c r="P46" s="78"/>
      <c r="Q46" s="95"/>
      <c r="R46" s="95"/>
      <c r="S46" s="78"/>
      <c r="T46" s="95"/>
      <c r="U46" s="95"/>
      <c r="V46" s="78"/>
      <c r="W46" s="78"/>
      <c r="X46" s="78"/>
      <c r="Y46" s="78"/>
      <c r="Z46" s="78"/>
      <c r="AA46" s="78"/>
    </row>
    <row r="47">
      <c r="A47" s="104" t="s">
        <v>976</v>
      </c>
      <c r="B47" s="104">
        <v>82.0</v>
      </c>
      <c r="C47" s="78"/>
      <c r="D47" s="78"/>
      <c r="E47" s="104" t="s">
        <v>978</v>
      </c>
      <c r="F47" s="104">
        <v>81.0</v>
      </c>
      <c r="G47" s="78"/>
      <c r="H47" s="95"/>
      <c r="I47" s="104" t="s">
        <v>977</v>
      </c>
      <c r="J47" s="104">
        <v>97.0</v>
      </c>
      <c r="K47" s="95"/>
      <c r="L47" s="95"/>
      <c r="M47" s="78"/>
      <c r="N47" s="95"/>
      <c r="O47" s="95"/>
      <c r="P47" s="78"/>
      <c r="Q47" s="95"/>
      <c r="R47" s="95"/>
      <c r="S47" s="78"/>
      <c r="T47" s="95"/>
      <c r="U47" s="95"/>
      <c r="V47" s="78"/>
      <c r="W47" s="78"/>
      <c r="X47" s="78"/>
      <c r="Y47" s="78"/>
      <c r="Z47" s="78"/>
      <c r="AA47" s="78"/>
    </row>
    <row r="48">
      <c r="A48" s="104" t="s">
        <v>979</v>
      </c>
      <c r="B48" s="104">
        <v>78.0</v>
      </c>
      <c r="C48" s="78"/>
      <c r="D48" s="78"/>
      <c r="E48" s="104" t="s">
        <v>981</v>
      </c>
      <c r="F48" s="104">
        <v>81.0</v>
      </c>
      <c r="G48" s="78"/>
      <c r="H48" s="95"/>
      <c r="I48" s="104" t="s">
        <v>980</v>
      </c>
      <c r="J48" s="104">
        <v>86.0</v>
      </c>
      <c r="K48" s="95"/>
      <c r="L48" s="95"/>
      <c r="M48" s="78"/>
      <c r="N48" s="95"/>
      <c r="O48" s="95"/>
      <c r="P48" s="78"/>
      <c r="Q48" s="95"/>
      <c r="R48" s="95"/>
      <c r="S48" s="78"/>
      <c r="T48" s="95"/>
      <c r="U48" s="95"/>
      <c r="V48" s="78"/>
      <c r="W48" s="78"/>
      <c r="X48" s="78"/>
      <c r="Y48" s="78"/>
      <c r="Z48" s="78"/>
      <c r="AA48" s="78"/>
    </row>
    <row r="49">
      <c r="A49" s="104" t="s">
        <v>982</v>
      </c>
      <c r="B49" s="104">
        <v>91.0</v>
      </c>
      <c r="C49" s="78"/>
      <c r="D49" s="78"/>
      <c r="E49" s="104" t="s">
        <v>984</v>
      </c>
      <c r="F49" s="104">
        <v>92.0</v>
      </c>
      <c r="G49" s="78"/>
      <c r="H49" s="95"/>
      <c r="I49" s="104" t="s">
        <v>983</v>
      </c>
      <c r="J49" s="104">
        <v>98.0</v>
      </c>
      <c r="K49" s="95"/>
      <c r="L49" s="78"/>
      <c r="M49" s="78"/>
      <c r="N49" s="95"/>
      <c r="O49" s="78"/>
      <c r="P49" s="78"/>
      <c r="Q49" s="95"/>
      <c r="R49" s="78"/>
      <c r="S49" s="78"/>
      <c r="T49" s="95"/>
      <c r="U49" s="78"/>
      <c r="V49" s="78"/>
      <c r="W49" s="78"/>
      <c r="X49" s="78"/>
      <c r="Y49" s="78"/>
      <c r="Z49" s="78"/>
      <c r="AA49" s="78"/>
    </row>
    <row r="50">
      <c r="A50" s="104" t="s">
        <v>985</v>
      </c>
      <c r="B50" s="104">
        <v>90.0</v>
      </c>
      <c r="C50" s="78"/>
      <c r="D50" s="78"/>
      <c r="E50" s="104" t="s">
        <v>987</v>
      </c>
      <c r="F50" s="104">
        <v>98.0</v>
      </c>
      <c r="G50" s="78"/>
      <c r="H50" s="78"/>
      <c r="I50" s="104" t="s">
        <v>986</v>
      </c>
      <c r="J50" s="104">
        <v>81.0</v>
      </c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>
      <c r="A51" s="104" t="s">
        <v>988</v>
      </c>
      <c r="B51" s="104">
        <v>100.0</v>
      </c>
      <c r="C51" s="78"/>
      <c r="D51" s="78"/>
      <c r="E51" s="104" t="s">
        <v>990</v>
      </c>
      <c r="F51" s="104">
        <v>64.0</v>
      </c>
      <c r="G51" s="78"/>
      <c r="H51" s="78"/>
      <c r="I51" s="104" t="s">
        <v>989</v>
      </c>
      <c r="J51" s="104">
        <v>79.0</v>
      </c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>
      <c r="A52" s="104" t="s">
        <v>991</v>
      </c>
      <c r="B52" s="104">
        <v>88.0</v>
      </c>
      <c r="C52" s="78"/>
      <c r="D52" s="78"/>
      <c r="E52" s="104" t="s">
        <v>993</v>
      </c>
      <c r="F52" s="104">
        <v>74.0</v>
      </c>
      <c r="G52" s="78"/>
      <c r="H52" s="78"/>
      <c r="I52" s="104" t="s">
        <v>992</v>
      </c>
      <c r="J52" s="104">
        <v>92.0</v>
      </c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>
      <c r="A53" s="104" t="s">
        <v>994</v>
      </c>
      <c r="B53" s="104">
        <v>84.0</v>
      </c>
      <c r="C53" s="2"/>
      <c r="D53" s="2"/>
      <c r="E53" s="104" t="s">
        <v>996</v>
      </c>
      <c r="F53" s="104">
        <v>87.0</v>
      </c>
      <c r="G53" s="2"/>
      <c r="H53" s="2"/>
      <c r="I53" s="104" t="s">
        <v>995</v>
      </c>
      <c r="J53" s="104">
        <v>44.0</v>
      </c>
      <c r="K53" s="2"/>
      <c r="L53" s="78"/>
      <c r="M53" s="78"/>
      <c r="N53" s="78"/>
      <c r="O53" s="78"/>
      <c r="P53" s="78"/>
      <c r="Q53" s="78"/>
      <c r="R53" s="78"/>
      <c r="S53" s="78"/>
      <c r="T53" s="2"/>
      <c r="U53" s="78"/>
      <c r="V53" s="78"/>
      <c r="W53" s="78"/>
      <c r="X53" s="78"/>
      <c r="Y53" s="78"/>
      <c r="Z53" s="78"/>
      <c r="AA53" s="78"/>
    </row>
    <row r="54">
      <c r="A54" s="104" t="s">
        <v>997</v>
      </c>
      <c r="B54" s="104">
        <v>94.0</v>
      </c>
      <c r="C54" s="2"/>
      <c r="D54" s="2"/>
      <c r="E54" s="104" t="s">
        <v>999</v>
      </c>
      <c r="F54" s="104">
        <v>71.0</v>
      </c>
      <c r="G54" s="2"/>
      <c r="H54" s="2"/>
      <c r="I54" s="104" t="s">
        <v>998</v>
      </c>
      <c r="J54" s="104">
        <v>100.0</v>
      </c>
      <c r="K54" s="2"/>
      <c r="L54" s="78"/>
      <c r="M54" s="78"/>
      <c r="N54" s="78"/>
      <c r="O54" s="78"/>
      <c r="P54" s="78"/>
      <c r="Q54" s="78"/>
      <c r="R54" s="78"/>
      <c r="S54" s="78"/>
      <c r="T54" s="2"/>
      <c r="U54" s="78"/>
      <c r="V54" s="78"/>
      <c r="W54" s="78"/>
      <c r="X54" s="78"/>
      <c r="Y54" s="78"/>
      <c r="Z54" s="78"/>
      <c r="AA54" s="78"/>
    </row>
    <row r="55">
      <c r="A55" s="104" t="s">
        <v>1000</v>
      </c>
      <c r="B55" s="104">
        <v>73.0</v>
      </c>
      <c r="C55" s="2"/>
      <c r="D55" s="2"/>
      <c r="E55" s="104" t="s">
        <v>1002</v>
      </c>
      <c r="F55" s="104">
        <v>98.0</v>
      </c>
      <c r="G55" s="2"/>
      <c r="H55" s="2"/>
      <c r="I55" s="104" t="s">
        <v>1001</v>
      </c>
      <c r="J55" s="104">
        <v>91.0</v>
      </c>
      <c r="K55" s="2"/>
      <c r="L55" s="78"/>
      <c r="M55" s="78"/>
      <c r="N55" s="78"/>
      <c r="O55" s="78"/>
      <c r="P55" s="78"/>
      <c r="Q55" s="78"/>
      <c r="R55" s="78"/>
      <c r="S55" s="78"/>
      <c r="T55" s="2"/>
      <c r="U55" s="78"/>
      <c r="V55" s="78"/>
      <c r="W55" s="78"/>
      <c r="X55" s="78"/>
      <c r="Y55" s="78"/>
      <c r="Z55" s="78"/>
      <c r="AA55" s="78"/>
    </row>
    <row r="56">
      <c r="A56" s="104" t="s">
        <v>1003</v>
      </c>
      <c r="B56" s="104">
        <v>100.0</v>
      </c>
      <c r="C56" s="78"/>
      <c r="D56" s="2"/>
      <c r="E56" s="105" t="s">
        <v>1005</v>
      </c>
      <c r="F56" s="105">
        <v>89.0</v>
      </c>
      <c r="G56" s="78"/>
      <c r="H56" s="2"/>
      <c r="I56" s="104" t="s">
        <v>1004</v>
      </c>
      <c r="J56" s="104">
        <v>64.0</v>
      </c>
      <c r="K56" s="2"/>
      <c r="L56" s="78"/>
      <c r="M56" s="78"/>
      <c r="N56" s="78"/>
      <c r="O56" s="78"/>
      <c r="P56" s="78"/>
      <c r="Q56" s="78"/>
      <c r="R56" s="78"/>
      <c r="S56" s="78"/>
      <c r="T56" s="2"/>
      <c r="U56" s="78"/>
      <c r="V56" s="78"/>
      <c r="W56" s="78"/>
      <c r="X56" s="78"/>
      <c r="Y56" s="78"/>
      <c r="Z56" s="78"/>
      <c r="AA56" s="78"/>
    </row>
    <row r="57">
      <c r="A57" s="104" t="s">
        <v>1006</v>
      </c>
      <c r="B57" s="104">
        <v>82.0</v>
      </c>
      <c r="C57" s="78"/>
      <c r="D57" s="2"/>
      <c r="E57" s="56"/>
      <c r="F57" s="56"/>
      <c r="G57" s="78"/>
      <c r="H57" s="2"/>
      <c r="I57" s="104" t="s">
        <v>1007</v>
      </c>
      <c r="J57" s="104">
        <v>100.0</v>
      </c>
      <c r="K57" s="2"/>
      <c r="L57" s="78"/>
      <c r="M57" s="78"/>
      <c r="N57" s="78"/>
      <c r="O57" s="78"/>
      <c r="P57" s="78"/>
      <c r="Q57" s="78"/>
      <c r="R57" s="78"/>
      <c r="S57" s="78"/>
      <c r="T57" s="2"/>
      <c r="U57" s="78"/>
      <c r="V57" s="78"/>
      <c r="W57" s="78"/>
      <c r="X57" s="78"/>
      <c r="Y57" s="78"/>
      <c r="Z57" s="78"/>
      <c r="AA57" s="78"/>
    </row>
    <row r="58">
      <c r="A58" s="104" t="s">
        <v>1008</v>
      </c>
      <c r="B58" s="104">
        <v>70.0</v>
      </c>
      <c r="C58" s="78"/>
      <c r="D58" s="78"/>
      <c r="E58" s="38"/>
      <c r="F58" s="38"/>
      <c r="G58" s="78"/>
      <c r="H58" s="78"/>
      <c r="I58" s="104" t="s">
        <v>1009</v>
      </c>
      <c r="J58" s="104">
        <v>28.0</v>
      </c>
      <c r="K58" s="2"/>
      <c r="L58" s="78"/>
      <c r="M58" s="78"/>
      <c r="N58" s="78"/>
      <c r="O58" s="78"/>
      <c r="P58" s="78"/>
      <c r="Q58" s="78"/>
      <c r="R58" s="78"/>
      <c r="S58" s="78"/>
      <c r="T58" s="2"/>
      <c r="U58" s="78"/>
      <c r="V58" s="78"/>
      <c r="W58" s="78"/>
      <c r="X58" s="78"/>
      <c r="Y58" s="78"/>
      <c r="Z58" s="78"/>
      <c r="AA58" s="78"/>
    </row>
    <row r="59">
      <c r="A59" s="106" t="s">
        <v>1010</v>
      </c>
      <c r="B59" s="4"/>
      <c r="C59" s="4"/>
      <c r="D59" s="4"/>
      <c r="E59" s="4"/>
      <c r="F59" s="4"/>
      <c r="G59" s="4"/>
      <c r="H59" s="4"/>
      <c r="I59" s="4"/>
      <c r="J59" s="5"/>
      <c r="K59" s="2"/>
      <c r="L59" s="78"/>
      <c r="M59" s="78"/>
      <c r="N59" s="78"/>
      <c r="O59" s="78"/>
      <c r="P59" s="78"/>
      <c r="Q59" s="78"/>
      <c r="R59" s="78"/>
      <c r="S59" s="78"/>
      <c r="T59" s="2"/>
      <c r="U59" s="78"/>
      <c r="V59" s="78"/>
      <c r="W59" s="78"/>
      <c r="X59" s="78"/>
      <c r="Y59" s="78"/>
      <c r="Z59" s="78"/>
      <c r="AA59" s="78"/>
    </row>
    <row r="60">
      <c r="A60" s="78"/>
      <c r="B60" s="78"/>
      <c r="C60" s="78"/>
      <c r="D60" s="2"/>
      <c r="E60" s="2"/>
      <c r="F60" s="78"/>
      <c r="G60" s="78"/>
      <c r="H60" s="2"/>
      <c r="I60" s="78"/>
      <c r="J60" s="78"/>
      <c r="K60" s="2"/>
      <c r="L60" s="78"/>
      <c r="M60" s="78"/>
      <c r="N60" s="78"/>
      <c r="O60" s="78"/>
      <c r="P60" s="78"/>
      <c r="Q60" s="78"/>
      <c r="R60" s="78"/>
      <c r="S60" s="78"/>
      <c r="T60" s="2"/>
      <c r="U60" s="78"/>
      <c r="V60" s="78"/>
      <c r="W60" s="78"/>
      <c r="X60" s="78"/>
      <c r="Y60" s="78"/>
      <c r="Z60" s="78"/>
      <c r="AA60" s="78"/>
    </row>
    <row r="61">
      <c r="A61" s="30"/>
      <c r="B61" s="2"/>
      <c r="C61" s="78"/>
      <c r="D61" s="2"/>
      <c r="E61" s="2"/>
      <c r="F61" s="78"/>
      <c r="G61" s="78"/>
      <c r="H61" s="2"/>
      <c r="I61" s="78"/>
      <c r="J61" s="78"/>
      <c r="K61" s="2"/>
      <c r="L61" s="78"/>
      <c r="M61" s="78"/>
      <c r="N61" s="78"/>
      <c r="O61" s="78"/>
      <c r="P61" s="78"/>
      <c r="Q61" s="78"/>
      <c r="R61" s="78"/>
      <c r="S61" s="78"/>
      <c r="T61" s="2"/>
      <c r="U61" s="78"/>
      <c r="V61" s="78"/>
      <c r="W61" s="78"/>
      <c r="X61" s="78"/>
      <c r="Y61" s="78"/>
      <c r="Z61" s="78"/>
      <c r="AA61" s="78"/>
    </row>
    <row r="62">
      <c r="A62" s="101" t="s">
        <v>1014</v>
      </c>
      <c r="B62" s="4"/>
      <c r="C62" s="4"/>
      <c r="D62" s="4"/>
      <c r="E62" s="4"/>
      <c r="F62" s="4"/>
      <c r="G62" s="4"/>
      <c r="H62" s="4"/>
      <c r="I62" s="4"/>
      <c r="J62" s="4"/>
      <c r="K62" s="102"/>
      <c r="L62" s="78"/>
      <c r="M62" s="78"/>
      <c r="N62" s="78"/>
      <c r="O62" s="78"/>
      <c r="P62" s="78"/>
      <c r="Q62" s="78"/>
      <c r="R62" s="78"/>
      <c r="S62" s="78"/>
      <c r="T62" s="2"/>
      <c r="U62" s="78"/>
      <c r="V62" s="78"/>
      <c r="W62" s="78"/>
      <c r="X62" s="78"/>
      <c r="Y62" s="78"/>
      <c r="Z62" s="78"/>
      <c r="AA62" s="78"/>
    </row>
    <row r="63">
      <c r="A63" s="101" t="s">
        <v>1015</v>
      </c>
      <c r="B63" s="4"/>
      <c r="C63" s="4"/>
      <c r="D63" s="4"/>
      <c r="E63" s="4"/>
      <c r="F63" s="4"/>
      <c r="G63" s="4"/>
      <c r="H63" s="4"/>
      <c r="I63" s="4"/>
      <c r="J63" s="4"/>
      <c r="K63" s="102"/>
      <c r="L63" s="78"/>
      <c r="M63" s="78"/>
      <c r="N63" s="78"/>
      <c r="O63" s="78"/>
      <c r="P63" s="78"/>
      <c r="Q63" s="78"/>
      <c r="R63" s="78"/>
      <c r="S63" s="78"/>
      <c r="T63" s="2"/>
      <c r="U63" s="78"/>
      <c r="V63" s="78"/>
      <c r="W63" s="78"/>
      <c r="X63" s="78"/>
      <c r="Y63" s="78"/>
      <c r="Z63" s="78"/>
      <c r="AA63" s="78"/>
    </row>
    <row r="64">
      <c r="A64" s="78"/>
      <c r="B64" s="78"/>
      <c r="C64" s="78"/>
      <c r="D64" s="2"/>
      <c r="E64" s="2"/>
      <c r="F64" s="78"/>
      <c r="G64" s="78"/>
      <c r="H64" s="2"/>
      <c r="I64" s="78"/>
      <c r="J64" s="78"/>
      <c r="K64" s="2"/>
      <c r="L64" s="78"/>
      <c r="M64" s="78"/>
      <c r="N64" s="78"/>
      <c r="O64" s="78"/>
      <c r="P64" s="78"/>
      <c r="Q64" s="78"/>
      <c r="R64" s="78"/>
      <c r="S64" s="78"/>
      <c r="T64" s="2"/>
      <c r="U64" s="78"/>
      <c r="V64" s="78"/>
      <c r="W64" s="78"/>
      <c r="X64" s="78"/>
      <c r="Y64" s="78"/>
      <c r="Z64" s="78"/>
      <c r="AA64" s="78"/>
    </row>
    <row r="65">
      <c r="A65" s="78"/>
      <c r="B65" s="78"/>
      <c r="C65" s="78"/>
      <c r="D65" s="2"/>
      <c r="E65" s="2"/>
      <c r="F65" s="78"/>
      <c r="G65" s="78"/>
      <c r="H65" s="78"/>
      <c r="I65" s="2"/>
      <c r="J65" s="78"/>
      <c r="K65" s="2"/>
      <c r="L65" s="78"/>
      <c r="M65" s="78"/>
      <c r="N65" s="78"/>
      <c r="O65" s="78"/>
      <c r="P65" s="78"/>
      <c r="Q65" s="78"/>
      <c r="R65" s="78"/>
      <c r="S65" s="78"/>
      <c r="T65" s="2"/>
      <c r="U65" s="78"/>
      <c r="V65" s="78"/>
      <c r="W65" s="78"/>
      <c r="X65" s="78"/>
      <c r="Y65" s="78"/>
      <c r="Z65" s="78"/>
      <c r="AA65" s="78"/>
    </row>
    <row r="66">
      <c r="A66" s="101" t="s">
        <v>971</v>
      </c>
      <c r="B66" s="5"/>
      <c r="C66" s="78"/>
      <c r="D66" s="2"/>
      <c r="E66" s="101" t="s">
        <v>972</v>
      </c>
      <c r="F66" s="5"/>
      <c r="G66" s="78"/>
      <c r="H66" s="78"/>
      <c r="I66" s="101" t="s">
        <v>973</v>
      </c>
      <c r="J66" s="5"/>
      <c r="K66" s="2"/>
      <c r="L66" s="78"/>
      <c r="M66" s="78"/>
      <c r="N66" s="78"/>
      <c r="O66" s="78"/>
      <c r="P66" s="78"/>
      <c r="Q66" s="78"/>
      <c r="R66" s="78"/>
      <c r="S66" s="78"/>
      <c r="T66" s="2"/>
      <c r="U66" s="78"/>
      <c r="V66" s="78"/>
      <c r="W66" s="78"/>
      <c r="X66" s="78"/>
      <c r="Y66" s="78"/>
      <c r="Z66" s="78"/>
      <c r="AA66" s="78"/>
    </row>
    <row r="67">
      <c r="A67" s="107" t="s">
        <v>974</v>
      </c>
      <c r="B67" s="107" t="s">
        <v>975</v>
      </c>
      <c r="C67" s="78"/>
      <c r="D67" s="2"/>
      <c r="E67" s="107" t="s">
        <v>974</v>
      </c>
      <c r="F67" s="107" t="s">
        <v>975</v>
      </c>
      <c r="G67" s="78"/>
      <c r="H67" s="30"/>
      <c r="I67" s="107" t="s">
        <v>974</v>
      </c>
      <c r="J67" s="107" t="s">
        <v>975</v>
      </c>
      <c r="K67" s="2"/>
      <c r="L67" s="78"/>
      <c r="M67" s="78"/>
      <c r="N67" s="78"/>
      <c r="O67" s="78"/>
      <c r="P67" s="78"/>
      <c r="Q67" s="78"/>
      <c r="R67" s="78"/>
      <c r="S67" s="78"/>
      <c r="T67" s="2"/>
      <c r="U67" s="78"/>
      <c r="V67" s="78"/>
      <c r="W67" s="78"/>
      <c r="X67" s="78"/>
      <c r="Y67" s="78"/>
      <c r="Z67" s="78"/>
      <c r="AA67" s="78"/>
    </row>
    <row r="68">
      <c r="A68" s="104" t="s">
        <v>976</v>
      </c>
      <c r="B68" s="104">
        <v>15.0</v>
      </c>
      <c r="C68" s="78"/>
      <c r="D68" s="2"/>
      <c r="E68" s="104" t="s">
        <v>977</v>
      </c>
      <c r="F68" s="104">
        <v>18.0</v>
      </c>
      <c r="G68" s="78"/>
      <c r="H68" s="78"/>
      <c r="I68" s="104" t="s">
        <v>978</v>
      </c>
      <c r="J68" s="104">
        <v>13.0</v>
      </c>
      <c r="K68" s="2"/>
      <c r="L68" s="78"/>
      <c r="M68" s="78"/>
      <c r="N68" s="78"/>
      <c r="O68" s="78"/>
      <c r="P68" s="78"/>
      <c r="Q68" s="78"/>
      <c r="R68" s="78"/>
      <c r="S68" s="78"/>
      <c r="T68" s="2"/>
      <c r="U68" s="78"/>
      <c r="V68" s="78"/>
      <c r="W68" s="78"/>
      <c r="X68" s="78"/>
      <c r="Y68" s="78"/>
      <c r="Z68" s="78"/>
      <c r="AA68" s="78"/>
    </row>
    <row r="69">
      <c r="A69" s="104" t="s">
        <v>979</v>
      </c>
      <c r="B69" s="104">
        <v>23.0</v>
      </c>
      <c r="C69" s="78"/>
      <c r="D69" s="2"/>
      <c r="E69" s="104" t="s">
        <v>980</v>
      </c>
      <c r="F69" s="104">
        <v>12.0</v>
      </c>
      <c r="G69" s="78"/>
      <c r="H69" s="78"/>
      <c r="I69" s="104" t="s">
        <v>981</v>
      </c>
      <c r="J69" s="104">
        <v>18.0</v>
      </c>
      <c r="K69" s="2"/>
      <c r="L69" s="78"/>
      <c r="M69" s="78"/>
      <c r="N69" s="78"/>
      <c r="O69" s="78"/>
      <c r="P69" s="78"/>
      <c r="Q69" s="78"/>
      <c r="R69" s="78"/>
      <c r="S69" s="78"/>
      <c r="T69" s="2"/>
      <c r="U69" s="78"/>
      <c r="V69" s="78"/>
      <c r="W69" s="78"/>
      <c r="X69" s="78"/>
      <c r="Y69" s="78"/>
      <c r="Z69" s="78"/>
      <c r="AA69" s="78"/>
    </row>
    <row r="70">
      <c r="A70" s="104" t="s">
        <v>982</v>
      </c>
      <c r="B70" s="104">
        <v>11.0</v>
      </c>
      <c r="C70" s="78"/>
      <c r="D70" s="2"/>
      <c r="E70" s="104" t="s">
        <v>983</v>
      </c>
      <c r="F70" s="104">
        <v>17.0</v>
      </c>
      <c r="G70" s="78"/>
      <c r="H70" s="78"/>
      <c r="I70" s="104" t="s">
        <v>984</v>
      </c>
      <c r="J70" s="104">
        <v>17.0</v>
      </c>
      <c r="K70" s="2"/>
      <c r="L70" s="78"/>
      <c r="M70" s="78"/>
      <c r="N70" s="78"/>
      <c r="O70" s="78"/>
      <c r="P70" s="78"/>
      <c r="Q70" s="78"/>
      <c r="R70" s="78"/>
      <c r="S70" s="78"/>
      <c r="T70" s="2"/>
      <c r="U70" s="78"/>
      <c r="V70" s="78"/>
      <c r="W70" s="78"/>
      <c r="X70" s="78"/>
      <c r="Y70" s="78"/>
      <c r="Z70" s="78"/>
      <c r="AA70" s="78"/>
    </row>
    <row r="71">
      <c r="A71" s="104" t="s">
        <v>985</v>
      </c>
      <c r="B71" s="104">
        <v>11.0</v>
      </c>
      <c r="C71" s="2"/>
      <c r="D71" s="2"/>
      <c r="E71" s="104" t="s">
        <v>986</v>
      </c>
      <c r="F71" s="104">
        <v>14.0</v>
      </c>
      <c r="G71" s="78"/>
      <c r="H71" s="78"/>
      <c r="I71" s="104" t="s">
        <v>987</v>
      </c>
      <c r="J71" s="104">
        <v>20.0</v>
      </c>
      <c r="K71" s="2"/>
      <c r="L71" s="78"/>
      <c r="M71" s="78"/>
      <c r="N71" s="78"/>
      <c r="O71" s="78"/>
      <c r="P71" s="78"/>
      <c r="Q71" s="78"/>
      <c r="R71" s="78"/>
      <c r="S71" s="78"/>
      <c r="T71" s="2"/>
      <c r="U71" s="78"/>
      <c r="V71" s="78"/>
      <c r="W71" s="78"/>
      <c r="X71" s="78"/>
      <c r="Y71" s="78"/>
      <c r="Z71" s="78"/>
      <c r="AA71" s="78"/>
    </row>
    <row r="72">
      <c r="A72" s="104" t="s">
        <v>988</v>
      </c>
      <c r="B72" s="104">
        <v>18.0</v>
      </c>
      <c r="C72" s="78"/>
      <c r="D72" s="2"/>
      <c r="E72" s="104" t="s">
        <v>989</v>
      </c>
      <c r="F72" s="104">
        <v>22.0</v>
      </c>
      <c r="G72" s="78"/>
      <c r="H72" s="78"/>
      <c r="I72" s="104" t="s">
        <v>990</v>
      </c>
      <c r="J72" s="104">
        <v>17.0</v>
      </c>
      <c r="K72" s="2"/>
      <c r="L72" s="78"/>
      <c r="M72" s="78"/>
      <c r="N72" s="78"/>
      <c r="O72" s="78"/>
      <c r="P72" s="78"/>
      <c r="Q72" s="78"/>
      <c r="R72" s="78"/>
      <c r="S72" s="78"/>
      <c r="T72" s="2"/>
      <c r="U72" s="78"/>
      <c r="V72" s="78"/>
      <c r="W72" s="78"/>
      <c r="X72" s="78"/>
      <c r="Y72" s="78"/>
      <c r="Z72" s="78"/>
      <c r="AA72" s="78"/>
    </row>
    <row r="73">
      <c r="A73" s="104" t="s">
        <v>991</v>
      </c>
      <c r="B73" s="104">
        <v>33.0</v>
      </c>
      <c r="C73" s="78"/>
      <c r="D73" s="2"/>
      <c r="E73" s="104" t="s">
        <v>992</v>
      </c>
      <c r="F73" s="104">
        <v>10.0</v>
      </c>
      <c r="G73" s="78"/>
      <c r="H73" s="78"/>
      <c r="I73" s="104" t="s">
        <v>993</v>
      </c>
      <c r="J73" s="104">
        <v>11.0</v>
      </c>
      <c r="K73" s="2"/>
      <c r="L73" s="78"/>
      <c r="M73" s="78"/>
      <c r="N73" s="78"/>
      <c r="O73" s="78"/>
      <c r="P73" s="78"/>
      <c r="Q73" s="78"/>
      <c r="R73" s="78"/>
      <c r="S73" s="78"/>
      <c r="T73" s="2"/>
      <c r="U73" s="78"/>
      <c r="V73" s="78"/>
      <c r="W73" s="78"/>
      <c r="X73" s="78"/>
      <c r="Y73" s="78"/>
      <c r="Z73" s="78"/>
      <c r="AA73" s="78"/>
    </row>
    <row r="74">
      <c r="A74" s="104" t="s">
        <v>994</v>
      </c>
      <c r="B74" s="104">
        <v>18.0</v>
      </c>
      <c r="C74" s="78"/>
      <c r="D74" s="2"/>
      <c r="E74" s="104" t="s">
        <v>995</v>
      </c>
      <c r="F74" s="104">
        <v>64.0</v>
      </c>
      <c r="G74" s="78"/>
      <c r="H74" s="78"/>
      <c r="I74" s="104" t="s">
        <v>996</v>
      </c>
      <c r="J74" s="104">
        <v>20.0</v>
      </c>
      <c r="K74" s="2"/>
      <c r="L74" s="78"/>
      <c r="M74" s="78"/>
      <c r="N74" s="78"/>
      <c r="O74" s="78"/>
      <c r="P74" s="78"/>
      <c r="Q74" s="78"/>
      <c r="R74" s="78"/>
      <c r="S74" s="78"/>
      <c r="T74" s="2"/>
      <c r="U74" s="78"/>
      <c r="V74" s="78"/>
      <c r="W74" s="78"/>
      <c r="X74" s="78"/>
      <c r="Y74" s="78"/>
      <c r="Z74" s="78"/>
      <c r="AA74" s="78"/>
    </row>
    <row r="75">
      <c r="A75" s="104" t="s">
        <v>997</v>
      </c>
      <c r="B75" s="104">
        <v>22.0</v>
      </c>
      <c r="C75" s="78"/>
      <c r="D75" s="2"/>
      <c r="E75" s="104" t="s">
        <v>998</v>
      </c>
      <c r="F75" s="104">
        <v>30.0</v>
      </c>
      <c r="G75" s="78"/>
      <c r="H75" s="78"/>
      <c r="I75" s="104" t="s">
        <v>999</v>
      </c>
      <c r="J75" s="104">
        <v>11.0</v>
      </c>
      <c r="K75" s="2"/>
      <c r="L75" s="78"/>
      <c r="M75" s="78"/>
      <c r="N75" s="78"/>
      <c r="O75" s="78"/>
      <c r="P75" s="78"/>
      <c r="Q75" s="78"/>
      <c r="R75" s="78"/>
      <c r="S75" s="78"/>
      <c r="T75" s="2"/>
      <c r="U75" s="78"/>
      <c r="V75" s="78"/>
      <c r="W75" s="78"/>
      <c r="X75" s="78"/>
      <c r="Y75" s="78"/>
      <c r="Z75" s="78"/>
      <c r="AA75" s="78"/>
    </row>
    <row r="76">
      <c r="A76" s="104" t="s">
        <v>1000</v>
      </c>
      <c r="B76" s="104">
        <v>41.0</v>
      </c>
      <c r="C76" s="78"/>
      <c r="D76" s="2"/>
      <c r="E76" s="104" t="s">
        <v>1001</v>
      </c>
      <c r="F76" s="104">
        <v>10.0</v>
      </c>
      <c r="G76" s="78"/>
      <c r="H76" s="78"/>
      <c r="I76" s="104" t="s">
        <v>1002</v>
      </c>
      <c r="J76" s="104">
        <v>23.0</v>
      </c>
      <c r="K76" s="2"/>
      <c r="L76" s="78"/>
      <c r="M76" s="78"/>
      <c r="N76" s="78"/>
      <c r="O76" s="78"/>
      <c r="P76" s="78"/>
      <c r="Q76" s="78"/>
      <c r="R76" s="78"/>
      <c r="S76" s="78"/>
      <c r="T76" s="2"/>
      <c r="U76" s="78"/>
      <c r="V76" s="78"/>
      <c r="W76" s="78"/>
      <c r="X76" s="78"/>
      <c r="Y76" s="78"/>
      <c r="Z76" s="78"/>
      <c r="AA76" s="78"/>
    </row>
    <row r="77">
      <c r="A77" s="104" t="s">
        <v>1003</v>
      </c>
      <c r="B77" s="104">
        <v>25.0</v>
      </c>
      <c r="C77" s="78"/>
      <c r="D77" s="2"/>
      <c r="E77" s="104" t="s">
        <v>1004</v>
      </c>
      <c r="F77" s="104">
        <v>13.0</v>
      </c>
      <c r="G77" s="78"/>
      <c r="H77" s="78"/>
      <c r="I77" s="105" t="s">
        <v>1005</v>
      </c>
      <c r="J77" s="105">
        <v>18.0</v>
      </c>
      <c r="K77" s="2"/>
      <c r="L77" s="78"/>
      <c r="M77" s="78"/>
      <c r="N77" s="78"/>
      <c r="O77" s="78"/>
      <c r="P77" s="78"/>
      <c r="Q77" s="78"/>
      <c r="R77" s="78"/>
      <c r="S77" s="78"/>
      <c r="T77" s="2"/>
      <c r="U77" s="78"/>
      <c r="V77" s="78"/>
      <c r="W77" s="78"/>
      <c r="X77" s="78"/>
      <c r="Y77" s="78"/>
      <c r="Z77" s="78"/>
      <c r="AA77" s="78"/>
    </row>
    <row r="78">
      <c r="A78" s="104" t="s">
        <v>1006</v>
      </c>
      <c r="B78" s="104">
        <v>40.0</v>
      </c>
      <c r="C78" s="78"/>
      <c r="D78" s="2"/>
      <c r="E78" s="104" t="s">
        <v>1007</v>
      </c>
      <c r="F78" s="104">
        <v>16.0</v>
      </c>
      <c r="G78" s="78"/>
      <c r="H78" s="78"/>
      <c r="I78" s="56"/>
      <c r="J78" s="56"/>
      <c r="K78" s="2"/>
      <c r="L78" s="78"/>
      <c r="M78" s="78"/>
      <c r="N78" s="78"/>
      <c r="O78" s="78"/>
      <c r="P78" s="78"/>
      <c r="Q78" s="78"/>
      <c r="R78" s="78"/>
      <c r="S78" s="78"/>
      <c r="T78" s="2"/>
      <c r="U78" s="78"/>
      <c r="V78" s="78"/>
      <c r="W78" s="78"/>
      <c r="X78" s="78"/>
      <c r="Y78" s="78"/>
      <c r="Z78" s="78"/>
      <c r="AA78" s="78"/>
    </row>
    <row r="79">
      <c r="A79" s="104" t="s">
        <v>1008</v>
      </c>
      <c r="B79" s="104">
        <v>10.0</v>
      </c>
      <c r="C79" s="78"/>
      <c r="D79" s="2"/>
      <c r="E79" s="104" t="s">
        <v>1009</v>
      </c>
      <c r="F79" s="104">
        <v>15.0</v>
      </c>
      <c r="G79" s="78"/>
      <c r="H79" s="78"/>
      <c r="I79" s="38"/>
      <c r="J79" s="38"/>
      <c r="K79" s="2"/>
      <c r="L79" s="78"/>
      <c r="M79" s="78"/>
      <c r="N79" s="78"/>
      <c r="O79" s="78"/>
      <c r="P79" s="78"/>
      <c r="Q79" s="78"/>
      <c r="R79" s="78"/>
      <c r="S79" s="78"/>
      <c r="T79" s="2"/>
      <c r="U79" s="78"/>
      <c r="V79" s="78"/>
      <c r="W79" s="78"/>
      <c r="X79" s="78"/>
      <c r="Y79" s="78"/>
      <c r="Z79" s="78"/>
      <c r="AA79" s="78"/>
    </row>
    <row r="80">
      <c r="A80" s="106" t="s">
        <v>1010</v>
      </c>
      <c r="B80" s="4"/>
      <c r="C80" s="4"/>
      <c r="D80" s="4"/>
      <c r="E80" s="4"/>
      <c r="F80" s="4"/>
      <c r="G80" s="4"/>
      <c r="H80" s="4"/>
      <c r="I80" s="4"/>
      <c r="J80" s="5"/>
      <c r="K80" s="2"/>
      <c r="L80" s="78"/>
      <c r="M80" s="78"/>
      <c r="N80" s="78"/>
      <c r="O80" s="78"/>
      <c r="P80" s="78"/>
      <c r="Q80" s="78"/>
      <c r="R80" s="78"/>
      <c r="S80" s="78"/>
      <c r="T80" s="2"/>
      <c r="U80" s="78"/>
      <c r="V80" s="78"/>
      <c r="W80" s="78"/>
      <c r="X80" s="78"/>
      <c r="Y80" s="78"/>
      <c r="Z80" s="78"/>
      <c r="AA80" s="78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"/>
      <c r="L81" s="78"/>
      <c r="M81" s="78"/>
      <c r="N81" s="78"/>
      <c r="O81" s="78"/>
      <c r="P81" s="78"/>
      <c r="Q81" s="78"/>
      <c r="R81" s="78"/>
      <c r="S81" s="78"/>
      <c r="T81" s="2"/>
      <c r="U81" s="78"/>
      <c r="V81" s="78"/>
      <c r="W81" s="78"/>
      <c r="X81" s="78"/>
      <c r="Y81" s="78"/>
      <c r="Z81" s="78"/>
      <c r="AA81" s="78"/>
    </row>
    <row r="82">
      <c r="A82" s="20"/>
      <c r="B82" s="78"/>
      <c r="C82" s="78"/>
      <c r="D82" s="2"/>
      <c r="E82" s="2"/>
      <c r="F82" s="78"/>
      <c r="G82" s="78"/>
      <c r="H82" s="78"/>
      <c r="I82" s="78"/>
      <c r="J82" s="78"/>
      <c r="K82" s="2"/>
      <c r="L82" s="78"/>
      <c r="M82" s="78"/>
      <c r="N82" s="78"/>
      <c r="O82" s="78"/>
      <c r="P82" s="78"/>
      <c r="Q82" s="78"/>
      <c r="R82" s="78"/>
      <c r="S82" s="78"/>
      <c r="T82" s="2"/>
      <c r="U82" s="78"/>
      <c r="V82" s="78"/>
      <c r="W82" s="78"/>
      <c r="X82" s="78"/>
      <c r="Y82" s="78"/>
      <c r="Z82" s="78"/>
      <c r="AA82" s="78"/>
    </row>
    <row r="83">
      <c r="A83" s="101" t="s">
        <v>1016</v>
      </c>
      <c r="B83" s="4"/>
      <c r="C83" s="4"/>
      <c r="D83" s="4"/>
      <c r="E83" s="4"/>
      <c r="F83" s="4"/>
      <c r="G83" s="4"/>
      <c r="H83" s="4"/>
      <c r="I83" s="4"/>
      <c r="J83" s="5"/>
      <c r="K83" s="30"/>
      <c r="L83" s="78"/>
      <c r="M83" s="78"/>
      <c r="N83" s="78"/>
      <c r="O83" s="78"/>
      <c r="P83" s="78"/>
      <c r="Q83" s="78"/>
      <c r="R83" s="78"/>
      <c r="S83" s="78"/>
      <c r="T83" s="2"/>
      <c r="U83" s="78"/>
      <c r="V83" s="78"/>
      <c r="W83" s="78"/>
      <c r="X83" s="78"/>
      <c r="Y83" s="78"/>
      <c r="Z83" s="78"/>
      <c r="AA83" s="78"/>
    </row>
    <row r="84">
      <c r="A84" s="101" t="s">
        <v>1017</v>
      </c>
      <c r="B84" s="4"/>
      <c r="C84" s="4"/>
      <c r="D84" s="4"/>
      <c r="E84" s="4"/>
      <c r="F84" s="4"/>
      <c r="G84" s="4"/>
      <c r="H84" s="4"/>
      <c r="I84" s="4"/>
      <c r="J84" s="5"/>
      <c r="K84" s="30"/>
      <c r="L84" s="78"/>
      <c r="M84" s="78"/>
      <c r="N84" s="78"/>
      <c r="O84" s="78"/>
      <c r="P84" s="78"/>
      <c r="Q84" s="78"/>
      <c r="R84" s="78"/>
      <c r="S84" s="78"/>
      <c r="T84" s="2"/>
      <c r="U84" s="78"/>
      <c r="V84" s="78"/>
      <c r="W84" s="78"/>
      <c r="X84" s="78"/>
      <c r="Y84" s="78"/>
      <c r="Z84" s="78"/>
      <c r="AA84" s="78"/>
    </row>
    <row r="85">
      <c r="A85" s="2"/>
      <c r="B85" s="2"/>
      <c r="C85" s="78"/>
      <c r="D85" s="2"/>
      <c r="E85" s="2"/>
      <c r="F85" s="78"/>
      <c r="G85" s="78"/>
      <c r="H85" s="78"/>
      <c r="I85" s="78"/>
      <c r="J85" s="78"/>
      <c r="K85" s="2"/>
      <c r="L85" s="78"/>
      <c r="M85" s="78"/>
      <c r="N85" s="78"/>
      <c r="O85" s="78"/>
      <c r="P85" s="78"/>
      <c r="Q85" s="78"/>
      <c r="R85" s="78"/>
      <c r="S85" s="78"/>
      <c r="T85" s="2"/>
      <c r="U85" s="78"/>
      <c r="V85" s="78"/>
      <c r="W85" s="78"/>
      <c r="X85" s="78"/>
      <c r="Y85" s="78"/>
      <c r="Z85" s="78"/>
      <c r="AA85" s="78"/>
    </row>
    <row r="86">
      <c r="A86" s="2"/>
      <c r="B86" s="2"/>
      <c r="C86" s="78"/>
      <c r="D86" s="2"/>
      <c r="E86" s="2"/>
      <c r="F86" s="78"/>
      <c r="G86" s="78"/>
      <c r="H86" s="78"/>
      <c r="I86" s="78"/>
      <c r="J86" s="78"/>
      <c r="K86" s="2"/>
      <c r="L86" s="78"/>
      <c r="M86" s="78"/>
      <c r="N86" s="78"/>
      <c r="O86" s="78"/>
      <c r="P86" s="78"/>
      <c r="Q86" s="78"/>
      <c r="R86" s="78"/>
      <c r="S86" s="78"/>
      <c r="T86" s="2"/>
      <c r="U86" s="78"/>
      <c r="V86" s="78"/>
      <c r="W86" s="78"/>
      <c r="X86" s="78"/>
      <c r="Y86" s="78"/>
      <c r="Z86" s="78"/>
      <c r="AA86" s="78"/>
    </row>
    <row r="87">
      <c r="A87" s="101" t="s">
        <v>971</v>
      </c>
      <c r="B87" s="5"/>
      <c r="C87" s="78"/>
      <c r="D87" s="2"/>
      <c r="E87" s="101" t="s">
        <v>972</v>
      </c>
      <c r="F87" s="5"/>
      <c r="G87" s="78"/>
      <c r="H87" s="78"/>
      <c r="I87" s="101" t="s">
        <v>973</v>
      </c>
      <c r="J87" s="5"/>
      <c r="K87" s="2"/>
      <c r="L87" s="78"/>
      <c r="M87" s="78"/>
      <c r="N87" s="78"/>
      <c r="O87" s="78"/>
      <c r="P87" s="78"/>
      <c r="Q87" s="78"/>
      <c r="R87" s="78"/>
      <c r="S87" s="78"/>
      <c r="T87" s="2"/>
      <c r="U87" s="78"/>
      <c r="V87" s="78"/>
      <c r="W87" s="78"/>
      <c r="X87" s="78"/>
      <c r="Y87" s="78"/>
      <c r="Z87" s="78"/>
      <c r="AA87" s="78"/>
    </row>
    <row r="88">
      <c r="A88" s="107" t="s">
        <v>974</v>
      </c>
      <c r="B88" s="107" t="s">
        <v>975</v>
      </c>
      <c r="C88" s="78"/>
      <c r="D88" s="2"/>
      <c r="E88" s="107" t="s">
        <v>974</v>
      </c>
      <c r="F88" s="107" t="s">
        <v>975</v>
      </c>
      <c r="G88" s="78"/>
      <c r="H88" s="78"/>
      <c r="I88" s="107" t="s">
        <v>974</v>
      </c>
      <c r="J88" s="107" t="s">
        <v>975</v>
      </c>
      <c r="K88" s="2"/>
      <c r="L88" s="78"/>
      <c r="M88" s="78"/>
      <c r="N88" s="78"/>
      <c r="O88" s="78"/>
      <c r="P88" s="78"/>
      <c r="Q88" s="78"/>
      <c r="R88" s="78"/>
      <c r="S88" s="78"/>
      <c r="T88" s="2"/>
      <c r="U88" s="78"/>
      <c r="V88" s="78"/>
      <c r="W88" s="78"/>
      <c r="X88" s="78"/>
      <c r="Y88" s="78"/>
      <c r="Z88" s="78"/>
      <c r="AA88" s="78"/>
    </row>
    <row r="89">
      <c r="A89" s="104" t="s">
        <v>976</v>
      </c>
      <c r="B89" s="104">
        <v>86.0</v>
      </c>
      <c r="C89" s="78"/>
      <c r="D89" s="2"/>
      <c r="E89" s="104" t="s">
        <v>977</v>
      </c>
      <c r="F89" s="104">
        <v>92.0</v>
      </c>
      <c r="G89" s="78"/>
      <c r="H89" s="78"/>
      <c r="I89" s="104" t="s">
        <v>978</v>
      </c>
      <c r="J89" s="104">
        <v>72.0</v>
      </c>
      <c r="K89" s="2"/>
      <c r="L89" s="78"/>
      <c r="M89" s="78"/>
      <c r="N89" s="78"/>
      <c r="O89" s="78"/>
      <c r="P89" s="78"/>
      <c r="Q89" s="78"/>
      <c r="R89" s="78"/>
      <c r="S89" s="78"/>
      <c r="T89" s="2"/>
      <c r="U89" s="78"/>
      <c r="V89" s="78"/>
      <c r="W89" s="78"/>
      <c r="X89" s="78"/>
      <c r="Y89" s="78"/>
      <c r="Z89" s="78"/>
      <c r="AA89" s="78"/>
    </row>
    <row r="90">
      <c r="A90" s="104" t="s">
        <v>979</v>
      </c>
      <c r="B90" s="104">
        <v>88.0</v>
      </c>
      <c r="C90" s="2"/>
      <c r="D90" s="2"/>
      <c r="E90" s="104" t="s">
        <v>980</v>
      </c>
      <c r="F90" s="104">
        <v>68.0</v>
      </c>
      <c r="G90" s="2"/>
      <c r="H90" s="78"/>
      <c r="I90" s="104" t="s">
        <v>981</v>
      </c>
      <c r="J90" s="104">
        <v>84.0</v>
      </c>
      <c r="K90" s="2"/>
      <c r="L90" s="78"/>
      <c r="M90" s="78"/>
      <c r="N90" s="78"/>
      <c r="O90" s="78"/>
      <c r="P90" s="78"/>
      <c r="Q90" s="78"/>
      <c r="R90" s="78"/>
      <c r="S90" s="78"/>
      <c r="T90" s="2"/>
      <c r="U90" s="78"/>
      <c r="V90" s="78"/>
      <c r="W90" s="78"/>
      <c r="X90" s="78"/>
      <c r="Y90" s="78"/>
      <c r="Z90" s="78"/>
      <c r="AA90" s="78"/>
    </row>
    <row r="91">
      <c r="A91" s="104" t="s">
        <v>982</v>
      </c>
      <c r="B91" s="104">
        <v>85.0</v>
      </c>
      <c r="C91" s="78"/>
      <c r="D91" s="2"/>
      <c r="E91" s="104" t="s">
        <v>983</v>
      </c>
      <c r="F91" s="104">
        <v>72.0</v>
      </c>
      <c r="G91" s="78"/>
      <c r="H91" s="78"/>
      <c r="I91" s="104" t="s">
        <v>984</v>
      </c>
      <c r="J91" s="104">
        <v>80.0</v>
      </c>
      <c r="K91" s="2"/>
      <c r="L91" s="78"/>
      <c r="M91" s="78"/>
      <c r="N91" s="78"/>
      <c r="O91" s="78"/>
      <c r="P91" s="78"/>
      <c r="Q91" s="78"/>
      <c r="R91" s="78"/>
      <c r="S91" s="78"/>
      <c r="T91" s="2"/>
      <c r="U91" s="78"/>
      <c r="V91" s="78"/>
      <c r="W91" s="78"/>
      <c r="X91" s="78"/>
      <c r="Y91" s="78"/>
      <c r="Z91" s="78"/>
      <c r="AA91" s="78"/>
    </row>
    <row r="92">
      <c r="A92" s="104" t="s">
        <v>985</v>
      </c>
      <c r="B92" s="104">
        <v>59.0</v>
      </c>
      <c r="C92" s="78"/>
      <c r="D92" s="2"/>
      <c r="E92" s="104" t="s">
        <v>986</v>
      </c>
      <c r="F92" s="104">
        <v>69.0</v>
      </c>
      <c r="G92" s="78"/>
      <c r="H92" s="78"/>
      <c r="I92" s="104" t="s">
        <v>987</v>
      </c>
      <c r="J92" s="104">
        <v>81.0</v>
      </c>
      <c r="K92" s="2"/>
      <c r="L92" s="78"/>
      <c r="M92" s="78"/>
      <c r="N92" s="78"/>
      <c r="O92" s="78"/>
      <c r="P92" s="78"/>
      <c r="Q92" s="78"/>
      <c r="R92" s="78"/>
      <c r="S92" s="78"/>
      <c r="T92" s="2"/>
      <c r="U92" s="78"/>
      <c r="V92" s="78"/>
      <c r="W92" s="78"/>
      <c r="X92" s="78"/>
      <c r="Y92" s="78"/>
      <c r="Z92" s="78"/>
      <c r="AA92" s="78"/>
    </row>
    <row r="93">
      <c r="A93" s="104" t="s">
        <v>988</v>
      </c>
      <c r="B93" s="104">
        <v>78.0</v>
      </c>
      <c r="C93" s="2"/>
      <c r="D93" s="78"/>
      <c r="E93" s="104" t="s">
        <v>989</v>
      </c>
      <c r="F93" s="104">
        <v>78.0</v>
      </c>
      <c r="G93" s="78"/>
      <c r="H93" s="78"/>
      <c r="I93" s="104" t="s">
        <v>990</v>
      </c>
      <c r="J93" s="104">
        <v>84.0</v>
      </c>
      <c r="K93" s="2"/>
      <c r="L93" s="78"/>
      <c r="M93" s="78"/>
      <c r="N93" s="78"/>
      <c r="O93" s="78"/>
      <c r="P93" s="78"/>
      <c r="Q93" s="78"/>
      <c r="R93" s="78"/>
      <c r="S93" s="78"/>
      <c r="T93" s="2"/>
      <c r="U93" s="78"/>
      <c r="V93" s="78"/>
      <c r="W93" s="78"/>
      <c r="X93" s="78"/>
      <c r="Y93" s="78"/>
      <c r="Z93" s="78"/>
      <c r="AA93" s="78"/>
    </row>
    <row r="94">
      <c r="A94" s="104" t="s">
        <v>991</v>
      </c>
      <c r="B94" s="104">
        <v>72.0</v>
      </c>
      <c r="C94" s="2"/>
      <c r="D94" s="78"/>
      <c r="E94" s="104" t="s">
        <v>992</v>
      </c>
      <c r="F94" s="104">
        <v>78.0</v>
      </c>
      <c r="G94" s="78"/>
      <c r="H94" s="78"/>
      <c r="I94" s="104" t="s">
        <v>993</v>
      </c>
      <c r="J94" s="104">
        <v>65.0</v>
      </c>
      <c r="K94" s="2"/>
      <c r="L94" s="78"/>
      <c r="M94" s="78"/>
      <c r="N94" s="78"/>
      <c r="O94" s="78"/>
      <c r="P94" s="78"/>
      <c r="Q94" s="78"/>
      <c r="R94" s="78"/>
      <c r="S94" s="78"/>
      <c r="T94" s="2"/>
      <c r="U94" s="78"/>
      <c r="V94" s="78"/>
      <c r="W94" s="78"/>
      <c r="X94" s="78"/>
      <c r="Y94" s="78"/>
      <c r="Z94" s="78"/>
      <c r="AA94" s="78"/>
    </row>
    <row r="95">
      <c r="A95" s="104" t="s">
        <v>994</v>
      </c>
      <c r="B95" s="104">
        <v>88.0</v>
      </c>
      <c r="C95" s="2"/>
      <c r="D95" s="78"/>
      <c r="E95" s="104" t="s">
        <v>995</v>
      </c>
      <c r="F95" s="104">
        <v>82.0</v>
      </c>
      <c r="G95" s="78"/>
      <c r="H95" s="78"/>
      <c r="I95" s="104" t="s">
        <v>996</v>
      </c>
      <c r="J95" s="104">
        <v>77.0</v>
      </c>
      <c r="K95" s="2"/>
      <c r="L95" s="78"/>
      <c r="M95" s="78"/>
      <c r="N95" s="78"/>
      <c r="O95" s="78"/>
      <c r="P95" s="78"/>
      <c r="Q95" s="78"/>
      <c r="R95" s="78"/>
      <c r="S95" s="78"/>
      <c r="T95" s="2"/>
      <c r="U95" s="78"/>
      <c r="V95" s="78"/>
      <c r="W95" s="78"/>
      <c r="X95" s="78"/>
      <c r="Y95" s="78"/>
      <c r="Z95" s="78"/>
      <c r="AA95" s="78"/>
    </row>
    <row r="96">
      <c r="A96" s="104" t="s">
        <v>997</v>
      </c>
      <c r="B96" s="104">
        <v>65.0</v>
      </c>
      <c r="C96" s="2"/>
      <c r="D96" s="78"/>
      <c r="E96" s="104" t="s">
        <v>998</v>
      </c>
      <c r="F96" s="104">
        <v>100.0</v>
      </c>
      <c r="G96" s="78"/>
      <c r="H96" s="78"/>
      <c r="I96" s="104" t="s">
        <v>999</v>
      </c>
      <c r="J96" s="104">
        <v>87.0</v>
      </c>
      <c r="K96" s="2"/>
      <c r="L96" s="78"/>
      <c r="M96" s="78"/>
      <c r="N96" s="78"/>
      <c r="O96" s="78"/>
      <c r="P96" s="78"/>
      <c r="Q96" s="78"/>
      <c r="R96" s="78"/>
      <c r="S96" s="78"/>
      <c r="T96" s="2"/>
      <c r="U96" s="78"/>
      <c r="V96" s="78"/>
      <c r="W96" s="78"/>
      <c r="X96" s="78"/>
      <c r="Y96" s="78"/>
      <c r="Z96" s="78"/>
      <c r="AA96" s="78"/>
    </row>
    <row r="97">
      <c r="A97" s="104" t="s">
        <v>1000</v>
      </c>
      <c r="B97" s="104">
        <v>87.0</v>
      </c>
      <c r="C97" s="2"/>
      <c r="D97" s="78"/>
      <c r="E97" s="104" t="s">
        <v>1001</v>
      </c>
      <c r="F97" s="104">
        <v>74.0</v>
      </c>
      <c r="G97" s="78"/>
      <c r="H97" s="78"/>
      <c r="I97" s="104" t="s">
        <v>1002</v>
      </c>
      <c r="J97" s="104">
        <v>69.0</v>
      </c>
      <c r="K97" s="2"/>
      <c r="L97" s="78"/>
      <c r="M97" s="78"/>
      <c r="N97" s="78"/>
      <c r="O97" s="78"/>
      <c r="P97" s="78"/>
      <c r="Q97" s="78"/>
      <c r="R97" s="78"/>
      <c r="S97" s="78"/>
      <c r="T97" s="2"/>
      <c r="U97" s="78"/>
      <c r="V97" s="78"/>
      <c r="W97" s="78"/>
      <c r="X97" s="78"/>
      <c r="Y97" s="78"/>
      <c r="Z97" s="78"/>
      <c r="AA97" s="78"/>
    </row>
    <row r="98">
      <c r="A98" s="104" t="s">
        <v>1003</v>
      </c>
      <c r="B98" s="104">
        <v>82.0</v>
      </c>
      <c r="C98" s="2"/>
      <c r="D98" s="78"/>
      <c r="E98" s="104" t="s">
        <v>1004</v>
      </c>
      <c r="F98" s="104">
        <v>83.0</v>
      </c>
      <c r="G98" s="78"/>
      <c r="H98" s="78"/>
      <c r="I98" s="105" t="s">
        <v>1005</v>
      </c>
      <c r="J98" s="105">
        <v>84.0</v>
      </c>
      <c r="K98" s="2"/>
      <c r="L98" s="78"/>
      <c r="M98" s="78"/>
      <c r="N98" s="78"/>
      <c r="O98" s="78"/>
      <c r="P98" s="78"/>
      <c r="Q98" s="78"/>
      <c r="R98" s="78"/>
      <c r="S98" s="78"/>
      <c r="T98" s="2"/>
      <c r="U98" s="78"/>
      <c r="V98" s="78"/>
      <c r="W98" s="78"/>
      <c r="X98" s="78"/>
      <c r="Y98" s="78"/>
      <c r="Z98" s="78"/>
      <c r="AA98" s="78"/>
    </row>
    <row r="99">
      <c r="A99" s="104" t="s">
        <v>1006</v>
      </c>
      <c r="B99" s="104">
        <v>73.0</v>
      </c>
      <c r="C99" s="2"/>
      <c r="D99" s="78"/>
      <c r="E99" s="104" t="s">
        <v>1007</v>
      </c>
      <c r="F99" s="104">
        <v>90.0</v>
      </c>
      <c r="G99" s="78"/>
      <c r="H99" s="78"/>
      <c r="I99" s="56"/>
      <c r="J99" s="56"/>
      <c r="K99" s="2"/>
      <c r="L99" s="78"/>
      <c r="M99" s="78"/>
      <c r="N99" s="78"/>
      <c r="O99" s="78"/>
      <c r="P99" s="78"/>
      <c r="Q99" s="78"/>
      <c r="R99" s="78"/>
      <c r="S99" s="78"/>
      <c r="T99" s="2"/>
      <c r="U99" s="78"/>
      <c r="V99" s="78"/>
      <c r="W99" s="78"/>
      <c r="X99" s="78"/>
      <c r="Y99" s="78"/>
      <c r="Z99" s="78"/>
      <c r="AA99" s="78"/>
    </row>
    <row r="100">
      <c r="A100" s="104" t="s">
        <v>1008</v>
      </c>
      <c r="B100" s="104">
        <v>41.0</v>
      </c>
      <c r="C100" s="2"/>
      <c r="D100" s="78"/>
      <c r="E100" s="104" t="s">
        <v>1009</v>
      </c>
      <c r="F100" s="104">
        <v>24.0</v>
      </c>
      <c r="G100" s="78"/>
      <c r="H100" s="78"/>
      <c r="I100" s="38"/>
      <c r="J100" s="38"/>
      <c r="K100" s="2"/>
      <c r="L100" s="78"/>
      <c r="M100" s="78"/>
      <c r="N100" s="78"/>
      <c r="O100" s="78"/>
      <c r="P100" s="78"/>
      <c r="Q100" s="78"/>
      <c r="R100" s="78"/>
      <c r="S100" s="78"/>
      <c r="T100" s="2"/>
      <c r="U100" s="78"/>
      <c r="V100" s="78"/>
      <c r="W100" s="78"/>
      <c r="X100" s="78"/>
      <c r="Y100" s="78"/>
      <c r="Z100" s="78"/>
      <c r="AA100" s="78"/>
    </row>
    <row r="101">
      <c r="A101" s="106" t="s">
        <v>1010</v>
      </c>
      <c r="B101" s="4"/>
      <c r="C101" s="4"/>
      <c r="D101" s="4"/>
      <c r="E101" s="4"/>
      <c r="F101" s="4"/>
      <c r="G101" s="4"/>
      <c r="H101" s="4"/>
      <c r="I101" s="4"/>
      <c r="J101" s="5"/>
      <c r="K101" s="2"/>
      <c r="L101" s="78"/>
      <c r="M101" s="78"/>
      <c r="N101" s="78"/>
      <c r="O101" s="78"/>
      <c r="P101" s="78"/>
      <c r="Q101" s="78"/>
      <c r="R101" s="78"/>
      <c r="S101" s="78"/>
      <c r="T101" s="2"/>
      <c r="U101" s="78"/>
      <c r="V101" s="78"/>
      <c r="W101" s="78"/>
      <c r="X101" s="78"/>
      <c r="Y101" s="78"/>
      <c r="Z101" s="78"/>
      <c r="AA101" s="78"/>
    </row>
    <row r="102">
      <c r="A102" s="78"/>
      <c r="B102" s="78"/>
      <c r="C102" s="2"/>
      <c r="D102" s="78"/>
      <c r="E102" s="78"/>
      <c r="F102" s="78"/>
      <c r="G102" s="78"/>
      <c r="H102" s="78"/>
      <c r="I102" s="78"/>
      <c r="J102" s="78"/>
      <c r="K102" s="2"/>
      <c r="L102" s="78"/>
      <c r="M102" s="78"/>
      <c r="N102" s="78"/>
      <c r="O102" s="78"/>
      <c r="P102" s="78"/>
      <c r="Q102" s="78"/>
      <c r="R102" s="78"/>
      <c r="S102" s="78"/>
      <c r="T102" s="2"/>
      <c r="U102" s="78"/>
      <c r="V102" s="78"/>
      <c r="W102" s="78"/>
      <c r="X102" s="78"/>
      <c r="Y102" s="78"/>
      <c r="Z102" s="78"/>
      <c r="AA102" s="78"/>
    </row>
    <row r="103">
      <c r="A103" s="78"/>
      <c r="B103" s="78"/>
      <c r="C103" s="2"/>
      <c r="D103" s="78"/>
      <c r="E103" s="78"/>
      <c r="F103" s="78"/>
      <c r="G103" s="78"/>
      <c r="H103" s="78"/>
      <c r="I103" s="78"/>
      <c r="J103" s="78"/>
      <c r="K103" s="2"/>
      <c r="L103" s="78"/>
      <c r="M103" s="78"/>
      <c r="N103" s="78"/>
      <c r="O103" s="78"/>
      <c r="P103" s="78"/>
      <c r="Q103" s="78"/>
      <c r="R103" s="78"/>
      <c r="S103" s="78"/>
      <c r="T103" s="2"/>
      <c r="U103" s="78"/>
      <c r="V103" s="78"/>
      <c r="W103" s="78"/>
      <c r="X103" s="78"/>
      <c r="Y103" s="78"/>
      <c r="Z103" s="78"/>
      <c r="AA103" s="78"/>
    </row>
    <row r="104">
      <c r="A104" s="101" t="s">
        <v>1018</v>
      </c>
      <c r="B104" s="4"/>
      <c r="C104" s="4"/>
      <c r="D104" s="4"/>
      <c r="E104" s="4"/>
      <c r="F104" s="4"/>
      <c r="G104" s="4"/>
      <c r="H104" s="4"/>
      <c r="I104" s="4"/>
      <c r="J104" s="5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>
      <c r="A105" s="101" t="s">
        <v>1019</v>
      </c>
      <c r="B105" s="4"/>
      <c r="C105" s="4"/>
      <c r="D105" s="4"/>
      <c r="E105" s="4"/>
      <c r="F105" s="4"/>
      <c r="G105" s="4"/>
      <c r="H105" s="4"/>
      <c r="I105" s="4"/>
      <c r="J105" s="5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</row>
    <row r="106">
      <c r="A106" s="2"/>
      <c r="B106" s="2"/>
      <c r="C106" s="2"/>
      <c r="D106" s="30"/>
      <c r="E106" s="2"/>
      <c r="F106" s="2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</row>
    <row r="107">
      <c r="A107" s="2"/>
      <c r="B107" s="2"/>
      <c r="C107" s="2"/>
      <c r="D107" s="30"/>
      <c r="E107" s="2"/>
      <c r="F107" s="2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</row>
    <row r="108">
      <c r="A108" s="101" t="s">
        <v>971</v>
      </c>
      <c r="B108" s="5"/>
      <c r="C108" s="2"/>
      <c r="D108" s="30"/>
      <c r="E108" s="101" t="s">
        <v>972</v>
      </c>
      <c r="F108" s="5"/>
      <c r="G108" s="78"/>
      <c r="H108" s="78"/>
      <c r="I108" s="101" t="s">
        <v>973</v>
      </c>
      <c r="J108" s="5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>
      <c r="A109" s="107" t="s">
        <v>974</v>
      </c>
      <c r="B109" s="107" t="s">
        <v>975</v>
      </c>
      <c r="C109" s="2"/>
      <c r="D109" s="30"/>
      <c r="E109" s="107" t="s">
        <v>974</v>
      </c>
      <c r="F109" s="107" t="s">
        <v>975</v>
      </c>
      <c r="G109" s="78"/>
      <c r="H109" s="78"/>
      <c r="I109" s="107" t="s">
        <v>974</v>
      </c>
      <c r="J109" s="107" t="s">
        <v>975</v>
      </c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>
      <c r="A110" s="104" t="s">
        <v>976</v>
      </c>
      <c r="B110" s="104">
        <v>38.0</v>
      </c>
      <c r="C110" s="2"/>
      <c r="D110" s="78"/>
      <c r="E110" s="104" t="s">
        <v>977</v>
      </c>
      <c r="F110" s="104">
        <v>29.0</v>
      </c>
      <c r="G110" s="78"/>
      <c r="H110" s="78"/>
      <c r="I110" s="104" t="s">
        <v>978</v>
      </c>
      <c r="J110" s="104">
        <v>45.0</v>
      </c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>
      <c r="A111" s="104" t="s">
        <v>979</v>
      </c>
      <c r="B111" s="104">
        <v>53.0</v>
      </c>
      <c r="C111" s="2"/>
      <c r="D111" s="78"/>
      <c r="E111" s="104" t="s">
        <v>980</v>
      </c>
      <c r="F111" s="104">
        <v>22.0</v>
      </c>
      <c r="G111" s="78"/>
      <c r="H111" s="78"/>
      <c r="I111" s="104" t="s">
        <v>981</v>
      </c>
      <c r="J111" s="104">
        <v>35.0</v>
      </c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>
      <c r="A112" s="104" t="s">
        <v>982</v>
      </c>
      <c r="B112" s="104">
        <v>30.0</v>
      </c>
      <c r="C112" s="2"/>
      <c r="D112" s="78"/>
      <c r="E112" s="104" t="s">
        <v>983</v>
      </c>
      <c r="F112" s="104">
        <v>30.0</v>
      </c>
      <c r="G112" s="78"/>
      <c r="H112" s="78"/>
      <c r="I112" s="104" t="s">
        <v>984</v>
      </c>
      <c r="J112" s="104">
        <v>46.0</v>
      </c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>
      <c r="A113" s="104" t="s">
        <v>985</v>
      </c>
      <c r="B113" s="104">
        <v>34.0</v>
      </c>
      <c r="C113" s="2"/>
      <c r="D113" s="78"/>
      <c r="E113" s="104" t="s">
        <v>986</v>
      </c>
      <c r="F113" s="104">
        <v>36.0</v>
      </c>
      <c r="G113" s="78"/>
      <c r="H113" s="78"/>
      <c r="I113" s="104" t="s">
        <v>987</v>
      </c>
      <c r="J113" s="104">
        <v>31.0</v>
      </c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>
      <c r="A114" s="104" t="s">
        <v>988</v>
      </c>
      <c r="B114" s="104">
        <v>44.0</v>
      </c>
      <c r="C114" s="2"/>
      <c r="D114" s="78"/>
      <c r="E114" s="104" t="s">
        <v>989</v>
      </c>
      <c r="F114" s="104">
        <v>28.0</v>
      </c>
      <c r="G114" s="78"/>
      <c r="H114" s="78"/>
      <c r="I114" s="104" t="s">
        <v>990</v>
      </c>
      <c r="J114" s="104">
        <v>37.0</v>
      </c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>
      <c r="A115" s="104" t="s">
        <v>991</v>
      </c>
      <c r="B115" s="104">
        <v>47.0</v>
      </c>
      <c r="C115" s="2"/>
      <c r="D115" s="78"/>
      <c r="E115" s="104" t="s">
        <v>992</v>
      </c>
      <c r="F115" s="104">
        <v>34.0</v>
      </c>
      <c r="G115" s="78"/>
      <c r="H115" s="78"/>
      <c r="I115" s="104" t="s">
        <v>993</v>
      </c>
      <c r="J115" s="104">
        <v>25.0</v>
      </c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>
      <c r="A116" s="104" t="s">
        <v>994</v>
      </c>
      <c r="B116" s="104">
        <v>46.0</v>
      </c>
      <c r="C116" s="2"/>
      <c r="D116" s="78"/>
      <c r="E116" s="104" t="s">
        <v>995</v>
      </c>
      <c r="F116" s="104">
        <v>31.0</v>
      </c>
      <c r="G116" s="78"/>
      <c r="H116" s="78"/>
      <c r="I116" s="104" t="s">
        <v>996</v>
      </c>
      <c r="J116" s="104">
        <v>41.0</v>
      </c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>
      <c r="A117" s="104" t="s">
        <v>997</v>
      </c>
      <c r="B117" s="104">
        <v>44.0</v>
      </c>
      <c r="C117" s="2"/>
      <c r="D117" s="78"/>
      <c r="E117" s="104" t="s">
        <v>998</v>
      </c>
      <c r="F117" s="104">
        <v>44.0</v>
      </c>
      <c r="G117" s="78"/>
      <c r="H117" s="78"/>
      <c r="I117" s="104" t="s">
        <v>999</v>
      </c>
      <c r="J117" s="104">
        <v>37.0</v>
      </c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>
      <c r="A118" s="104" t="s">
        <v>1000</v>
      </c>
      <c r="B118" s="104">
        <v>44.0</v>
      </c>
      <c r="C118" s="2"/>
      <c r="D118" s="78"/>
      <c r="E118" s="104" t="s">
        <v>1001</v>
      </c>
      <c r="F118" s="104">
        <v>40.0</v>
      </c>
      <c r="G118" s="78"/>
      <c r="H118" s="78"/>
      <c r="I118" s="104" t="s">
        <v>1002</v>
      </c>
      <c r="J118" s="104">
        <v>44.0</v>
      </c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>
      <c r="A119" s="104" t="s">
        <v>1003</v>
      </c>
      <c r="B119" s="104">
        <v>34.0</v>
      </c>
      <c r="C119" s="2"/>
      <c r="D119" s="78"/>
      <c r="E119" s="104" t="s">
        <v>1004</v>
      </c>
      <c r="F119" s="104">
        <v>41.0</v>
      </c>
      <c r="G119" s="78"/>
      <c r="H119" s="78"/>
      <c r="I119" s="105" t="s">
        <v>1005</v>
      </c>
      <c r="J119" s="105">
        <v>24.0</v>
      </c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>
      <c r="A120" s="104" t="s">
        <v>1006</v>
      </c>
      <c r="B120" s="104">
        <v>52.0</v>
      </c>
      <c r="C120" s="2"/>
      <c r="D120" s="78"/>
      <c r="E120" s="104" t="s">
        <v>1007</v>
      </c>
      <c r="F120" s="104">
        <v>51.0</v>
      </c>
      <c r="G120" s="78"/>
      <c r="H120" s="78"/>
      <c r="I120" s="56"/>
      <c r="J120" s="56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>
      <c r="A121" s="104" t="s">
        <v>1008</v>
      </c>
      <c r="B121" s="104">
        <v>17.0</v>
      </c>
      <c r="C121" s="2"/>
      <c r="D121" s="78"/>
      <c r="E121" s="104" t="s">
        <v>1009</v>
      </c>
      <c r="F121" s="104">
        <v>24.0</v>
      </c>
      <c r="G121" s="78"/>
      <c r="H121" s="78"/>
      <c r="I121" s="38"/>
      <c r="J121" s="3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>
      <c r="A122" s="106" t="s">
        <v>1010</v>
      </c>
      <c r="B122" s="4"/>
      <c r="C122" s="4"/>
      <c r="D122" s="4"/>
      <c r="E122" s="4"/>
      <c r="F122" s="4"/>
      <c r="G122" s="4"/>
      <c r="H122" s="4"/>
      <c r="I122" s="4"/>
      <c r="J122" s="5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>
      <c r="A123" s="78"/>
      <c r="B123" s="78"/>
      <c r="C123" s="2"/>
      <c r="D123" s="78"/>
      <c r="E123" s="78"/>
      <c r="F123" s="2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>
      <c r="A124" s="78"/>
      <c r="B124" s="78"/>
      <c r="C124" s="2"/>
      <c r="D124" s="78"/>
      <c r="E124" s="78"/>
      <c r="F124" s="2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>
      <c r="A125" s="101" t="s">
        <v>1020</v>
      </c>
      <c r="B125" s="4"/>
      <c r="C125" s="4"/>
      <c r="D125" s="4"/>
      <c r="E125" s="4"/>
      <c r="F125" s="4"/>
      <c r="G125" s="4"/>
      <c r="H125" s="4"/>
      <c r="I125" s="4"/>
      <c r="J125" s="5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>
      <c r="A126" s="101" t="s">
        <v>1019</v>
      </c>
      <c r="B126" s="4"/>
      <c r="C126" s="4"/>
      <c r="D126" s="4"/>
      <c r="E126" s="4"/>
      <c r="F126" s="4"/>
      <c r="G126" s="4"/>
      <c r="H126" s="4"/>
      <c r="I126" s="4"/>
      <c r="J126" s="5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>
      <c r="A127" s="2"/>
      <c r="B127" s="2"/>
      <c r="C127" s="2"/>
      <c r="D127" s="78"/>
      <c r="E127" s="2"/>
      <c r="F127" s="2"/>
      <c r="G127" s="78"/>
      <c r="H127" s="78"/>
      <c r="I127" s="2"/>
      <c r="J127" s="2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>
      <c r="A128" s="2"/>
      <c r="B128" s="2"/>
      <c r="C128" s="2"/>
      <c r="D128" s="78"/>
      <c r="E128" s="2"/>
      <c r="F128" s="2"/>
      <c r="G128" s="78"/>
      <c r="H128" s="78"/>
      <c r="I128" s="2"/>
      <c r="J128" s="2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>
      <c r="A129" s="101" t="s">
        <v>971</v>
      </c>
      <c r="B129" s="5"/>
      <c r="C129" s="2"/>
      <c r="D129" s="78"/>
      <c r="E129" s="101" t="s">
        <v>972</v>
      </c>
      <c r="F129" s="5"/>
      <c r="G129" s="78"/>
      <c r="H129" s="78"/>
      <c r="I129" s="101" t="s">
        <v>973</v>
      </c>
      <c r="J129" s="5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>
      <c r="A130" s="107" t="s">
        <v>974</v>
      </c>
      <c r="B130" s="107" t="s">
        <v>975</v>
      </c>
      <c r="C130" s="2"/>
      <c r="D130" s="78"/>
      <c r="E130" s="107" t="s">
        <v>974</v>
      </c>
      <c r="F130" s="107" t="s">
        <v>975</v>
      </c>
      <c r="G130" s="78"/>
      <c r="H130" s="78"/>
      <c r="I130" s="107" t="s">
        <v>974</v>
      </c>
      <c r="J130" s="107" t="s">
        <v>975</v>
      </c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>
      <c r="A131" s="104" t="s">
        <v>976</v>
      </c>
      <c r="B131" s="104">
        <v>50.0</v>
      </c>
      <c r="C131" s="2"/>
      <c r="D131" s="78"/>
      <c r="E131" s="104" t="s">
        <v>977</v>
      </c>
      <c r="F131" s="104">
        <v>21.0</v>
      </c>
      <c r="G131" s="78"/>
      <c r="H131" s="78"/>
      <c r="I131" s="104" t="s">
        <v>978</v>
      </c>
      <c r="J131" s="104">
        <v>37.0</v>
      </c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>
      <c r="A132" s="104" t="s">
        <v>979</v>
      </c>
      <c r="B132" s="104">
        <v>52.0</v>
      </c>
      <c r="C132" s="2"/>
      <c r="D132" s="78"/>
      <c r="E132" s="104" t="s">
        <v>980</v>
      </c>
      <c r="F132" s="104">
        <v>18.0</v>
      </c>
      <c r="G132" s="78"/>
      <c r="H132" s="78"/>
      <c r="I132" s="104" t="s">
        <v>981</v>
      </c>
      <c r="J132" s="104">
        <v>28.0</v>
      </c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>
      <c r="A133" s="104" t="s">
        <v>982</v>
      </c>
      <c r="B133" s="104">
        <v>22.0</v>
      </c>
      <c r="C133" s="2"/>
      <c r="D133" s="78"/>
      <c r="E133" s="104" t="s">
        <v>983</v>
      </c>
      <c r="F133" s="104">
        <v>24.0</v>
      </c>
      <c r="G133" s="78"/>
      <c r="H133" s="78"/>
      <c r="I133" s="104" t="s">
        <v>984</v>
      </c>
      <c r="J133" s="104">
        <v>35.0</v>
      </c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>
      <c r="A134" s="104" t="s">
        <v>985</v>
      </c>
      <c r="B134" s="104">
        <v>31.0</v>
      </c>
      <c r="C134" s="2"/>
      <c r="D134" s="78"/>
      <c r="E134" s="104" t="s">
        <v>986</v>
      </c>
      <c r="F134" s="104">
        <v>54.0</v>
      </c>
      <c r="G134" s="78"/>
      <c r="H134" s="78"/>
      <c r="I134" s="104" t="s">
        <v>987</v>
      </c>
      <c r="J134" s="104">
        <v>30.0</v>
      </c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>
      <c r="A135" s="104" t="s">
        <v>988</v>
      </c>
      <c r="B135" s="104">
        <v>48.0</v>
      </c>
      <c r="C135" s="2"/>
      <c r="D135" s="78"/>
      <c r="E135" s="104" t="s">
        <v>989</v>
      </c>
      <c r="F135" s="104">
        <v>22.0</v>
      </c>
      <c r="G135" s="78"/>
      <c r="H135" s="78"/>
      <c r="I135" s="104" t="s">
        <v>990</v>
      </c>
      <c r="J135" s="104">
        <v>29.0</v>
      </c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>
      <c r="A136" s="104" t="s">
        <v>991</v>
      </c>
      <c r="B136" s="104">
        <v>43.0</v>
      </c>
      <c r="C136" s="2"/>
      <c r="D136" s="78"/>
      <c r="E136" s="104" t="s">
        <v>992</v>
      </c>
      <c r="F136" s="104">
        <v>27.0</v>
      </c>
      <c r="G136" s="78"/>
      <c r="H136" s="78"/>
      <c r="I136" s="104" t="s">
        <v>993</v>
      </c>
      <c r="J136" s="104">
        <v>21.0</v>
      </c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>
      <c r="A137" s="104" t="s">
        <v>994</v>
      </c>
      <c r="B137" s="104">
        <v>33.0</v>
      </c>
      <c r="C137" s="2"/>
      <c r="D137" s="78"/>
      <c r="E137" s="104" t="s">
        <v>995</v>
      </c>
      <c r="F137" s="104">
        <v>24.0</v>
      </c>
      <c r="G137" s="78"/>
      <c r="H137" s="78"/>
      <c r="I137" s="104" t="s">
        <v>996</v>
      </c>
      <c r="J137" s="104">
        <v>39.0</v>
      </c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>
      <c r="A138" s="104" t="s">
        <v>997</v>
      </c>
      <c r="B138" s="104">
        <v>36.0</v>
      </c>
      <c r="C138" s="2"/>
      <c r="D138" s="78"/>
      <c r="E138" s="104" t="s">
        <v>998</v>
      </c>
      <c r="F138" s="104">
        <v>30.0</v>
      </c>
      <c r="G138" s="78"/>
      <c r="H138" s="78"/>
      <c r="I138" s="104" t="s">
        <v>999</v>
      </c>
      <c r="J138" s="104">
        <v>30.0</v>
      </c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>
      <c r="A139" s="104" t="s">
        <v>1000</v>
      </c>
      <c r="B139" s="104">
        <v>46.0</v>
      </c>
      <c r="C139" s="2"/>
      <c r="D139" s="78"/>
      <c r="E139" s="104" t="s">
        <v>1001</v>
      </c>
      <c r="F139" s="104">
        <v>41.0</v>
      </c>
      <c r="G139" s="78"/>
      <c r="H139" s="78"/>
      <c r="I139" s="104" t="s">
        <v>1002</v>
      </c>
      <c r="J139" s="104">
        <v>49.0</v>
      </c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>
      <c r="A140" s="104" t="s">
        <v>1003</v>
      </c>
      <c r="B140" s="104">
        <v>55.0</v>
      </c>
      <c r="C140" s="2"/>
      <c r="D140" s="78"/>
      <c r="E140" s="104" t="s">
        <v>1004</v>
      </c>
      <c r="F140" s="104">
        <v>39.0</v>
      </c>
      <c r="G140" s="78"/>
      <c r="H140" s="78"/>
      <c r="I140" s="105" t="s">
        <v>1005</v>
      </c>
      <c r="J140" s="105">
        <v>14.0</v>
      </c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>
      <c r="A141" s="104" t="s">
        <v>1006</v>
      </c>
      <c r="B141" s="104">
        <v>47.0</v>
      </c>
      <c r="C141" s="2"/>
      <c r="D141" s="78"/>
      <c r="E141" s="104" t="s">
        <v>1007</v>
      </c>
      <c r="F141" s="104">
        <v>43.0</v>
      </c>
      <c r="G141" s="78"/>
      <c r="H141" s="78"/>
      <c r="I141" s="56"/>
      <c r="J141" s="56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>
      <c r="A142" s="104" t="s">
        <v>1008</v>
      </c>
      <c r="B142" s="104">
        <v>13.0</v>
      </c>
      <c r="C142" s="2"/>
      <c r="D142" s="30"/>
      <c r="E142" s="104" t="s">
        <v>1009</v>
      </c>
      <c r="F142" s="104">
        <v>34.0</v>
      </c>
      <c r="G142" s="78"/>
      <c r="H142" s="78"/>
      <c r="I142" s="38"/>
      <c r="J142" s="3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>
      <c r="A143" s="106" t="s">
        <v>1010</v>
      </c>
      <c r="B143" s="4"/>
      <c r="C143" s="4"/>
      <c r="D143" s="4"/>
      <c r="E143" s="4"/>
      <c r="F143" s="4"/>
      <c r="G143" s="4"/>
      <c r="H143" s="4"/>
      <c r="I143" s="4"/>
      <c r="J143" s="5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>
      <c r="A144" s="78"/>
      <c r="B144" s="78"/>
      <c r="C144" s="2"/>
      <c r="D144" s="78"/>
      <c r="E144" s="78"/>
      <c r="F144" s="2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>
      <c r="A145" s="78"/>
      <c r="B145" s="78"/>
      <c r="C145" s="78"/>
      <c r="D145" s="78"/>
      <c r="E145" s="78"/>
      <c r="F145" s="2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>
      <c r="A146" s="78"/>
      <c r="B146" s="78"/>
      <c r="C146" s="78"/>
      <c r="D146" s="78"/>
      <c r="E146" s="78"/>
      <c r="F146" s="2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>
      <c r="A147" s="78"/>
      <c r="B147" s="78"/>
      <c r="C147" s="78"/>
      <c r="D147" s="78"/>
      <c r="E147" s="78"/>
      <c r="F147" s="2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>
      <c r="A148" s="78"/>
      <c r="B148" s="78"/>
      <c r="C148" s="78"/>
      <c r="D148" s="78"/>
      <c r="E148" s="78"/>
      <c r="F148" s="2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>
      <c r="A149" s="78"/>
      <c r="B149" s="78"/>
      <c r="C149" s="78"/>
      <c r="D149" s="78"/>
      <c r="E149" s="78"/>
      <c r="F149" s="2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>
      <c r="A150" s="78"/>
      <c r="B150" s="78"/>
      <c r="C150" s="78"/>
      <c r="D150" s="78"/>
      <c r="E150" s="78"/>
      <c r="F150" s="2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>
      <c r="A151" s="78"/>
      <c r="B151" s="78"/>
      <c r="C151" s="78"/>
      <c r="D151" s="78"/>
      <c r="E151" s="78"/>
      <c r="F151" s="2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>
      <c r="A152" s="78"/>
      <c r="B152" s="78"/>
      <c r="C152" s="78"/>
      <c r="D152" s="78"/>
      <c r="E152" s="78"/>
      <c r="F152" s="2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>
      <c r="A153" s="78"/>
      <c r="B153" s="78"/>
      <c r="C153" s="78"/>
      <c r="D153" s="78"/>
      <c r="E153" s="78"/>
      <c r="F153" s="2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>
      <c r="A154" s="78"/>
      <c r="B154" s="78"/>
      <c r="C154" s="78"/>
      <c r="D154" s="78"/>
      <c r="E154" s="78"/>
      <c r="F154" s="2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>
      <c r="A155" s="78"/>
      <c r="B155" s="78"/>
      <c r="C155" s="78"/>
      <c r="D155" s="78"/>
      <c r="E155" s="78"/>
      <c r="F155" s="2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>
      <c r="A158" s="30"/>
      <c r="B158" s="2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>
      <c r="A242" s="78"/>
      <c r="B242" s="78"/>
      <c r="C242" s="78"/>
      <c r="D242" s="78"/>
      <c r="E242" s="78"/>
      <c r="F242" s="78"/>
      <c r="G242" s="78"/>
      <c r="H242" s="2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>
      <c r="A243" s="78"/>
      <c r="B243" s="78"/>
      <c r="C243" s="78"/>
      <c r="D243" s="78"/>
      <c r="E243" s="78"/>
      <c r="F243" s="78"/>
      <c r="G243" s="78"/>
      <c r="H243" s="2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>
      <c r="A244" s="78"/>
      <c r="B244" s="78"/>
      <c r="C244" s="78"/>
      <c r="D244" s="78"/>
      <c r="E244" s="78"/>
      <c r="F244" s="78"/>
      <c r="G244" s="30"/>
      <c r="H244" s="2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</row>
    <row r="100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</row>
    <row r="1002">
      <c r="A1002" s="78"/>
      <c r="B1002" s="78"/>
      <c r="C1002" s="78"/>
      <c r="D1002" s="78"/>
      <c r="E1002" s="78"/>
      <c r="F1002" s="78"/>
      <c r="G1002" s="78"/>
      <c r="H1002" s="78"/>
      <c r="I1002" s="78"/>
      <c r="J1002" s="78"/>
      <c r="K1002" s="78"/>
      <c r="L1002" s="78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  <c r="AA1002" s="78"/>
    </row>
    <row r="1003">
      <c r="A1003" s="78"/>
      <c r="B1003" s="78"/>
      <c r="C1003" s="78"/>
      <c r="D1003" s="78"/>
      <c r="E1003" s="78"/>
      <c r="F1003" s="78"/>
      <c r="G1003" s="78"/>
      <c r="H1003" s="78"/>
      <c r="I1003" s="78"/>
      <c r="J1003" s="78"/>
      <c r="K1003" s="78"/>
      <c r="L1003" s="78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  <c r="AA1003" s="78"/>
    </row>
    <row r="1004">
      <c r="A1004" s="78"/>
      <c r="B1004" s="78"/>
      <c r="C1004" s="78"/>
      <c r="D1004" s="78"/>
      <c r="E1004" s="78"/>
      <c r="F1004" s="78"/>
      <c r="G1004" s="78"/>
      <c r="H1004" s="78"/>
      <c r="I1004" s="78"/>
      <c r="J1004" s="78"/>
      <c r="K1004" s="78"/>
      <c r="L1004" s="78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  <c r="AA1004" s="78"/>
    </row>
    <row r="1005">
      <c r="A1005" s="78"/>
      <c r="B1005" s="78"/>
      <c r="C1005" s="78"/>
      <c r="D1005" s="78"/>
      <c r="E1005" s="78"/>
      <c r="F1005" s="78"/>
      <c r="G1005" s="78"/>
      <c r="H1005" s="78"/>
      <c r="I1005" s="78"/>
      <c r="J1005" s="78"/>
      <c r="K1005" s="78"/>
      <c r="L1005" s="78"/>
      <c r="M1005" s="78"/>
      <c r="N1005" s="78"/>
      <c r="O1005" s="78"/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  <c r="AA1005" s="78"/>
    </row>
    <row r="1006">
      <c r="A1006" s="78"/>
      <c r="B1006" s="78"/>
      <c r="C1006" s="78"/>
      <c r="D1006" s="78"/>
      <c r="E1006" s="78"/>
      <c r="F1006" s="78"/>
      <c r="G1006" s="78"/>
      <c r="H1006" s="78"/>
      <c r="I1006" s="78"/>
      <c r="J1006" s="78"/>
      <c r="K1006" s="78"/>
      <c r="L1006" s="78"/>
      <c r="M1006" s="78"/>
      <c r="N1006" s="78"/>
      <c r="O1006" s="78"/>
      <c r="P1006" s="78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  <c r="AA1006" s="78"/>
    </row>
    <row r="1007">
      <c r="A1007" s="78"/>
      <c r="B1007" s="78"/>
      <c r="C1007" s="78"/>
      <c r="D1007" s="78"/>
      <c r="E1007" s="78"/>
      <c r="F1007" s="78"/>
      <c r="G1007" s="78"/>
      <c r="H1007" s="78"/>
      <c r="I1007" s="78"/>
      <c r="J1007" s="78"/>
      <c r="K1007" s="78"/>
      <c r="L1007" s="78"/>
      <c r="M1007" s="78"/>
      <c r="N1007" s="78"/>
      <c r="O1007" s="78"/>
      <c r="P1007" s="78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  <c r="AA1007" s="78"/>
    </row>
    <row r="1008">
      <c r="A1008" s="78"/>
      <c r="B1008" s="78"/>
      <c r="C1008" s="78"/>
      <c r="D1008" s="78"/>
      <c r="E1008" s="78"/>
      <c r="F1008" s="78"/>
      <c r="G1008" s="78"/>
      <c r="H1008" s="78"/>
      <c r="I1008" s="78"/>
      <c r="J1008" s="78"/>
      <c r="K1008" s="78"/>
      <c r="L1008" s="78"/>
      <c r="M1008" s="78"/>
      <c r="N1008" s="78"/>
      <c r="O1008" s="78"/>
      <c r="P1008" s="78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  <c r="AA1008" s="78"/>
    </row>
    <row r="1009">
      <c r="A1009" s="78"/>
      <c r="B1009" s="78"/>
      <c r="C1009" s="78"/>
      <c r="D1009" s="78"/>
      <c r="E1009" s="78"/>
      <c r="F1009" s="78"/>
      <c r="G1009" s="78"/>
      <c r="H1009" s="78"/>
      <c r="I1009" s="78"/>
      <c r="J1009" s="78"/>
      <c r="K1009" s="78"/>
      <c r="L1009" s="78"/>
      <c r="M1009" s="78"/>
      <c r="N1009" s="78"/>
      <c r="O1009" s="78"/>
      <c r="P1009" s="78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  <c r="AA1009" s="78"/>
    </row>
    <row r="1010">
      <c r="A1010" s="78"/>
      <c r="B1010" s="78"/>
      <c r="C1010" s="78"/>
      <c r="D1010" s="78"/>
      <c r="E1010" s="78"/>
      <c r="F1010" s="78"/>
      <c r="G1010" s="78"/>
      <c r="H1010" s="78"/>
      <c r="I1010" s="78"/>
      <c r="J1010" s="78"/>
      <c r="K1010" s="78"/>
      <c r="L1010" s="78"/>
      <c r="M1010" s="78"/>
      <c r="N1010" s="78"/>
      <c r="O1010" s="78"/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  <c r="AA1010" s="78"/>
    </row>
    <row r="1011">
      <c r="A1011" s="78"/>
      <c r="B1011" s="78"/>
      <c r="C1011" s="78"/>
      <c r="D1011" s="78"/>
      <c r="E1011" s="78"/>
      <c r="F1011" s="78"/>
      <c r="G1011" s="78"/>
      <c r="H1011" s="78"/>
      <c r="I1011" s="78"/>
      <c r="J1011" s="78"/>
      <c r="K1011" s="78"/>
      <c r="L1011" s="78"/>
      <c r="M1011" s="78"/>
      <c r="N1011" s="78"/>
      <c r="O1011" s="78"/>
      <c r="P1011" s="78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  <c r="AA1011" s="78"/>
    </row>
    <row r="1012">
      <c r="A1012" s="78"/>
      <c r="B1012" s="78"/>
      <c r="C1012" s="78"/>
      <c r="D1012" s="78"/>
      <c r="E1012" s="78"/>
      <c r="F1012" s="78"/>
      <c r="G1012" s="78"/>
      <c r="H1012" s="78"/>
      <c r="I1012" s="78"/>
      <c r="J1012" s="78"/>
      <c r="K1012" s="78"/>
      <c r="L1012" s="78"/>
      <c r="M1012" s="78"/>
      <c r="N1012" s="78"/>
      <c r="O1012" s="78"/>
      <c r="P1012" s="78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  <c r="AA1012" s="78"/>
    </row>
    <row r="1013">
      <c r="A1013" s="78"/>
      <c r="B1013" s="78"/>
      <c r="C1013" s="78"/>
      <c r="D1013" s="78"/>
      <c r="E1013" s="78"/>
      <c r="F1013" s="78"/>
      <c r="G1013" s="78"/>
      <c r="H1013" s="78"/>
      <c r="I1013" s="78"/>
      <c r="J1013" s="78"/>
      <c r="K1013" s="78"/>
      <c r="L1013" s="78"/>
      <c r="M1013" s="78"/>
      <c r="N1013" s="78"/>
      <c r="O1013" s="78"/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  <c r="AA1013" s="78"/>
    </row>
    <row r="1014">
      <c r="A1014" s="78"/>
      <c r="B1014" s="78"/>
      <c r="C1014" s="78"/>
      <c r="D1014" s="78"/>
      <c r="E1014" s="78"/>
      <c r="F1014" s="78"/>
      <c r="G1014" s="78"/>
      <c r="H1014" s="78"/>
      <c r="I1014" s="78"/>
      <c r="J1014" s="78"/>
      <c r="K1014" s="78"/>
      <c r="L1014" s="78"/>
      <c r="M1014" s="78"/>
      <c r="N1014" s="78"/>
      <c r="O1014" s="78"/>
      <c r="P1014" s="78"/>
      <c r="Q1014" s="78"/>
      <c r="R1014" s="78"/>
      <c r="S1014" s="78"/>
      <c r="T1014" s="78"/>
      <c r="U1014" s="78"/>
      <c r="V1014" s="78"/>
      <c r="W1014" s="78"/>
      <c r="X1014" s="78"/>
      <c r="Y1014" s="78"/>
      <c r="Z1014" s="78"/>
      <c r="AA1014" s="78"/>
    </row>
  </sheetData>
  <mergeCells count="68">
    <mergeCell ref="F56:F58"/>
    <mergeCell ref="A59:J59"/>
    <mergeCell ref="A62:J62"/>
    <mergeCell ref="A63:J63"/>
    <mergeCell ref="A66:B66"/>
    <mergeCell ref="E66:F66"/>
    <mergeCell ref="I66:J66"/>
    <mergeCell ref="J77:J79"/>
    <mergeCell ref="A80:J80"/>
    <mergeCell ref="A83:J83"/>
    <mergeCell ref="A84:J84"/>
    <mergeCell ref="A87:B87"/>
    <mergeCell ref="E87:F87"/>
    <mergeCell ref="I87:J87"/>
    <mergeCell ref="I77:I79"/>
    <mergeCell ref="I98:I100"/>
    <mergeCell ref="J98:J100"/>
    <mergeCell ref="A101:J101"/>
    <mergeCell ref="A104:J104"/>
    <mergeCell ref="A105:J105"/>
    <mergeCell ref="A108:B108"/>
    <mergeCell ref="I140:I142"/>
    <mergeCell ref="J140:J142"/>
    <mergeCell ref="A143:J143"/>
    <mergeCell ref="E108:F108"/>
    <mergeCell ref="I108:J108"/>
    <mergeCell ref="I119:I121"/>
    <mergeCell ref="J119:J121"/>
    <mergeCell ref="A122:J122"/>
    <mergeCell ref="A125:J125"/>
    <mergeCell ref="A126:J126"/>
    <mergeCell ref="A1:J1"/>
    <mergeCell ref="A2:J2"/>
    <mergeCell ref="A4:B4"/>
    <mergeCell ref="E4:F4"/>
    <mergeCell ref="N4:O4"/>
    <mergeCell ref="Q4:R4"/>
    <mergeCell ref="T4:U4"/>
    <mergeCell ref="N20:O20"/>
    <mergeCell ref="Q20:R20"/>
    <mergeCell ref="T20:U20"/>
    <mergeCell ref="I4:J4"/>
    <mergeCell ref="I15:I17"/>
    <mergeCell ref="J15:J17"/>
    <mergeCell ref="A18:J18"/>
    <mergeCell ref="E20:F20"/>
    <mergeCell ref="H20:I20"/>
    <mergeCell ref="K20:L20"/>
    <mergeCell ref="N37:O37"/>
    <mergeCell ref="Q37:R37"/>
    <mergeCell ref="T37:U37"/>
    <mergeCell ref="A21:J21"/>
    <mergeCell ref="A22:J22"/>
    <mergeCell ref="A25:B25"/>
    <mergeCell ref="E25:F25"/>
    <mergeCell ref="I25:J25"/>
    <mergeCell ref="I36:I38"/>
    <mergeCell ref="J36:J38"/>
    <mergeCell ref="A39:J39"/>
    <mergeCell ref="A42:J42"/>
    <mergeCell ref="A43:J43"/>
    <mergeCell ref="A45:B45"/>
    <mergeCell ref="E45:F45"/>
    <mergeCell ref="I45:J45"/>
    <mergeCell ref="E56:E58"/>
    <mergeCell ref="A129:B129"/>
    <mergeCell ref="E129:F129"/>
    <mergeCell ref="I129:J12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</cols>
  <sheetData>
    <row r="1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>
      <c r="A2" s="83" t="s">
        <v>1021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5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>
      <c r="A4" s="87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>
      <c r="A5" s="108" t="s">
        <v>1022</v>
      </c>
      <c r="B5" s="65" t="s">
        <v>1023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56"/>
      <c r="B6" s="65" t="s">
        <v>1024</v>
      </c>
      <c r="C6" s="5"/>
      <c r="D6" s="65" t="s">
        <v>1025</v>
      </c>
      <c r="E6" s="5"/>
      <c r="F6" s="65" t="s">
        <v>1026</v>
      </c>
      <c r="G6" s="5"/>
      <c r="H6" s="65" t="s">
        <v>1027</v>
      </c>
      <c r="I6" s="5"/>
      <c r="J6" s="65" t="s">
        <v>1028</v>
      </c>
      <c r="K6" s="5"/>
      <c r="L6" s="65" t="s">
        <v>1029</v>
      </c>
      <c r="M6" s="5"/>
      <c r="N6" s="65" t="s">
        <v>1030</v>
      </c>
      <c r="O6" s="5"/>
      <c r="P6" s="78"/>
      <c r="Q6" s="36" t="s">
        <v>162</v>
      </c>
      <c r="R6" s="4"/>
      <c r="S6" s="5"/>
      <c r="T6" s="78"/>
      <c r="U6" s="78"/>
      <c r="V6" s="78"/>
      <c r="W6" s="78"/>
      <c r="X6" s="78"/>
      <c r="Y6" s="78"/>
      <c r="Z6" s="78"/>
    </row>
    <row r="7">
      <c r="A7" s="38"/>
      <c r="B7" s="68" t="s">
        <v>1031</v>
      </c>
      <c r="C7" s="68" t="s">
        <v>1032</v>
      </c>
      <c r="D7" s="68" t="s">
        <v>1031</v>
      </c>
      <c r="E7" s="68" t="s">
        <v>1032</v>
      </c>
      <c r="F7" s="68" t="s">
        <v>1031</v>
      </c>
      <c r="G7" s="68" t="s">
        <v>1032</v>
      </c>
      <c r="H7" s="68" t="s">
        <v>1031</v>
      </c>
      <c r="I7" s="68" t="s">
        <v>1032</v>
      </c>
      <c r="J7" s="68" t="s">
        <v>1031</v>
      </c>
      <c r="K7" s="68" t="s">
        <v>1032</v>
      </c>
      <c r="L7" s="68" t="s">
        <v>1031</v>
      </c>
      <c r="M7" s="68" t="s">
        <v>1032</v>
      </c>
      <c r="N7" s="68" t="s">
        <v>1031</v>
      </c>
      <c r="O7" s="68" t="s">
        <v>1032</v>
      </c>
      <c r="P7" s="78"/>
      <c r="Q7" s="40"/>
      <c r="R7" s="19"/>
      <c r="S7" s="17"/>
      <c r="T7" s="78"/>
      <c r="U7" s="78"/>
      <c r="V7" s="78"/>
      <c r="W7" s="78"/>
      <c r="X7" s="78"/>
      <c r="Y7" s="78"/>
      <c r="Z7" s="78"/>
    </row>
    <row r="8">
      <c r="A8" s="69" t="s">
        <v>735</v>
      </c>
      <c r="B8" s="69">
        <v>37.0</v>
      </c>
      <c r="C8" s="109">
        <f>B8/$B$62</f>
        <v>0.03040262942</v>
      </c>
      <c r="D8" s="69">
        <v>25.0</v>
      </c>
      <c r="E8" s="109">
        <f t="shared" ref="E8:E18" si="1">D8/C62</f>
        <v>0.05091649695</v>
      </c>
      <c r="F8" s="69">
        <v>38.0</v>
      </c>
      <c r="G8" s="109">
        <f>F8/$D$62</f>
        <v>0.04567307692</v>
      </c>
      <c r="H8" s="69">
        <v>76.0</v>
      </c>
      <c r="I8" s="109">
        <f>H8/$E$62</f>
        <v>0.04375359816</v>
      </c>
      <c r="J8" s="69">
        <v>224.0</v>
      </c>
      <c r="K8" s="109">
        <f t="shared" ref="K8:K18" si="2">J8/F62</f>
        <v>0.02215189873</v>
      </c>
      <c r="L8" s="69">
        <v>248.0</v>
      </c>
      <c r="M8" s="109">
        <f t="shared" ref="M8:M18" si="3">L8/G62</f>
        <v>0.1108132261</v>
      </c>
      <c r="N8" s="69">
        <v>39.0</v>
      </c>
      <c r="O8" s="109">
        <f t="shared" ref="O8:O18" si="4">N8/H62</f>
        <v>0.1455223881</v>
      </c>
      <c r="P8" s="78"/>
      <c r="Q8" s="21"/>
      <c r="S8" s="22"/>
      <c r="T8" s="78"/>
      <c r="U8" s="78"/>
      <c r="V8" s="78"/>
      <c r="W8" s="78"/>
      <c r="X8" s="78"/>
      <c r="Y8" s="78"/>
      <c r="Z8" s="78"/>
    </row>
    <row r="9">
      <c r="A9" s="69" t="s">
        <v>736</v>
      </c>
      <c r="B9" s="69">
        <v>30.0</v>
      </c>
      <c r="C9" s="109">
        <f>B9/$B$63</f>
        <v>0.0233281493</v>
      </c>
      <c r="D9" s="69">
        <v>18.0</v>
      </c>
      <c r="E9" s="109">
        <f t="shared" si="1"/>
        <v>0.02808112324</v>
      </c>
      <c r="F9" s="69">
        <v>46.0</v>
      </c>
      <c r="G9" s="109">
        <f>F9/$D$63</f>
        <v>0.04315196998</v>
      </c>
      <c r="H9" s="69">
        <v>106.0</v>
      </c>
      <c r="I9" s="109">
        <f>H9/$E$63</f>
        <v>0.04889298893</v>
      </c>
      <c r="J9" s="69">
        <v>254.0</v>
      </c>
      <c r="K9" s="109">
        <f t="shared" si="2"/>
        <v>0.02261194694</v>
      </c>
      <c r="L9" s="69">
        <v>309.0</v>
      </c>
      <c r="M9" s="109">
        <f t="shared" si="3"/>
        <v>0.12136685</v>
      </c>
      <c r="N9" s="69">
        <v>33.0</v>
      </c>
      <c r="O9" s="109">
        <f t="shared" si="4"/>
        <v>0.1434782609</v>
      </c>
      <c r="P9" s="78"/>
      <c r="Q9" s="21"/>
      <c r="S9" s="22"/>
      <c r="T9" s="78"/>
      <c r="U9" s="78"/>
      <c r="V9" s="78"/>
      <c r="W9" s="78"/>
      <c r="X9" s="78"/>
      <c r="Y9" s="78"/>
      <c r="Z9" s="78"/>
    </row>
    <row r="10">
      <c r="A10" s="69" t="s">
        <v>737</v>
      </c>
      <c r="B10" s="69">
        <v>36.0</v>
      </c>
      <c r="C10" s="109">
        <f>B10/$B$64</f>
        <v>0.02816901408</v>
      </c>
      <c r="D10" s="69">
        <v>14.0</v>
      </c>
      <c r="E10" s="109">
        <f t="shared" si="1"/>
        <v>0.01884253028</v>
      </c>
      <c r="F10" s="69">
        <v>42.0</v>
      </c>
      <c r="G10" s="109">
        <f>F10/$D$64</f>
        <v>0.03825136612</v>
      </c>
      <c r="H10" s="69">
        <v>76.0</v>
      </c>
      <c r="I10" s="109">
        <f>H10/$E$64</f>
        <v>0.03784860558</v>
      </c>
      <c r="J10" s="69">
        <v>245.0</v>
      </c>
      <c r="K10" s="109">
        <f t="shared" si="2"/>
        <v>0.02420709416</v>
      </c>
      <c r="L10" s="69">
        <v>269.0</v>
      </c>
      <c r="M10" s="109">
        <f t="shared" si="3"/>
        <v>0.1178790535</v>
      </c>
      <c r="N10" s="69">
        <v>37.0</v>
      </c>
      <c r="O10" s="109">
        <f t="shared" si="4"/>
        <v>0.1497975709</v>
      </c>
      <c r="P10" s="78"/>
      <c r="Q10" s="21"/>
      <c r="S10" s="22"/>
      <c r="T10" s="78"/>
      <c r="U10" s="78"/>
      <c r="V10" s="78"/>
      <c r="W10" s="78"/>
      <c r="X10" s="78"/>
      <c r="Y10" s="78"/>
      <c r="Z10" s="78"/>
    </row>
    <row r="11">
      <c r="A11" s="81" t="s">
        <v>738</v>
      </c>
      <c r="B11" s="81" t="s">
        <v>1033</v>
      </c>
      <c r="C11" s="109" t="str">
        <f>B11/$B$65</f>
        <v>#VALUE!</v>
      </c>
      <c r="D11" s="110"/>
      <c r="E11" s="109" t="str">
        <f t="shared" si="1"/>
        <v>#DIV/0!</v>
      </c>
      <c r="F11" s="110"/>
      <c r="G11" s="109" t="str">
        <f>F11/$D$65</f>
        <v>#DIV/0!</v>
      </c>
      <c r="H11" s="110"/>
      <c r="I11" s="109" t="str">
        <f>H11/$E$65</f>
        <v>#DIV/0!</v>
      </c>
      <c r="J11" s="110"/>
      <c r="K11" s="109" t="str">
        <f t="shared" si="2"/>
        <v>#DIV/0!</v>
      </c>
      <c r="L11" s="110"/>
      <c r="M11" s="109" t="str">
        <f t="shared" si="3"/>
        <v>#DIV/0!</v>
      </c>
      <c r="N11" s="110"/>
      <c r="O11" s="109" t="str">
        <f t="shared" si="4"/>
        <v>#DIV/0!</v>
      </c>
      <c r="P11" s="78"/>
      <c r="Q11" s="21"/>
      <c r="S11" s="22"/>
      <c r="T11" s="78"/>
      <c r="U11" s="78"/>
      <c r="V11" s="78"/>
      <c r="W11" s="78"/>
      <c r="X11" s="78"/>
      <c r="Y11" s="78"/>
      <c r="Z11" s="78"/>
    </row>
    <row r="12">
      <c r="A12" s="81" t="s">
        <v>739</v>
      </c>
      <c r="B12" s="110"/>
      <c r="C12" s="109" t="str">
        <f>B12/$B$66</f>
        <v>#DIV/0!</v>
      </c>
      <c r="D12" s="110"/>
      <c r="E12" s="109" t="str">
        <f t="shared" si="1"/>
        <v>#DIV/0!</v>
      </c>
      <c r="F12" s="110"/>
      <c r="G12" s="109" t="str">
        <f>F12/$D$66</f>
        <v>#DIV/0!</v>
      </c>
      <c r="H12" s="110"/>
      <c r="I12" s="109" t="str">
        <f>H12/$E$66</f>
        <v>#DIV/0!</v>
      </c>
      <c r="J12" s="110"/>
      <c r="K12" s="109" t="str">
        <f t="shared" si="2"/>
        <v>#DIV/0!</v>
      </c>
      <c r="L12" s="110"/>
      <c r="M12" s="109" t="str">
        <f t="shared" si="3"/>
        <v>#DIV/0!</v>
      </c>
      <c r="N12" s="110"/>
      <c r="O12" s="109" t="str">
        <f t="shared" si="4"/>
        <v>#DIV/0!</v>
      </c>
      <c r="P12" s="78"/>
      <c r="Q12" s="23"/>
      <c r="R12" s="25"/>
      <c r="S12" s="24"/>
      <c r="T12" s="78"/>
      <c r="U12" s="78"/>
      <c r="V12" s="78"/>
      <c r="W12" s="78"/>
      <c r="X12" s="78"/>
      <c r="Y12" s="78"/>
      <c r="Z12" s="78"/>
    </row>
    <row r="13">
      <c r="A13" s="81" t="s">
        <v>740</v>
      </c>
      <c r="B13" s="110"/>
      <c r="C13" s="109" t="str">
        <f>B13/$B$67</f>
        <v>#DIV/0!</v>
      </c>
      <c r="D13" s="110"/>
      <c r="E13" s="109" t="str">
        <f t="shared" si="1"/>
        <v>#DIV/0!</v>
      </c>
      <c r="F13" s="110"/>
      <c r="G13" s="109" t="str">
        <f>F13/$D$67</f>
        <v>#DIV/0!</v>
      </c>
      <c r="H13" s="110"/>
      <c r="I13" s="109" t="str">
        <f>H13/$E$67</f>
        <v>#DIV/0!</v>
      </c>
      <c r="J13" s="110"/>
      <c r="K13" s="109" t="str">
        <f t="shared" si="2"/>
        <v>#DIV/0!</v>
      </c>
      <c r="L13" s="110"/>
      <c r="M13" s="109" t="str">
        <f t="shared" si="3"/>
        <v>#DIV/0!</v>
      </c>
      <c r="N13" s="110"/>
      <c r="O13" s="109" t="str">
        <f t="shared" si="4"/>
        <v>#DIV/0!</v>
      </c>
      <c r="P13" s="78"/>
      <c r="Q13" s="53" t="s">
        <v>1034</v>
      </c>
      <c r="R13" s="19"/>
      <c r="S13" s="17"/>
      <c r="T13" s="78"/>
      <c r="U13" s="78"/>
      <c r="V13" s="78"/>
      <c r="W13" s="78"/>
      <c r="X13" s="78"/>
      <c r="Y13" s="78"/>
      <c r="Z13" s="78"/>
    </row>
    <row r="14">
      <c r="A14" s="81" t="s">
        <v>741</v>
      </c>
      <c r="B14" s="110"/>
      <c r="C14" s="109" t="str">
        <f>B14/$B$68</f>
        <v>#DIV/0!</v>
      </c>
      <c r="D14" s="110"/>
      <c r="E14" s="109" t="str">
        <f t="shared" si="1"/>
        <v>#DIV/0!</v>
      </c>
      <c r="F14" s="110"/>
      <c r="G14" s="109" t="str">
        <f>F14/$D$68</f>
        <v>#DIV/0!</v>
      </c>
      <c r="H14" s="110"/>
      <c r="I14" s="109" t="str">
        <f>H14/$E$68</f>
        <v>#DIV/0!</v>
      </c>
      <c r="J14" s="110"/>
      <c r="K14" s="109" t="str">
        <f t="shared" si="2"/>
        <v>#DIV/0!</v>
      </c>
      <c r="L14" s="110"/>
      <c r="M14" s="109" t="str">
        <f t="shared" si="3"/>
        <v>#DIV/0!</v>
      </c>
      <c r="N14" s="110"/>
      <c r="O14" s="109" t="str">
        <f t="shared" si="4"/>
        <v>#DIV/0!</v>
      </c>
      <c r="P14" s="78"/>
      <c r="Q14" s="21"/>
      <c r="S14" s="22"/>
      <c r="T14" s="78"/>
      <c r="U14" s="78"/>
      <c r="V14" s="78"/>
      <c r="W14" s="78"/>
      <c r="X14" s="78"/>
      <c r="Y14" s="78"/>
      <c r="Z14" s="78"/>
    </row>
    <row r="15">
      <c r="A15" s="81" t="s">
        <v>742</v>
      </c>
      <c r="B15" s="110"/>
      <c r="C15" s="109" t="str">
        <f>B15/$B$69</f>
        <v>#DIV/0!</v>
      </c>
      <c r="D15" s="110"/>
      <c r="E15" s="109" t="str">
        <f t="shared" si="1"/>
        <v>#DIV/0!</v>
      </c>
      <c r="F15" s="110"/>
      <c r="G15" s="109" t="str">
        <f>F15/$D$69</f>
        <v>#DIV/0!</v>
      </c>
      <c r="H15" s="110"/>
      <c r="I15" s="109" t="str">
        <f>H15/$E$69</f>
        <v>#DIV/0!</v>
      </c>
      <c r="J15" s="110"/>
      <c r="K15" s="109" t="str">
        <f t="shared" si="2"/>
        <v>#DIV/0!</v>
      </c>
      <c r="L15" s="110"/>
      <c r="M15" s="109" t="str">
        <f t="shared" si="3"/>
        <v>#DIV/0!</v>
      </c>
      <c r="N15" s="110"/>
      <c r="O15" s="109" t="str">
        <f t="shared" si="4"/>
        <v>#DIV/0!</v>
      </c>
      <c r="P15" s="78"/>
      <c r="Q15" s="21"/>
      <c r="S15" s="22"/>
      <c r="T15" s="78"/>
      <c r="X15" s="78"/>
      <c r="Y15" s="78"/>
      <c r="Z15" s="78"/>
    </row>
    <row r="16">
      <c r="A16" s="84" t="s">
        <v>743</v>
      </c>
      <c r="B16" s="111">
        <f>SUM(B8:B11)</f>
        <v>103</v>
      </c>
      <c r="C16" s="112">
        <f>B16/$B$70</f>
        <v>0.02724147051</v>
      </c>
      <c r="D16" s="111">
        <f>SUM(D8:D11)</f>
        <v>57</v>
      </c>
      <c r="E16" s="112">
        <f t="shared" si="1"/>
        <v>0.0304</v>
      </c>
      <c r="F16" s="111">
        <f>SUM(F8:F11)</f>
        <v>126</v>
      </c>
      <c r="G16" s="112">
        <f>F16/$D$70</f>
        <v>0.04205607477</v>
      </c>
      <c r="H16" s="113">
        <f>SUM(H8:H11)</f>
        <v>258</v>
      </c>
      <c r="I16" s="112">
        <f>H16/$E$70</f>
        <v>0.04363267377</v>
      </c>
      <c r="J16" s="111">
        <f>SUM(J8:J11)</f>
        <v>723</v>
      </c>
      <c r="K16" s="112">
        <f t="shared" si="2"/>
        <v>0.02297718172</v>
      </c>
      <c r="L16" s="111">
        <f>SUM(L8:L11)</f>
        <v>826</v>
      </c>
      <c r="M16" s="112">
        <f t="shared" si="3"/>
        <v>0.1168978205</v>
      </c>
      <c r="N16" s="111">
        <f>SUM(N8:N11)</f>
        <v>109</v>
      </c>
      <c r="O16" s="112">
        <f t="shared" si="4"/>
        <v>0.1463087248</v>
      </c>
      <c r="P16" s="78"/>
      <c r="Q16" s="21"/>
      <c r="S16" s="22"/>
      <c r="T16" s="78"/>
      <c r="X16" s="78"/>
      <c r="Y16" s="78"/>
      <c r="Z16" s="78"/>
    </row>
    <row r="17">
      <c r="A17" s="84" t="s">
        <v>744</v>
      </c>
      <c r="B17" s="111">
        <f>SUM(B12:B15)</f>
        <v>0</v>
      </c>
      <c r="C17" s="112" t="str">
        <f>B17/$B$71</f>
        <v>#DIV/0!</v>
      </c>
      <c r="D17" s="111">
        <f>SUM(D12:D15)</f>
        <v>0</v>
      </c>
      <c r="E17" s="112" t="str">
        <f t="shared" si="1"/>
        <v>#DIV/0!</v>
      </c>
      <c r="F17" s="111">
        <f>SUM(F12:F15)</f>
        <v>0</v>
      </c>
      <c r="G17" s="112" t="str">
        <f>F17/$D$71</f>
        <v>#DIV/0!</v>
      </c>
      <c r="H17" s="113">
        <f>SUM(H12:H15)</f>
        <v>0</v>
      </c>
      <c r="I17" s="112" t="str">
        <f>H17/$E$71</f>
        <v>#DIV/0!</v>
      </c>
      <c r="J17" s="111">
        <f>SUM(J12:J15)</f>
        <v>0</v>
      </c>
      <c r="K17" s="112" t="str">
        <f t="shared" si="2"/>
        <v>#DIV/0!</v>
      </c>
      <c r="L17" s="111">
        <f>SUM(L12:L15)</f>
        <v>0</v>
      </c>
      <c r="M17" s="112" t="str">
        <f t="shared" si="3"/>
        <v>#DIV/0!</v>
      </c>
      <c r="N17" s="111">
        <f>SUM(N12:N15)</f>
        <v>0</v>
      </c>
      <c r="O17" s="112" t="str">
        <f t="shared" si="4"/>
        <v>#DIV/0!</v>
      </c>
      <c r="P17" s="78"/>
      <c r="Q17" s="21"/>
      <c r="S17" s="22"/>
      <c r="T17" s="78"/>
      <c r="X17" s="78"/>
      <c r="Y17" s="78"/>
      <c r="Z17" s="78"/>
    </row>
    <row r="18">
      <c r="A18" s="114" t="s">
        <v>4</v>
      </c>
      <c r="B18" s="115">
        <f>SUM(B16:B17)</f>
        <v>103</v>
      </c>
      <c r="C18" s="112">
        <f>B18/$B$72</f>
        <v>0.02724147051</v>
      </c>
      <c r="D18" s="115">
        <f>SUM(D16:D17)</f>
        <v>57</v>
      </c>
      <c r="E18" s="112">
        <f t="shared" si="1"/>
        <v>0.0304</v>
      </c>
      <c r="F18" s="115">
        <f>SUM(F16:F17)</f>
        <v>126</v>
      </c>
      <c r="G18" s="112">
        <f>F18/$D$72</f>
        <v>0.04205607477</v>
      </c>
      <c r="H18" s="115">
        <f>SUM(H16:H17)</f>
        <v>258</v>
      </c>
      <c r="I18" s="112">
        <f>H18/$E$72</f>
        <v>0.04363267377</v>
      </c>
      <c r="J18" s="111">
        <f>SUM(J16:J17)</f>
        <v>723</v>
      </c>
      <c r="K18" s="112">
        <f t="shared" si="2"/>
        <v>0.02297718172</v>
      </c>
      <c r="L18" s="111">
        <f>SUM(L16:L17)</f>
        <v>826</v>
      </c>
      <c r="M18" s="112">
        <f t="shared" si="3"/>
        <v>0.1168978205</v>
      </c>
      <c r="N18" s="111">
        <f>SUM(N16:N17)</f>
        <v>109</v>
      </c>
      <c r="O18" s="112">
        <f t="shared" si="4"/>
        <v>0.1463087248</v>
      </c>
      <c r="P18" s="78"/>
      <c r="Q18" s="21"/>
      <c r="S18" s="22"/>
      <c r="T18" s="78"/>
      <c r="X18" s="78"/>
      <c r="Y18" s="78"/>
      <c r="Z18" s="78"/>
    </row>
    <row r="19">
      <c r="A19" s="84" t="s">
        <v>1035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"/>
      <c r="P19" s="78"/>
      <c r="Q19" s="23"/>
      <c r="R19" s="25"/>
      <c r="S19" s="24"/>
      <c r="T19" s="78"/>
      <c r="X19" s="78"/>
      <c r="Y19" s="78"/>
      <c r="Z19" s="78"/>
    </row>
    <row r="20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X20" s="78"/>
      <c r="Y20" s="78"/>
      <c r="Z20" s="78"/>
    </row>
    <row r="21">
      <c r="A21" s="87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X21" s="78"/>
      <c r="Y21" s="78"/>
      <c r="Z21" s="78"/>
    </row>
    <row r="22">
      <c r="A22" s="65" t="s">
        <v>1036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>
      <c r="A23" s="108" t="s">
        <v>1037</v>
      </c>
      <c r="B23" s="65" t="s">
        <v>1038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5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56"/>
      <c r="B24" s="65" t="s">
        <v>1024</v>
      </c>
      <c r="C24" s="5"/>
      <c r="D24" s="65" t="s">
        <v>1025</v>
      </c>
      <c r="E24" s="5"/>
      <c r="F24" s="65" t="s">
        <v>1026</v>
      </c>
      <c r="G24" s="5"/>
      <c r="H24" s="65" t="s">
        <v>1027</v>
      </c>
      <c r="I24" s="5"/>
      <c r="J24" s="65" t="s">
        <v>1028</v>
      </c>
      <c r="K24" s="5"/>
      <c r="L24" s="65" t="s">
        <v>1029</v>
      </c>
      <c r="M24" s="5"/>
      <c r="N24" s="65" t="s">
        <v>1030</v>
      </c>
      <c r="O24" s="5"/>
      <c r="P24" s="78"/>
      <c r="Q24" s="36" t="s">
        <v>162</v>
      </c>
      <c r="R24" s="4"/>
      <c r="S24" s="5"/>
      <c r="T24" s="78"/>
      <c r="U24" s="78"/>
      <c r="V24" s="78"/>
      <c r="W24" s="78"/>
      <c r="X24" s="78"/>
      <c r="Y24" s="78"/>
      <c r="Z24" s="78"/>
    </row>
    <row r="25">
      <c r="A25" s="38"/>
      <c r="B25" s="68" t="s">
        <v>1031</v>
      </c>
      <c r="C25" s="68" t="s">
        <v>1032</v>
      </c>
      <c r="D25" s="68" t="s">
        <v>1031</v>
      </c>
      <c r="E25" s="68" t="s">
        <v>1032</v>
      </c>
      <c r="F25" s="68" t="s">
        <v>1031</v>
      </c>
      <c r="G25" s="68" t="s">
        <v>1032</v>
      </c>
      <c r="H25" s="68" t="s">
        <v>1031</v>
      </c>
      <c r="I25" s="68" t="s">
        <v>1032</v>
      </c>
      <c r="J25" s="68" t="s">
        <v>1031</v>
      </c>
      <c r="K25" s="68" t="s">
        <v>1032</v>
      </c>
      <c r="L25" s="68" t="s">
        <v>1031</v>
      </c>
      <c r="M25" s="68" t="s">
        <v>1032</v>
      </c>
      <c r="N25" s="68" t="s">
        <v>1031</v>
      </c>
      <c r="O25" s="68" t="s">
        <v>1032</v>
      </c>
      <c r="P25" s="78"/>
      <c r="Q25" s="40"/>
      <c r="R25" s="19"/>
      <c r="S25" s="17"/>
      <c r="T25" s="78"/>
      <c r="U25" s="78"/>
      <c r="V25" s="78"/>
      <c r="W25" s="78"/>
      <c r="X25" s="78"/>
      <c r="Y25" s="78"/>
      <c r="Z25" s="78"/>
    </row>
    <row r="26">
      <c r="A26" s="69" t="s">
        <v>735</v>
      </c>
      <c r="B26" s="69">
        <v>121.0</v>
      </c>
      <c r="C26" s="109">
        <f t="shared" ref="C26:C36" si="5">B26/B62</f>
        <v>0.09942481512</v>
      </c>
      <c r="D26" s="69">
        <v>31.0</v>
      </c>
      <c r="E26" s="109">
        <f t="shared" ref="E26:E36" si="6">D26/C62</f>
        <v>0.06313645621</v>
      </c>
      <c r="F26" s="69">
        <v>119.0</v>
      </c>
      <c r="G26" s="109">
        <f t="shared" ref="G26:G36" si="7">F26/D62</f>
        <v>0.1430288462</v>
      </c>
      <c r="H26" s="69">
        <v>345.0</v>
      </c>
      <c r="I26" s="109">
        <f t="shared" ref="I26:I36" si="8">H26/E62</f>
        <v>0.1986183074</v>
      </c>
      <c r="J26" s="69">
        <v>3551.0</v>
      </c>
      <c r="K26" s="109">
        <f t="shared" ref="K26:K36" si="9">J26/F62</f>
        <v>0.3511669304</v>
      </c>
      <c r="L26" s="69">
        <v>1105.0</v>
      </c>
      <c r="M26" s="109">
        <f t="shared" ref="M26:M36" si="10">L26/G62</f>
        <v>0.4937444147</v>
      </c>
      <c r="N26" s="69">
        <v>79.0</v>
      </c>
      <c r="O26" s="109">
        <f t="shared" ref="O26:O36" si="11">N26/H62</f>
        <v>0.2947761194</v>
      </c>
      <c r="P26" s="78"/>
      <c r="Q26" s="21"/>
      <c r="S26" s="22"/>
      <c r="T26" s="78"/>
      <c r="U26" s="78"/>
      <c r="V26" s="78"/>
      <c r="W26" s="78"/>
      <c r="X26" s="78"/>
      <c r="Y26" s="78"/>
      <c r="Z26" s="78"/>
    </row>
    <row r="27">
      <c r="A27" s="69" t="s">
        <v>736</v>
      </c>
      <c r="B27" s="69">
        <v>102.0</v>
      </c>
      <c r="C27" s="109">
        <f t="shared" si="5"/>
        <v>0.07931570762</v>
      </c>
      <c r="D27" s="69">
        <v>41.0</v>
      </c>
      <c r="E27" s="109">
        <f t="shared" si="6"/>
        <v>0.0639625585</v>
      </c>
      <c r="F27" s="69">
        <v>160.0</v>
      </c>
      <c r="G27" s="109">
        <f t="shared" si="7"/>
        <v>0.1500938086</v>
      </c>
      <c r="H27" s="69">
        <v>388.0</v>
      </c>
      <c r="I27" s="109">
        <f t="shared" si="8"/>
        <v>0.1789667897</v>
      </c>
      <c r="J27" s="69">
        <v>3897.0</v>
      </c>
      <c r="K27" s="109">
        <f t="shared" si="9"/>
        <v>0.3469242411</v>
      </c>
      <c r="L27" s="69">
        <v>1236.0</v>
      </c>
      <c r="M27" s="109">
        <f t="shared" si="10"/>
        <v>0.4854673998</v>
      </c>
      <c r="N27" s="69">
        <v>69.0</v>
      </c>
      <c r="O27" s="109">
        <f t="shared" si="11"/>
        <v>0.3</v>
      </c>
      <c r="P27" s="78"/>
      <c r="Q27" s="21"/>
      <c r="S27" s="22"/>
      <c r="T27" s="78"/>
      <c r="U27" s="78"/>
      <c r="V27" s="78"/>
      <c r="W27" s="78"/>
      <c r="X27" s="78"/>
      <c r="Y27" s="78"/>
      <c r="Z27" s="78"/>
    </row>
    <row r="28">
      <c r="A28" s="69" t="s">
        <v>737</v>
      </c>
      <c r="B28" s="69">
        <v>119.0</v>
      </c>
      <c r="C28" s="109">
        <f t="shared" si="5"/>
        <v>0.093114241</v>
      </c>
      <c r="D28" s="69">
        <v>42.0</v>
      </c>
      <c r="E28" s="109">
        <f t="shared" si="6"/>
        <v>0.05652759085</v>
      </c>
      <c r="F28" s="69">
        <v>174.0</v>
      </c>
      <c r="G28" s="109">
        <f t="shared" si="7"/>
        <v>0.1584699454</v>
      </c>
      <c r="H28" s="69">
        <v>345.0</v>
      </c>
      <c r="I28" s="109">
        <f t="shared" si="8"/>
        <v>0.171812749</v>
      </c>
      <c r="J28" s="69">
        <v>3647.0</v>
      </c>
      <c r="K28" s="109">
        <f t="shared" si="9"/>
        <v>0.3603398874</v>
      </c>
      <c r="L28" s="69">
        <v>1107.0</v>
      </c>
      <c r="M28" s="109">
        <f t="shared" si="10"/>
        <v>0.4851007888</v>
      </c>
      <c r="N28" s="69">
        <v>68.0</v>
      </c>
      <c r="O28" s="109">
        <f t="shared" si="11"/>
        <v>0.2753036437</v>
      </c>
      <c r="P28" s="78"/>
      <c r="Q28" s="21"/>
      <c r="S28" s="22"/>
      <c r="T28" s="78"/>
      <c r="U28" s="78"/>
      <c r="V28" s="78"/>
      <c r="W28" s="78"/>
      <c r="X28" s="78"/>
      <c r="Y28" s="78"/>
      <c r="Z28" s="78"/>
    </row>
    <row r="29">
      <c r="A29" s="81" t="s">
        <v>738</v>
      </c>
      <c r="B29" s="110"/>
      <c r="C29" s="109" t="str">
        <f t="shared" si="5"/>
        <v>#DIV/0!</v>
      </c>
      <c r="D29" s="110"/>
      <c r="E29" s="109" t="str">
        <f t="shared" si="6"/>
        <v>#DIV/0!</v>
      </c>
      <c r="F29" s="110"/>
      <c r="G29" s="109" t="str">
        <f t="shared" si="7"/>
        <v>#DIV/0!</v>
      </c>
      <c r="H29" s="110"/>
      <c r="I29" s="109" t="str">
        <f t="shared" si="8"/>
        <v>#DIV/0!</v>
      </c>
      <c r="J29" s="110"/>
      <c r="K29" s="109" t="str">
        <f t="shared" si="9"/>
        <v>#DIV/0!</v>
      </c>
      <c r="L29" s="110"/>
      <c r="M29" s="109" t="str">
        <f t="shared" si="10"/>
        <v>#DIV/0!</v>
      </c>
      <c r="N29" s="110"/>
      <c r="O29" s="109" t="str">
        <f t="shared" si="11"/>
        <v>#DIV/0!</v>
      </c>
      <c r="P29" s="78"/>
      <c r="Q29" s="21"/>
      <c r="S29" s="22"/>
      <c r="T29" s="78"/>
      <c r="U29" s="78"/>
      <c r="V29" s="78"/>
      <c r="W29" s="78"/>
      <c r="X29" s="78"/>
      <c r="Y29" s="78"/>
      <c r="Z29" s="78"/>
    </row>
    <row r="30">
      <c r="A30" s="81" t="s">
        <v>739</v>
      </c>
      <c r="B30" s="110"/>
      <c r="C30" s="109" t="str">
        <f t="shared" si="5"/>
        <v>#DIV/0!</v>
      </c>
      <c r="D30" s="110"/>
      <c r="E30" s="109" t="str">
        <f t="shared" si="6"/>
        <v>#DIV/0!</v>
      </c>
      <c r="F30" s="110"/>
      <c r="G30" s="109" t="str">
        <f t="shared" si="7"/>
        <v>#DIV/0!</v>
      </c>
      <c r="H30" s="110"/>
      <c r="I30" s="109" t="str">
        <f t="shared" si="8"/>
        <v>#DIV/0!</v>
      </c>
      <c r="J30" s="110"/>
      <c r="K30" s="109" t="str">
        <f t="shared" si="9"/>
        <v>#DIV/0!</v>
      </c>
      <c r="L30" s="110"/>
      <c r="M30" s="109" t="str">
        <f t="shared" si="10"/>
        <v>#DIV/0!</v>
      </c>
      <c r="N30" s="110"/>
      <c r="O30" s="109" t="str">
        <f t="shared" si="11"/>
        <v>#DIV/0!</v>
      </c>
      <c r="P30" s="78"/>
      <c r="Q30" s="23"/>
      <c r="R30" s="25"/>
      <c r="S30" s="24"/>
      <c r="T30" s="78"/>
      <c r="U30" s="78"/>
      <c r="V30" s="78"/>
      <c r="W30" s="78"/>
      <c r="X30" s="78"/>
      <c r="Y30" s="78"/>
      <c r="Z30" s="78"/>
    </row>
    <row r="31">
      <c r="A31" s="81" t="s">
        <v>740</v>
      </c>
      <c r="B31" s="110"/>
      <c r="C31" s="109" t="str">
        <f t="shared" si="5"/>
        <v>#DIV/0!</v>
      </c>
      <c r="D31" s="110"/>
      <c r="E31" s="109" t="str">
        <f t="shared" si="6"/>
        <v>#DIV/0!</v>
      </c>
      <c r="F31" s="110"/>
      <c r="G31" s="109" t="str">
        <f t="shared" si="7"/>
        <v>#DIV/0!</v>
      </c>
      <c r="H31" s="110"/>
      <c r="I31" s="109" t="str">
        <f t="shared" si="8"/>
        <v>#DIV/0!</v>
      </c>
      <c r="J31" s="110"/>
      <c r="K31" s="109" t="str">
        <f t="shared" si="9"/>
        <v>#DIV/0!</v>
      </c>
      <c r="L31" s="110"/>
      <c r="M31" s="109" t="str">
        <f t="shared" si="10"/>
        <v>#DIV/0!</v>
      </c>
      <c r="N31" s="110"/>
      <c r="O31" s="109" t="str">
        <f t="shared" si="11"/>
        <v>#DIV/0!</v>
      </c>
      <c r="P31" s="78"/>
      <c r="Q31" s="53" t="s">
        <v>1039</v>
      </c>
      <c r="R31" s="19"/>
      <c r="S31" s="17"/>
      <c r="T31" s="78"/>
      <c r="U31" s="78"/>
      <c r="V31" s="78"/>
      <c r="W31" s="78"/>
      <c r="X31" s="78"/>
      <c r="Y31" s="78"/>
      <c r="Z31" s="78"/>
    </row>
    <row r="32">
      <c r="A32" s="81" t="s">
        <v>741</v>
      </c>
      <c r="B32" s="110"/>
      <c r="C32" s="109" t="str">
        <f t="shared" si="5"/>
        <v>#DIV/0!</v>
      </c>
      <c r="D32" s="110"/>
      <c r="E32" s="109" t="str">
        <f t="shared" si="6"/>
        <v>#DIV/0!</v>
      </c>
      <c r="F32" s="110"/>
      <c r="G32" s="109" t="str">
        <f t="shared" si="7"/>
        <v>#DIV/0!</v>
      </c>
      <c r="H32" s="110"/>
      <c r="I32" s="109" t="str">
        <f t="shared" si="8"/>
        <v>#DIV/0!</v>
      </c>
      <c r="J32" s="110"/>
      <c r="K32" s="109" t="str">
        <f t="shared" si="9"/>
        <v>#DIV/0!</v>
      </c>
      <c r="L32" s="110"/>
      <c r="M32" s="109" t="str">
        <f t="shared" si="10"/>
        <v>#DIV/0!</v>
      </c>
      <c r="N32" s="110"/>
      <c r="O32" s="109" t="str">
        <f t="shared" si="11"/>
        <v>#DIV/0!</v>
      </c>
      <c r="P32" s="78"/>
      <c r="Q32" s="21"/>
      <c r="S32" s="22"/>
      <c r="T32" s="78"/>
      <c r="U32" s="78"/>
      <c r="V32" s="78"/>
      <c r="W32" s="78"/>
      <c r="X32" s="78"/>
      <c r="Y32" s="78"/>
      <c r="Z32" s="78"/>
    </row>
    <row r="33">
      <c r="A33" s="81" t="s">
        <v>742</v>
      </c>
      <c r="B33" s="110"/>
      <c r="C33" s="109" t="str">
        <f t="shared" si="5"/>
        <v>#DIV/0!</v>
      </c>
      <c r="D33" s="110"/>
      <c r="E33" s="109" t="str">
        <f t="shared" si="6"/>
        <v>#DIV/0!</v>
      </c>
      <c r="F33" s="110"/>
      <c r="G33" s="109" t="str">
        <f t="shared" si="7"/>
        <v>#DIV/0!</v>
      </c>
      <c r="H33" s="110"/>
      <c r="I33" s="109" t="str">
        <f t="shared" si="8"/>
        <v>#DIV/0!</v>
      </c>
      <c r="J33" s="110"/>
      <c r="K33" s="109" t="str">
        <f t="shared" si="9"/>
        <v>#DIV/0!</v>
      </c>
      <c r="L33" s="110"/>
      <c r="M33" s="109" t="str">
        <f t="shared" si="10"/>
        <v>#DIV/0!</v>
      </c>
      <c r="N33" s="110"/>
      <c r="O33" s="109" t="str">
        <f t="shared" si="11"/>
        <v>#DIV/0!</v>
      </c>
      <c r="P33" s="78"/>
      <c r="Q33" s="21"/>
      <c r="S33" s="22"/>
      <c r="T33" s="78"/>
      <c r="U33" s="78"/>
      <c r="V33" s="78"/>
      <c r="W33" s="78"/>
      <c r="X33" s="78"/>
      <c r="Y33" s="78"/>
      <c r="Z33" s="78"/>
    </row>
    <row r="34">
      <c r="A34" s="84" t="s">
        <v>743</v>
      </c>
      <c r="B34" s="111">
        <f>SUM(B26:B29)</f>
        <v>342</v>
      </c>
      <c r="C34" s="112">
        <f t="shared" si="5"/>
        <v>0.09045226131</v>
      </c>
      <c r="D34" s="111">
        <f>SUM(D26:D29)</f>
        <v>114</v>
      </c>
      <c r="E34" s="112">
        <f t="shared" si="6"/>
        <v>0.0608</v>
      </c>
      <c r="F34" s="111">
        <f>SUM(F26:F29)</f>
        <v>453</v>
      </c>
      <c r="G34" s="112">
        <f t="shared" si="7"/>
        <v>0.1512016021</v>
      </c>
      <c r="H34" s="111">
        <f>SUM(H26:H29)</f>
        <v>1078</v>
      </c>
      <c r="I34" s="112">
        <f t="shared" si="8"/>
        <v>0.182310164</v>
      </c>
      <c r="J34" s="111">
        <f>SUM(J26:J29)</f>
        <v>11095</v>
      </c>
      <c r="K34" s="112">
        <f t="shared" si="9"/>
        <v>0.3526028094</v>
      </c>
      <c r="L34" s="111">
        <f>SUM(L26:L29)</f>
        <v>3448</v>
      </c>
      <c r="M34" s="112">
        <f t="shared" si="10"/>
        <v>0.4879705633</v>
      </c>
      <c r="N34" s="111">
        <f>SUM(N26:N29)</f>
        <v>216</v>
      </c>
      <c r="O34" s="112">
        <f t="shared" si="11"/>
        <v>0.2899328859</v>
      </c>
      <c r="P34" s="78"/>
      <c r="Q34" s="21"/>
      <c r="S34" s="22"/>
      <c r="T34" s="78"/>
      <c r="U34" s="78"/>
      <c r="V34" s="78"/>
      <c r="W34" s="78"/>
      <c r="X34" s="78"/>
      <c r="Y34" s="78"/>
      <c r="Z34" s="78"/>
    </row>
    <row r="35">
      <c r="A35" s="84" t="s">
        <v>744</v>
      </c>
      <c r="B35" s="111">
        <f>SUM(B30:B33)</f>
        <v>0</v>
      </c>
      <c r="C35" s="112" t="str">
        <f t="shared" si="5"/>
        <v>#DIV/0!</v>
      </c>
      <c r="D35" s="111">
        <f>SUM(D30:D33)</f>
        <v>0</v>
      </c>
      <c r="E35" s="112" t="str">
        <f t="shared" si="6"/>
        <v>#DIV/0!</v>
      </c>
      <c r="F35" s="111">
        <f>SUM(F30:F33)</f>
        <v>0</v>
      </c>
      <c r="G35" s="112" t="str">
        <f t="shared" si="7"/>
        <v>#DIV/0!</v>
      </c>
      <c r="H35" s="111">
        <f>SUM(H30:H33)</f>
        <v>0</v>
      </c>
      <c r="I35" s="112" t="str">
        <f t="shared" si="8"/>
        <v>#DIV/0!</v>
      </c>
      <c r="J35" s="111">
        <f>SUM(J30:J33)</f>
        <v>0</v>
      </c>
      <c r="K35" s="112" t="str">
        <f t="shared" si="9"/>
        <v>#DIV/0!</v>
      </c>
      <c r="L35" s="111">
        <f>SUM(L30:L33)</f>
        <v>0</v>
      </c>
      <c r="M35" s="112" t="str">
        <f t="shared" si="10"/>
        <v>#DIV/0!</v>
      </c>
      <c r="N35" s="111">
        <f>SUM(N30:N33)</f>
        <v>0</v>
      </c>
      <c r="O35" s="112" t="str">
        <f t="shared" si="11"/>
        <v>#DIV/0!</v>
      </c>
      <c r="P35" s="78"/>
      <c r="Q35" s="21"/>
      <c r="S35" s="22"/>
      <c r="T35" s="78"/>
      <c r="U35" s="78"/>
      <c r="V35" s="78"/>
      <c r="W35" s="78"/>
      <c r="X35" s="78"/>
      <c r="Y35" s="78"/>
      <c r="Z35" s="78"/>
    </row>
    <row r="36">
      <c r="A36" s="114" t="s">
        <v>4</v>
      </c>
      <c r="B36" s="116">
        <f>SUM(B34,B35)</f>
        <v>342</v>
      </c>
      <c r="C36" s="112">
        <f t="shared" si="5"/>
        <v>0.09045226131</v>
      </c>
      <c r="D36" s="116">
        <f>SUM(D34,D35)</f>
        <v>114</v>
      </c>
      <c r="E36" s="112">
        <f t="shared" si="6"/>
        <v>0.0608</v>
      </c>
      <c r="F36" s="116">
        <f>SUM(F34,F35)</f>
        <v>453</v>
      </c>
      <c r="G36" s="112">
        <f t="shared" si="7"/>
        <v>0.1512016021</v>
      </c>
      <c r="H36" s="116">
        <f>SUM(H34:H35)</f>
        <v>1078</v>
      </c>
      <c r="I36" s="112">
        <f t="shared" si="8"/>
        <v>0.182310164</v>
      </c>
      <c r="J36" s="111">
        <f>SUM(J34,J35)</f>
        <v>11095</v>
      </c>
      <c r="K36" s="112">
        <f t="shared" si="9"/>
        <v>0.3526028094</v>
      </c>
      <c r="L36" s="111">
        <f>SUM(L34,L35)</f>
        <v>3448</v>
      </c>
      <c r="M36" s="112">
        <f t="shared" si="10"/>
        <v>0.4879705633</v>
      </c>
      <c r="N36" s="111">
        <f>SUM(N34,N35)</f>
        <v>216</v>
      </c>
      <c r="O36" s="112">
        <f t="shared" si="11"/>
        <v>0.2899328859</v>
      </c>
      <c r="P36" s="78"/>
      <c r="Q36" s="21"/>
      <c r="S36" s="22"/>
      <c r="T36" s="78"/>
      <c r="U36" s="78"/>
      <c r="V36" s="78"/>
      <c r="W36" s="78"/>
      <c r="X36" s="78"/>
      <c r="Y36" s="78"/>
      <c r="Z36" s="78"/>
    </row>
    <row r="37">
      <c r="A37" s="84" t="s">
        <v>1035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  <c r="P37" s="78"/>
      <c r="Q37" s="23"/>
      <c r="R37" s="25"/>
      <c r="S37" s="24"/>
      <c r="T37" s="78"/>
      <c r="U37" s="78"/>
      <c r="V37" s="78"/>
      <c r="W37" s="78"/>
      <c r="X37" s="78"/>
      <c r="Y37" s="78"/>
      <c r="Z37" s="78"/>
    </row>
    <row r="38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65" t="s">
        <v>1040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96"/>
      <c r="O40" s="95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>
      <c r="A41" s="108" t="s">
        <v>1022</v>
      </c>
      <c r="B41" s="65" t="s">
        <v>1041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96"/>
      <c r="O41" s="95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56"/>
      <c r="B42" s="65" t="s">
        <v>1024</v>
      </c>
      <c r="C42" s="5"/>
      <c r="D42" s="65" t="s">
        <v>1025</v>
      </c>
      <c r="E42" s="5"/>
      <c r="F42" s="65" t="s">
        <v>1026</v>
      </c>
      <c r="G42" s="5"/>
      <c r="H42" s="65" t="s">
        <v>1027</v>
      </c>
      <c r="I42" s="5"/>
      <c r="J42" s="65" t="s">
        <v>1028</v>
      </c>
      <c r="K42" s="5"/>
      <c r="L42" s="65" t="s">
        <v>1029</v>
      </c>
      <c r="M42" s="5"/>
      <c r="N42" s="117"/>
      <c r="P42" s="36" t="s">
        <v>162</v>
      </c>
      <c r="Q42" s="4"/>
      <c r="R42" s="4"/>
      <c r="S42" s="5"/>
      <c r="T42" s="78"/>
      <c r="U42" s="78"/>
      <c r="V42" s="78"/>
      <c r="W42" s="78"/>
      <c r="X42" s="78"/>
      <c r="Y42" s="78"/>
      <c r="Z42" s="78"/>
    </row>
    <row r="43">
      <c r="A43" s="38"/>
      <c r="B43" s="68" t="s">
        <v>1042</v>
      </c>
      <c r="C43" s="68" t="s">
        <v>1032</v>
      </c>
      <c r="D43" s="68" t="s">
        <v>1042</v>
      </c>
      <c r="E43" s="68" t="s">
        <v>1032</v>
      </c>
      <c r="F43" s="68" t="s">
        <v>1042</v>
      </c>
      <c r="G43" s="68" t="s">
        <v>1032</v>
      </c>
      <c r="H43" s="68" t="s">
        <v>1042</v>
      </c>
      <c r="I43" s="68" t="s">
        <v>1032</v>
      </c>
      <c r="J43" s="68" t="s">
        <v>1042</v>
      </c>
      <c r="K43" s="68" t="s">
        <v>1032</v>
      </c>
      <c r="L43" s="68" t="s">
        <v>1042</v>
      </c>
      <c r="M43" s="65" t="s">
        <v>1032</v>
      </c>
      <c r="N43" s="21"/>
      <c r="P43" s="40"/>
      <c r="Q43" s="19"/>
      <c r="R43" s="19"/>
      <c r="S43" s="17"/>
      <c r="T43" s="78"/>
      <c r="U43" s="78"/>
      <c r="V43" s="78"/>
      <c r="W43" s="78"/>
      <c r="X43" s="78"/>
      <c r="Y43" s="78"/>
      <c r="Z43" s="78"/>
    </row>
    <row r="44">
      <c r="A44" s="69" t="s">
        <v>735</v>
      </c>
      <c r="B44" s="69">
        <v>43.0</v>
      </c>
      <c r="C44" s="109">
        <f t="shared" ref="C44:C54" si="12">B44/B62</f>
        <v>0.03533278554</v>
      </c>
      <c r="D44" s="69">
        <v>16.0</v>
      </c>
      <c r="E44" s="109">
        <f t="shared" ref="E44:E54" si="13">D44/C62</f>
        <v>0.03258655804</v>
      </c>
      <c r="F44" s="69">
        <v>108.0</v>
      </c>
      <c r="G44" s="109">
        <f t="shared" ref="G44:G54" si="14">F44/D62</f>
        <v>0.1298076923</v>
      </c>
      <c r="H44" s="69">
        <v>229.0</v>
      </c>
      <c r="I44" s="109">
        <f t="shared" ref="I44:I54" si="15">H44/E62</f>
        <v>0.1318364997</v>
      </c>
      <c r="J44" s="69">
        <v>3166.0</v>
      </c>
      <c r="K44" s="109">
        <f t="shared" ref="K44:K54" si="16">J44/F62</f>
        <v>0.3130933544</v>
      </c>
      <c r="L44" s="69">
        <v>62.0</v>
      </c>
      <c r="M44" s="118">
        <f t="shared" ref="M44:M54" si="17">L44/G62</f>
        <v>0.02770330652</v>
      </c>
      <c r="N44" s="119"/>
      <c r="O44" s="120"/>
      <c r="P44" s="21"/>
      <c r="S44" s="22"/>
      <c r="T44" s="78"/>
      <c r="U44" s="78"/>
      <c r="V44" s="78"/>
      <c r="W44" s="78"/>
      <c r="X44" s="78"/>
      <c r="Y44" s="78"/>
      <c r="Z44" s="78"/>
    </row>
    <row r="45">
      <c r="A45" s="69" t="s">
        <v>736</v>
      </c>
      <c r="B45" s="69">
        <v>44.0</v>
      </c>
      <c r="C45" s="109">
        <f t="shared" si="12"/>
        <v>0.03421461897</v>
      </c>
      <c r="D45" s="69">
        <v>19.0</v>
      </c>
      <c r="E45" s="109">
        <f t="shared" si="13"/>
        <v>0.02964118565</v>
      </c>
      <c r="F45" s="69">
        <v>138.0</v>
      </c>
      <c r="G45" s="109">
        <f t="shared" si="14"/>
        <v>0.1294559099</v>
      </c>
      <c r="H45" s="69">
        <v>253.0</v>
      </c>
      <c r="I45" s="109">
        <f t="shared" si="15"/>
        <v>0.116697417</v>
      </c>
      <c r="J45" s="69">
        <v>3497.0</v>
      </c>
      <c r="K45" s="109">
        <f t="shared" si="16"/>
        <v>0.3113148758</v>
      </c>
      <c r="L45" s="69">
        <v>43.0</v>
      </c>
      <c r="M45" s="118">
        <f t="shared" si="17"/>
        <v>0.01688923802</v>
      </c>
      <c r="N45" s="119"/>
      <c r="O45" s="120"/>
      <c r="P45" s="21"/>
      <c r="S45" s="22"/>
      <c r="T45" s="78"/>
      <c r="U45" s="78"/>
      <c r="V45" s="78"/>
      <c r="W45" s="78"/>
      <c r="X45" s="78"/>
      <c r="Y45" s="78"/>
      <c r="Z45" s="78"/>
    </row>
    <row r="46">
      <c r="A46" s="69" t="s">
        <v>737</v>
      </c>
      <c r="B46" s="69">
        <v>45.0</v>
      </c>
      <c r="C46" s="109">
        <f t="shared" si="12"/>
        <v>0.03521126761</v>
      </c>
      <c r="D46" s="69">
        <v>32.0</v>
      </c>
      <c r="E46" s="109">
        <f t="shared" si="13"/>
        <v>0.04306864065</v>
      </c>
      <c r="F46" s="69">
        <v>163.0</v>
      </c>
      <c r="G46" s="109">
        <f t="shared" si="14"/>
        <v>0.1484517304</v>
      </c>
      <c r="H46" s="69">
        <v>229.0</v>
      </c>
      <c r="I46" s="109">
        <f t="shared" si="15"/>
        <v>0.1140438247</v>
      </c>
      <c r="J46" s="69">
        <v>3066.0</v>
      </c>
      <c r="K46" s="109">
        <f t="shared" si="16"/>
        <v>0.3029344926</v>
      </c>
      <c r="L46" s="69">
        <v>50.0</v>
      </c>
      <c r="M46" s="118">
        <f t="shared" si="17"/>
        <v>0.02191060473</v>
      </c>
      <c r="N46" s="119"/>
      <c r="O46" s="120"/>
      <c r="P46" s="21"/>
      <c r="S46" s="22"/>
      <c r="T46" s="78"/>
      <c r="U46" s="78"/>
      <c r="V46" s="78"/>
      <c r="W46" s="78"/>
      <c r="X46" s="78"/>
      <c r="Y46" s="78"/>
      <c r="Z46" s="78"/>
    </row>
    <row r="47">
      <c r="A47" s="81" t="s">
        <v>738</v>
      </c>
      <c r="B47" s="110"/>
      <c r="C47" s="109" t="str">
        <f t="shared" si="12"/>
        <v>#DIV/0!</v>
      </c>
      <c r="D47" s="110"/>
      <c r="E47" s="109" t="str">
        <f t="shared" si="13"/>
        <v>#DIV/0!</v>
      </c>
      <c r="F47" s="110"/>
      <c r="G47" s="109" t="str">
        <f t="shared" si="14"/>
        <v>#DIV/0!</v>
      </c>
      <c r="H47" s="110"/>
      <c r="I47" s="109" t="str">
        <f t="shared" si="15"/>
        <v>#DIV/0!</v>
      </c>
      <c r="J47" s="110"/>
      <c r="K47" s="109" t="str">
        <f t="shared" si="16"/>
        <v>#DIV/0!</v>
      </c>
      <c r="L47" s="110"/>
      <c r="M47" s="118" t="str">
        <f t="shared" si="17"/>
        <v>#DIV/0!</v>
      </c>
      <c r="N47" s="119"/>
      <c r="O47" s="120"/>
      <c r="P47" s="21"/>
      <c r="S47" s="22"/>
      <c r="T47" s="78"/>
      <c r="U47" s="78"/>
      <c r="V47" s="78"/>
      <c r="W47" s="78"/>
      <c r="X47" s="78"/>
      <c r="Y47" s="78"/>
      <c r="Z47" s="78"/>
    </row>
    <row r="48">
      <c r="A48" s="81" t="s">
        <v>739</v>
      </c>
      <c r="B48" s="110"/>
      <c r="C48" s="109" t="str">
        <f t="shared" si="12"/>
        <v>#DIV/0!</v>
      </c>
      <c r="D48" s="110"/>
      <c r="E48" s="109" t="str">
        <f t="shared" si="13"/>
        <v>#DIV/0!</v>
      </c>
      <c r="F48" s="110"/>
      <c r="G48" s="109" t="str">
        <f t="shared" si="14"/>
        <v>#DIV/0!</v>
      </c>
      <c r="H48" s="110"/>
      <c r="I48" s="109" t="str">
        <f t="shared" si="15"/>
        <v>#DIV/0!</v>
      </c>
      <c r="J48" s="110"/>
      <c r="K48" s="109" t="str">
        <f t="shared" si="16"/>
        <v>#DIV/0!</v>
      </c>
      <c r="L48" s="110"/>
      <c r="M48" s="118" t="str">
        <f t="shared" si="17"/>
        <v>#DIV/0!</v>
      </c>
      <c r="N48" s="119"/>
      <c r="O48" s="120"/>
      <c r="P48" s="23"/>
      <c r="Q48" s="25"/>
      <c r="R48" s="25"/>
      <c r="S48" s="24"/>
      <c r="T48" s="78"/>
      <c r="U48" s="78"/>
      <c r="V48" s="78"/>
      <c r="W48" s="78"/>
      <c r="X48" s="78"/>
      <c r="Y48" s="78"/>
      <c r="Z48" s="78"/>
    </row>
    <row r="49">
      <c r="A49" s="81" t="s">
        <v>740</v>
      </c>
      <c r="B49" s="110"/>
      <c r="C49" s="109" t="str">
        <f t="shared" si="12"/>
        <v>#DIV/0!</v>
      </c>
      <c r="D49" s="110"/>
      <c r="E49" s="109" t="str">
        <f t="shared" si="13"/>
        <v>#DIV/0!</v>
      </c>
      <c r="F49" s="110"/>
      <c r="G49" s="109" t="str">
        <f t="shared" si="14"/>
        <v>#DIV/0!</v>
      </c>
      <c r="H49" s="110"/>
      <c r="I49" s="109" t="str">
        <f t="shared" si="15"/>
        <v>#DIV/0!</v>
      </c>
      <c r="J49" s="110"/>
      <c r="K49" s="109" t="str">
        <f t="shared" si="16"/>
        <v>#DIV/0!</v>
      </c>
      <c r="L49" s="110"/>
      <c r="M49" s="118" t="str">
        <f t="shared" si="17"/>
        <v>#DIV/0!</v>
      </c>
      <c r="N49" s="119"/>
      <c r="O49" s="120"/>
      <c r="P49" s="53" t="s">
        <v>1043</v>
      </c>
      <c r="Q49" s="19"/>
      <c r="R49" s="19"/>
      <c r="S49" s="17"/>
      <c r="T49" s="78"/>
      <c r="U49" s="78"/>
      <c r="V49" s="78"/>
      <c r="W49" s="78"/>
      <c r="X49" s="78"/>
      <c r="Y49" s="78"/>
      <c r="Z49" s="78"/>
    </row>
    <row r="50">
      <c r="A50" s="81" t="s">
        <v>741</v>
      </c>
      <c r="B50" s="110"/>
      <c r="C50" s="109" t="str">
        <f t="shared" si="12"/>
        <v>#DIV/0!</v>
      </c>
      <c r="D50" s="110"/>
      <c r="E50" s="109" t="str">
        <f t="shared" si="13"/>
        <v>#DIV/0!</v>
      </c>
      <c r="F50" s="110"/>
      <c r="G50" s="109" t="str">
        <f t="shared" si="14"/>
        <v>#DIV/0!</v>
      </c>
      <c r="H50" s="110"/>
      <c r="I50" s="109" t="str">
        <f t="shared" si="15"/>
        <v>#DIV/0!</v>
      </c>
      <c r="J50" s="110"/>
      <c r="K50" s="109" t="str">
        <f t="shared" si="16"/>
        <v>#DIV/0!</v>
      </c>
      <c r="L50" s="110"/>
      <c r="M50" s="118" t="str">
        <f t="shared" si="17"/>
        <v>#DIV/0!</v>
      </c>
      <c r="N50" s="119"/>
      <c r="O50" s="120"/>
      <c r="P50" s="21"/>
      <c r="S50" s="22"/>
      <c r="T50" s="78"/>
      <c r="U50" s="78"/>
      <c r="V50" s="78"/>
      <c r="W50" s="78"/>
      <c r="X50" s="78"/>
      <c r="Y50" s="78"/>
      <c r="Z50" s="78"/>
    </row>
    <row r="51">
      <c r="A51" s="81" t="s">
        <v>742</v>
      </c>
      <c r="B51" s="110"/>
      <c r="C51" s="109" t="str">
        <f t="shared" si="12"/>
        <v>#DIV/0!</v>
      </c>
      <c r="D51" s="110"/>
      <c r="E51" s="109" t="str">
        <f t="shared" si="13"/>
        <v>#DIV/0!</v>
      </c>
      <c r="F51" s="110"/>
      <c r="G51" s="109" t="str">
        <f t="shared" si="14"/>
        <v>#DIV/0!</v>
      </c>
      <c r="H51" s="110"/>
      <c r="I51" s="109" t="str">
        <f t="shared" si="15"/>
        <v>#DIV/0!</v>
      </c>
      <c r="J51" s="110"/>
      <c r="K51" s="109" t="str">
        <f t="shared" si="16"/>
        <v>#DIV/0!</v>
      </c>
      <c r="L51" s="110"/>
      <c r="M51" s="118" t="str">
        <f t="shared" si="17"/>
        <v>#DIV/0!</v>
      </c>
      <c r="N51" s="119"/>
      <c r="O51" s="120"/>
      <c r="P51" s="21"/>
      <c r="S51" s="22"/>
      <c r="T51" s="78"/>
      <c r="U51" s="78"/>
      <c r="V51" s="78"/>
      <c r="W51" s="78"/>
      <c r="X51" s="78"/>
      <c r="Y51" s="78"/>
      <c r="Z51" s="78"/>
    </row>
    <row r="52">
      <c r="A52" s="84" t="s">
        <v>743</v>
      </c>
      <c r="B52" s="111">
        <f>SUM(B44:B47)</f>
        <v>132</v>
      </c>
      <c r="C52" s="112">
        <f t="shared" si="12"/>
        <v>0.0349113991</v>
      </c>
      <c r="D52" s="111">
        <f>SUM(D44:D47)</f>
        <v>67</v>
      </c>
      <c r="E52" s="112">
        <f t="shared" si="13"/>
        <v>0.03573333333</v>
      </c>
      <c r="F52" s="111">
        <f>SUM(F44:F47)</f>
        <v>409</v>
      </c>
      <c r="G52" s="112">
        <f t="shared" si="14"/>
        <v>0.1365153538</v>
      </c>
      <c r="H52" s="111">
        <f>SUM(H44:H47)</f>
        <v>711</v>
      </c>
      <c r="I52" s="112">
        <f t="shared" si="15"/>
        <v>0.1202435312</v>
      </c>
      <c r="J52" s="111">
        <f>SUM(J44:J47)</f>
        <v>9729</v>
      </c>
      <c r="K52" s="112">
        <f t="shared" si="16"/>
        <v>0.3091908727</v>
      </c>
      <c r="L52" s="111">
        <f>SUM(L44:L47)</f>
        <v>155</v>
      </c>
      <c r="M52" s="121">
        <f t="shared" si="17"/>
        <v>0.0219360317</v>
      </c>
      <c r="N52" s="117"/>
      <c r="O52" s="122"/>
      <c r="P52" s="21"/>
      <c r="S52" s="22"/>
      <c r="T52" s="78"/>
      <c r="U52" s="78"/>
      <c r="V52" s="78"/>
      <c r="W52" s="78"/>
      <c r="X52" s="78"/>
      <c r="Y52" s="78"/>
      <c r="Z52" s="78"/>
    </row>
    <row r="53">
      <c r="A53" s="84" t="s">
        <v>744</v>
      </c>
      <c r="B53" s="111">
        <f>SUM(B48:B51)</f>
        <v>0</v>
      </c>
      <c r="C53" s="112" t="str">
        <f t="shared" si="12"/>
        <v>#DIV/0!</v>
      </c>
      <c r="D53" s="111">
        <f>SUM(D48:D51)</f>
        <v>0</v>
      </c>
      <c r="E53" s="112" t="str">
        <f t="shared" si="13"/>
        <v>#DIV/0!</v>
      </c>
      <c r="F53" s="111">
        <f>SUM(F48:F51)</f>
        <v>0</v>
      </c>
      <c r="G53" s="112" t="str">
        <f t="shared" si="14"/>
        <v>#DIV/0!</v>
      </c>
      <c r="H53" s="111">
        <f>SUM(H48:H51)</f>
        <v>0</v>
      </c>
      <c r="I53" s="112" t="str">
        <f t="shared" si="15"/>
        <v>#DIV/0!</v>
      </c>
      <c r="J53" s="111">
        <f>SUM(J48:J51)</f>
        <v>0</v>
      </c>
      <c r="K53" s="112" t="str">
        <f t="shared" si="16"/>
        <v>#DIV/0!</v>
      </c>
      <c r="L53" s="111">
        <f>SUM(L48:L51)</f>
        <v>0</v>
      </c>
      <c r="M53" s="121" t="str">
        <f t="shared" si="17"/>
        <v>#DIV/0!</v>
      </c>
      <c r="N53" s="96"/>
      <c r="O53" s="95"/>
      <c r="P53" s="21"/>
      <c r="S53" s="22"/>
      <c r="T53" s="78"/>
      <c r="U53" s="78"/>
      <c r="V53" s="78"/>
      <c r="W53" s="78"/>
      <c r="X53" s="78"/>
      <c r="Y53" s="78"/>
      <c r="Z53" s="78"/>
    </row>
    <row r="54">
      <c r="A54" s="114" t="s">
        <v>4</v>
      </c>
      <c r="B54" s="116">
        <f>SUM(B52:B53)</f>
        <v>132</v>
      </c>
      <c r="C54" s="112">
        <f t="shared" si="12"/>
        <v>0.0349113991</v>
      </c>
      <c r="D54" s="116">
        <f>SUM(D52:D53)</f>
        <v>67</v>
      </c>
      <c r="E54" s="112">
        <f t="shared" si="13"/>
        <v>0.03573333333</v>
      </c>
      <c r="F54" s="116">
        <f>SUM(F52:F53)</f>
        <v>409</v>
      </c>
      <c r="G54" s="112">
        <f t="shared" si="14"/>
        <v>0.1365153538</v>
      </c>
      <c r="H54" s="116">
        <f>SUM(H52:H53)</f>
        <v>711</v>
      </c>
      <c r="I54" s="112">
        <f t="shared" si="15"/>
        <v>0.1202435312</v>
      </c>
      <c r="J54" s="116">
        <f>SUM(J52:J53)</f>
        <v>9729</v>
      </c>
      <c r="K54" s="112">
        <f t="shared" si="16"/>
        <v>0.3091908727</v>
      </c>
      <c r="L54" s="116">
        <f>SUM(L52:L53)</f>
        <v>155</v>
      </c>
      <c r="M54" s="121">
        <f t="shared" si="17"/>
        <v>0.0219360317</v>
      </c>
      <c r="N54" s="96"/>
      <c r="O54" s="95"/>
      <c r="P54" s="23"/>
      <c r="Q54" s="25"/>
      <c r="R54" s="25"/>
      <c r="S54" s="24"/>
      <c r="T54" s="78"/>
      <c r="U54" s="78"/>
      <c r="V54" s="78"/>
      <c r="W54" s="78"/>
      <c r="X54" s="78"/>
      <c r="Y54" s="78"/>
      <c r="Z54" s="78"/>
    </row>
    <row r="55">
      <c r="A55" s="65" t="s">
        <v>1044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96"/>
      <c r="O55" s="95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>
      <c r="A56" s="84" t="s">
        <v>1035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117"/>
      <c r="O56" s="122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>
      <c r="A58" s="87"/>
      <c r="B58" s="87"/>
      <c r="C58" s="87"/>
      <c r="D58" s="87"/>
      <c r="E58" s="87"/>
      <c r="F58" s="87"/>
      <c r="G58" s="87"/>
      <c r="H58" s="87"/>
      <c r="I58" s="87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>
      <c r="A59" s="65" t="s">
        <v>1045</v>
      </c>
      <c r="B59" s="4"/>
      <c r="C59" s="4"/>
      <c r="D59" s="4"/>
      <c r="E59" s="4"/>
      <c r="F59" s="4"/>
      <c r="G59" s="4"/>
      <c r="H59" s="4"/>
      <c r="I59" s="5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65" t="s">
        <v>1046</v>
      </c>
      <c r="B60" s="4"/>
      <c r="C60" s="4"/>
      <c r="D60" s="4"/>
      <c r="E60" s="4"/>
      <c r="F60" s="4"/>
      <c r="G60" s="4"/>
      <c r="H60" s="4"/>
      <c r="I60" s="5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>
      <c r="A61" s="68" t="s">
        <v>1022</v>
      </c>
      <c r="B61" s="68" t="s">
        <v>1024</v>
      </c>
      <c r="C61" s="68" t="s">
        <v>1025</v>
      </c>
      <c r="D61" s="68" t="s">
        <v>1047</v>
      </c>
      <c r="E61" s="68" t="s">
        <v>1027</v>
      </c>
      <c r="F61" s="68" t="s">
        <v>1028</v>
      </c>
      <c r="G61" s="68" t="s">
        <v>1029</v>
      </c>
      <c r="H61" s="68" t="s">
        <v>1030</v>
      </c>
      <c r="I61" s="68" t="s">
        <v>4</v>
      </c>
      <c r="J61" s="78"/>
      <c r="K61" s="36" t="s">
        <v>162</v>
      </c>
      <c r="L61" s="4"/>
      <c r="M61" s="4"/>
      <c r="N61" s="5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>
      <c r="A62" s="72" t="s">
        <v>735</v>
      </c>
      <c r="B62" s="72">
        <v>1217.0</v>
      </c>
      <c r="C62" s="72">
        <v>491.0</v>
      </c>
      <c r="D62" s="72">
        <v>832.0</v>
      </c>
      <c r="E62" s="72">
        <v>1737.0</v>
      </c>
      <c r="F62" s="72">
        <v>10112.0</v>
      </c>
      <c r="G62" s="72">
        <v>2238.0</v>
      </c>
      <c r="H62" s="72">
        <v>268.0</v>
      </c>
      <c r="I62" s="68">
        <f t="shared" ref="I62:I69" si="18">SUM(B62:H62)</f>
        <v>16895</v>
      </c>
      <c r="J62" s="78"/>
      <c r="K62" s="40"/>
      <c r="L62" s="19"/>
      <c r="M62" s="19"/>
      <c r="N62" s="17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>
      <c r="A63" s="72" t="s">
        <v>736</v>
      </c>
      <c r="B63" s="72">
        <v>1286.0</v>
      </c>
      <c r="C63" s="72">
        <v>641.0</v>
      </c>
      <c r="D63" s="72">
        <v>1066.0</v>
      </c>
      <c r="E63" s="72">
        <v>2168.0</v>
      </c>
      <c r="F63" s="72">
        <v>11233.0</v>
      </c>
      <c r="G63" s="72">
        <v>2546.0</v>
      </c>
      <c r="H63" s="72">
        <v>230.0</v>
      </c>
      <c r="I63" s="68">
        <f t="shared" si="18"/>
        <v>19170</v>
      </c>
      <c r="J63" s="78"/>
      <c r="K63" s="21"/>
      <c r="N63" s="22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>
      <c r="A64" s="72" t="s">
        <v>737</v>
      </c>
      <c r="B64" s="72">
        <v>1278.0</v>
      </c>
      <c r="C64" s="72">
        <v>743.0</v>
      </c>
      <c r="D64" s="72">
        <v>1098.0</v>
      </c>
      <c r="E64" s="72">
        <v>2008.0</v>
      </c>
      <c r="F64" s="72">
        <v>10121.0</v>
      </c>
      <c r="G64" s="72">
        <v>2282.0</v>
      </c>
      <c r="H64" s="72">
        <v>247.0</v>
      </c>
      <c r="I64" s="68">
        <f t="shared" si="18"/>
        <v>17777</v>
      </c>
      <c r="J64" s="78"/>
      <c r="K64" s="21"/>
      <c r="N64" s="22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81" t="s">
        <v>738</v>
      </c>
      <c r="B65" s="110"/>
      <c r="C65" s="110"/>
      <c r="D65" s="110"/>
      <c r="E65" s="110"/>
      <c r="F65" s="110"/>
      <c r="G65" s="110"/>
      <c r="H65" s="110"/>
      <c r="I65" s="68">
        <f t="shared" si="18"/>
        <v>0</v>
      </c>
      <c r="J65" s="78"/>
      <c r="K65" s="21"/>
      <c r="N65" s="22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>
      <c r="A66" s="81" t="s">
        <v>739</v>
      </c>
      <c r="B66" s="110"/>
      <c r="C66" s="110"/>
      <c r="D66" s="110"/>
      <c r="E66" s="110"/>
      <c r="F66" s="110"/>
      <c r="G66" s="110"/>
      <c r="H66" s="110"/>
      <c r="I66" s="68">
        <f t="shared" si="18"/>
        <v>0</v>
      </c>
      <c r="J66" s="78"/>
      <c r="K66" s="23"/>
      <c r="L66" s="25"/>
      <c r="M66" s="25"/>
      <c r="N66" s="24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>
      <c r="A67" s="81" t="s">
        <v>740</v>
      </c>
      <c r="B67" s="110"/>
      <c r="C67" s="110"/>
      <c r="D67" s="110"/>
      <c r="E67" s="110"/>
      <c r="F67" s="110"/>
      <c r="G67" s="110"/>
      <c r="H67" s="110"/>
      <c r="I67" s="68">
        <f t="shared" si="18"/>
        <v>0</v>
      </c>
      <c r="J67" s="78"/>
      <c r="K67" s="53" t="s">
        <v>1048</v>
      </c>
      <c r="L67" s="19"/>
      <c r="M67" s="19"/>
      <c r="N67" s="17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>
      <c r="A68" s="81" t="s">
        <v>741</v>
      </c>
      <c r="B68" s="110"/>
      <c r="C68" s="110"/>
      <c r="D68" s="110"/>
      <c r="E68" s="110"/>
      <c r="F68" s="110"/>
      <c r="G68" s="110"/>
      <c r="H68" s="110"/>
      <c r="I68" s="68">
        <f t="shared" si="18"/>
        <v>0</v>
      </c>
      <c r="J68" s="78"/>
      <c r="K68" s="21"/>
      <c r="N68" s="22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>
      <c r="A69" s="81" t="s">
        <v>742</v>
      </c>
      <c r="B69" s="110"/>
      <c r="C69" s="110"/>
      <c r="D69" s="110"/>
      <c r="E69" s="110"/>
      <c r="F69" s="110"/>
      <c r="G69" s="110"/>
      <c r="H69" s="110"/>
      <c r="I69" s="68">
        <f t="shared" si="18"/>
        <v>0</v>
      </c>
      <c r="J69" s="78"/>
      <c r="K69" s="21"/>
      <c r="N69" s="22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84" t="s">
        <v>743</v>
      </c>
      <c r="B70" s="111">
        <f t="shared" ref="B70:I70" si="19">SUM(B62:B65)</f>
        <v>3781</v>
      </c>
      <c r="C70" s="111">
        <f t="shared" si="19"/>
        <v>1875</v>
      </c>
      <c r="D70" s="111">
        <f t="shared" si="19"/>
        <v>2996</v>
      </c>
      <c r="E70" s="111">
        <f t="shared" si="19"/>
        <v>5913</v>
      </c>
      <c r="F70" s="111">
        <f t="shared" si="19"/>
        <v>31466</v>
      </c>
      <c r="G70" s="111">
        <f t="shared" si="19"/>
        <v>7066</v>
      </c>
      <c r="H70" s="111">
        <f t="shared" si="19"/>
        <v>745</v>
      </c>
      <c r="I70" s="111">
        <f t="shared" si="19"/>
        <v>53842</v>
      </c>
      <c r="J70" s="78"/>
      <c r="K70" s="21"/>
      <c r="N70" s="22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>
      <c r="A71" s="84" t="s">
        <v>744</v>
      </c>
      <c r="B71" s="111">
        <f t="shared" ref="B71:I71" si="20">SUM(B66:B69)</f>
        <v>0</v>
      </c>
      <c r="C71" s="111">
        <f t="shared" si="20"/>
        <v>0</v>
      </c>
      <c r="D71" s="111">
        <f t="shared" si="20"/>
        <v>0</v>
      </c>
      <c r="E71" s="111">
        <f t="shared" si="20"/>
        <v>0</v>
      </c>
      <c r="F71" s="111">
        <f t="shared" si="20"/>
        <v>0</v>
      </c>
      <c r="G71" s="111">
        <f t="shared" si="20"/>
        <v>0</v>
      </c>
      <c r="H71" s="111">
        <f t="shared" si="20"/>
        <v>0</v>
      </c>
      <c r="I71" s="111">
        <f t="shared" si="20"/>
        <v>0</v>
      </c>
      <c r="J71" s="78"/>
      <c r="K71" s="21"/>
      <c r="N71" s="22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>
      <c r="A72" s="123" t="s">
        <v>4</v>
      </c>
      <c r="B72" s="124">
        <f t="shared" ref="B72:I72" si="21">SUM(B70:B71)</f>
        <v>3781</v>
      </c>
      <c r="C72" s="124">
        <f t="shared" si="21"/>
        <v>1875</v>
      </c>
      <c r="D72" s="124">
        <f t="shared" si="21"/>
        <v>2996</v>
      </c>
      <c r="E72" s="124">
        <f t="shared" si="21"/>
        <v>5913</v>
      </c>
      <c r="F72" s="124">
        <f t="shared" si="21"/>
        <v>31466</v>
      </c>
      <c r="G72" s="124">
        <f t="shared" si="21"/>
        <v>7066</v>
      </c>
      <c r="H72" s="124">
        <f t="shared" si="21"/>
        <v>745</v>
      </c>
      <c r="I72" s="124">
        <f t="shared" si="21"/>
        <v>53842</v>
      </c>
      <c r="J72" s="78"/>
      <c r="K72" s="23"/>
      <c r="L72" s="25"/>
      <c r="M72" s="25"/>
      <c r="N72" s="24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  <row r="100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</row>
    <row r="1002">
      <c r="A1002" s="78"/>
      <c r="B1002" s="78"/>
      <c r="C1002" s="78"/>
      <c r="D1002" s="78"/>
      <c r="E1002" s="78"/>
      <c r="F1002" s="78"/>
      <c r="G1002" s="78"/>
      <c r="H1002" s="78"/>
      <c r="I1002" s="78"/>
      <c r="J1002" s="78"/>
      <c r="K1002" s="78"/>
      <c r="L1002" s="78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</row>
    <row r="1003">
      <c r="A1003" s="78"/>
      <c r="B1003" s="78"/>
      <c r="C1003" s="78"/>
      <c r="D1003" s="78"/>
      <c r="E1003" s="78"/>
      <c r="F1003" s="78"/>
      <c r="G1003" s="78"/>
      <c r="H1003" s="78"/>
      <c r="I1003" s="78"/>
      <c r="J1003" s="78"/>
      <c r="K1003" s="78"/>
      <c r="L1003" s="78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</row>
    <row r="1004">
      <c r="A1004" s="78"/>
      <c r="B1004" s="78"/>
      <c r="C1004" s="78"/>
      <c r="D1004" s="78"/>
      <c r="E1004" s="78"/>
      <c r="F1004" s="78"/>
      <c r="G1004" s="78"/>
      <c r="H1004" s="78"/>
      <c r="I1004" s="78"/>
      <c r="J1004" s="78"/>
      <c r="K1004" s="78"/>
      <c r="L1004" s="78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</row>
    <row r="1005">
      <c r="A1005" s="78"/>
      <c r="B1005" s="78"/>
      <c r="C1005" s="78"/>
      <c r="D1005" s="78"/>
      <c r="E1005" s="78"/>
      <c r="F1005" s="78"/>
      <c r="G1005" s="78"/>
      <c r="H1005" s="78"/>
      <c r="I1005" s="78"/>
      <c r="J1005" s="78"/>
      <c r="K1005" s="78"/>
      <c r="L1005" s="78"/>
      <c r="M1005" s="78"/>
      <c r="N1005" s="78"/>
      <c r="O1005" s="78"/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</row>
    <row r="1006">
      <c r="A1006" s="78"/>
      <c r="B1006" s="78"/>
      <c r="C1006" s="78"/>
      <c r="D1006" s="78"/>
      <c r="E1006" s="78"/>
      <c r="F1006" s="78"/>
      <c r="G1006" s="78"/>
      <c r="H1006" s="78"/>
      <c r="I1006" s="78"/>
      <c r="J1006" s="78"/>
      <c r="K1006" s="78"/>
      <c r="L1006" s="78"/>
      <c r="M1006" s="78"/>
      <c r="N1006" s="78"/>
      <c r="O1006" s="78"/>
      <c r="P1006" s="78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</row>
    <row r="1007">
      <c r="A1007" s="78"/>
      <c r="B1007" s="78"/>
      <c r="C1007" s="78"/>
      <c r="D1007" s="78"/>
      <c r="E1007" s="78"/>
      <c r="F1007" s="78"/>
      <c r="G1007" s="78"/>
      <c r="H1007" s="78"/>
      <c r="I1007" s="78"/>
      <c r="J1007" s="78"/>
      <c r="K1007" s="78"/>
      <c r="L1007" s="78"/>
      <c r="M1007" s="78"/>
      <c r="N1007" s="78"/>
      <c r="O1007" s="78"/>
      <c r="P1007" s="78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</row>
    <row r="1008">
      <c r="A1008" s="78"/>
      <c r="B1008" s="78"/>
      <c r="C1008" s="78"/>
      <c r="D1008" s="78"/>
      <c r="E1008" s="78"/>
      <c r="F1008" s="78"/>
      <c r="G1008" s="78"/>
      <c r="H1008" s="78"/>
      <c r="I1008" s="78"/>
      <c r="J1008" s="78"/>
      <c r="K1008" s="78"/>
      <c r="L1008" s="78"/>
      <c r="M1008" s="78"/>
      <c r="N1008" s="78"/>
      <c r="O1008" s="78"/>
      <c r="P1008" s="78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</row>
    <row r="1009">
      <c r="A1009" s="78"/>
      <c r="B1009" s="78"/>
      <c r="C1009" s="78"/>
      <c r="D1009" s="78"/>
      <c r="E1009" s="78"/>
      <c r="F1009" s="78"/>
      <c r="G1009" s="78"/>
      <c r="H1009" s="78"/>
      <c r="I1009" s="78"/>
      <c r="J1009" s="78"/>
      <c r="K1009" s="78"/>
      <c r="L1009" s="78"/>
      <c r="M1009" s="78"/>
      <c r="N1009" s="78"/>
      <c r="O1009" s="78"/>
      <c r="P1009" s="78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</row>
    <row r="1010">
      <c r="A1010" s="78"/>
      <c r="B1010" s="78"/>
      <c r="C1010" s="78"/>
      <c r="D1010" s="78"/>
      <c r="E1010" s="78"/>
      <c r="F1010" s="78"/>
      <c r="G1010" s="78"/>
      <c r="H1010" s="78"/>
      <c r="I1010" s="78"/>
      <c r="J1010" s="78"/>
      <c r="K1010" s="78"/>
      <c r="L1010" s="78"/>
      <c r="M1010" s="78"/>
      <c r="N1010" s="78"/>
      <c r="O1010" s="78"/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</row>
    <row r="1011">
      <c r="A1011" s="78"/>
      <c r="B1011" s="78"/>
      <c r="C1011" s="78"/>
      <c r="D1011" s="78"/>
      <c r="E1011" s="78"/>
      <c r="F1011" s="78"/>
      <c r="G1011" s="78"/>
      <c r="H1011" s="78"/>
      <c r="I1011" s="78"/>
      <c r="J1011" s="78"/>
      <c r="K1011" s="78"/>
      <c r="L1011" s="78"/>
      <c r="M1011" s="78"/>
      <c r="N1011" s="78"/>
      <c r="O1011" s="78"/>
      <c r="P1011" s="78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</row>
    <row r="1012">
      <c r="A1012" s="78"/>
      <c r="B1012" s="78"/>
      <c r="C1012" s="78"/>
      <c r="D1012" s="78"/>
      <c r="E1012" s="78"/>
      <c r="F1012" s="78"/>
      <c r="G1012" s="78"/>
      <c r="H1012" s="78"/>
      <c r="I1012" s="78"/>
      <c r="J1012" s="78"/>
      <c r="K1012" s="78"/>
      <c r="L1012" s="78"/>
      <c r="M1012" s="78"/>
      <c r="N1012" s="78"/>
      <c r="O1012" s="78"/>
      <c r="P1012" s="78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</row>
    <row r="1013">
      <c r="A1013" s="78"/>
      <c r="B1013" s="78"/>
      <c r="C1013" s="78"/>
      <c r="D1013" s="78"/>
      <c r="E1013" s="78"/>
      <c r="F1013" s="78"/>
      <c r="G1013" s="78"/>
      <c r="H1013" s="78"/>
      <c r="I1013" s="78"/>
      <c r="J1013" s="78"/>
      <c r="K1013" s="78"/>
      <c r="L1013" s="78"/>
      <c r="M1013" s="78"/>
      <c r="N1013" s="78"/>
      <c r="O1013" s="78"/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</row>
    <row r="1014">
      <c r="A1014" s="78"/>
      <c r="B1014" s="78"/>
      <c r="C1014" s="78"/>
      <c r="D1014" s="78"/>
      <c r="E1014" s="78"/>
      <c r="F1014" s="78"/>
      <c r="G1014" s="78"/>
      <c r="H1014" s="78"/>
      <c r="I1014" s="78"/>
      <c r="J1014" s="78"/>
      <c r="K1014" s="78"/>
      <c r="L1014" s="78"/>
      <c r="M1014" s="78"/>
      <c r="N1014" s="78"/>
      <c r="O1014" s="78"/>
      <c r="P1014" s="78"/>
      <c r="Q1014" s="78"/>
      <c r="R1014" s="78"/>
      <c r="S1014" s="78"/>
      <c r="T1014" s="78"/>
      <c r="U1014" s="78"/>
      <c r="V1014" s="78"/>
      <c r="W1014" s="78"/>
      <c r="X1014" s="78"/>
      <c r="Y1014" s="78"/>
      <c r="Z1014" s="78"/>
    </row>
    <row r="1015">
      <c r="A1015" s="78"/>
      <c r="B1015" s="78"/>
      <c r="C1015" s="78"/>
      <c r="D1015" s="78"/>
      <c r="E1015" s="78"/>
      <c r="F1015" s="78"/>
      <c r="G1015" s="78"/>
      <c r="H1015" s="78"/>
      <c r="I1015" s="78"/>
      <c r="J1015" s="78"/>
      <c r="K1015" s="78"/>
      <c r="L1015" s="78"/>
      <c r="M1015" s="78"/>
      <c r="N1015" s="78"/>
      <c r="O1015" s="78"/>
      <c r="P1015" s="78"/>
      <c r="Q1015" s="78"/>
      <c r="R1015" s="78"/>
      <c r="S1015" s="78"/>
      <c r="T1015" s="78"/>
      <c r="U1015" s="78"/>
      <c r="V1015" s="78"/>
      <c r="W1015" s="78"/>
      <c r="X1015" s="78"/>
      <c r="Y1015" s="78"/>
      <c r="Z1015" s="78"/>
    </row>
    <row r="1016">
      <c r="A1016" s="78"/>
      <c r="B1016" s="78"/>
      <c r="C1016" s="78"/>
      <c r="D1016" s="78"/>
      <c r="E1016" s="78"/>
      <c r="F1016" s="78"/>
      <c r="G1016" s="78"/>
      <c r="H1016" s="78"/>
      <c r="I1016" s="78"/>
      <c r="J1016" s="78"/>
      <c r="K1016" s="78"/>
      <c r="L1016" s="78"/>
      <c r="M1016" s="78"/>
      <c r="N1016" s="78"/>
      <c r="O1016" s="78"/>
      <c r="P1016" s="78"/>
      <c r="Q1016" s="78"/>
      <c r="R1016" s="78"/>
      <c r="S1016" s="78"/>
      <c r="T1016" s="78"/>
      <c r="U1016" s="78"/>
      <c r="V1016" s="78"/>
      <c r="W1016" s="78"/>
      <c r="X1016" s="78"/>
      <c r="Y1016" s="78"/>
      <c r="Z1016" s="78"/>
    </row>
    <row r="1017">
      <c r="A1017" s="78"/>
      <c r="B1017" s="78"/>
      <c r="C1017" s="78"/>
      <c r="D1017" s="78"/>
      <c r="E1017" s="78"/>
      <c r="F1017" s="78"/>
      <c r="G1017" s="78"/>
      <c r="H1017" s="78"/>
      <c r="I1017" s="78"/>
      <c r="J1017" s="78"/>
      <c r="K1017" s="78"/>
      <c r="L1017" s="78"/>
      <c r="M1017" s="78"/>
      <c r="N1017" s="78"/>
      <c r="O1017" s="78"/>
      <c r="P1017" s="78"/>
      <c r="Q1017" s="78"/>
      <c r="R1017" s="78"/>
      <c r="S1017" s="78"/>
      <c r="T1017" s="78"/>
      <c r="U1017" s="78"/>
      <c r="V1017" s="78"/>
      <c r="W1017" s="78"/>
      <c r="X1017" s="78"/>
      <c r="Y1017" s="78"/>
      <c r="Z1017" s="78"/>
    </row>
    <row r="1018">
      <c r="A1018" s="78"/>
      <c r="B1018" s="78"/>
      <c r="C1018" s="78"/>
      <c r="D1018" s="78"/>
      <c r="E1018" s="78"/>
      <c r="F1018" s="78"/>
      <c r="G1018" s="78"/>
      <c r="H1018" s="78"/>
      <c r="I1018" s="78"/>
      <c r="J1018" s="78"/>
      <c r="K1018" s="78"/>
      <c r="L1018" s="78"/>
      <c r="M1018" s="78"/>
      <c r="N1018" s="78"/>
      <c r="O1018" s="78"/>
      <c r="P1018" s="78"/>
      <c r="Q1018" s="78"/>
      <c r="R1018" s="78"/>
      <c r="S1018" s="78"/>
      <c r="T1018" s="78"/>
      <c r="U1018" s="78"/>
      <c r="V1018" s="78"/>
      <c r="W1018" s="78"/>
      <c r="X1018" s="78"/>
      <c r="Y1018" s="78"/>
      <c r="Z1018" s="78"/>
    </row>
    <row r="1019">
      <c r="A1019" s="78"/>
      <c r="B1019" s="78"/>
      <c r="C1019" s="78"/>
      <c r="D1019" s="78"/>
      <c r="E1019" s="78"/>
      <c r="F1019" s="78"/>
      <c r="G1019" s="78"/>
      <c r="H1019" s="78"/>
      <c r="I1019" s="78"/>
      <c r="J1019" s="78"/>
      <c r="K1019" s="78"/>
      <c r="L1019" s="78"/>
      <c r="M1019" s="78"/>
      <c r="N1019" s="78"/>
      <c r="O1019" s="78"/>
      <c r="P1019" s="78"/>
      <c r="Q1019" s="78"/>
      <c r="R1019" s="78"/>
      <c r="S1019" s="78"/>
      <c r="T1019" s="78"/>
      <c r="U1019" s="78"/>
      <c r="V1019" s="78"/>
      <c r="W1019" s="78"/>
      <c r="X1019" s="78"/>
      <c r="Y1019" s="78"/>
      <c r="Z1019" s="78"/>
    </row>
  </sheetData>
  <mergeCells count="48">
    <mergeCell ref="N24:O24"/>
    <mergeCell ref="Q24:S24"/>
    <mergeCell ref="Q25:S30"/>
    <mergeCell ref="Q31:S37"/>
    <mergeCell ref="A37:O37"/>
    <mergeCell ref="A40:M40"/>
    <mergeCell ref="B41:M41"/>
    <mergeCell ref="P43:S48"/>
    <mergeCell ref="P49:S54"/>
    <mergeCell ref="A55:M55"/>
    <mergeCell ref="A56:M56"/>
    <mergeCell ref="A59:I59"/>
    <mergeCell ref="A60:I60"/>
    <mergeCell ref="K61:N61"/>
    <mergeCell ref="K62:N66"/>
    <mergeCell ref="K67:N72"/>
    <mergeCell ref="A41:A43"/>
    <mergeCell ref="B42:C42"/>
    <mergeCell ref="D42:E42"/>
    <mergeCell ref="F42:G42"/>
    <mergeCell ref="H42:I42"/>
    <mergeCell ref="J42:K42"/>
    <mergeCell ref="N42:O43"/>
    <mergeCell ref="A2:O2"/>
    <mergeCell ref="A5:A7"/>
    <mergeCell ref="B5:O5"/>
    <mergeCell ref="B6:C6"/>
    <mergeCell ref="D6:E6"/>
    <mergeCell ref="F6:G6"/>
    <mergeCell ref="H6:I6"/>
    <mergeCell ref="N6:O6"/>
    <mergeCell ref="A22:O22"/>
    <mergeCell ref="B23:O23"/>
    <mergeCell ref="B24:C24"/>
    <mergeCell ref="D24:E24"/>
    <mergeCell ref="F24:G24"/>
    <mergeCell ref="H24:I24"/>
    <mergeCell ref="J24:K24"/>
    <mergeCell ref="L24:M24"/>
    <mergeCell ref="J6:K6"/>
    <mergeCell ref="L6:M6"/>
    <mergeCell ref="Q6:S6"/>
    <mergeCell ref="Q7:S12"/>
    <mergeCell ref="Q13:S19"/>
    <mergeCell ref="A19:O19"/>
    <mergeCell ref="A23:A25"/>
    <mergeCell ref="L42:M42"/>
    <mergeCell ref="P42:S4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16" max="16" width="16.38"/>
  </cols>
  <sheetData>
    <row r="1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36" t="s">
        <v>162</v>
      </c>
      <c r="O1" s="4"/>
      <c r="P1" s="5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</row>
    <row r="2">
      <c r="A2" s="65" t="s">
        <v>1049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  <c r="M2" s="78"/>
      <c r="N2" s="40"/>
      <c r="O2" s="19"/>
      <c r="P2" s="17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</row>
    <row r="3">
      <c r="A3" s="68" t="s">
        <v>1050</v>
      </c>
      <c r="B3" s="68" t="s">
        <v>735</v>
      </c>
      <c r="C3" s="68" t="s">
        <v>736</v>
      </c>
      <c r="D3" s="68" t="s">
        <v>737</v>
      </c>
      <c r="E3" s="68" t="s">
        <v>738</v>
      </c>
      <c r="F3" s="68" t="s">
        <v>739</v>
      </c>
      <c r="G3" s="68" t="s">
        <v>740</v>
      </c>
      <c r="H3" s="68" t="s">
        <v>741</v>
      </c>
      <c r="I3" s="68" t="s">
        <v>742</v>
      </c>
      <c r="J3" s="68" t="s">
        <v>743</v>
      </c>
      <c r="K3" s="68" t="s">
        <v>744</v>
      </c>
      <c r="L3" s="68" t="s">
        <v>658</v>
      </c>
      <c r="M3" s="78"/>
      <c r="N3" s="21"/>
      <c r="P3" s="22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</row>
    <row r="4">
      <c r="A4" s="69" t="s">
        <v>1051</v>
      </c>
      <c r="B4" s="69">
        <v>13.0</v>
      </c>
      <c r="C4" s="69">
        <v>4.0</v>
      </c>
      <c r="D4" s="69">
        <v>3.0</v>
      </c>
      <c r="E4" s="69">
        <v>8.0</v>
      </c>
      <c r="F4" s="69"/>
      <c r="G4" s="69"/>
      <c r="H4" s="69"/>
      <c r="I4" s="69"/>
      <c r="J4" s="69">
        <f t="shared" ref="J4:J6" si="1">SUM(B4:E4)</f>
        <v>28</v>
      </c>
      <c r="K4" s="69">
        <f t="shared" ref="K4:K6" si="2">SUM(F4:I4)</f>
        <v>0</v>
      </c>
      <c r="L4" s="68">
        <f t="shared" ref="L4:L6" si="3">SUM(J4:K4)</f>
        <v>28</v>
      </c>
      <c r="M4" s="78"/>
      <c r="N4" s="23"/>
      <c r="O4" s="25"/>
      <c r="P4" s="24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</row>
    <row r="5">
      <c r="A5" s="69" t="s">
        <v>1052</v>
      </c>
      <c r="B5" s="69">
        <v>16.0</v>
      </c>
      <c r="C5" s="69">
        <v>10.0</v>
      </c>
      <c r="D5" s="69">
        <v>50.0</v>
      </c>
      <c r="E5" s="69">
        <v>57.0</v>
      </c>
      <c r="F5" s="69"/>
      <c r="G5" s="69"/>
      <c r="H5" s="69"/>
      <c r="I5" s="69"/>
      <c r="J5" s="69">
        <f t="shared" si="1"/>
        <v>133</v>
      </c>
      <c r="K5" s="69">
        <f t="shared" si="2"/>
        <v>0</v>
      </c>
      <c r="L5" s="68">
        <f t="shared" si="3"/>
        <v>133</v>
      </c>
      <c r="M5" s="78"/>
      <c r="N5" s="53" t="s">
        <v>1053</v>
      </c>
      <c r="O5" s="19"/>
      <c r="P5" s="17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</row>
    <row r="6">
      <c r="A6" s="69" t="s">
        <v>1054</v>
      </c>
      <c r="B6" s="69">
        <v>0.0</v>
      </c>
      <c r="C6" s="69">
        <v>0.0</v>
      </c>
      <c r="D6" s="69">
        <v>0.0</v>
      </c>
      <c r="E6" s="69">
        <v>1.0</v>
      </c>
      <c r="F6" s="69"/>
      <c r="G6" s="69"/>
      <c r="H6" s="69"/>
      <c r="I6" s="69"/>
      <c r="J6" s="69">
        <f t="shared" si="1"/>
        <v>1</v>
      </c>
      <c r="K6" s="69">
        <f t="shared" si="2"/>
        <v>0</v>
      </c>
      <c r="L6" s="68">
        <f t="shared" si="3"/>
        <v>1</v>
      </c>
      <c r="M6" s="78"/>
      <c r="N6" s="21"/>
      <c r="P6" s="22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</row>
    <row r="7">
      <c r="A7" s="100" t="s">
        <v>1055</v>
      </c>
      <c r="B7" s="4"/>
      <c r="C7" s="4"/>
      <c r="D7" s="4"/>
      <c r="E7" s="4"/>
      <c r="F7" s="4"/>
      <c r="G7" s="4"/>
      <c r="H7" s="4"/>
      <c r="I7" s="4"/>
      <c r="J7" s="4"/>
      <c r="K7" s="4"/>
      <c r="L7" s="5"/>
      <c r="M7" s="78"/>
      <c r="N7" s="21"/>
      <c r="P7" s="22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</row>
    <row r="8">
      <c r="A8" s="97"/>
      <c r="B8" s="78"/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23"/>
      <c r="O8" s="25"/>
      <c r="P8" s="24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</row>
    <row r="9">
      <c r="A9" s="87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125"/>
      <c r="O9" s="125"/>
      <c r="P9" s="125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</row>
    <row r="10">
      <c r="A10" s="65" t="s">
        <v>1056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5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</row>
    <row r="11">
      <c r="A11" s="68" t="s">
        <v>1057</v>
      </c>
      <c r="B11" s="68" t="s">
        <v>735</v>
      </c>
      <c r="C11" s="68" t="s">
        <v>736</v>
      </c>
      <c r="D11" s="68" t="s">
        <v>737</v>
      </c>
      <c r="E11" s="68" t="s">
        <v>738</v>
      </c>
      <c r="F11" s="68" t="s">
        <v>739</v>
      </c>
      <c r="G11" s="68" t="s">
        <v>740</v>
      </c>
      <c r="H11" s="68" t="s">
        <v>741</v>
      </c>
      <c r="I11" s="68" t="s">
        <v>742</v>
      </c>
      <c r="J11" s="68" t="s">
        <v>743</v>
      </c>
      <c r="K11" s="68" t="s">
        <v>744</v>
      </c>
      <c r="L11" s="68" t="s">
        <v>658</v>
      </c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</row>
    <row r="12">
      <c r="A12" s="69" t="s">
        <v>1058</v>
      </c>
      <c r="B12" s="69">
        <v>6.0</v>
      </c>
      <c r="C12" s="69">
        <v>0.0</v>
      </c>
      <c r="D12" s="69">
        <v>0.0</v>
      </c>
      <c r="E12" s="69">
        <v>0.0</v>
      </c>
      <c r="F12" s="69"/>
      <c r="G12" s="69"/>
      <c r="H12" s="69"/>
      <c r="I12" s="69"/>
      <c r="J12" s="69">
        <f t="shared" ref="J12:J23" si="4">SUM(B12:E12)</f>
        <v>6</v>
      </c>
      <c r="K12" s="69">
        <f t="shared" ref="K12:K23" si="5">SUM(F12:I12)</f>
        <v>0</v>
      </c>
      <c r="L12" s="68">
        <f t="shared" ref="L12:L23" si="6">SUM(J12:K12)</f>
        <v>6</v>
      </c>
      <c r="M12" s="78"/>
      <c r="N12" s="36" t="s">
        <v>162</v>
      </c>
      <c r="O12" s="4"/>
      <c r="P12" s="5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</row>
    <row r="13">
      <c r="A13" s="69" t="s">
        <v>1059</v>
      </c>
      <c r="B13" s="69">
        <v>8.0</v>
      </c>
      <c r="C13" s="69">
        <v>0.0</v>
      </c>
      <c r="D13" s="69">
        <v>5.0</v>
      </c>
      <c r="E13" s="69">
        <v>0.0</v>
      </c>
      <c r="F13" s="69"/>
      <c r="G13" s="69"/>
      <c r="H13" s="69"/>
      <c r="I13" s="69"/>
      <c r="J13" s="69">
        <f t="shared" si="4"/>
        <v>13</v>
      </c>
      <c r="K13" s="69">
        <f t="shared" si="5"/>
        <v>0</v>
      </c>
      <c r="L13" s="68">
        <f t="shared" si="6"/>
        <v>13</v>
      </c>
      <c r="M13" s="78"/>
      <c r="N13" s="40"/>
      <c r="O13" s="19"/>
      <c r="P13" s="17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</row>
    <row r="14">
      <c r="A14" s="69" t="s">
        <v>1060</v>
      </c>
      <c r="B14" s="69">
        <v>10.0</v>
      </c>
      <c r="C14" s="69">
        <v>4.0</v>
      </c>
      <c r="D14" s="69">
        <v>0.0</v>
      </c>
      <c r="E14" s="69">
        <v>0.0</v>
      </c>
      <c r="F14" s="69"/>
      <c r="G14" s="69"/>
      <c r="H14" s="69"/>
      <c r="I14" s="69"/>
      <c r="J14" s="69">
        <f t="shared" si="4"/>
        <v>14</v>
      </c>
      <c r="K14" s="69">
        <f t="shared" si="5"/>
        <v>0</v>
      </c>
      <c r="L14" s="68">
        <f t="shared" si="6"/>
        <v>14</v>
      </c>
      <c r="M14" s="78"/>
      <c r="N14" s="21"/>
      <c r="P14" s="22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</row>
    <row r="15">
      <c r="A15" s="69" t="s">
        <v>1061</v>
      </c>
      <c r="B15" s="69">
        <v>1.0</v>
      </c>
      <c r="C15" s="69">
        <v>1.0</v>
      </c>
      <c r="D15" s="69">
        <v>0.0</v>
      </c>
      <c r="E15" s="69">
        <v>0.0</v>
      </c>
      <c r="F15" s="69"/>
      <c r="G15" s="69"/>
      <c r="H15" s="69"/>
      <c r="I15" s="69"/>
      <c r="J15" s="69">
        <f t="shared" si="4"/>
        <v>2</v>
      </c>
      <c r="K15" s="69">
        <f t="shared" si="5"/>
        <v>0</v>
      </c>
      <c r="L15" s="68">
        <f t="shared" si="6"/>
        <v>2</v>
      </c>
      <c r="M15" s="78"/>
      <c r="N15" s="23"/>
      <c r="O15" s="25"/>
      <c r="P15" s="24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</row>
    <row r="16">
      <c r="A16" s="69" t="s">
        <v>1062</v>
      </c>
      <c r="B16" s="69">
        <v>4.0</v>
      </c>
      <c r="C16" s="69">
        <v>0.0</v>
      </c>
      <c r="D16" s="69">
        <v>0.0</v>
      </c>
      <c r="E16" s="69">
        <v>0.0</v>
      </c>
      <c r="F16" s="69"/>
      <c r="G16" s="69"/>
      <c r="H16" s="69"/>
      <c r="I16" s="69"/>
      <c r="J16" s="69">
        <f t="shared" si="4"/>
        <v>4</v>
      </c>
      <c r="K16" s="69">
        <f t="shared" si="5"/>
        <v>0</v>
      </c>
      <c r="L16" s="68">
        <f t="shared" si="6"/>
        <v>4</v>
      </c>
      <c r="M16" s="78"/>
      <c r="N16" s="53" t="s">
        <v>1053</v>
      </c>
      <c r="O16" s="19"/>
      <c r="P16" s="17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</row>
    <row r="17">
      <c r="A17" s="69" t="s">
        <v>1063</v>
      </c>
      <c r="B17" s="69">
        <v>6.0</v>
      </c>
      <c r="C17" s="69">
        <v>10.0</v>
      </c>
      <c r="D17" s="69">
        <v>50.0</v>
      </c>
      <c r="E17" s="69">
        <v>57.0</v>
      </c>
      <c r="F17" s="69"/>
      <c r="G17" s="69"/>
      <c r="H17" s="69"/>
      <c r="I17" s="69"/>
      <c r="J17" s="69">
        <f t="shared" si="4"/>
        <v>123</v>
      </c>
      <c r="K17" s="69">
        <f t="shared" si="5"/>
        <v>0</v>
      </c>
      <c r="L17" s="68">
        <f t="shared" si="6"/>
        <v>123</v>
      </c>
      <c r="M17" s="78"/>
      <c r="N17" s="21"/>
      <c r="P17" s="22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</row>
    <row r="18">
      <c r="A18" s="69" t="s">
        <v>1064</v>
      </c>
      <c r="B18" s="69">
        <v>38.0</v>
      </c>
      <c r="C18" s="69">
        <v>13.0</v>
      </c>
      <c r="D18" s="69">
        <v>19.0</v>
      </c>
      <c r="E18" s="69">
        <v>25.0</v>
      </c>
      <c r="F18" s="69"/>
      <c r="G18" s="69"/>
      <c r="H18" s="69"/>
      <c r="I18" s="69"/>
      <c r="J18" s="69">
        <f t="shared" si="4"/>
        <v>95</v>
      </c>
      <c r="K18" s="69">
        <f t="shared" si="5"/>
        <v>0</v>
      </c>
      <c r="L18" s="68">
        <f t="shared" si="6"/>
        <v>95</v>
      </c>
      <c r="M18" s="78"/>
      <c r="N18" s="21"/>
      <c r="P18" s="22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</row>
    <row r="19">
      <c r="A19" s="69" t="s">
        <v>1065</v>
      </c>
      <c r="B19" s="69">
        <v>10.0</v>
      </c>
      <c r="C19" s="69">
        <v>4.0</v>
      </c>
      <c r="D19" s="69">
        <v>0.0</v>
      </c>
      <c r="E19" s="69">
        <v>0.0</v>
      </c>
      <c r="F19" s="69"/>
      <c r="G19" s="69"/>
      <c r="H19" s="69"/>
      <c r="I19" s="69"/>
      <c r="J19" s="69">
        <f t="shared" si="4"/>
        <v>14</v>
      </c>
      <c r="K19" s="69">
        <f t="shared" si="5"/>
        <v>0</v>
      </c>
      <c r="L19" s="68">
        <f t="shared" si="6"/>
        <v>14</v>
      </c>
      <c r="M19" s="78"/>
      <c r="N19" s="23"/>
      <c r="O19" s="25"/>
      <c r="P19" s="24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</row>
    <row r="20">
      <c r="A20" s="69" t="s">
        <v>1066</v>
      </c>
      <c r="B20" s="69">
        <v>7.0</v>
      </c>
      <c r="C20" s="69">
        <v>0.0</v>
      </c>
      <c r="D20" s="69">
        <v>0.0</v>
      </c>
      <c r="E20" s="69">
        <v>1.0</v>
      </c>
      <c r="F20" s="69"/>
      <c r="G20" s="69"/>
      <c r="H20" s="69"/>
      <c r="I20" s="69"/>
      <c r="J20" s="69">
        <f t="shared" si="4"/>
        <v>8</v>
      </c>
      <c r="K20" s="69">
        <f t="shared" si="5"/>
        <v>0</v>
      </c>
      <c r="L20" s="68">
        <f t="shared" si="6"/>
        <v>8</v>
      </c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</row>
    <row r="21">
      <c r="A21" s="69" t="s">
        <v>1067</v>
      </c>
      <c r="B21" s="69">
        <v>7.0</v>
      </c>
      <c r="C21" s="69">
        <v>0.0</v>
      </c>
      <c r="D21" s="69">
        <v>0.0</v>
      </c>
      <c r="E21" s="69">
        <v>1.0</v>
      </c>
      <c r="F21" s="69"/>
      <c r="G21" s="69"/>
      <c r="H21" s="69"/>
      <c r="I21" s="69"/>
      <c r="J21" s="69">
        <f t="shared" si="4"/>
        <v>8</v>
      </c>
      <c r="K21" s="69">
        <f t="shared" si="5"/>
        <v>0</v>
      </c>
      <c r="L21" s="68">
        <f t="shared" si="6"/>
        <v>8</v>
      </c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</row>
    <row r="22">
      <c r="A22" s="69" t="s">
        <v>1068</v>
      </c>
      <c r="B22" s="69">
        <v>7.0</v>
      </c>
      <c r="C22" s="69">
        <v>0.0</v>
      </c>
      <c r="D22" s="69">
        <v>0.0</v>
      </c>
      <c r="E22" s="69">
        <v>1.0</v>
      </c>
      <c r="F22" s="69"/>
      <c r="G22" s="69"/>
      <c r="H22" s="69"/>
      <c r="I22" s="69"/>
      <c r="J22" s="69">
        <f t="shared" si="4"/>
        <v>8</v>
      </c>
      <c r="K22" s="69">
        <f t="shared" si="5"/>
        <v>0</v>
      </c>
      <c r="L22" s="68">
        <f t="shared" si="6"/>
        <v>8</v>
      </c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</row>
    <row r="23">
      <c r="A23" s="69" t="s">
        <v>1069</v>
      </c>
      <c r="B23" s="69">
        <v>0.0</v>
      </c>
      <c r="C23" s="69">
        <v>1.0</v>
      </c>
      <c r="D23" s="69">
        <v>0.0</v>
      </c>
      <c r="E23" s="69">
        <v>1.0</v>
      </c>
      <c r="F23" s="69"/>
      <c r="G23" s="69"/>
      <c r="H23" s="69"/>
      <c r="I23" s="69"/>
      <c r="J23" s="69">
        <f t="shared" si="4"/>
        <v>2</v>
      </c>
      <c r="K23" s="69">
        <f t="shared" si="5"/>
        <v>0</v>
      </c>
      <c r="L23" s="68">
        <f t="shared" si="6"/>
        <v>2</v>
      </c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</row>
    <row r="24">
      <c r="A24" s="100" t="s">
        <v>1055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5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</row>
    <row r="25">
      <c r="A25" s="97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</row>
    <row r="26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</row>
    <row r="27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</row>
    <row r="28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</row>
    <row r="29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</row>
    <row r="30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</row>
    <row r="3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</row>
    <row r="32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</row>
    <row r="33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</row>
    <row r="34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</row>
    <row r="3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</row>
    <row r="36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</row>
    <row r="37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</row>
    <row r="38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</row>
    <row r="39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</row>
    <row r="40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</row>
    <row r="4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</row>
    <row r="42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</row>
    <row r="43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</row>
    <row r="44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</row>
    <row r="4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</row>
    <row r="46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</row>
    <row r="47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</row>
    <row r="48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</row>
    <row r="49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</row>
    <row r="50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</row>
    <row r="5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</row>
    <row r="52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</row>
    <row r="53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</row>
    <row r="54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</row>
    <row r="5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</row>
    <row r="56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</row>
    <row r="57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</row>
    <row r="58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</row>
    <row r="59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</row>
    <row r="60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</row>
    <row r="6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</row>
    <row r="62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</row>
    <row r="63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</row>
    <row r="64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</row>
    <row r="65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</row>
    <row r="66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</row>
    <row r="67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</row>
    <row r="68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</row>
    <row r="69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</row>
    <row r="70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</row>
    <row r="7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</row>
    <row r="72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  <c r="AE620" s="78"/>
      <c r="AF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  <c r="AE621" s="78"/>
      <c r="AF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  <c r="AE622" s="78"/>
      <c r="AF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  <c r="AE623" s="78"/>
      <c r="AF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  <c r="AE624" s="78"/>
      <c r="AF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  <c r="AE626" s="78"/>
      <c r="AF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  <c r="AE627" s="78"/>
      <c r="AF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  <c r="AE628" s="78"/>
      <c r="AF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  <c r="AE629" s="78"/>
      <c r="AF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  <c r="AE630" s="78"/>
      <c r="AF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  <c r="AE631" s="78"/>
      <c r="AF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  <c r="AE632" s="78"/>
      <c r="AF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  <c r="AE633" s="78"/>
      <c r="AF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  <c r="AE634" s="78"/>
      <c r="AF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  <c r="AE635" s="78"/>
      <c r="AF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  <c r="AE636" s="78"/>
      <c r="AF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  <c r="AE655" s="78"/>
      <c r="AF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  <c r="AE662" s="78"/>
      <c r="AF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  <c r="AE663" s="78"/>
      <c r="AF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  <c r="AE664" s="78"/>
      <c r="AF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  <c r="AE667" s="78"/>
      <c r="AF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  <c r="AE668" s="78"/>
      <c r="AF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  <c r="AE675" s="78"/>
      <c r="AF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  <c r="AE676" s="78"/>
      <c r="AF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  <c r="AE677" s="78"/>
      <c r="AF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  <c r="AE726" s="78"/>
      <c r="AF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  <c r="AE727" s="78"/>
      <c r="AF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  <c r="AE728" s="78"/>
      <c r="AF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  <c r="AE729" s="78"/>
      <c r="AF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  <c r="AE730" s="78"/>
      <c r="AF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  <c r="AE731" s="78"/>
      <c r="AF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  <c r="AE733" s="78"/>
      <c r="AF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  <c r="AE734" s="78"/>
      <c r="AF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  <c r="AE735" s="78"/>
      <c r="AF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  <c r="AE736" s="78"/>
      <c r="AF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  <c r="AE737" s="78"/>
      <c r="AF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  <c r="AE738" s="78"/>
      <c r="AF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  <c r="AE739" s="78"/>
      <c r="AF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  <c r="AE740" s="78"/>
      <c r="AF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  <c r="AE741" s="78"/>
      <c r="AF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  <c r="AE742" s="78"/>
      <c r="AF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  <c r="AE743" s="78"/>
      <c r="AF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  <c r="AE744" s="78"/>
      <c r="AF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  <c r="AE745" s="78"/>
      <c r="AF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  <c r="AE746" s="78"/>
      <c r="AF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  <c r="AE747" s="78"/>
      <c r="AF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  <c r="AE748" s="78"/>
      <c r="AF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  <c r="AE749" s="78"/>
      <c r="AF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  <c r="AE750" s="78"/>
      <c r="AF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  <c r="AE751" s="78"/>
      <c r="AF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  <c r="AE752" s="78"/>
      <c r="AF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  <c r="AE753" s="78"/>
      <c r="AF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  <c r="AE755" s="78"/>
      <c r="AF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  <c r="AE756" s="78"/>
      <c r="AF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  <c r="AE757" s="78"/>
      <c r="AF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  <c r="AE758" s="78"/>
      <c r="AF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  <c r="AE759" s="78"/>
      <c r="AF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  <c r="AE760" s="78"/>
      <c r="AF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  <c r="AE761" s="78"/>
      <c r="AF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  <c r="AE762" s="78"/>
      <c r="AF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  <c r="AE763" s="78"/>
      <c r="AF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  <c r="AE764" s="78"/>
      <c r="AF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  <c r="AE765" s="78"/>
      <c r="AF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  <c r="AE766" s="78"/>
      <c r="AF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  <c r="AE767" s="78"/>
      <c r="AF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  <c r="AE768" s="78"/>
      <c r="AF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  <c r="AE769" s="78"/>
      <c r="AF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  <c r="AE770" s="78"/>
      <c r="AF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  <c r="AE777" s="78"/>
      <c r="AF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  <c r="AE778" s="78"/>
      <c r="AF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  <c r="AE779" s="78"/>
      <c r="AF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  <c r="AE780" s="78"/>
      <c r="AF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  <c r="AE781" s="78"/>
      <c r="AF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  <c r="AE782" s="78"/>
      <c r="AF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  <c r="AE783" s="78"/>
      <c r="AF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  <c r="AE784" s="78"/>
      <c r="AF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  <c r="AE785" s="78"/>
      <c r="AF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  <c r="AE786" s="78"/>
      <c r="AF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  <c r="AE787" s="78"/>
      <c r="AF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  <c r="AE788" s="78"/>
      <c r="AF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  <c r="AE789" s="78"/>
      <c r="AF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  <c r="AE790" s="78"/>
      <c r="AF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  <c r="AE791" s="78"/>
      <c r="AF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  <c r="AE792" s="78"/>
      <c r="AF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  <c r="AE793" s="78"/>
      <c r="AF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  <c r="AE794" s="78"/>
      <c r="AF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  <c r="AE795" s="78"/>
      <c r="AF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  <c r="AE796" s="78"/>
      <c r="AF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  <c r="AE797" s="78"/>
      <c r="AF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  <c r="AE798" s="78"/>
      <c r="AF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  <c r="AE799" s="78"/>
      <c r="AF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  <c r="AE800" s="78"/>
      <c r="AF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  <c r="AE801" s="78"/>
      <c r="AF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  <c r="AE802" s="78"/>
      <c r="AF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  <c r="AE803" s="78"/>
      <c r="AF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  <c r="AE804" s="78"/>
      <c r="AF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  <c r="AE805" s="78"/>
      <c r="AF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  <c r="AE806" s="78"/>
      <c r="AF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  <c r="AE807" s="78"/>
      <c r="AF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  <c r="AE808" s="78"/>
      <c r="AF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  <c r="AE809" s="78"/>
      <c r="AF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  <c r="AE810" s="78"/>
      <c r="AF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  <c r="AE811" s="78"/>
      <c r="AF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  <c r="AE812" s="78"/>
      <c r="AF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  <c r="AE813" s="78"/>
      <c r="AF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  <c r="AE814" s="78"/>
      <c r="AF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  <c r="AE815" s="78"/>
      <c r="AF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  <c r="AE816" s="78"/>
      <c r="AF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  <c r="AE817" s="78"/>
      <c r="AF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  <c r="AE818" s="78"/>
      <c r="AF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  <c r="AE819" s="78"/>
      <c r="AF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  <c r="AE820" s="78"/>
      <c r="AF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  <c r="AE821" s="78"/>
      <c r="AF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  <c r="AE822" s="78"/>
      <c r="AF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  <c r="AE823" s="78"/>
      <c r="AF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  <c r="AE824" s="78"/>
      <c r="AF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  <c r="AE825" s="78"/>
      <c r="AF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  <c r="AE826" s="78"/>
      <c r="AF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  <c r="AE827" s="78"/>
      <c r="AF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  <c r="AE828" s="78"/>
      <c r="AF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  <c r="AE829" s="78"/>
      <c r="AF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  <c r="AE835" s="78"/>
      <c r="AF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  <c r="AE836" s="78"/>
      <c r="AF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  <c r="AE837" s="78"/>
      <c r="AF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  <c r="AE838" s="78"/>
      <c r="AF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  <c r="AE839" s="78"/>
      <c r="AF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  <c r="AE840" s="78"/>
      <c r="AF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  <c r="AE841" s="78"/>
      <c r="AF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  <c r="AE842" s="78"/>
      <c r="AF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  <c r="AE843" s="78"/>
      <c r="AF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  <c r="AE844" s="78"/>
      <c r="AF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  <c r="AE845" s="78"/>
      <c r="AF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  <c r="AE846" s="78"/>
      <c r="AF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  <c r="AE847" s="78"/>
      <c r="AF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  <c r="AE848" s="78"/>
      <c r="AF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  <c r="AE849" s="78"/>
      <c r="AF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  <c r="AE850" s="78"/>
      <c r="AF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  <c r="AE851" s="78"/>
      <c r="AF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  <c r="AE852" s="78"/>
      <c r="AF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  <c r="AE853" s="78"/>
      <c r="AF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  <c r="AE854" s="78"/>
      <c r="AF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  <c r="AE855" s="78"/>
      <c r="AF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  <c r="AE856" s="78"/>
      <c r="AF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  <c r="AE857" s="78"/>
      <c r="AF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  <c r="AE858" s="78"/>
      <c r="AF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  <c r="AE859" s="78"/>
      <c r="AF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  <c r="AE860" s="78"/>
      <c r="AF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  <c r="AE867" s="78"/>
      <c r="AF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  <c r="AE868" s="78"/>
      <c r="AF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  <c r="AE869" s="78"/>
      <c r="AF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  <c r="AE870" s="78"/>
      <c r="AF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  <c r="AE872" s="78"/>
      <c r="AF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  <c r="AE873" s="78"/>
      <c r="AF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  <c r="AE874" s="78"/>
      <c r="AF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  <c r="AE876" s="78"/>
      <c r="AF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  <c r="AE878" s="78"/>
      <c r="AF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  <c r="AE879" s="78"/>
      <c r="AF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  <c r="AE880" s="78"/>
      <c r="AF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  <c r="AE881" s="78"/>
      <c r="AF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  <c r="AE882" s="78"/>
      <c r="AF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  <c r="AE883" s="78"/>
      <c r="AF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  <c r="AE884" s="78"/>
      <c r="AF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  <c r="AE885" s="78"/>
      <c r="AF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  <c r="AE886" s="78"/>
      <c r="AF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  <c r="AE887" s="78"/>
      <c r="AF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  <c r="AE888" s="78"/>
      <c r="AF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  <c r="AE889" s="78"/>
      <c r="AF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  <c r="AE890" s="78"/>
      <c r="AF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  <c r="AE891" s="78"/>
      <c r="AF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  <c r="AE892" s="78"/>
      <c r="AF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  <c r="AE893" s="78"/>
      <c r="AF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  <c r="AE894" s="78"/>
      <c r="AF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  <c r="AE895" s="78"/>
      <c r="AF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  <c r="AE896" s="78"/>
      <c r="AF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  <c r="AE897" s="78"/>
      <c r="AF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  <c r="AE898" s="78"/>
      <c r="AF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  <c r="AE899" s="78"/>
      <c r="AF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  <c r="AE900" s="78"/>
      <c r="AF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  <c r="AE901" s="78"/>
      <c r="AF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  <c r="AE902" s="78"/>
      <c r="AF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  <c r="AE903" s="78"/>
      <c r="AF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  <c r="AE904" s="78"/>
      <c r="AF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  <c r="AE905" s="78"/>
      <c r="AF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  <c r="AE906" s="78"/>
      <c r="AF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  <c r="AE907" s="78"/>
      <c r="AF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  <c r="AE908" s="78"/>
      <c r="AF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  <c r="AE909" s="78"/>
      <c r="AF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  <c r="AE910" s="78"/>
      <c r="AF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  <c r="AE911" s="78"/>
      <c r="AF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  <c r="AE912" s="78"/>
      <c r="AF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  <c r="AE913" s="78"/>
      <c r="AF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  <c r="AE914" s="78"/>
      <c r="AF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  <c r="AE915" s="78"/>
      <c r="AF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  <c r="AE916" s="78"/>
      <c r="AF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  <c r="AE917" s="78"/>
      <c r="AF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  <c r="AE918" s="78"/>
      <c r="AF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  <c r="AE919" s="78"/>
      <c r="AF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  <c r="AE920" s="78"/>
      <c r="AF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  <c r="AE921" s="78"/>
      <c r="AF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  <c r="AE922" s="78"/>
      <c r="AF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  <c r="AE923" s="78"/>
      <c r="AF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  <c r="AE924" s="78"/>
      <c r="AF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  <c r="AE925" s="78"/>
      <c r="AF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  <c r="AE926" s="78"/>
      <c r="AF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  <c r="AE927" s="78"/>
      <c r="AF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  <c r="AE928" s="78"/>
      <c r="AF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  <c r="AE929" s="78"/>
      <c r="AF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  <c r="AE930" s="78"/>
      <c r="AF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  <c r="AE931" s="78"/>
      <c r="AF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  <c r="AE932" s="78"/>
      <c r="AF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  <c r="AE933" s="78"/>
      <c r="AF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  <c r="AE934" s="78"/>
      <c r="AF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  <c r="AE935" s="78"/>
      <c r="AF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  <c r="AE936" s="78"/>
      <c r="AF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  <c r="AE937" s="78"/>
      <c r="AF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  <c r="AE938" s="78"/>
      <c r="AF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  <c r="AE939" s="78"/>
      <c r="AF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  <c r="AE940" s="78"/>
      <c r="AF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  <c r="AE941" s="78"/>
      <c r="AF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  <c r="AE942" s="78"/>
      <c r="AF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  <c r="AE943" s="78"/>
      <c r="AF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  <c r="AE944" s="78"/>
      <c r="AF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  <c r="AE945" s="78"/>
      <c r="AF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  <c r="AE946" s="78"/>
      <c r="AF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  <c r="AE947" s="78"/>
      <c r="AF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  <c r="AE948" s="78"/>
      <c r="AF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  <c r="AE949" s="78"/>
      <c r="AF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  <c r="AE950" s="78"/>
      <c r="AF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  <c r="AE951" s="78"/>
      <c r="AF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  <c r="AE952" s="78"/>
      <c r="AF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  <c r="AE953" s="78"/>
      <c r="AF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  <c r="AE954" s="78"/>
      <c r="AF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  <c r="AE955" s="78"/>
      <c r="AF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  <c r="AE956" s="78"/>
      <c r="AF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  <c r="AE957" s="78"/>
      <c r="AF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  <c r="AE958" s="78"/>
      <c r="AF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  <c r="AE959" s="78"/>
      <c r="AF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  <c r="AE960" s="78"/>
      <c r="AF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  <c r="AE961" s="78"/>
      <c r="AF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  <c r="AE962" s="78"/>
      <c r="AF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  <c r="AE963" s="78"/>
      <c r="AF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  <c r="AE964" s="78"/>
      <c r="AF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  <c r="AE965" s="78"/>
      <c r="AF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  <c r="AE966" s="78"/>
      <c r="AF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  <c r="AE970" s="78"/>
      <c r="AF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  <c r="AE971" s="78"/>
      <c r="AF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  <c r="AE972" s="78"/>
      <c r="AF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  <c r="AE973" s="78"/>
      <c r="AF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  <c r="AE974" s="78"/>
      <c r="AF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  <c r="AE975" s="78"/>
      <c r="AF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  <c r="AE976" s="78"/>
      <c r="AF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  <c r="AE977" s="78"/>
      <c r="AF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  <c r="AE978" s="78"/>
      <c r="AF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  <c r="AE979" s="78"/>
      <c r="AF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  <c r="AE980" s="78"/>
      <c r="AF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  <c r="AE982" s="78"/>
      <c r="AF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  <c r="AE983" s="78"/>
      <c r="AF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  <c r="AE984" s="78"/>
      <c r="AF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  <c r="AE985" s="78"/>
      <c r="AF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  <c r="AE986" s="78"/>
      <c r="AF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  <c r="AE987" s="78"/>
      <c r="AF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  <c r="AE988" s="78"/>
      <c r="AF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  <c r="AE989" s="78"/>
      <c r="AF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  <c r="AE990" s="78"/>
      <c r="AF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  <c r="AF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  <c r="AF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  <c r="AE993" s="78"/>
      <c r="AF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  <c r="AE997" s="78"/>
      <c r="AF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  <c r="AE998" s="78"/>
      <c r="AF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  <c r="AE999" s="78"/>
      <c r="AF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  <c r="AE1000" s="78"/>
      <c r="AF1000" s="78"/>
    </row>
    <row r="100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  <c r="AD1001" s="78"/>
      <c r="AE1001" s="78"/>
      <c r="AF1001" s="78"/>
    </row>
  </sheetData>
  <mergeCells count="10">
    <mergeCell ref="N13:P15"/>
    <mergeCell ref="N16:P19"/>
    <mergeCell ref="A24:L24"/>
    <mergeCell ref="N1:P1"/>
    <mergeCell ref="A2:L2"/>
    <mergeCell ref="N2:P4"/>
    <mergeCell ref="N5:P8"/>
    <mergeCell ref="A7:L7"/>
    <mergeCell ref="A10:L10"/>
    <mergeCell ref="N12:P1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63"/>
    <col customWidth="1" min="13" max="13" width="60.88"/>
    <col customWidth="1" min="14" max="14" width="61.88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>
      <c r="A2" s="88" t="s">
        <v>1070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5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6" t="s">
        <v>1050</v>
      </c>
      <c r="B3" s="6" t="s">
        <v>735</v>
      </c>
      <c r="C3" s="6" t="s">
        <v>736</v>
      </c>
      <c r="D3" s="6" t="s">
        <v>737</v>
      </c>
      <c r="E3" s="6" t="s">
        <v>738</v>
      </c>
      <c r="F3" s="6" t="s">
        <v>739</v>
      </c>
      <c r="G3" s="6" t="s">
        <v>740</v>
      </c>
      <c r="H3" s="6" t="s">
        <v>741</v>
      </c>
      <c r="I3" s="6" t="s">
        <v>742</v>
      </c>
      <c r="J3" s="6" t="s">
        <v>743</v>
      </c>
      <c r="K3" s="6" t="s">
        <v>744</v>
      </c>
      <c r="L3" s="6" t="s">
        <v>219</v>
      </c>
      <c r="M3" s="126" t="s">
        <v>162</v>
      </c>
      <c r="N3" s="20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ht="107.25" customHeight="1">
      <c r="A4" s="6" t="s">
        <v>1071</v>
      </c>
      <c r="B4" s="89">
        <v>107.0</v>
      </c>
      <c r="C4" s="89">
        <v>158.0</v>
      </c>
      <c r="D4" s="89">
        <v>108.0</v>
      </c>
      <c r="E4" s="89">
        <v>107.0</v>
      </c>
      <c r="F4" s="89"/>
      <c r="G4" s="89"/>
      <c r="H4" s="89"/>
      <c r="I4" s="89"/>
      <c r="J4" s="6">
        <f t="shared" ref="J4:J10" si="1">SUM(B4:E4)</f>
        <v>480</v>
      </c>
      <c r="K4" s="6">
        <f t="shared" ref="K4:K10" si="2">SUM(F4:I4)</f>
        <v>0</v>
      </c>
      <c r="L4" s="6">
        <f t="shared" ref="L4:L10" si="3">SUM(J4:K4)</f>
        <v>480</v>
      </c>
      <c r="M4" s="127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6" t="s">
        <v>1072</v>
      </c>
      <c r="B5" s="89">
        <v>178.0</v>
      </c>
      <c r="C5" s="89">
        <v>195.0</v>
      </c>
      <c r="D5" s="89">
        <v>148.0</v>
      </c>
      <c r="E5" s="89">
        <v>184.0</v>
      </c>
      <c r="F5" s="89"/>
      <c r="G5" s="89"/>
      <c r="H5" s="89"/>
      <c r="I5" s="89"/>
      <c r="J5" s="6">
        <f t="shared" si="1"/>
        <v>705</v>
      </c>
      <c r="K5" s="6">
        <f t="shared" si="2"/>
        <v>0</v>
      </c>
      <c r="L5" s="6">
        <f t="shared" si="3"/>
        <v>705</v>
      </c>
      <c r="M5" s="128" t="s">
        <v>1073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6" t="s">
        <v>1074</v>
      </c>
      <c r="B6" s="89">
        <v>50.0</v>
      </c>
      <c r="C6" s="89">
        <v>41.0</v>
      </c>
      <c r="D6" s="89">
        <v>50.0</v>
      </c>
      <c r="E6" s="89">
        <v>37.0</v>
      </c>
      <c r="F6" s="89"/>
      <c r="G6" s="89"/>
      <c r="H6" s="89"/>
      <c r="I6" s="89"/>
      <c r="J6" s="6">
        <f t="shared" si="1"/>
        <v>178</v>
      </c>
      <c r="K6" s="6">
        <f t="shared" si="2"/>
        <v>0</v>
      </c>
      <c r="L6" s="6">
        <f t="shared" si="3"/>
        <v>178</v>
      </c>
      <c r="M6" s="56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6" t="s">
        <v>1075</v>
      </c>
      <c r="B7" s="89">
        <v>109.0</v>
      </c>
      <c r="C7" s="89">
        <v>118.0</v>
      </c>
      <c r="D7" s="89">
        <v>90.0</v>
      </c>
      <c r="E7" s="89">
        <v>92.0</v>
      </c>
      <c r="F7" s="89"/>
      <c r="G7" s="89"/>
      <c r="H7" s="89"/>
      <c r="I7" s="89"/>
      <c r="J7" s="6">
        <f t="shared" si="1"/>
        <v>409</v>
      </c>
      <c r="K7" s="6">
        <f t="shared" si="2"/>
        <v>0</v>
      </c>
      <c r="L7" s="6">
        <f t="shared" si="3"/>
        <v>409</v>
      </c>
      <c r="M7" s="56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6" t="s">
        <v>1076</v>
      </c>
      <c r="B8" s="89">
        <v>50.0</v>
      </c>
      <c r="C8" s="89">
        <v>41.0</v>
      </c>
      <c r="D8" s="89">
        <v>50.0</v>
      </c>
      <c r="E8" s="89">
        <v>37.0</v>
      </c>
      <c r="F8" s="89"/>
      <c r="G8" s="89"/>
      <c r="H8" s="89"/>
      <c r="I8" s="89"/>
      <c r="J8" s="6">
        <f t="shared" si="1"/>
        <v>178</v>
      </c>
      <c r="K8" s="6">
        <f t="shared" si="2"/>
        <v>0</v>
      </c>
      <c r="L8" s="6">
        <f t="shared" si="3"/>
        <v>178</v>
      </c>
      <c r="M8" s="56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6" t="s">
        <v>1077</v>
      </c>
      <c r="B9" s="89">
        <v>106.0</v>
      </c>
      <c r="C9" s="89">
        <v>125.0</v>
      </c>
      <c r="D9" s="89">
        <v>120.0</v>
      </c>
      <c r="E9" s="89">
        <v>54.0</v>
      </c>
      <c r="F9" s="89"/>
      <c r="G9" s="89"/>
      <c r="H9" s="89"/>
      <c r="I9" s="89"/>
      <c r="J9" s="6">
        <f t="shared" si="1"/>
        <v>405</v>
      </c>
      <c r="K9" s="6">
        <f t="shared" si="2"/>
        <v>0</v>
      </c>
      <c r="L9" s="6">
        <f t="shared" si="3"/>
        <v>405</v>
      </c>
      <c r="M9" s="56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6" t="s">
        <v>1078</v>
      </c>
      <c r="B10" s="6">
        <f t="shared" ref="B10:I10" si="4">SUM(B4:B9)</f>
        <v>600</v>
      </c>
      <c r="C10" s="6">
        <f t="shared" si="4"/>
        <v>678</v>
      </c>
      <c r="D10" s="6">
        <f t="shared" si="4"/>
        <v>566</v>
      </c>
      <c r="E10" s="6">
        <f t="shared" si="4"/>
        <v>511</v>
      </c>
      <c r="F10" s="6">
        <f t="shared" si="4"/>
        <v>0</v>
      </c>
      <c r="G10" s="6">
        <f t="shared" si="4"/>
        <v>0</v>
      </c>
      <c r="H10" s="6">
        <f t="shared" si="4"/>
        <v>0</v>
      </c>
      <c r="I10" s="6">
        <f t="shared" si="4"/>
        <v>0</v>
      </c>
      <c r="J10" s="6">
        <f t="shared" si="1"/>
        <v>2355</v>
      </c>
      <c r="K10" s="6">
        <f t="shared" si="2"/>
        <v>0</v>
      </c>
      <c r="L10" s="6">
        <f t="shared" si="3"/>
        <v>2355</v>
      </c>
      <c r="M10" s="56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88" t="s">
        <v>1079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5"/>
      <c r="M11" s="38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>
      <c r="A14" s="88" t="s">
        <v>1080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5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>
      <c r="A15" s="6" t="s">
        <v>1050</v>
      </c>
      <c r="B15" s="6" t="s">
        <v>735</v>
      </c>
      <c r="C15" s="6" t="s">
        <v>736</v>
      </c>
      <c r="D15" s="6" t="s">
        <v>737</v>
      </c>
      <c r="E15" s="6" t="s">
        <v>738</v>
      </c>
      <c r="F15" s="6" t="s">
        <v>739</v>
      </c>
      <c r="G15" s="6" t="s">
        <v>740</v>
      </c>
      <c r="H15" s="6" t="s">
        <v>741</v>
      </c>
      <c r="I15" s="6" t="s">
        <v>742</v>
      </c>
      <c r="J15" s="6" t="s">
        <v>743</v>
      </c>
      <c r="K15" s="6" t="s">
        <v>744</v>
      </c>
      <c r="L15" s="6" t="s">
        <v>4</v>
      </c>
      <c r="M15" s="31" t="s">
        <v>162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>
      <c r="A16" s="6" t="s">
        <v>1081</v>
      </c>
      <c r="B16" s="90">
        <v>3496.0</v>
      </c>
      <c r="C16" s="90">
        <v>3816.0</v>
      </c>
      <c r="D16" s="90">
        <v>3332.0</v>
      </c>
      <c r="E16" s="90"/>
      <c r="F16" s="90"/>
      <c r="G16" s="90"/>
      <c r="H16" s="90"/>
      <c r="I16" s="90"/>
      <c r="J16" s="8">
        <f t="shared" ref="J16:J26" si="5">SUM(B16:E16)</f>
        <v>10644</v>
      </c>
      <c r="K16" s="8">
        <f t="shared" ref="K16:K26" si="6">SUM(F16:I16)</f>
        <v>0</v>
      </c>
      <c r="L16" s="8">
        <f t="shared" ref="L16:L26" si="7">SUM(J16:K16)</f>
        <v>10644</v>
      </c>
      <c r="M16" s="129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>
      <c r="A17" s="6" t="s">
        <v>1082</v>
      </c>
      <c r="B17" s="89">
        <v>109.0</v>
      </c>
      <c r="C17" s="89">
        <v>151.0</v>
      </c>
      <c r="D17" s="89">
        <v>74.0</v>
      </c>
      <c r="E17" s="89"/>
      <c r="F17" s="89"/>
      <c r="G17" s="89"/>
      <c r="H17" s="89"/>
      <c r="I17" s="89"/>
      <c r="J17" s="8">
        <f t="shared" si="5"/>
        <v>334</v>
      </c>
      <c r="K17" s="8">
        <f t="shared" si="6"/>
        <v>0</v>
      </c>
      <c r="L17" s="8">
        <f t="shared" si="7"/>
        <v>334</v>
      </c>
      <c r="M17" s="56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>
      <c r="A18" s="6" t="s">
        <v>1083</v>
      </c>
      <c r="B18" s="89">
        <v>38.0</v>
      </c>
      <c r="C18" s="89">
        <v>139.0</v>
      </c>
      <c r="D18" s="89">
        <v>201.0</v>
      </c>
      <c r="E18" s="89"/>
      <c r="F18" s="89"/>
      <c r="G18" s="89"/>
      <c r="H18" s="89"/>
      <c r="I18" s="89"/>
      <c r="J18" s="8">
        <f t="shared" si="5"/>
        <v>378</v>
      </c>
      <c r="K18" s="8">
        <f t="shared" si="6"/>
        <v>0</v>
      </c>
      <c r="L18" s="8">
        <f t="shared" si="7"/>
        <v>378</v>
      </c>
      <c r="M18" s="56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>
      <c r="A19" s="6" t="s">
        <v>1084</v>
      </c>
      <c r="B19" s="89">
        <v>89.0</v>
      </c>
      <c r="C19" s="89">
        <v>78.0</v>
      </c>
      <c r="D19" s="89">
        <v>29.0</v>
      </c>
      <c r="E19" s="89"/>
      <c r="F19" s="89"/>
      <c r="G19" s="89"/>
      <c r="H19" s="89"/>
      <c r="I19" s="89"/>
      <c r="J19" s="8">
        <f t="shared" si="5"/>
        <v>196</v>
      </c>
      <c r="K19" s="8">
        <f t="shared" si="6"/>
        <v>0</v>
      </c>
      <c r="L19" s="8">
        <f t="shared" si="7"/>
        <v>196</v>
      </c>
      <c r="M19" s="56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>
      <c r="A20" s="6" t="s">
        <v>1085</v>
      </c>
      <c r="B20" s="90">
        <v>1254.0</v>
      </c>
      <c r="C20" s="90">
        <v>1694.0</v>
      </c>
      <c r="D20" s="90">
        <v>1490.0</v>
      </c>
      <c r="E20" s="90"/>
      <c r="F20" s="90"/>
      <c r="G20" s="90"/>
      <c r="H20" s="90"/>
      <c r="I20" s="90"/>
      <c r="J20" s="8">
        <f t="shared" si="5"/>
        <v>4438</v>
      </c>
      <c r="K20" s="8">
        <f t="shared" si="6"/>
        <v>0</v>
      </c>
      <c r="L20" s="8">
        <f t="shared" si="7"/>
        <v>4438</v>
      </c>
      <c r="M20" s="56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>
      <c r="A21" s="6" t="s">
        <v>1086</v>
      </c>
      <c r="B21" s="89">
        <v>66.0</v>
      </c>
      <c r="C21" s="89">
        <v>90.0</v>
      </c>
      <c r="D21" s="89">
        <v>90.0</v>
      </c>
      <c r="E21" s="89"/>
      <c r="F21" s="89"/>
      <c r="G21" s="89"/>
      <c r="H21" s="89"/>
      <c r="I21" s="89"/>
      <c r="J21" s="8">
        <f t="shared" si="5"/>
        <v>246</v>
      </c>
      <c r="K21" s="8">
        <f t="shared" si="6"/>
        <v>0</v>
      </c>
      <c r="L21" s="8">
        <f t="shared" si="7"/>
        <v>246</v>
      </c>
      <c r="M21" s="38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>
      <c r="A22" s="6" t="s">
        <v>1087</v>
      </c>
      <c r="B22" s="89">
        <v>141.0</v>
      </c>
      <c r="C22" s="89">
        <v>165.0</v>
      </c>
      <c r="D22" s="89">
        <v>103.0</v>
      </c>
      <c r="E22" s="89"/>
      <c r="F22" s="89"/>
      <c r="G22" s="89"/>
      <c r="H22" s="89"/>
      <c r="I22" s="89"/>
      <c r="J22" s="8">
        <f t="shared" si="5"/>
        <v>409</v>
      </c>
      <c r="K22" s="8">
        <f t="shared" si="6"/>
        <v>0</v>
      </c>
      <c r="L22" s="8">
        <f t="shared" si="7"/>
        <v>409</v>
      </c>
      <c r="M22" s="128" t="s">
        <v>1088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>
      <c r="A23" s="6" t="s">
        <v>1089</v>
      </c>
      <c r="B23" s="89">
        <v>10.0</v>
      </c>
      <c r="C23" s="89">
        <v>28.0</v>
      </c>
      <c r="D23" s="89">
        <v>15.0</v>
      </c>
      <c r="E23" s="89"/>
      <c r="F23" s="89"/>
      <c r="G23" s="89"/>
      <c r="H23" s="89"/>
      <c r="I23" s="89"/>
      <c r="J23" s="8">
        <f t="shared" si="5"/>
        <v>53</v>
      </c>
      <c r="K23" s="8">
        <f t="shared" si="6"/>
        <v>0</v>
      </c>
      <c r="L23" s="8">
        <f t="shared" si="7"/>
        <v>53</v>
      </c>
      <c r="M23" s="56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>
      <c r="A24" s="6" t="s">
        <v>1090</v>
      </c>
      <c r="B24" s="89">
        <v>6.0</v>
      </c>
      <c r="C24" s="89">
        <v>6.0</v>
      </c>
      <c r="D24" s="89">
        <v>0.0</v>
      </c>
      <c r="E24" s="89"/>
      <c r="F24" s="89"/>
      <c r="G24" s="89"/>
      <c r="H24" s="89"/>
      <c r="I24" s="89"/>
      <c r="J24" s="8">
        <f t="shared" si="5"/>
        <v>12</v>
      </c>
      <c r="K24" s="8">
        <f t="shared" si="6"/>
        <v>0</v>
      </c>
      <c r="L24" s="8">
        <f t="shared" si="7"/>
        <v>12</v>
      </c>
      <c r="M24" s="56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>
      <c r="A25" s="6" t="s">
        <v>945</v>
      </c>
      <c r="B25" s="89">
        <v>0.0</v>
      </c>
      <c r="C25" s="89">
        <v>12.0</v>
      </c>
      <c r="D25" s="89">
        <v>0.0</v>
      </c>
      <c r="E25" s="89"/>
      <c r="F25" s="89"/>
      <c r="G25" s="89"/>
      <c r="H25" s="89"/>
      <c r="I25" s="89"/>
      <c r="J25" s="8">
        <f t="shared" si="5"/>
        <v>12</v>
      </c>
      <c r="K25" s="8">
        <f t="shared" si="6"/>
        <v>0</v>
      </c>
      <c r="L25" s="8">
        <f t="shared" si="7"/>
        <v>12</v>
      </c>
      <c r="M25" s="56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>
      <c r="A26" s="6" t="s">
        <v>1091</v>
      </c>
      <c r="B26" s="8">
        <f t="shared" ref="B26:I26" si="8">SUM(B16:B25)</f>
        <v>5209</v>
      </c>
      <c r="C26" s="8">
        <f t="shared" si="8"/>
        <v>6179</v>
      </c>
      <c r="D26" s="8">
        <f t="shared" si="8"/>
        <v>5334</v>
      </c>
      <c r="E26" s="8">
        <f t="shared" si="8"/>
        <v>0</v>
      </c>
      <c r="F26" s="8">
        <f t="shared" si="8"/>
        <v>0</v>
      </c>
      <c r="G26" s="8">
        <f t="shared" si="8"/>
        <v>0</v>
      </c>
      <c r="H26" s="8">
        <f t="shared" si="8"/>
        <v>0</v>
      </c>
      <c r="I26" s="8">
        <f t="shared" si="8"/>
        <v>0</v>
      </c>
      <c r="J26" s="8">
        <f t="shared" si="5"/>
        <v>16722</v>
      </c>
      <c r="K26" s="8">
        <f t="shared" si="6"/>
        <v>0</v>
      </c>
      <c r="L26" s="8">
        <f t="shared" si="7"/>
        <v>16722</v>
      </c>
      <c r="M26" s="38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>
      <c r="A27" s="88" t="s">
        <v>1092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>
      <c r="A28" s="9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>
      <c r="A30" s="88" t="s">
        <v>1093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5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>
      <c r="A31" s="6" t="s">
        <v>1050</v>
      </c>
      <c r="B31" s="6" t="s">
        <v>1094</v>
      </c>
      <c r="C31" s="6" t="s">
        <v>1095</v>
      </c>
      <c r="D31" s="6" t="s">
        <v>1096</v>
      </c>
      <c r="E31" s="6" t="s">
        <v>1097</v>
      </c>
      <c r="F31" s="6" t="s">
        <v>739</v>
      </c>
      <c r="G31" s="6" t="s">
        <v>740</v>
      </c>
      <c r="H31" s="6" t="s">
        <v>741</v>
      </c>
      <c r="I31" s="6" t="s">
        <v>742</v>
      </c>
      <c r="J31" s="6" t="s">
        <v>743</v>
      </c>
      <c r="K31" s="6" t="s">
        <v>744</v>
      </c>
      <c r="L31" s="6" t="s">
        <v>4</v>
      </c>
      <c r="M31" s="31" t="s">
        <v>162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>
      <c r="A32" s="6" t="s">
        <v>1098</v>
      </c>
      <c r="B32" s="89">
        <v>211.0</v>
      </c>
      <c r="C32" s="89">
        <v>137.0</v>
      </c>
      <c r="D32" s="89">
        <v>165.0</v>
      </c>
      <c r="E32" s="89">
        <v>186.0</v>
      </c>
      <c r="F32" s="89"/>
      <c r="G32" s="89"/>
      <c r="H32" s="89"/>
      <c r="I32" s="89"/>
      <c r="J32" s="6">
        <f t="shared" ref="J32:J41" si="9">SUM(B32:E32)</f>
        <v>699</v>
      </c>
      <c r="K32" s="6">
        <f t="shared" ref="K32:K41" si="10">SUM(F32:I32)</f>
        <v>0</v>
      </c>
      <c r="L32" s="6">
        <f t="shared" ref="L32:L42" si="11">SUM(J32:K32)</f>
        <v>699</v>
      </c>
      <c r="M32" s="130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>
      <c r="A33" s="6" t="s">
        <v>1099</v>
      </c>
      <c r="B33" s="89">
        <v>371.0</v>
      </c>
      <c r="C33" s="89">
        <v>275.0</v>
      </c>
      <c r="D33" s="89">
        <v>210.0</v>
      </c>
      <c r="E33" s="89">
        <v>405.0</v>
      </c>
      <c r="F33" s="89"/>
      <c r="G33" s="89"/>
      <c r="H33" s="89"/>
      <c r="I33" s="89"/>
      <c r="J33" s="6">
        <f t="shared" si="9"/>
        <v>1261</v>
      </c>
      <c r="K33" s="6">
        <f t="shared" si="10"/>
        <v>0</v>
      </c>
      <c r="L33" s="6">
        <f t="shared" si="11"/>
        <v>1261</v>
      </c>
      <c r="M33" s="56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>
      <c r="A34" s="6" t="s">
        <v>1100</v>
      </c>
      <c r="B34" s="89">
        <v>189.0</v>
      </c>
      <c r="C34" s="89">
        <v>211.0</v>
      </c>
      <c r="D34" s="89">
        <v>198.0</v>
      </c>
      <c r="E34" s="89">
        <v>208.0</v>
      </c>
      <c r="F34" s="89"/>
      <c r="G34" s="89"/>
      <c r="H34" s="89"/>
      <c r="I34" s="89"/>
      <c r="J34" s="6">
        <f t="shared" si="9"/>
        <v>806</v>
      </c>
      <c r="K34" s="6">
        <f t="shared" si="10"/>
        <v>0</v>
      </c>
      <c r="L34" s="6">
        <f t="shared" si="11"/>
        <v>806</v>
      </c>
      <c r="M34" s="5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>
      <c r="A35" s="6" t="s">
        <v>1101</v>
      </c>
      <c r="B35" s="89">
        <v>260.0</v>
      </c>
      <c r="C35" s="89">
        <v>226.0</v>
      </c>
      <c r="D35" s="89">
        <v>226.0</v>
      </c>
      <c r="E35" s="89">
        <v>287.0</v>
      </c>
      <c r="F35" s="89"/>
      <c r="G35" s="89"/>
      <c r="H35" s="89"/>
      <c r="I35" s="89"/>
      <c r="J35" s="6">
        <f t="shared" si="9"/>
        <v>999</v>
      </c>
      <c r="K35" s="6">
        <f t="shared" si="10"/>
        <v>0</v>
      </c>
      <c r="L35" s="6">
        <f t="shared" si="11"/>
        <v>999</v>
      </c>
      <c r="M35" s="5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>
      <c r="A36" s="6" t="s">
        <v>1102</v>
      </c>
      <c r="B36" s="89">
        <v>32.0</v>
      </c>
      <c r="C36" s="89">
        <v>28.0</v>
      </c>
      <c r="D36" s="89">
        <v>37.0</v>
      </c>
      <c r="E36" s="89">
        <v>32.0</v>
      </c>
      <c r="F36" s="89"/>
      <c r="G36" s="89"/>
      <c r="H36" s="89"/>
      <c r="I36" s="89"/>
      <c r="J36" s="6">
        <f t="shared" si="9"/>
        <v>129</v>
      </c>
      <c r="K36" s="6">
        <f t="shared" si="10"/>
        <v>0</v>
      </c>
      <c r="L36" s="6">
        <f t="shared" si="11"/>
        <v>129</v>
      </c>
      <c r="M36" s="5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>
      <c r="A37" s="6" t="s">
        <v>1103</v>
      </c>
      <c r="B37" s="89">
        <v>367.0</v>
      </c>
      <c r="C37" s="89">
        <v>248.0</v>
      </c>
      <c r="D37" s="89">
        <v>328.0</v>
      </c>
      <c r="E37" s="89">
        <v>296.0</v>
      </c>
      <c r="F37" s="89"/>
      <c r="G37" s="89"/>
      <c r="H37" s="89"/>
      <c r="I37" s="89"/>
      <c r="J37" s="6">
        <f t="shared" si="9"/>
        <v>1239</v>
      </c>
      <c r="K37" s="6">
        <f t="shared" si="10"/>
        <v>0</v>
      </c>
      <c r="L37" s="6">
        <f t="shared" si="11"/>
        <v>1239</v>
      </c>
      <c r="M37" s="5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>
      <c r="A38" s="6" t="s">
        <v>1104</v>
      </c>
      <c r="B38" s="89">
        <v>14.0</v>
      </c>
      <c r="C38" s="89">
        <v>16.0</v>
      </c>
      <c r="D38" s="89">
        <v>8.0</v>
      </c>
      <c r="E38" s="89">
        <v>11.0</v>
      </c>
      <c r="F38" s="89"/>
      <c r="G38" s="89"/>
      <c r="H38" s="89"/>
      <c r="I38" s="89"/>
      <c r="J38" s="6">
        <f t="shared" si="9"/>
        <v>49</v>
      </c>
      <c r="K38" s="6">
        <f t="shared" si="10"/>
        <v>0</v>
      </c>
      <c r="L38" s="6">
        <f t="shared" si="11"/>
        <v>49</v>
      </c>
      <c r="M38" s="5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6" t="s">
        <v>1105</v>
      </c>
      <c r="B39" s="89">
        <v>2081.0</v>
      </c>
      <c r="C39" s="89">
        <v>2164.0</v>
      </c>
      <c r="D39" s="89">
        <v>2052.0</v>
      </c>
      <c r="E39" s="89">
        <v>2024.0</v>
      </c>
      <c r="F39" s="89"/>
      <c r="G39" s="89"/>
      <c r="H39" s="89"/>
      <c r="I39" s="89"/>
      <c r="J39" s="6">
        <f t="shared" si="9"/>
        <v>8321</v>
      </c>
      <c r="K39" s="6">
        <f t="shared" si="10"/>
        <v>0</v>
      </c>
      <c r="L39" s="6">
        <f t="shared" si="11"/>
        <v>8321</v>
      </c>
      <c r="M39" s="3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6" t="s">
        <v>1106</v>
      </c>
      <c r="B40" s="89">
        <v>22.0</v>
      </c>
      <c r="C40" s="89">
        <v>99.0</v>
      </c>
      <c r="D40" s="89">
        <v>171.0</v>
      </c>
      <c r="E40" s="89">
        <v>175.0</v>
      </c>
      <c r="F40" s="89"/>
      <c r="G40" s="89"/>
      <c r="H40" s="89"/>
      <c r="I40" s="89"/>
      <c r="J40" s="6">
        <f t="shared" si="9"/>
        <v>467</v>
      </c>
      <c r="K40" s="6">
        <f t="shared" si="10"/>
        <v>0</v>
      </c>
      <c r="L40" s="6">
        <f t="shared" si="11"/>
        <v>467</v>
      </c>
      <c r="M40" s="128" t="s">
        <v>1107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6" t="s">
        <v>1090</v>
      </c>
      <c r="B41" s="89">
        <v>1.0</v>
      </c>
      <c r="C41" s="89">
        <v>0.0</v>
      </c>
      <c r="D41" s="89">
        <v>2.0</v>
      </c>
      <c r="E41" s="89">
        <v>0.0</v>
      </c>
      <c r="F41" s="89"/>
      <c r="G41" s="89"/>
      <c r="H41" s="89"/>
      <c r="I41" s="89"/>
      <c r="J41" s="6">
        <f t="shared" si="9"/>
        <v>3</v>
      </c>
      <c r="K41" s="6">
        <f t="shared" si="10"/>
        <v>0</v>
      </c>
      <c r="L41" s="6">
        <f t="shared" si="11"/>
        <v>3</v>
      </c>
      <c r="M41" s="5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6" t="s">
        <v>1091</v>
      </c>
      <c r="B42" s="6">
        <f t="shared" ref="B42:K42" si="12">SUM(B32:B41)</f>
        <v>3548</v>
      </c>
      <c r="C42" s="6">
        <f t="shared" si="12"/>
        <v>3404</v>
      </c>
      <c r="D42" s="6">
        <f t="shared" si="12"/>
        <v>3397</v>
      </c>
      <c r="E42" s="6">
        <f t="shared" si="12"/>
        <v>3624</v>
      </c>
      <c r="F42" s="6">
        <f t="shared" si="12"/>
        <v>0</v>
      </c>
      <c r="G42" s="6">
        <f t="shared" si="12"/>
        <v>0</v>
      </c>
      <c r="H42" s="6">
        <f t="shared" si="12"/>
        <v>0</v>
      </c>
      <c r="I42" s="6">
        <f t="shared" si="12"/>
        <v>0</v>
      </c>
      <c r="J42" s="6">
        <f t="shared" si="12"/>
        <v>13973</v>
      </c>
      <c r="K42" s="6">
        <f t="shared" si="12"/>
        <v>0</v>
      </c>
      <c r="L42" s="6">
        <f t="shared" si="11"/>
        <v>13973</v>
      </c>
      <c r="M42" s="3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88" t="s">
        <v>1108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88" t="s">
        <v>1109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5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6" t="s">
        <v>1050</v>
      </c>
      <c r="B47" s="6" t="s">
        <v>1094</v>
      </c>
      <c r="C47" s="6" t="s">
        <v>1095</v>
      </c>
      <c r="D47" s="6" t="s">
        <v>1096</v>
      </c>
      <c r="E47" s="6" t="s">
        <v>1097</v>
      </c>
      <c r="F47" s="6" t="s">
        <v>739</v>
      </c>
      <c r="G47" s="6" t="s">
        <v>740</v>
      </c>
      <c r="H47" s="6" t="s">
        <v>741</v>
      </c>
      <c r="I47" s="6" t="s">
        <v>742</v>
      </c>
      <c r="J47" s="6" t="s">
        <v>743</v>
      </c>
      <c r="K47" s="6" t="s">
        <v>744</v>
      </c>
      <c r="L47" s="6" t="s">
        <v>4</v>
      </c>
      <c r="M47" s="31" t="s">
        <v>162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6" t="s">
        <v>1110</v>
      </c>
      <c r="B48" s="89">
        <v>0.0</v>
      </c>
      <c r="C48" s="89">
        <v>9.0</v>
      </c>
      <c r="D48" s="89">
        <v>21.0</v>
      </c>
      <c r="E48" s="89">
        <v>0.0</v>
      </c>
      <c r="F48" s="89"/>
      <c r="G48" s="89"/>
      <c r="H48" s="89"/>
      <c r="I48" s="89"/>
      <c r="J48" s="6">
        <f t="shared" ref="J48:J60" si="13">SUM(B48:E48)</f>
        <v>30</v>
      </c>
      <c r="K48" s="6">
        <f t="shared" ref="K48:K60" si="14">SUM(F48:I48)</f>
        <v>0</v>
      </c>
      <c r="L48" s="6">
        <f t="shared" ref="L48:L60" si="15">SUM(J48:K48)</f>
        <v>30</v>
      </c>
      <c r="M48" s="130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6" t="s">
        <v>1111</v>
      </c>
      <c r="B49" s="89">
        <v>91.0</v>
      </c>
      <c r="C49" s="89">
        <v>281.0</v>
      </c>
      <c r="D49" s="89">
        <v>77.0</v>
      </c>
      <c r="E49" s="89">
        <v>99.0</v>
      </c>
      <c r="F49" s="89"/>
      <c r="G49" s="89"/>
      <c r="H49" s="89"/>
      <c r="I49" s="89"/>
      <c r="J49" s="6">
        <f t="shared" si="13"/>
        <v>548</v>
      </c>
      <c r="K49" s="6">
        <f t="shared" si="14"/>
        <v>0</v>
      </c>
      <c r="L49" s="6">
        <f t="shared" si="15"/>
        <v>548</v>
      </c>
      <c r="M49" s="56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6" t="s">
        <v>1112</v>
      </c>
      <c r="B50" s="89">
        <v>63.0</v>
      </c>
      <c r="C50" s="89">
        <v>81.0</v>
      </c>
      <c r="D50" s="89">
        <v>73.0</v>
      </c>
      <c r="E50" s="89">
        <v>77.0</v>
      </c>
      <c r="F50" s="89"/>
      <c r="G50" s="89"/>
      <c r="H50" s="89"/>
      <c r="I50" s="89"/>
      <c r="J50" s="6">
        <f t="shared" si="13"/>
        <v>294</v>
      </c>
      <c r="K50" s="6">
        <f t="shared" si="14"/>
        <v>0</v>
      </c>
      <c r="L50" s="6">
        <f t="shared" si="15"/>
        <v>294</v>
      </c>
      <c r="M50" s="56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6" t="s">
        <v>1113</v>
      </c>
      <c r="B51" s="89">
        <v>32.0</v>
      </c>
      <c r="C51" s="89">
        <v>33.0</v>
      </c>
      <c r="D51" s="89">
        <v>29.0</v>
      </c>
      <c r="E51" s="89">
        <v>30.0</v>
      </c>
      <c r="F51" s="89"/>
      <c r="G51" s="89"/>
      <c r="H51" s="89"/>
      <c r="I51" s="89"/>
      <c r="J51" s="6">
        <f t="shared" si="13"/>
        <v>124</v>
      </c>
      <c r="K51" s="6">
        <f t="shared" si="14"/>
        <v>0</v>
      </c>
      <c r="L51" s="6">
        <f t="shared" si="15"/>
        <v>124</v>
      </c>
      <c r="M51" s="56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6" t="s">
        <v>1114</v>
      </c>
      <c r="B52" s="89">
        <v>0.0</v>
      </c>
      <c r="C52" s="89">
        <v>4.0</v>
      </c>
      <c r="D52" s="89">
        <v>4.0</v>
      </c>
      <c r="E52" s="89">
        <v>4.0</v>
      </c>
      <c r="F52" s="89"/>
      <c r="G52" s="89"/>
      <c r="H52" s="89"/>
      <c r="I52" s="89"/>
      <c r="J52" s="6">
        <f t="shared" si="13"/>
        <v>12</v>
      </c>
      <c r="K52" s="6">
        <f t="shared" si="14"/>
        <v>0</v>
      </c>
      <c r="L52" s="6">
        <f t="shared" si="15"/>
        <v>12</v>
      </c>
      <c r="M52" s="56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6" t="s">
        <v>1115</v>
      </c>
      <c r="B53" s="89">
        <v>128.0</v>
      </c>
      <c r="C53" s="89">
        <v>105.0</v>
      </c>
      <c r="D53" s="89">
        <v>116.0</v>
      </c>
      <c r="E53" s="89">
        <v>130.0</v>
      </c>
      <c r="F53" s="89"/>
      <c r="G53" s="89"/>
      <c r="H53" s="89"/>
      <c r="I53" s="89"/>
      <c r="J53" s="6">
        <f t="shared" si="13"/>
        <v>479</v>
      </c>
      <c r="K53" s="6">
        <f t="shared" si="14"/>
        <v>0</v>
      </c>
      <c r="L53" s="6">
        <f t="shared" si="15"/>
        <v>479</v>
      </c>
      <c r="M53" s="56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6" t="s">
        <v>1116</v>
      </c>
      <c r="B54" s="89">
        <v>16.0</v>
      </c>
      <c r="C54" s="89">
        <v>32.0</v>
      </c>
      <c r="D54" s="89">
        <v>24.0</v>
      </c>
      <c r="E54" s="89">
        <v>25.0</v>
      </c>
      <c r="F54" s="89"/>
      <c r="G54" s="89"/>
      <c r="H54" s="89"/>
      <c r="I54" s="89"/>
      <c r="J54" s="6">
        <f t="shared" si="13"/>
        <v>97</v>
      </c>
      <c r="K54" s="6">
        <f t="shared" si="14"/>
        <v>0</v>
      </c>
      <c r="L54" s="6">
        <f t="shared" si="15"/>
        <v>97</v>
      </c>
      <c r="M54" s="56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>
      <c r="A55" s="6" t="s">
        <v>1117</v>
      </c>
      <c r="B55" s="89">
        <v>12.0</v>
      </c>
      <c r="C55" s="89">
        <v>5.0</v>
      </c>
      <c r="D55" s="89">
        <v>10.0</v>
      </c>
      <c r="E55" s="89">
        <v>3.0</v>
      </c>
      <c r="F55" s="89"/>
      <c r="G55" s="89"/>
      <c r="H55" s="89"/>
      <c r="I55" s="89"/>
      <c r="J55" s="6">
        <f t="shared" si="13"/>
        <v>30</v>
      </c>
      <c r="K55" s="6">
        <f t="shared" si="14"/>
        <v>0</v>
      </c>
      <c r="L55" s="6">
        <f t="shared" si="15"/>
        <v>30</v>
      </c>
      <c r="M55" s="38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>
      <c r="A56" s="6" t="s">
        <v>1118</v>
      </c>
      <c r="B56" s="89">
        <v>204.0</v>
      </c>
      <c r="C56" s="89">
        <v>234.0</v>
      </c>
      <c r="D56" s="89">
        <v>205.0</v>
      </c>
      <c r="E56" s="89">
        <v>210.0</v>
      </c>
      <c r="F56" s="89"/>
      <c r="G56" s="89"/>
      <c r="H56" s="89"/>
      <c r="I56" s="89"/>
      <c r="J56" s="6">
        <f t="shared" si="13"/>
        <v>853</v>
      </c>
      <c r="K56" s="6">
        <f t="shared" si="14"/>
        <v>0</v>
      </c>
      <c r="L56" s="6">
        <f t="shared" si="15"/>
        <v>853</v>
      </c>
      <c r="M56" s="128" t="s">
        <v>1119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>
      <c r="A57" s="6" t="s">
        <v>1120</v>
      </c>
      <c r="B57" s="89">
        <v>590.0</v>
      </c>
      <c r="C57" s="89">
        <v>874.0</v>
      </c>
      <c r="D57" s="89">
        <v>657.0</v>
      </c>
      <c r="E57" s="89">
        <v>647.0</v>
      </c>
      <c r="F57" s="89"/>
      <c r="G57" s="89"/>
      <c r="H57" s="89"/>
      <c r="I57" s="89"/>
      <c r="J57" s="6">
        <f t="shared" si="13"/>
        <v>2768</v>
      </c>
      <c r="K57" s="6">
        <f t="shared" si="14"/>
        <v>0</v>
      </c>
      <c r="L57" s="6">
        <f t="shared" si="15"/>
        <v>2768</v>
      </c>
      <c r="M57" s="56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>
      <c r="A58" s="6" t="s">
        <v>1121</v>
      </c>
      <c r="B58" s="89">
        <v>44.0</v>
      </c>
      <c r="C58" s="89">
        <v>90.0</v>
      </c>
      <c r="D58" s="89">
        <v>98.0</v>
      </c>
      <c r="E58" s="89">
        <v>69.0</v>
      </c>
      <c r="F58" s="89"/>
      <c r="G58" s="89"/>
      <c r="H58" s="89"/>
      <c r="I58" s="89"/>
      <c r="J58" s="6">
        <f t="shared" si="13"/>
        <v>301</v>
      </c>
      <c r="K58" s="6">
        <f t="shared" si="14"/>
        <v>0</v>
      </c>
      <c r="L58" s="6">
        <f t="shared" si="15"/>
        <v>301</v>
      </c>
      <c r="M58" s="56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>
      <c r="A59" s="6" t="s">
        <v>1122</v>
      </c>
      <c r="B59" s="131">
        <v>1.0</v>
      </c>
      <c r="C59" s="131">
        <v>5.0</v>
      </c>
      <c r="D59" s="131">
        <v>3.0</v>
      </c>
      <c r="E59" s="131">
        <v>2.0</v>
      </c>
      <c r="F59" s="131"/>
      <c r="G59" s="131"/>
      <c r="H59" s="131"/>
      <c r="I59" s="131"/>
      <c r="J59" s="6">
        <f t="shared" si="13"/>
        <v>11</v>
      </c>
      <c r="K59" s="6">
        <f t="shared" si="14"/>
        <v>0</v>
      </c>
      <c r="L59" s="6">
        <f t="shared" si="15"/>
        <v>11</v>
      </c>
      <c r="M59" s="56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>
      <c r="A60" s="6" t="s">
        <v>1091</v>
      </c>
      <c r="B60" s="6">
        <f t="shared" ref="B60:I60" si="16">SUM(B48:B59)</f>
        <v>1181</v>
      </c>
      <c r="C60" s="6">
        <f t="shared" si="16"/>
        <v>1753</v>
      </c>
      <c r="D60" s="6">
        <f t="shared" si="16"/>
        <v>1317</v>
      </c>
      <c r="E60" s="6">
        <f t="shared" si="16"/>
        <v>1296</v>
      </c>
      <c r="F60" s="6">
        <f t="shared" si="16"/>
        <v>0</v>
      </c>
      <c r="G60" s="6">
        <f t="shared" si="16"/>
        <v>0</v>
      </c>
      <c r="H60" s="6">
        <f t="shared" si="16"/>
        <v>0</v>
      </c>
      <c r="I60" s="6">
        <f t="shared" si="16"/>
        <v>0</v>
      </c>
      <c r="J60" s="6">
        <f t="shared" si="13"/>
        <v>5547</v>
      </c>
      <c r="K60" s="6">
        <f t="shared" si="14"/>
        <v>0</v>
      </c>
      <c r="L60" s="6">
        <f t="shared" si="15"/>
        <v>5547</v>
      </c>
      <c r="M60" s="38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>
      <c r="A61" s="88" t="s">
        <v>1108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5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>
      <c r="A62" s="94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>
      <c r="A64" s="88" t="s">
        <v>1123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5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>
      <c r="A65" s="6" t="s">
        <v>1124</v>
      </c>
      <c r="B65" s="6" t="s">
        <v>735</v>
      </c>
      <c r="C65" s="6" t="s">
        <v>736</v>
      </c>
      <c r="D65" s="6" t="s">
        <v>737</v>
      </c>
      <c r="E65" s="6" t="s">
        <v>738</v>
      </c>
      <c r="F65" s="6" t="s">
        <v>739</v>
      </c>
      <c r="G65" s="6" t="s">
        <v>740</v>
      </c>
      <c r="H65" s="6" t="s">
        <v>741</v>
      </c>
      <c r="I65" s="6" t="s">
        <v>742</v>
      </c>
      <c r="J65" s="6" t="s">
        <v>743</v>
      </c>
      <c r="K65" s="6" t="s">
        <v>744</v>
      </c>
      <c r="L65" s="6" t="s">
        <v>4</v>
      </c>
      <c r="M65" s="103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>
      <c r="A66" s="6" t="s">
        <v>1125</v>
      </c>
      <c r="B66" s="89">
        <v>0.0</v>
      </c>
      <c r="C66" s="89">
        <v>0.0</v>
      </c>
      <c r="D66" s="89">
        <v>149.0</v>
      </c>
      <c r="E66" s="89"/>
      <c r="F66" s="89"/>
      <c r="G66" s="89"/>
      <c r="H66" s="89"/>
      <c r="I66" s="89"/>
      <c r="J66" s="6">
        <f t="shared" ref="J66:J85" si="17">SUM(B66:E66)</f>
        <v>149</v>
      </c>
      <c r="K66" s="6">
        <f t="shared" ref="K66:K85" si="18">SUM(F66:I66)</f>
        <v>0</v>
      </c>
      <c r="L66" s="6">
        <f t="shared" ref="L66:L85" si="19">SUM(J66:K66)</f>
        <v>149</v>
      </c>
      <c r="M66" s="130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>
      <c r="A67" s="6" t="s">
        <v>1126</v>
      </c>
      <c r="B67" s="89">
        <v>60.0</v>
      </c>
      <c r="C67" s="89">
        <v>237.0</v>
      </c>
      <c r="D67" s="89">
        <v>341.0</v>
      </c>
      <c r="E67" s="89"/>
      <c r="F67" s="89"/>
      <c r="G67" s="89"/>
      <c r="H67" s="89"/>
      <c r="I67" s="89"/>
      <c r="J67" s="6">
        <f t="shared" si="17"/>
        <v>638</v>
      </c>
      <c r="K67" s="6">
        <f t="shared" si="18"/>
        <v>0</v>
      </c>
      <c r="L67" s="6">
        <f t="shared" si="19"/>
        <v>638</v>
      </c>
      <c r="M67" s="56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6" t="s">
        <v>1082</v>
      </c>
      <c r="B68" s="89">
        <v>227.0</v>
      </c>
      <c r="C68" s="89">
        <v>287.0</v>
      </c>
      <c r="D68" s="89">
        <v>215.0</v>
      </c>
      <c r="E68" s="89"/>
      <c r="F68" s="89"/>
      <c r="G68" s="89"/>
      <c r="H68" s="89"/>
      <c r="I68" s="89"/>
      <c r="J68" s="6">
        <f t="shared" si="17"/>
        <v>729</v>
      </c>
      <c r="K68" s="6">
        <f t="shared" si="18"/>
        <v>0</v>
      </c>
      <c r="L68" s="6">
        <f t="shared" si="19"/>
        <v>729</v>
      </c>
      <c r="M68" s="56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6" t="s">
        <v>1127</v>
      </c>
      <c r="B69" s="89">
        <v>89.0</v>
      </c>
      <c r="C69" s="89">
        <v>78.0</v>
      </c>
      <c r="D69" s="89">
        <v>29.0</v>
      </c>
      <c r="E69" s="89"/>
      <c r="F69" s="89"/>
      <c r="G69" s="89"/>
      <c r="H69" s="89"/>
      <c r="I69" s="89"/>
      <c r="J69" s="6">
        <f t="shared" si="17"/>
        <v>196</v>
      </c>
      <c r="K69" s="6">
        <f t="shared" si="18"/>
        <v>0</v>
      </c>
      <c r="L69" s="6">
        <f t="shared" si="19"/>
        <v>196</v>
      </c>
      <c r="M69" s="56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6" t="s">
        <v>1105</v>
      </c>
      <c r="B70" s="90">
        <v>3619.0</v>
      </c>
      <c r="C70" s="90">
        <v>3946.0</v>
      </c>
      <c r="D70" s="90">
        <v>3482.0</v>
      </c>
      <c r="E70" s="90"/>
      <c r="F70" s="90"/>
      <c r="G70" s="90"/>
      <c r="H70" s="90"/>
      <c r="I70" s="90"/>
      <c r="J70" s="8">
        <f t="shared" si="17"/>
        <v>11047</v>
      </c>
      <c r="K70" s="8">
        <f t="shared" si="18"/>
        <v>0</v>
      </c>
      <c r="L70" s="8">
        <f t="shared" si="19"/>
        <v>11047</v>
      </c>
      <c r="M70" s="56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6" t="s">
        <v>1106</v>
      </c>
      <c r="B71" s="89">
        <v>39.0</v>
      </c>
      <c r="C71" s="89">
        <v>144.0</v>
      </c>
      <c r="D71" s="89">
        <v>214.0</v>
      </c>
      <c r="E71" s="89"/>
      <c r="F71" s="89"/>
      <c r="G71" s="89"/>
      <c r="H71" s="89"/>
      <c r="I71" s="89"/>
      <c r="J71" s="6">
        <f t="shared" si="17"/>
        <v>397</v>
      </c>
      <c r="K71" s="6">
        <f t="shared" si="18"/>
        <v>0</v>
      </c>
      <c r="L71" s="6">
        <f t="shared" si="19"/>
        <v>397</v>
      </c>
      <c r="M71" s="56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6" t="s">
        <v>1128</v>
      </c>
      <c r="B72" s="90">
        <v>1258.0</v>
      </c>
      <c r="C72" s="90">
        <v>1695.0</v>
      </c>
      <c r="D72" s="90">
        <v>1491.0</v>
      </c>
      <c r="E72" s="90"/>
      <c r="F72" s="90"/>
      <c r="G72" s="90"/>
      <c r="H72" s="90"/>
      <c r="I72" s="90"/>
      <c r="J72" s="8">
        <f t="shared" si="17"/>
        <v>4444</v>
      </c>
      <c r="K72" s="8">
        <f t="shared" si="18"/>
        <v>0</v>
      </c>
      <c r="L72" s="8">
        <f t="shared" si="19"/>
        <v>4444</v>
      </c>
      <c r="M72" s="56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6" t="s">
        <v>1129</v>
      </c>
      <c r="B73" s="89">
        <v>75.0</v>
      </c>
      <c r="C73" s="89">
        <v>92.0</v>
      </c>
      <c r="D73" s="89">
        <v>96.0</v>
      </c>
      <c r="E73" s="89"/>
      <c r="F73" s="89"/>
      <c r="G73" s="89"/>
      <c r="H73" s="89"/>
      <c r="I73" s="89"/>
      <c r="J73" s="6">
        <f t="shared" si="17"/>
        <v>263</v>
      </c>
      <c r="K73" s="6">
        <f t="shared" si="18"/>
        <v>0</v>
      </c>
      <c r="L73" s="6">
        <f t="shared" si="19"/>
        <v>263</v>
      </c>
      <c r="M73" s="56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6" t="s">
        <v>1130</v>
      </c>
      <c r="B74" s="89">
        <v>141.0</v>
      </c>
      <c r="C74" s="89">
        <v>165.0</v>
      </c>
      <c r="D74" s="89">
        <v>103.0</v>
      </c>
      <c r="E74" s="89"/>
      <c r="F74" s="89"/>
      <c r="G74" s="89"/>
      <c r="H74" s="89"/>
      <c r="I74" s="89"/>
      <c r="J74" s="6">
        <f t="shared" si="17"/>
        <v>409</v>
      </c>
      <c r="K74" s="6">
        <f t="shared" si="18"/>
        <v>0</v>
      </c>
      <c r="L74" s="6">
        <f t="shared" si="19"/>
        <v>409</v>
      </c>
      <c r="M74" s="56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6" t="s">
        <v>946</v>
      </c>
      <c r="B75" s="89">
        <v>2.0</v>
      </c>
      <c r="C75" s="89">
        <v>0.0</v>
      </c>
      <c r="D75" s="89">
        <v>2.0</v>
      </c>
      <c r="E75" s="89"/>
      <c r="F75" s="89"/>
      <c r="G75" s="89"/>
      <c r="H75" s="89"/>
      <c r="I75" s="89"/>
      <c r="J75" s="6">
        <f t="shared" si="17"/>
        <v>4</v>
      </c>
      <c r="K75" s="6">
        <f t="shared" si="18"/>
        <v>0</v>
      </c>
      <c r="L75" s="6">
        <f t="shared" si="19"/>
        <v>4</v>
      </c>
      <c r="M75" s="56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>
      <c r="A76" s="6" t="s">
        <v>1131</v>
      </c>
      <c r="B76" s="89">
        <v>0.0</v>
      </c>
      <c r="C76" s="89">
        <v>125.0</v>
      </c>
      <c r="D76" s="89">
        <v>0.0</v>
      </c>
      <c r="E76" s="89"/>
      <c r="F76" s="89"/>
      <c r="G76" s="89"/>
      <c r="H76" s="89"/>
      <c r="I76" s="89"/>
      <c r="J76" s="6">
        <f t="shared" si="17"/>
        <v>125</v>
      </c>
      <c r="K76" s="6">
        <f t="shared" si="18"/>
        <v>0</v>
      </c>
      <c r="L76" s="6">
        <f t="shared" si="19"/>
        <v>125</v>
      </c>
      <c r="M76" s="56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6" t="s">
        <v>1132</v>
      </c>
      <c r="B77" s="89">
        <v>9.0</v>
      </c>
      <c r="C77" s="89">
        <v>0.0</v>
      </c>
      <c r="D77" s="89">
        <v>0.0</v>
      </c>
      <c r="E77" s="89"/>
      <c r="F77" s="89"/>
      <c r="G77" s="89"/>
      <c r="H77" s="89"/>
      <c r="I77" s="89"/>
      <c r="J77" s="6">
        <f t="shared" si="17"/>
        <v>9</v>
      </c>
      <c r="K77" s="6">
        <f t="shared" si="18"/>
        <v>0</v>
      </c>
      <c r="L77" s="6">
        <f t="shared" si="19"/>
        <v>9</v>
      </c>
      <c r="M77" s="38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6" t="s">
        <v>1089</v>
      </c>
      <c r="B78" s="89">
        <v>10.0</v>
      </c>
      <c r="C78" s="89">
        <v>28.0</v>
      </c>
      <c r="D78" s="89">
        <v>15.0</v>
      </c>
      <c r="E78" s="89"/>
      <c r="F78" s="89"/>
      <c r="G78" s="89"/>
      <c r="H78" s="89"/>
      <c r="I78" s="89"/>
      <c r="J78" s="6">
        <f t="shared" si="17"/>
        <v>53</v>
      </c>
      <c r="K78" s="6">
        <f t="shared" si="18"/>
        <v>0</v>
      </c>
      <c r="L78" s="6">
        <f t="shared" si="19"/>
        <v>53</v>
      </c>
      <c r="M78" s="128" t="s">
        <v>1133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6" t="s">
        <v>1090</v>
      </c>
      <c r="B79" s="89">
        <v>6.0</v>
      </c>
      <c r="C79" s="89">
        <v>6.0</v>
      </c>
      <c r="D79" s="89">
        <v>0.0</v>
      </c>
      <c r="E79" s="89"/>
      <c r="F79" s="89"/>
      <c r="G79" s="89"/>
      <c r="H79" s="89"/>
      <c r="I79" s="89"/>
      <c r="J79" s="6">
        <f t="shared" si="17"/>
        <v>12</v>
      </c>
      <c r="K79" s="6">
        <f t="shared" si="18"/>
        <v>0</v>
      </c>
      <c r="L79" s="6">
        <f t="shared" si="19"/>
        <v>12</v>
      </c>
      <c r="M79" s="56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6" t="s">
        <v>945</v>
      </c>
      <c r="B80" s="89">
        <v>6.0</v>
      </c>
      <c r="C80" s="89">
        <v>18.0</v>
      </c>
      <c r="D80" s="89">
        <v>0.0</v>
      </c>
      <c r="E80" s="89"/>
      <c r="F80" s="89"/>
      <c r="G80" s="89"/>
      <c r="H80" s="89"/>
      <c r="I80" s="89"/>
      <c r="J80" s="6">
        <f t="shared" si="17"/>
        <v>24</v>
      </c>
      <c r="K80" s="6">
        <f t="shared" si="18"/>
        <v>0</v>
      </c>
      <c r="L80" s="6">
        <f t="shared" si="19"/>
        <v>24</v>
      </c>
      <c r="M80" s="56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6" t="s">
        <v>1134</v>
      </c>
      <c r="B81" s="89">
        <v>4.0</v>
      </c>
      <c r="C81" s="89">
        <v>0.0</v>
      </c>
      <c r="D81" s="89">
        <v>0.0</v>
      </c>
      <c r="E81" s="89"/>
      <c r="F81" s="89"/>
      <c r="G81" s="89"/>
      <c r="H81" s="89"/>
      <c r="I81" s="89"/>
      <c r="J81" s="6">
        <f t="shared" si="17"/>
        <v>4</v>
      </c>
      <c r="K81" s="6">
        <f t="shared" si="18"/>
        <v>0</v>
      </c>
      <c r="L81" s="6">
        <f t="shared" si="19"/>
        <v>4</v>
      </c>
      <c r="M81" s="56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6" t="s">
        <v>1135</v>
      </c>
      <c r="B82" s="89">
        <v>18.0</v>
      </c>
      <c r="C82" s="89">
        <v>20.0</v>
      </c>
      <c r="D82" s="89">
        <v>0.0</v>
      </c>
      <c r="E82" s="89"/>
      <c r="F82" s="89"/>
      <c r="G82" s="89"/>
      <c r="H82" s="89"/>
      <c r="I82" s="89"/>
      <c r="J82" s="6">
        <f t="shared" si="17"/>
        <v>38</v>
      </c>
      <c r="K82" s="6">
        <f t="shared" si="18"/>
        <v>0</v>
      </c>
      <c r="L82" s="6">
        <f t="shared" si="19"/>
        <v>38</v>
      </c>
      <c r="M82" s="56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6" t="s">
        <v>1136</v>
      </c>
      <c r="B83" s="89">
        <v>0.0</v>
      </c>
      <c r="C83" s="89">
        <v>0.0</v>
      </c>
      <c r="D83" s="89">
        <v>1.0</v>
      </c>
      <c r="E83" s="89"/>
      <c r="F83" s="89"/>
      <c r="G83" s="89"/>
      <c r="H83" s="89"/>
      <c r="I83" s="89"/>
      <c r="J83" s="6">
        <f t="shared" si="17"/>
        <v>1</v>
      </c>
      <c r="K83" s="6">
        <f t="shared" si="18"/>
        <v>0</v>
      </c>
      <c r="L83" s="6">
        <f t="shared" si="19"/>
        <v>1</v>
      </c>
      <c r="M83" s="56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6" t="s">
        <v>1137</v>
      </c>
      <c r="B84" s="89">
        <v>5.0</v>
      </c>
      <c r="C84" s="89">
        <v>0.0</v>
      </c>
      <c r="D84" s="89">
        <v>0.0</v>
      </c>
      <c r="E84" s="89"/>
      <c r="F84" s="89"/>
      <c r="G84" s="89"/>
      <c r="H84" s="89"/>
      <c r="I84" s="89"/>
      <c r="J84" s="6">
        <f t="shared" si="17"/>
        <v>5</v>
      </c>
      <c r="K84" s="6">
        <f t="shared" si="18"/>
        <v>0</v>
      </c>
      <c r="L84" s="6">
        <f t="shared" si="19"/>
        <v>5</v>
      </c>
      <c r="M84" s="56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6" t="s">
        <v>1091</v>
      </c>
      <c r="B85" s="8">
        <f t="shared" ref="B85:I85" si="20">SUM(B66:B84)</f>
        <v>5568</v>
      </c>
      <c r="C85" s="8">
        <f t="shared" si="20"/>
        <v>6841</v>
      </c>
      <c r="D85" s="8">
        <f t="shared" si="20"/>
        <v>6138</v>
      </c>
      <c r="E85" s="8">
        <f t="shared" si="20"/>
        <v>0</v>
      </c>
      <c r="F85" s="8">
        <f t="shared" si="20"/>
        <v>0</v>
      </c>
      <c r="G85" s="8">
        <f t="shared" si="20"/>
        <v>0</v>
      </c>
      <c r="H85" s="8">
        <f t="shared" si="20"/>
        <v>0</v>
      </c>
      <c r="I85" s="8">
        <f t="shared" si="20"/>
        <v>0</v>
      </c>
      <c r="J85" s="8">
        <f t="shared" si="17"/>
        <v>18547</v>
      </c>
      <c r="K85" s="8">
        <f t="shared" si="18"/>
        <v>0</v>
      </c>
      <c r="L85" s="8">
        <f t="shared" si="19"/>
        <v>18547</v>
      </c>
      <c r="M85" s="38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88" t="s">
        <v>1138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5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94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</row>
  </sheetData>
  <mergeCells count="19">
    <mergeCell ref="M22:M26"/>
    <mergeCell ref="M32:M39"/>
    <mergeCell ref="M40:M42"/>
    <mergeCell ref="M48:M55"/>
    <mergeCell ref="M56:M60"/>
    <mergeCell ref="M66:M77"/>
    <mergeCell ref="M78:M85"/>
    <mergeCell ref="A43:M43"/>
    <mergeCell ref="A46:M46"/>
    <mergeCell ref="A61:M61"/>
    <mergeCell ref="A64:M64"/>
    <mergeCell ref="A86:M86"/>
    <mergeCell ref="A2:M2"/>
    <mergeCell ref="M5:M11"/>
    <mergeCell ref="A11:L11"/>
    <mergeCell ref="A14:M14"/>
    <mergeCell ref="M16:M21"/>
    <mergeCell ref="A27:M27"/>
    <mergeCell ref="A30:M30"/>
  </mergeCells>
  <hyperlinks>
    <hyperlink r:id="rId1" ref="M5"/>
    <hyperlink r:id="rId2" ref="M22"/>
    <hyperlink r:id="rId3" ref="M40"/>
    <hyperlink r:id="rId4" ref="M56"/>
    <hyperlink r:id="rId5" ref="M78"/>
  </hyperlinks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</cols>
  <sheetData>
    <row r="1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</row>
    <row r="2">
      <c r="A2" s="65" t="s">
        <v>1139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</row>
    <row r="3">
      <c r="A3" s="68" t="s">
        <v>1057</v>
      </c>
      <c r="B3" s="68" t="s">
        <v>735</v>
      </c>
      <c r="C3" s="68" t="s">
        <v>736</v>
      </c>
      <c r="D3" s="68" t="s">
        <v>737</v>
      </c>
      <c r="E3" s="68" t="s">
        <v>738</v>
      </c>
      <c r="F3" s="68" t="s">
        <v>739</v>
      </c>
      <c r="G3" s="68" t="s">
        <v>740</v>
      </c>
      <c r="H3" s="68" t="s">
        <v>741</v>
      </c>
      <c r="I3" s="68" t="s">
        <v>742</v>
      </c>
      <c r="J3" s="68" t="s">
        <v>743</v>
      </c>
      <c r="K3" s="68" t="s">
        <v>744</v>
      </c>
      <c r="L3" s="68" t="s">
        <v>4</v>
      </c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</row>
    <row r="4">
      <c r="A4" s="68" t="s">
        <v>1140</v>
      </c>
      <c r="B4" s="69">
        <v>241.0</v>
      </c>
      <c r="C4" s="69">
        <v>226.0</v>
      </c>
      <c r="D4" s="69">
        <v>149.0</v>
      </c>
      <c r="E4" s="72"/>
      <c r="F4" s="72"/>
      <c r="G4" s="72"/>
      <c r="H4" s="72"/>
      <c r="I4" s="72"/>
      <c r="J4" s="72">
        <f t="shared" ref="J4:J13" si="1">SUM(B4:E4)</f>
        <v>616</v>
      </c>
      <c r="K4" s="72">
        <f t="shared" ref="K4:K13" si="2">SUM(F4:I4)</f>
        <v>0</v>
      </c>
      <c r="L4" s="68">
        <f t="shared" ref="L4:L13" si="3">SUM(J4:K4)</f>
        <v>616</v>
      </c>
      <c r="M4" s="78"/>
      <c r="N4" s="36" t="s">
        <v>162</v>
      </c>
      <c r="O4" s="4"/>
      <c r="P4" s="5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</row>
    <row r="5">
      <c r="A5" s="68" t="s">
        <v>1141</v>
      </c>
      <c r="B5" s="132">
        <v>26285.0</v>
      </c>
      <c r="C5" s="132">
        <v>24137.0</v>
      </c>
      <c r="D5" s="132">
        <v>26028.0</v>
      </c>
      <c r="E5" s="133"/>
      <c r="F5" s="133"/>
      <c r="G5" s="133"/>
      <c r="H5" s="133"/>
      <c r="I5" s="133"/>
      <c r="J5" s="133">
        <f t="shared" si="1"/>
        <v>76450</v>
      </c>
      <c r="K5" s="133">
        <f t="shared" si="2"/>
        <v>0</v>
      </c>
      <c r="L5" s="134">
        <f t="shared" si="3"/>
        <v>76450</v>
      </c>
      <c r="M5" s="78"/>
      <c r="N5" s="40"/>
      <c r="O5" s="19"/>
      <c r="P5" s="17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</row>
    <row r="6">
      <c r="A6" s="68" t="s">
        <v>1142</v>
      </c>
      <c r="B6" s="69">
        <v>0.0</v>
      </c>
      <c r="C6" s="69">
        <v>19.0</v>
      </c>
      <c r="D6" s="69">
        <v>0.0</v>
      </c>
      <c r="E6" s="72"/>
      <c r="F6" s="72"/>
      <c r="G6" s="72"/>
      <c r="H6" s="72"/>
      <c r="I6" s="72"/>
      <c r="J6" s="72">
        <f t="shared" si="1"/>
        <v>19</v>
      </c>
      <c r="K6" s="72">
        <f t="shared" si="2"/>
        <v>0</v>
      </c>
      <c r="L6" s="68">
        <f t="shared" si="3"/>
        <v>19</v>
      </c>
      <c r="M6" s="78"/>
      <c r="N6" s="21"/>
      <c r="P6" s="22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</row>
    <row r="7">
      <c r="A7" s="68" t="s">
        <v>1143</v>
      </c>
      <c r="B7" s="69">
        <v>0.0</v>
      </c>
      <c r="C7" s="69">
        <v>17.0</v>
      </c>
      <c r="D7" s="69">
        <v>0.0</v>
      </c>
      <c r="E7" s="72"/>
      <c r="F7" s="72"/>
      <c r="G7" s="72"/>
      <c r="H7" s="72"/>
      <c r="I7" s="72"/>
      <c r="J7" s="72">
        <f t="shared" si="1"/>
        <v>17</v>
      </c>
      <c r="K7" s="72">
        <f t="shared" si="2"/>
        <v>0</v>
      </c>
      <c r="L7" s="68">
        <f t="shared" si="3"/>
        <v>17</v>
      </c>
      <c r="M7" s="78"/>
      <c r="N7" s="21"/>
      <c r="P7" s="22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</row>
    <row r="8">
      <c r="A8" s="68" t="s">
        <v>1144</v>
      </c>
      <c r="B8" s="132">
        <v>6255.0</v>
      </c>
      <c r="C8" s="132">
        <v>6335.0</v>
      </c>
      <c r="D8" s="132">
        <v>7236.0</v>
      </c>
      <c r="E8" s="133"/>
      <c r="F8" s="133"/>
      <c r="G8" s="133"/>
      <c r="H8" s="133"/>
      <c r="I8" s="133"/>
      <c r="J8" s="133">
        <f t="shared" si="1"/>
        <v>19826</v>
      </c>
      <c r="K8" s="133">
        <f t="shared" si="2"/>
        <v>0</v>
      </c>
      <c r="L8" s="134">
        <f t="shared" si="3"/>
        <v>19826</v>
      </c>
      <c r="M8" s="78"/>
      <c r="N8" s="21"/>
      <c r="P8" s="22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</row>
    <row r="9">
      <c r="A9" s="68" t="s">
        <v>1145</v>
      </c>
      <c r="B9" s="69">
        <v>104.0</v>
      </c>
      <c r="C9" s="69">
        <v>109.0</v>
      </c>
      <c r="D9" s="69">
        <v>59.0</v>
      </c>
      <c r="E9" s="72"/>
      <c r="F9" s="72"/>
      <c r="G9" s="72"/>
      <c r="H9" s="72"/>
      <c r="I9" s="72"/>
      <c r="J9" s="72">
        <f t="shared" si="1"/>
        <v>272</v>
      </c>
      <c r="K9" s="72">
        <f t="shared" si="2"/>
        <v>0</v>
      </c>
      <c r="L9" s="68">
        <f t="shared" si="3"/>
        <v>272</v>
      </c>
      <c r="M9" s="78"/>
      <c r="N9" s="23"/>
      <c r="O9" s="25"/>
      <c r="P9" s="24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</row>
    <row r="10">
      <c r="A10" s="68" t="s">
        <v>1146</v>
      </c>
      <c r="B10" s="69">
        <v>57.0</v>
      </c>
      <c r="C10" s="69">
        <v>49.0</v>
      </c>
      <c r="D10" s="69">
        <v>55.0</v>
      </c>
      <c r="E10" s="72"/>
      <c r="F10" s="72"/>
      <c r="G10" s="72"/>
      <c r="H10" s="72"/>
      <c r="I10" s="72"/>
      <c r="J10" s="72">
        <f t="shared" si="1"/>
        <v>161</v>
      </c>
      <c r="K10" s="72">
        <f t="shared" si="2"/>
        <v>0</v>
      </c>
      <c r="L10" s="68">
        <f t="shared" si="3"/>
        <v>161</v>
      </c>
      <c r="M10" s="78"/>
      <c r="N10" s="53" t="s">
        <v>1147</v>
      </c>
      <c r="O10" s="19"/>
      <c r="P10" s="17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</row>
    <row r="11">
      <c r="A11" s="68" t="s">
        <v>1148</v>
      </c>
      <c r="B11" s="69">
        <v>230.0</v>
      </c>
      <c r="C11" s="69">
        <v>230.0</v>
      </c>
      <c r="D11" s="69">
        <v>284.0</v>
      </c>
      <c r="E11" s="72"/>
      <c r="F11" s="72"/>
      <c r="G11" s="72"/>
      <c r="H11" s="72"/>
      <c r="I11" s="72"/>
      <c r="J11" s="72">
        <f t="shared" si="1"/>
        <v>744</v>
      </c>
      <c r="K11" s="72">
        <f t="shared" si="2"/>
        <v>0</v>
      </c>
      <c r="L11" s="68">
        <f t="shared" si="3"/>
        <v>744</v>
      </c>
      <c r="M11" s="78"/>
      <c r="N11" s="23"/>
      <c r="O11" s="25"/>
      <c r="P11" s="24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</row>
    <row r="12">
      <c r="A12" s="68" t="s">
        <v>1149</v>
      </c>
      <c r="B12" s="69">
        <v>191.0</v>
      </c>
      <c r="C12" s="69">
        <v>116.0</v>
      </c>
      <c r="D12" s="69">
        <v>157.0</v>
      </c>
      <c r="E12" s="72"/>
      <c r="F12" s="72"/>
      <c r="G12" s="72"/>
      <c r="H12" s="72"/>
      <c r="I12" s="72"/>
      <c r="J12" s="72">
        <f t="shared" si="1"/>
        <v>464</v>
      </c>
      <c r="K12" s="72">
        <f t="shared" si="2"/>
        <v>0</v>
      </c>
      <c r="L12" s="68">
        <f t="shared" si="3"/>
        <v>464</v>
      </c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</row>
    <row r="13">
      <c r="A13" s="68" t="s">
        <v>1150</v>
      </c>
      <c r="B13" s="132">
        <v>1913.0</v>
      </c>
      <c r="C13" s="132">
        <v>1757.0</v>
      </c>
      <c r="D13" s="132">
        <v>3598.0</v>
      </c>
      <c r="E13" s="133"/>
      <c r="F13" s="133"/>
      <c r="G13" s="133"/>
      <c r="H13" s="133"/>
      <c r="I13" s="133"/>
      <c r="J13" s="133">
        <f t="shared" si="1"/>
        <v>7268</v>
      </c>
      <c r="K13" s="133">
        <f t="shared" si="2"/>
        <v>0</v>
      </c>
      <c r="L13" s="134">
        <f t="shared" si="3"/>
        <v>7268</v>
      </c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</row>
    <row r="14">
      <c r="A14" s="68" t="s">
        <v>4</v>
      </c>
      <c r="B14" s="68">
        <f t="shared" ref="B14:L14" si="4">SUM(B4:B13)</f>
        <v>35276</v>
      </c>
      <c r="C14" s="68">
        <f t="shared" si="4"/>
        <v>32995</v>
      </c>
      <c r="D14" s="68">
        <f t="shared" si="4"/>
        <v>37566</v>
      </c>
      <c r="E14" s="68">
        <f t="shared" si="4"/>
        <v>0</v>
      </c>
      <c r="F14" s="68">
        <f t="shared" si="4"/>
        <v>0</v>
      </c>
      <c r="G14" s="68">
        <f t="shared" si="4"/>
        <v>0</v>
      </c>
      <c r="H14" s="68">
        <f t="shared" si="4"/>
        <v>0</v>
      </c>
      <c r="I14" s="68">
        <f t="shared" si="4"/>
        <v>0</v>
      </c>
      <c r="J14" s="68">
        <f t="shared" si="4"/>
        <v>105837</v>
      </c>
      <c r="K14" s="68">
        <f t="shared" si="4"/>
        <v>0</v>
      </c>
      <c r="L14" s="68">
        <f t="shared" si="4"/>
        <v>105837</v>
      </c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</row>
    <row r="15">
      <c r="A15" s="84" t="s">
        <v>1151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5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</row>
    <row r="16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</row>
    <row r="17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</row>
    <row r="18">
      <c r="A18" s="65" t="s">
        <v>1152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5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</row>
    <row r="19">
      <c r="A19" s="68" t="s">
        <v>1057</v>
      </c>
      <c r="B19" s="68" t="s">
        <v>735</v>
      </c>
      <c r="C19" s="68" t="s">
        <v>736</v>
      </c>
      <c r="D19" s="68" t="s">
        <v>737</v>
      </c>
      <c r="E19" s="68" t="s">
        <v>738</v>
      </c>
      <c r="F19" s="68" t="s">
        <v>739</v>
      </c>
      <c r="G19" s="68" t="s">
        <v>740</v>
      </c>
      <c r="H19" s="68" t="s">
        <v>741</v>
      </c>
      <c r="I19" s="68" t="s">
        <v>742</v>
      </c>
      <c r="J19" s="68" t="s">
        <v>743</v>
      </c>
      <c r="K19" s="68" t="s">
        <v>744</v>
      </c>
      <c r="L19" s="68" t="s">
        <v>4</v>
      </c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</row>
    <row r="20">
      <c r="A20" s="68" t="s">
        <v>1153</v>
      </c>
      <c r="B20" s="69">
        <v>664.0</v>
      </c>
      <c r="C20" s="69">
        <v>672.0</v>
      </c>
      <c r="D20" s="132">
        <v>4974.0</v>
      </c>
      <c r="E20" s="133"/>
      <c r="F20" s="133"/>
      <c r="G20" s="133"/>
      <c r="H20" s="133"/>
      <c r="I20" s="133"/>
      <c r="J20" s="133">
        <f t="shared" ref="J20:J31" si="5">SUM(B20:E20)</f>
        <v>6310</v>
      </c>
      <c r="K20" s="133">
        <f t="shared" ref="K20:K31" si="6">SUM(F20:I20)</f>
        <v>0</v>
      </c>
      <c r="L20" s="134">
        <f t="shared" ref="L20:L31" si="7">SUM(J20:K20)</f>
        <v>6310</v>
      </c>
      <c r="M20" s="78"/>
      <c r="N20" s="36" t="s">
        <v>162</v>
      </c>
      <c r="O20" s="4"/>
      <c r="P20" s="5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</row>
    <row r="21">
      <c r="A21" s="68" t="s">
        <v>1154</v>
      </c>
      <c r="B21" s="132">
        <v>6370.0</v>
      </c>
      <c r="C21" s="132">
        <v>6961.0</v>
      </c>
      <c r="D21" s="132">
        <v>17082.0</v>
      </c>
      <c r="E21" s="133"/>
      <c r="F21" s="133"/>
      <c r="G21" s="133"/>
      <c r="H21" s="133"/>
      <c r="I21" s="133"/>
      <c r="J21" s="133">
        <f t="shared" si="5"/>
        <v>30413</v>
      </c>
      <c r="K21" s="133">
        <f t="shared" si="6"/>
        <v>0</v>
      </c>
      <c r="L21" s="134">
        <f t="shared" si="7"/>
        <v>30413</v>
      </c>
      <c r="M21" s="78"/>
      <c r="N21" s="40"/>
      <c r="O21" s="19"/>
      <c r="P21" s="17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</row>
    <row r="22">
      <c r="A22" s="68" t="s">
        <v>1155</v>
      </c>
      <c r="B22" s="69">
        <v>1.0</v>
      </c>
      <c r="C22" s="69">
        <v>0.0</v>
      </c>
      <c r="D22" s="69">
        <v>0.0</v>
      </c>
      <c r="E22" s="72"/>
      <c r="F22" s="72"/>
      <c r="G22" s="72"/>
      <c r="H22" s="72"/>
      <c r="I22" s="72"/>
      <c r="J22" s="133">
        <f t="shared" si="5"/>
        <v>1</v>
      </c>
      <c r="K22" s="133">
        <f t="shared" si="6"/>
        <v>0</v>
      </c>
      <c r="L22" s="134">
        <f t="shared" si="7"/>
        <v>1</v>
      </c>
      <c r="M22" s="78"/>
      <c r="N22" s="21"/>
      <c r="P22" s="22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</row>
    <row r="23">
      <c r="A23" s="68" t="s">
        <v>1156</v>
      </c>
      <c r="B23" s="132">
        <v>4965.0</v>
      </c>
      <c r="C23" s="132">
        <v>5104.0</v>
      </c>
      <c r="D23" s="132">
        <v>5699.0</v>
      </c>
      <c r="E23" s="133"/>
      <c r="F23" s="133"/>
      <c r="G23" s="133"/>
      <c r="H23" s="133"/>
      <c r="I23" s="133"/>
      <c r="J23" s="133">
        <f t="shared" si="5"/>
        <v>15768</v>
      </c>
      <c r="K23" s="133">
        <f t="shared" si="6"/>
        <v>0</v>
      </c>
      <c r="L23" s="134">
        <f t="shared" si="7"/>
        <v>15768</v>
      </c>
      <c r="M23" s="78"/>
      <c r="N23" s="23"/>
      <c r="O23" s="25"/>
      <c r="P23" s="24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</row>
    <row r="24">
      <c r="A24" s="68" t="s">
        <v>1157</v>
      </c>
      <c r="B24" s="69">
        <v>160.0</v>
      </c>
      <c r="C24" s="69">
        <v>225.0</v>
      </c>
      <c r="D24" s="69">
        <v>148.0</v>
      </c>
      <c r="E24" s="72"/>
      <c r="F24" s="72"/>
      <c r="G24" s="72"/>
      <c r="H24" s="72"/>
      <c r="I24" s="72"/>
      <c r="J24" s="133">
        <f t="shared" si="5"/>
        <v>533</v>
      </c>
      <c r="K24" s="133">
        <f t="shared" si="6"/>
        <v>0</v>
      </c>
      <c r="L24" s="134">
        <f t="shared" si="7"/>
        <v>533</v>
      </c>
      <c r="M24" s="78"/>
      <c r="N24" s="53" t="s">
        <v>1158</v>
      </c>
      <c r="O24" s="19"/>
      <c r="P24" s="17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</row>
    <row r="25">
      <c r="A25" s="68" t="s">
        <v>1159</v>
      </c>
      <c r="B25" s="69">
        <v>0.0</v>
      </c>
      <c r="C25" s="69">
        <v>1.0</v>
      </c>
      <c r="D25" s="69">
        <v>0.0</v>
      </c>
      <c r="E25" s="72"/>
      <c r="F25" s="72"/>
      <c r="G25" s="72"/>
      <c r="H25" s="72"/>
      <c r="I25" s="72"/>
      <c r="J25" s="133">
        <f t="shared" si="5"/>
        <v>1</v>
      </c>
      <c r="K25" s="133">
        <f t="shared" si="6"/>
        <v>0</v>
      </c>
      <c r="L25" s="134">
        <f t="shared" si="7"/>
        <v>1</v>
      </c>
      <c r="M25" s="78"/>
      <c r="N25" s="21"/>
      <c r="P25" s="22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</row>
    <row r="26">
      <c r="A26" s="68" t="s">
        <v>1160</v>
      </c>
      <c r="B26" s="132">
        <v>63263.0</v>
      </c>
      <c r="C26" s="132">
        <v>62363.0</v>
      </c>
      <c r="D26" s="132">
        <v>129121.0</v>
      </c>
      <c r="E26" s="133"/>
      <c r="F26" s="133"/>
      <c r="G26" s="133"/>
      <c r="H26" s="133"/>
      <c r="I26" s="133"/>
      <c r="J26" s="133">
        <f t="shared" si="5"/>
        <v>254747</v>
      </c>
      <c r="K26" s="133">
        <f t="shared" si="6"/>
        <v>0</v>
      </c>
      <c r="L26" s="134">
        <f t="shared" si="7"/>
        <v>254747</v>
      </c>
      <c r="M26" s="78"/>
      <c r="N26" s="21"/>
      <c r="P26" s="22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</row>
    <row r="27">
      <c r="A27" s="68" t="s">
        <v>1161</v>
      </c>
      <c r="B27" s="132">
        <v>5568.0</v>
      </c>
      <c r="C27" s="132">
        <v>6841.0</v>
      </c>
      <c r="D27" s="132">
        <v>6138.0</v>
      </c>
      <c r="E27" s="133"/>
      <c r="F27" s="133"/>
      <c r="G27" s="133"/>
      <c r="H27" s="133"/>
      <c r="I27" s="133"/>
      <c r="J27" s="133">
        <f t="shared" si="5"/>
        <v>18547</v>
      </c>
      <c r="K27" s="133">
        <f t="shared" si="6"/>
        <v>0</v>
      </c>
      <c r="L27" s="134">
        <f t="shared" si="7"/>
        <v>18547</v>
      </c>
      <c r="M27" s="78"/>
      <c r="N27" s="23"/>
      <c r="O27" s="25"/>
      <c r="P27" s="24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</row>
    <row r="28">
      <c r="A28" s="68" t="s">
        <v>1162</v>
      </c>
      <c r="B28" s="132">
        <v>25116.0</v>
      </c>
      <c r="C28" s="132">
        <v>43040.0</v>
      </c>
      <c r="D28" s="132">
        <v>42790.0</v>
      </c>
      <c r="E28" s="133"/>
      <c r="F28" s="133"/>
      <c r="G28" s="133"/>
      <c r="H28" s="133"/>
      <c r="I28" s="133"/>
      <c r="J28" s="133">
        <f t="shared" si="5"/>
        <v>110946</v>
      </c>
      <c r="K28" s="133">
        <f t="shared" si="6"/>
        <v>0</v>
      </c>
      <c r="L28" s="134">
        <f t="shared" si="7"/>
        <v>110946</v>
      </c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</row>
    <row r="29">
      <c r="A29" s="68" t="s">
        <v>1163</v>
      </c>
      <c r="B29" s="132">
        <v>1665.0</v>
      </c>
      <c r="C29" s="132">
        <v>1778.0</v>
      </c>
      <c r="D29" s="132">
        <v>1526.0</v>
      </c>
      <c r="E29" s="133"/>
      <c r="F29" s="133"/>
      <c r="G29" s="133"/>
      <c r="H29" s="133"/>
      <c r="I29" s="133"/>
      <c r="J29" s="133">
        <f t="shared" si="5"/>
        <v>4969</v>
      </c>
      <c r="K29" s="133">
        <f t="shared" si="6"/>
        <v>0</v>
      </c>
      <c r="L29" s="134">
        <f t="shared" si="7"/>
        <v>4969</v>
      </c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</row>
    <row r="30">
      <c r="A30" s="68" t="s">
        <v>1164</v>
      </c>
      <c r="B30" s="69">
        <v>190.0</v>
      </c>
      <c r="C30" s="69">
        <v>618.0</v>
      </c>
      <c r="D30" s="69">
        <v>323.0</v>
      </c>
      <c r="E30" s="133"/>
      <c r="F30" s="133"/>
      <c r="G30" s="133"/>
      <c r="H30" s="133"/>
      <c r="I30" s="133"/>
      <c r="J30" s="133">
        <f t="shared" si="5"/>
        <v>1131</v>
      </c>
      <c r="K30" s="133">
        <f t="shared" si="6"/>
        <v>0</v>
      </c>
      <c r="L30" s="134">
        <f t="shared" si="7"/>
        <v>1131</v>
      </c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</row>
    <row r="31">
      <c r="A31" s="68" t="s">
        <v>1165</v>
      </c>
      <c r="B31" s="69">
        <v>24.0</v>
      </c>
      <c r="C31" s="69">
        <v>98.0</v>
      </c>
      <c r="D31" s="69">
        <v>0.0</v>
      </c>
      <c r="E31" s="72"/>
      <c r="F31" s="72"/>
      <c r="G31" s="72"/>
      <c r="H31" s="72"/>
      <c r="I31" s="72"/>
      <c r="J31" s="133">
        <f t="shared" si="5"/>
        <v>122</v>
      </c>
      <c r="K31" s="133">
        <f t="shared" si="6"/>
        <v>0</v>
      </c>
      <c r="L31" s="134">
        <f t="shared" si="7"/>
        <v>122</v>
      </c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</row>
    <row r="32">
      <c r="A32" s="68" t="s">
        <v>4</v>
      </c>
      <c r="B32" s="134">
        <f t="shared" ref="B32:L32" si="8">SUM(B20:B31)</f>
        <v>107986</v>
      </c>
      <c r="C32" s="134">
        <f t="shared" si="8"/>
        <v>127701</v>
      </c>
      <c r="D32" s="134">
        <f t="shared" si="8"/>
        <v>207801</v>
      </c>
      <c r="E32" s="134">
        <f t="shared" si="8"/>
        <v>0</v>
      </c>
      <c r="F32" s="134">
        <f t="shared" si="8"/>
        <v>0</v>
      </c>
      <c r="G32" s="134">
        <f t="shared" si="8"/>
        <v>0</v>
      </c>
      <c r="H32" s="134">
        <f t="shared" si="8"/>
        <v>0</v>
      </c>
      <c r="I32" s="134">
        <f t="shared" si="8"/>
        <v>0</v>
      </c>
      <c r="J32" s="134">
        <f t="shared" si="8"/>
        <v>443488</v>
      </c>
      <c r="K32" s="134">
        <f t="shared" si="8"/>
        <v>0</v>
      </c>
      <c r="L32" s="134">
        <f t="shared" si="8"/>
        <v>443488</v>
      </c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</row>
    <row r="33">
      <c r="A33" s="84" t="s">
        <v>1166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5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</row>
    <row r="34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</row>
    <row r="3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</row>
    <row r="36">
      <c r="A36" s="65" t="s">
        <v>1167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5"/>
      <c r="M36" s="78"/>
      <c r="N36" s="36" t="s">
        <v>162</v>
      </c>
      <c r="O36" s="4"/>
      <c r="P36" s="4"/>
      <c r="Q36" s="5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</row>
    <row r="37">
      <c r="A37" s="66"/>
      <c r="B37" s="68" t="s">
        <v>735</v>
      </c>
      <c r="C37" s="68" t="s">
        <v>736</v>
      </c>
      <c r="D37" s="68" t="s">
        <v>737</v>
      </c>
      <c r="E37" s="68" t="s">
        <v>738</v>
      </c>
      <c r="F37" s="68" t="s">
        <v>739</v>
      </c>
      <c r="G37" s="68" t="s">
        <v>740</v>
      </c>
      <c r="H37" s="68" t="s">
        <v>741</v>
      </c>
      <c r="I37" s="68" t="s">
        <v>742</v>
      </c>
      <c r="J37" s="68" t="s">
        <v>743</v>
      </c>
      <c r="K37" s="68" t="s">
        <v>744</v>
      </c>
      <c r="L37" s="68" t="s">
        <v>4</v>
      </c>
      <c r="M37" s="78"/>
      <c r="N37" s="40"/>
      <c r="O37" s="19"/>
      <c r="P37" s="19"/>
      <c r="Q37" s="17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</row>
    <row r="38">
      <c r="A38" s="68" t="s">
        <v>1168</v>
      </c>
      <c r="B38" s="69">
        <v>0.0</v>
      </c>
      <c r="C38" s="69">
        <v>3.0</v>
      </c>
      <c r="D38" s="69">
        <v>18.0</v>
      </c>
      <c r="E38" s="69"/>
      <c r="F38" s="69"/>
      <c r="G38" s="69"/>
      <c r="H38" s="69"/>
      <c r="I38" s="69"/>
      <c r="J38" s="69"/>
      <c r="K38" s="69"/>
      <c r="L38" s="68">
        <v>21.0</v>
      </c>
      <c r="M38" s="78"/>
      <c r="N38" s="21"/>
      <c r="Q38" s="22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</row>
    <row r="39">
      <c r="A39" s="68" t="s">
        <v>1169</v>
      </c>
      <c r="B39" s="69">
        <v>0.0</v>
      </c>
      <c r="C39" s="69">
        <v>0.0</v>
      </c>
      <c r="D39" s="69">
        <v>5.0</v>
      </c>
      <c r="E39" s="69"/>
      <c r="F39" s="69"/>
      <c r="G39" s="69"/>
      <c r="H39" s="69"/>
      <c r="I39" s="69"/>
      <c r="J39" s="69"/>
      <c r="K39" s="69"/>
      <c r="L39" s="68">
        <v>5.0</v>
      </c>
      <c r="M39" s="78"/>
      <c r="N39" s="23"/>
      <c r="O39" s="25"/>
      <c r="P39" s="25"/>
      <c r="Q39" s="24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</row>
    <row r="40">
      <c r="A40" s="68" t="s">
        <v>1170</v>
      </c>
      <c r="B40" s="69">
        <v>23.0</v>
      </c>
      <c r="C40" s="69">
        <v>103.0</v>
      </c>
      <c r="D40" s="69">
        <v>79.0</v>
      </c>
      <c r="E40" s="69"/>
      <c r="F40" s="69"/>
      <c r="G40" s="69"/>
      <c r="H40" s="69"/>
      <c r="I40" s="69"/>
      <c r="J40" s="69"/>
      <c r="K40" s="69"/>
      <c r="L40" s="68">
        <v>205.0</v>
      </c>
      <c r="M40" s="78"/>
      <c r="N40" s="61" t="s">
        <v>1171</v>
      </c>
      <c r="O40" s="19"/>
      <c r="P40" s="19"/>
      <c r="Q40" s="17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</row>
    <row r="41">
      <c r="A41" s="68" t="s">
        <v>658</v>
      </c>
      <c r="B41" s="68">
        <v>23.0</v>
      </c>
      <c r="C41" s="68">
        <v>106.0</v>
      </c>
      <c r="D41" s="113">
        <f>SUM(D38:D40)</f>
        <v>102</v>
      </c>
      <c r="E41" s="68"/>
      <c r="F41" s="68"/>
      <c r="G41" s="68"/>
      <c r="H41" s="68"/>
      <c r="I41" s="68"/>
      <c r="J41" s="68"/>
      <c r="K41" s="68"/>
      <c r="L41" s="68">
        <v>231.0</v>
      </c>
      <c r="M41" s="78"/>
      <c r="N41" s="21"/>
      <c r="Q41" s="22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</row>
    <row r="42">
      <c r="A42" s="84" t="s">
        <v>1172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5"/>
      <c r="M42" s="78"/>
      <c r="N42" s="21"/>
      <c r="Q42" s="22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</row>
    <row r="43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23"/>
      <c r="O43" s="25"/>
      <c r="P43" s="25"/>
      <c r="Q43" s="24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</row>
    <row r="44">
      <c r="A44" s="87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</row>
    <row r="45">
      <c r="A45" s="65" t="s">
        <v>1173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5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</row>
    <row r="46">
      <c r="A46" s="68" t="s">
        <v>1174</v>
      </c>
      <c r="B46" s="68" t="s">
        <v>735</v>
      </c>
      <c r="C46" s="68" t="s">
        <v>736</v>
      </c>
      <c r="D46" s="68" t="s">
        <v>737</v>
      </c>
      <c r="E46" s="68" t="s">
        <v>738</v>
      </c>
      <c r="F46" s="68" t="s">
        <v>739</v>
      </c>
      <c r="G46" s="68" t="s">
        <v>740</v>
      </c>
      <c r="H46" s="68" t="s">
        <v>741</v>
      </c>
      <c r="I46" s="68" t="s">
        <v>742</v>
      </c>
      <c r="J46" s="68" t="s">
        <v>743</v>
      </c>
      <c r="K46" s="68" t="s">
        <v>744</v>
      </c>
      <c r="L46" s="68" t="s">
        <v>4</v>
      </c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</row>
    <row r="47">
      <c r="A47" s="68" t="s">
        <v>1175</v>
      </c>
      <c r="B47" s="69">
        <v>13.0</v>
      </c>
      <c r="C47" s="69">
        <v>29.0</v>
      </c>
      <c r="D47" s="69">
        <v>13.0</v>
      </c>
      <c r="E47" s="69"/>
      <c r="F47" s="69"/>
      <c r="G47" s="69"/>
      <c r="H47" s="69"/>
      <c r="I47" s="69"/>
      <c r="J47" s="69">
        <f t="shared" ref="J47:J72" si="9">SUM(B47:E47)</f>
        <v>55</v>
      </c>
      <c r="K47" s="69">
        <f t="shared" ref="K47:K72" si="10">SUM(F47:I47)</f>
        <v>0</v>
      </c>
      <c r="L47" s="68">
        <f t="shared" ref="L47:L72" si="11">SUM(J47:K47)</f>
        <v>55</v>
      </c>
      <c r="M47" s="78"/>
      <c r="N47" s="36" t="s">
        <v>162</v>
      </c>
      <c r="O47" s="4"/>
      <c r="P47" s="5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</row>
    <row r="48">
      <c r="A48" s="68" t="s">
        <v>1176</v>
      </c>
      <c r="B48" s="69">
        <v>226.0</v>
      </c>
      <c r="C48" s="69">
        <v>224.0</v>
      </c>
      <c r="D48" s="69">
        <v>224.0</v>
      </c>
      <c r="E48" s="69"/>
      <c r="F48" s="69"/>
      <c r="G48" s="69"/>
      <c r="H48" s="69"/>
      <c r="I48" s="69"/>
      <c r="J48" s="69">
        <f t="shared" si="9"/>
        <v>674</v>
      </c>
      <c r="K48" s="69">
        <f t="shared" si="10"/>
        <v>0</v>
      </c>
      <c r="L48" s="68">
        <f t="shared" si="11"/>
        <v>674</v>
      </c>
      <c r="M48" s="78"/>
      <c r="N48" s="40"/>
      <c r="O48" s="19"/>
      <c r="P48" s="17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</row>
    <row r="49">
      <c r="A49" s="68" t="s">
        <v>1177</v>
      </c>
      <c r="B49" s="69">
        <v>0.0</v>
      </c>
      <c r="C49" s="69">
        <v>0.0</v>
      </c>
      <c r="D49" s="69">
        <v>83.0</v>
      </c>
      <c r="E49" s="69"/>
      <c r="F49" s="69"/>
      <c r="G49" s="69"/>
      <c r="H49" s="69"/>
      <c r="I49" s="69"/>
      <c r="J49" s="69">
        <f t="shared" si="9"/>
        <v>83</v>
      </c>
      <c r="K49" s="69">
        <f t="shared" si="10"/>
        <v>0</v>
      </c>
      <c r="L49" s="68">
        <f t="shared" si="11"/>
        <v>83</v>
      </c>
      <c r="M49" s="78"/>
      <c r="N49" s="21"/>
      <c r="P49" s="22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</row>
    <row r="50">
      <c r="A50" s="68" t="s">
        <v>1178</v>
      </c>
      <c r="B50" s="69">
        <v>0.0</v>
      </c>
      <c r="C50" s="69">
        <v>0.0</v>
      </c>
      <c r="D50" s="69">
        <v>62.0</v>
      </c>
      <c r="E50" s="69"/>
      <c r="F50" s="69"/>
      <c r="G50" s="69"/>
      <c r="H50" s="69"/>
      <c r="I50" s="69"/>
      <c r="J50" s="69">
        <f t="shared" si="9"/>
        <v>62</v>
      </c>
      <c r="K50" s="69">
        <f t="shared" si="10"/>
        <v>0</v>
      </c>
      <c r="L50" s="68">
        <f t="shared" si="11"/>
        <v>62</v>
      </c>
      <c r="M50" s="78"/>
      <c r="N50" s="23"/>
      <c r="O50" s="25"/>
      <c r="P50" s="24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</row>
    <row r="51">
      <c r="A51" s="68" t="s">
        <v>1179</v>
      </c>
      <c r="B51" s="69">
        <v>0.0</v>
      </c>
      <c r="C51" s="69">
        <v>0.0</v>
      </c>
      <c r="D51" s="69">
        <v>254.0</v>
      </c>
      <c r="E51" s="69"/>
      <c r="F51" s="69"/>
      <c r="G51" s="69"/>
      <c r="H51" s="69"/>
      <c r="I51" s="69"/>
      <c r="J51" s="69">
        <f t="shared" si="9"/>
        <v>254</v>
      </c>
      <c r="K51" s="69">
        <f t="shared" si="10"/>
        <v>0</v>
      </c>
      <c r="L51" s="68">
        <f t="shared" si="11"/>
        <v>254</v>
      </c>
      <c r="M51" s="78"/>
      <c r="N51" s="61" t="s">
        <v>1180</v>
      </c>
      <c r="O51" s="19"/>
      <c r="P51" s="17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</row>
    <row r="52">
      <c r="A52" s="68" t="s">
        <v>1181</v>
      </c>
      <c r="B52" s="69">
        <v>0.0</v>
      </c>
      <c r="C52" s="69">
        <v>0.0</v>
      </c>
      <c r="D52" s="69">
        <v>158.0</v>
      </c>
      <c r="E52" s="69"/>
      <c r="F52" s="69"/>
      <c r="G52" s="69"/>
      <c r="H52" s="69"/>
      <c r="I52" s="69"/>
      <c r="J52" s="69">
        <f t="shared" si="9"/>
        <v>158</v>
      </c>
      <c r="K52" s="69">
        <f t="shared" si="10"/>
        <v>0</v>
      </c>
      <c r="L52" s="68">
        <f t="shared" si="11"/>
        <v>158</v>
      </c>
      <c r="M52" s="78"/>
      <c r="N52" s="21"/>
      <c r="P52" s="22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</row>
    <row r="53">
      <c r="A53" s="68" t="s">
        <v>1182</v>
      </c>
      <c r="B53" s="69">
        <v>0.0</v>
      </c>
      <c r="C53" s="69">
        <v>0.0</v>
      </c>
      <c r="D53" s="69">
        <v>103.0</v>
      </c>
      <c r="E53" s="69"/>
      <c r="F53" s="69"/>
      <c r="G53" s="69"/>
      <c r="H53" s="69"/>
      <c r="I53" s="69"/>
      <c r="J53" s="69">
        <f t="shared" si="9"/>
        <v>103</v>
      </c>
      <c r="K53" s="69">
        <f t="shared" si="10"/>
        <v>0</v>
      </c>
      <c r="L53" s="68">
        <f t="shared" si="11"/>
        <v>103</v>
      </c>
      <c r="M53" s="78"/>
      <c r="N53" s="21"/>
      <c r="P53" s="22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</row>
    <row r="54">
      <c r="A54" s="68" t="s">
        <v>1183</v>
      </c>
      <c r="B54" s="69">
        <v>0.0</v>
      </c>
      <c r="C54" s="69">
        <v>0.0</v>
      </c>
      <c r="D54" s="69">
        <v>320.0</v>
      </c>
      <c r="E54" s="69"/>
      <c r="F54" s="69"/>
      <c r="G54" s="69"/>
      <c r="H54" s="69"/>
      <c r="I54" s="69"/>
      <c r="J54" s="69">
        <f t="shared" si="9"/>
        <v>320</v>
      </c>
      <c r="K54" s="69">
        <f t="shared" si="10"/>
        <v>0</v>
      </c>
      <c r="L54" s="68">
        <f t="shared" si="11"/>
        <v>320</v>
      </c>
      <c r="M54" s="78"/>
      <c r="N54" s="23"/>
      <c r="O54" s="25"/>
      <c r="P54" s="24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</row>
    <row r="55">
      <c r="A55" s="68" t="s">
        <v>1184</v>
      </c>
      <c r="B55" s="69">
        <v>0.0</v>
      </c>
      <c r="C55" s="69">
        <v>0.0</v>
      </c>
      <c r="D55" s="69">
        <v>288.0</v>
      </c>
      <c r="E55" s="69"/>
      <c r="F55" s="69"/>
      <c r="G55" s="69"/>
      <c r="H55" s="69"/>
      <c r="I55" s="69"/>
      <c r="J55" s="69">
        <f t="shared" si="9"/>
        <v>288</v>
      </c>
      <c r="K55" s="69">
        <f t="shared" si="10"/>
        <v>0</v>
      </c>
      <c r="L55" s="68">
        <f t="shared" si="11"/>
        <v>288</v>
      </c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</row>
    <row r="56">
      <c r="A56" s="68" t="s">
        <v>1185</v>
      </c>
      <c r="B56" s="69">
        <v>250.0</v>
      </c>
      <c r="C56" s="69">
        <v>118.0</v>
      </c>
      <c r="D56" s="69">
        <v>335.0</v>
      </c>
      <c r="E56" s="69"/>
      <c r="F56" s="69"/>
      <c r="G56" s="69"/>
      <c r="H56" s="69"/>
      <c r="I56" s="69"/>
      <c r="J56" s="69">
        <f t="shared" si="9"/>
        <v>703</v>
      </c>
      <c r="K56" s="69">
        <f t="shared" si="10"/>
        <v>0</v>
      </c>
      <c r="L56" s="68">
        <f t="shared" si="11"/>
        <v>703</v>
      </c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</row>
    <row r="57">
      <c r="A57" s="68" t="s">
        <v>1077</v>
      </c>
      <c r="B57" s="69">
        <v>57.0</v>
      </c>
      <c r="C57" s="69">
        <v>91.0</v>
      </c>
      <c r="D57" s="69">
        <v>555.0</v>
      </c>
      <c r="E57" s="69"/>
      <c r="F57" s="69"/>
      <c r="G57" s="69"/>
      <c r="H57" s="69"/>
      <c r="I57" s="69"/>
      <c r="J57" s="69">
        <f t="shared" si="9"/>
        <v>703</v>
      </c>
      <c r="K57" s="69">
        <f t="shared" si="10"/>
        <v>0</v>
      </c>
      <c r="L57" s="68">
        <f t="shared" si="11"/>
        <v>703</v>
      </c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</row>
    <row r="58">
      <c r="A58" s="68" t="s">
        <v>1186</v>
      </c>
      <c r="B58" s="69">
        <v>0.0</v>
      </c>
      <c r="C58" s="69">
        <v>0.0</v>
      </c>
      <c r="D58" s="69">
        <v>150.0</v>
      </c>
      <c r="E58" s="69"/>
      <c r="F58" s="69"/>
      <c r="G58" s="69"/>
      <c r="H58" s="69"/>
      <c r="I58" s="69"/>
      <c r="J58" s="69">
        <f t="shared" si="9"/>
        <v>150</v>
      </c>
      <c r="K58" s="69">
        <f t="shared" si="10"/>
        <v>0</v>
      </c>
      <c r="L58" s="68">
        <f t="shared" si="11"/>
        <v>150</v>
      </c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</row>
    <row r="59">
      <c r="A59" s="68" t="s">
        <v>1187</v>
      </c>
      <c r="B59" s="69">
        <v>0.0</v>
      </c>
      <c r="C59" s="69">
        <v>0.0</v>
      </c>
      <c r="D59" s="69">
        <v>128.0</v>
      </c>
      <c r="E59" s="69"/>
      <c r="F59" s="69"/>
      <c r="G59" s="69"/>
      <c r="H59" s="69"/>
      <c r="I59" s="69"/>
      <c r="J59" s="69">
        <f t="shared" si="9"/>
        <v>128</v>
      </c>
      <c r="K59" s="69">
        <f t="shared" si="10"/>
        <v>0</v>
      </c>
      <c r="L59" s="68">
        <f t="shared" si="11"/>
        <v>128</v>
      </c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</row>
    <row r="60">
      <c r="A60" s="68" t="s">
        <v>1188</v>
      </c>
      <c r="B60" s="69">
        <v>28.0</v>
      </c>
      <c r="C60" s="69">
        <v>67.0</v>
      </c>
      <c r="D60" s="69">
        <v>268.0</v>
      </c>
      <c r="E60" s="69"/>
      <c r="F60" s="69"/>
      <c r="G60" s="69"/>
      <c r="H60" s="69"/>
      <c r="I60" s="69"/>
      <c r="J60" s="69">
        <f t="shared" si="9"/>
        <v>363</v>
      </c>
      <c r="K60" s="69">
        <f t="shared" si="10"/>
        <v>0</v>
      </c>
      <c r="L60" s="68">
        <f t="shared" si="11"/>
        <v>363</v>
      </c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</row>
    <row r="61">
      <c r="A61" s="68" t="s">
        <v>1189</v>
      </c>
      <c r="B61" s="69">
        <v>50.0</v>
      </c>
      <c r="C61" s="69">
        <v>42.0</v>
      </c>
      <c r="D61" s="69">
        <v>269.0</v>
      </c>
      <c r="E61" s="69"/>
      <c r="F61" s="69"/>
      <c r="G61" s="69"/>
      <c r="H61" s="69"/>
      <c r="I61" s="69"/>
      <c r="J61" s="69">
        <f t="shared" si="9"/>
        <v>361</v>
      </c>
      <c r="K61" s="69">
        <f t="shared" si="10"/>
        <v>0</v>
      </c>
      <c r="L61" s="68">
        <f t="shared" si="11"/>
        <v>361</v>
      </c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</row>
    <row r="62">
      <c r="A62" s="68" t="s">
        <v>1190</v>
      </c>
      <c r="B62" s="69">
        <v>0.0</v>
      </c>
      <c r="C62" s="69">
        <v>0.0</v>
      </c>
      <c r="D62" s="69">
        <v>50.0</v>
      </c>
      <c r="E62" s="69"/>
      <c r="F62" s="69"/>
      <c r="G62" s="69"/>
      <c r="H62" s="69"/>
      <c r="I62" s="69"/>
      <c r="J62" s="69">
        <f t="shared" si="9"/>
        <v>50</v>
      </c>
      <c r="K62" s="69">
        <f t="shared" si="10"/>
        <v>0</v>
      </c>
      <c r="L62" s="68">
        <f t="shared" si="11"/>
        <v>50</v>
      </c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</row>
    <row r="63">
      <c r="A63" s="68" t="s">
        <v>1191</v>
      </c>
      <c r="B63" s="69">
        <v>0.0</v>
      </c>
      <c r="C63" s="69">
        <v>0.0</v>
      </c>
      <c r="D63" s="69">
        <v>11.0</v>
      </c>
      <c r="E63" s="69"/>
      <c r="F63" s="69"/>
      <c r="G63" s="69"/>
      <c r="H63" s="69"/>
      <c r="I63" s="69"/>
      <c r="J63" s="69">
        <f t="shared" si="9"/>
        <v>11</v>
      </c>
      <c r="K63" s="69">
        <f t="shared" si="10"/>
        <v>0</v>
      </c>
      <c r="L63" s="68">
        <f t="shared" si="11"/>
        <v>11</v>
      </c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</row>
    <row r="64">
      <c r="A64" s="68" t="s">
        <v>1192</v>
      </c>
      <c r="B64" s="69">
        <v>0.0</v>
      </c>
      <c r="C64" s="69">
        <v>0.0</v>
      </c>
      <c r="D64" s="69">
        <v>140.0</v>
      </c>
      <c r="E64" s="69"/>
      <c r="F64" s="69"/>
      <c r="G64" s="69"/>
      <c r="H64" s="69"/>
      <c r="I64" s="69"/>
      <c r="J64" s="69">
        <f t="shared" si="9"/>
        <v>140</v>
      </c>
      <c r="K64" s="69">
        <f t="shared" si="10"/>
        <v>0</v>
      </c>
      <c r="L64" s="68">
        <f t="shared" si="11"/>
        <v>140</v>
      </c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</row>
    <row r="65">
      <c r="A65" s="68" t="s">
        <v>1193</v>
      </c>
      <c r="B65" s="69">
        <v>0.0</v>
      </c>
      <c r="C65" s="69">
        <v>0.0</v>
      </c>
      <c r="D65" s="69">
        <v>57.0</v>
      </c>
      <c r="E65" s="69"/>
      <c r="F65" s="69"/>
      <c r="G65" s="69"/>
      <c r="H65" s="69"/>
      <c r="I65" s="69"/>
      <c r="J65" s="69">
        <f t="shared" si="9"/>
        <v>57</v>
      </c>
      <c r="K65" s="69">
        <f t="shared" si="10"/>
        <v>0</v>
      </c>
      <c r="L65" s="68">
        <f t="shared" si="11"/>
        <v>57</v>
      </c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</row>
    <row r="66">
      <c r="A66" s="68" t="s">
        <v>1194</v>
      </c>
      <c r="B66" s="69">
        <v>34.0</v>
      </c>
      <c r="C66" s="69">
        <v>82.0</v>
      </c>
      <c r="D66" s="69">
        <v>464.0</v>
      </c>
      <c r="E66" s="69"/>
      <c r="F66" s="69"/>
      <c r="G66" s="69"/>
      <c r="H66" s="69"/>
      <c r="I66" s="69"/>
      <c r="J66" s="69">
        <f t="shared" si="9"/>
        <v>580</v>
      </c>
      <c r="K66" s="69">
        <f t="shared" si="10"/>
        <v>0</v>
      </c>
      <c r="L66" s="68">
        <f t="shared" si="11"/>
        <v>580</v>
      </c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</row>
    <row r="67">
      <c r="A67" s="68" t="s">
        <v>1195</v>
      </c>
      <c r="B67" s="69">
        <v>0.0</v>
      </c>
      <c r="C67" s="69">
        <v>0.0</v>
      </c>
      <c r="D67" s="69">
        <v>49.0</v>
      </c>
      <c r="E67" s="69"/>
      <c r="F67" s="69"/>
      <c r="G67" s="69"/>
      <c r="H67" s="69"/>
      <c r="I67" s="69"/>
      <c r="J67" s="69">
        <f t="shared" si="9"/>
        <v>49</v>
      </c>
      <c r="K67" s="69">
        <f t="shared" si="10"/>
        <v>0</v>
      </c>
      <c r="L67" s="68">
        <f t="shared" si="11"/>
        <v>49</v>
      </c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</row>
    <row r="68">
      <c r="A68" s="68" t="s">
        <v>1196</v>
      </c>
      <c r="B68" s="69">
        <v>0.0</v>
      </c>
      <c r="C68" s="69">
        <v>0.0</v>
      </c>
      <c r="D68" s="69">
        <v>292.0</v>
      </c>
      <c r="E68" s="69"/>
      <c r="F68" s="69"/>
      <c r="G68" s="69"/>
      <c r="H68" s="69"/>
      <c r="I68" s="69"/>
      <c r="J68" s="69">
        <f t="shared" si="9"/>
        <v>292</v>
      </c>
      <c r="K68" s="69">
        <f t="shared" si="10"/>
        <v>0</v>
      </c>
      <c r="L68" s="68">
        <f t="shared" si="11"/>
        <v>292</v>
      </c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</row>
    <row r="69">
      <c r="A69" s="68" t="s">
        <v>1197</v>
      </c>
      <c r="B69" s="69">
        <v>0.0</v>
      </c>
      <c r="C69" s="69">
        <v>0.0</v>
      </c>
      <c r="D69" s="69">
        <v>129.0</v>
      </c>
      <c r="E69" s="69"/>
      <c r="F69" s="69"/>
      <c r="G69" s="69"/>
      <c r="H69" s="69"/>
      <c r="I69" s="69"/>
      <c r="J69" s="69">
        <f t="shared" si="9"/>
        <v>129</v>
      </c>
      <c r="K69" s="69">
        <f t="shared" si="10"/>
        <v>0</v>
      </c>
      <c r="L69" s="68">
        <f t="shared" si="11"/>
        <v>129</v>
      </c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</row>
    <row r="70">
      <c r="A70" s="68" t="s">
        <v>1198</v>
      </c>
      <c r="B70" s="69">
        <v>0.0</v>
      </c>
      <c r="C70" s="69">
        <v>0.0</v>
      </c>
      <c r="D70" s="69">
        <v>61.0</v>
      </c>
      <c r="E70" s="69"/>
      <c r="F70" s="69"/>
      <c r="G70" s="69"/>
      <c r="H70" s="69"/>
      <c r="I70" s="69"/>
      <c r="J70" s="69">
        <f t="shared" si="9"/>
        <v>61</v>
      </c>
      <c r="K70" s="69">
        <f t="shared" si="10"/>
        <v>0</v>
      </c>
      <c r="L70" s="68">
        <f t="shared" si="11"/>
        <v>61</v>
      </c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</row>
    <row r="71">
      <c r="A71" s="68" t="s">
        <v>1199</v>
      </c>
      <c r="B71" s="69">
        <v>6.0</v>
      </c>
      <c r="C71" s="69">
        <v>19.0</v>
      </c>
      <c r="D71" s="69">
        <v>263.0</v>
      </c>
      <c r="E71" s="69"/>
      <c r="F71" s="69"/>
      <c r="G71" s="69"/>
      <c r="H71" s="69"/>
      <c r="I71" s="69"/>
      <c r="J71" s="69">
        <f t="shared" si="9"/>
        <v>288</v>
      </c>
      <c r="K71" s="69">
        <f t="shared" si="10"/>
        <v>0</v>
      </c>
      <c r="L71" s="68">
        <f t="shared" si="11"/>
        <v>288</v>
      </c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</row>
    <row r="72">
      <c r="A72" s="68" t="s">
        <v>1200</v>
      </c>
      <c r="B72" s="69">
        <v>0.0</v>
      </c>
      <c r="C72" s="69">
        <v>0.0</v>
      </c>
      <c r="D72" s="69">
        <v>248.0</v>
      </c>
      <c r="E72" s="69"/>
      <c r="F72" s="69"/>
      <c r="G72" s="69"/>
      <c r="H72" s="69"/>
      <c r="I72" s="69"/>
      <c r="J72" s="69">
        <f t="shared" si="9"/>
        <v>248</v>
      </c>
      <c r="K72" s="69">
        <f t="shared" si="10"/>
        <v>0</v>
      </c>
      <c r="L72" s="68">
        <f t="shared" si="11"/>
        <v>248</v>
      </c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</row>
    <row r="73">
      <c r="A73" s="68" t="s">
        <v>4</v>
      </c>
      <c r="B73" s="134">
        <f t="shared" ref="B73:L73" si="12">SUM(B47:B72)</f>
        <v>664</v>
      </c>
      <c r="C73" s="134">
        <f t="shared" si="12"/>
        <v>672</v>
      </c>
      <c r="D73" s="134">
        <f t="shared" si="12"/>
        <v>4974</v>
      </c>
      <c r="E73" s="134">
        <f t="shared" si="12"/>
        <v>0</v>
      </c>
      <c r="F73" s="134">
        <f t="shared" si="12"/>
        <v>0</v>
      </c>
      <c r="G73" s="134">
        <f t="shared" si="12"/>
        <v>0</v>
      </c>
      <c r="H73" s="134">
        <f t="shared" si="12"/>
        <v>0</v>
      </c>
      <c r="I73" s="134">
        <f t="shared" si="12"/>
        <v>0</v>
      </c>
      <c r="J73" s="134">
        <f t="shared" si="12"/>
        <v>6310</v>
      </c>
      <c r="K73" s="134">
        <f t="shared" si="12"/>
        <v>0</v>
      </c>
      <c r="L73" s="134">
        <f t="shared" si="12"/>
        <v>6310</v>
      </c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</row>
    <row r="74">
      <c r="A74" s="135" t="s">
        <v>1201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</row>
    <row r="75">
      <c r="A75" s="136"/>
      <c r="B75" s="136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</row>
    <row r="77">
      <c r="A77" s="137" t="s">
        <v>1202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5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</row>
    <row r="78">
      <c r="A78" s="138" t="s">
        <v>1174</v>
      </c>
      <c r="B78" s="138" t="s">
        <v>735</v>
      </c>
      <c r="C78" s="138" t="s">
        <v>736</v>
      </c>
      <c r="D78" s="138" t="s">
        <v>737</v>
      </c>
      <c r="E78" s="68" t="s">
        <v>738</v>
      </c>
      <c r="F78" s="68" t="s">
        <v>739</v>
      </c>
      <c r="G78" s="68" t="s">
        <v>740</v>
      </c>
      <c r="H78" s="68" t="s">
        <v>741</v>
      </c>
      <c r="I78" s="68" t="s">
        <v>742</v>
      </c>
      <c r="J78" s="68" t="s">
        <v>743</v>
      </c>
      <c r="K78" s="68" t="s">
        <v>744</v>
      </c>
      <c r="L78" s="138" t="s">
        <v>4</v>
      </c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</row>
    <row r="79">
      <c r="A79" s="138" t="s">
        <v>1178</v>
      </c>
      <c r="B79" s="139">
        <v>44.0</v>
      </c>
      <c r="C79" s="139">
        <v>104.0</v>
      </c>
      <c r="D79" s="139">
        <v>60.0</v>
      </c>
      <c r="E79" s="139">
        <v>88.0</v>
      </c>
      <c r="F79" s="140"/>
      <c r="G79" s="72"/>
      <c r="H79" s="72"/>
      <c r="I79" s="72"/>
      <c r="J79" s="72">
        <f t="shared" ref="J79:J101" si="13">SUM(B79:E79)</f>
        <v>296</v>
      </c>
      <c r="K79" s="72">
        <f t="shared" ref="K79:K101" si="14">SUM(F79:I79)</f>
        <v>0</v>
      </c>
      <c r="L79" s="138">
        <f t="shared" ref="L79:L101" si="15">SUM(J79:K79)</f>
        <v>296</v>
      </c>
      <c r="M79" s="78"/>
      <c r="N79" s="36" t="s">
        <v>162</v>
      </c>
      <c r="O79" s="4"/>
      <c r="P79" s="5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</row>
    <row r="80">
      <c r="A80" s="138" t="s">
        <v>1181</v>
      </c>
      <c r="B80" s="139">
        <v>38.0</v>
      </c>
      <c r="C80" s="139">
        <v>93.0</v>
      </c>
      <c r="D80" s="139">
        <v>78.0</v>
      </c>
      <c r="E80" s="139">
        <v>41.0</v>
      </c>
      <c r="F80" s="140"/>
      <c r="G80" s="72"/>
      <c r="H80" s="72"/>
      <c r="I80" s="72"/>
      <c r="J80" s="72">
        <f t="shared" si="13"/>
        <v>250</v>
      </c>
      <c r="K80" s="72">
        <f t="shared" si="14"/>
        <v>0</v>
      </c>
      <c r="L80" s="138">
        <f t="shared" si="15"/>
        <v>250</v>
      </c>
      <c r="M80" s="78"/>
      <c r="N80" s="40"/>
      <c r="O80" s="19"/>
      <c r="P80" s="17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</row>
    <row r="81">
      <c r="A81" s="138" t="s">
        <v>1183</v>
      </c>
      <c r="B81" s="139">
        <v>187.0</v>
      </c>
      <c r="C81" s="139">
        <v>222.0</v>
      </c>
      <c r="D81" s="139">
        <v>211.0</v>
      </c>
      <c r="E81" s="139">
        <v>211.0</v>
      </c>
      <c r="F81" s="140"/>
      <c r="G81" s="72"/>
      <c r="H81" s="72"/>
      <c r="I81" s="72"/>
      <c r="J81" s="72">
        <f t="shared" si="13"/>
        <v>831</v>
      </c>
      <c r="K81" s="72">
        <f t="shared" si="14"/>
        <v>0</v>
      </c>
      <c r="L81" s="138">
        <f t="shared" si="15"/>
        <v>831</v>
      </c>
      <c r="M81" s="78"/>
      <c r="N81" s="21"/>
      <c r="P81" s="22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</row>
    <row r="82">
      <c r="A82" s="138" t="s">
        <v>1192</v>
      </c>
      <c r="B82" s="139">
        <v>193.0</v>
      </c>
      <c r="C82" s="139">
        <v>170.0</v>
      </c>
      <c r="D82" s="139">
        <v>140.0</v>
      </c>
      <c r="E82" s="139">
        <v>179.0</v>
      </c>
      <c r="F82" s="140"/>
      <c r="G82" s="72"/>
      <c r="H82" s="72"/>
      <c r="I82" s="72"/>
      <c r="J82" s="72">
        <f t="shared" si="13"/>
        <v>682</v>
      </c>
      <c r="K82" s="72">
        <f t="shared" si="14"/>
        <v>0</v>
      </c>
      <c r="L82" s="138">
        <f t="shared" si="15"/>
        <v>682</v>
      </c>
      <c r="M82" s="78"/>
      <c r="N82" s="23"/>
      <c r="O82" s="25"/>
      <c r="P82" s="24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</row>
    <row r="83">
      <c r="A83" s="138" t="s">
        <v>1193</v>
      </c>
      <c r="B83" s="139">
        <v>20.0</v>
      </c>
      <c r="C83" s="139">
        <v>71.0</v>
      </c>
      <c r="D83" s="139">
        <v>52.0</v>
      </c>
      <c r="E83" s="139">
        <v>15.0</v>
      </c>
      <c r="F83" s="140"/>
      <c r="G83" s="72"/>
      <c r="H83" s="72"/>
      <c r="I83" s="72"/>
      <c r="J83" s="72">
        <f t="shared" si="13"/>
        <v>158</v>
      </c>
      <c r="K83" s="72">
        <f t="shared" si="14"/>
        <v>0</v>
      </c>
      <c r="L83" s="138">
        <f t="shared" si="15"/>
        <v>158</v>
      </c>
      <c r="M83" s="78"/>
      <c r="N83" s="61" t="s">
        <v>1203</v>
      </c>
      <c r="O83" s="19"/>
      <c r="P83" s="17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</row>
    <row r="84">
      <c r="A84" s="138" t="s">
        <v>1185</v>
      </c>
      <c r="B84" s="139">
        <v>0.0</v>
      </c>
      <c r="C84" s="139">
        <v>0.0</v>
      </c>
      <c r="D84" s="139">
        <v>0.0</v>
      </c>
      <c r="E84" s="139">
        <v>77.0</v>
      </c>
      <c r="F84" s="140"/>
      <c r="G84" s="72"/>
      <c r="H84" s="72"/>
      <c r="I84" s="72"/>
      <c r="J84" s="72">
        <f t="shared" si="13"/>
        <v>77</v>
      </c>
      <c r="K84" s="72">
        <f t="shared" si="14"/>
        <v>0</v>
      </c>
      <c r="L84" s="138">
        <f t="shared" si="15"/>
        <v>77</v>
      </c>
      <c r="M84" s="78"/>
      <c r="N84" s="21"/>
      <c r="P84" s="22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</row>
    <row r="85">
      <c r="A85" s="138" t="s">
        <v>1198</v>
      </c>
      <c r="B85" s="139">
        <v>62.0</v>
      </c>
      <c r="C85" s="139">
        <v>62.0</v>
      </c>
      <c r="D85" s="139">
        <v>61.0</v>
      </c>
      <c r="E85" s="139">
        <v>69.0</v>
      </c>
      <c r="F85" s="140"/>
      <c r="G85" s="72"/>
      <c r="H85" s="72"/>
      <c r="I85" s="72"/>
      <c r="J85" s="72">
        <f t="shared" si="13"/>
        <v>254</v>
      </c>
      <c r="K85" s="72">
        <f t="shared" si="14"/>
        <v>0</v>
      </c>
      <c r="L85" s="138">
        <f t="shared" si="15"/>
        <v>254</v>
      </c>
      <c r="M85" s="78"/>
      <c r="N85" s="21"/>
      <c r="P85" s="22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</row>
    <row r="86">
      <c r="A86" s="138" t="s">
        <v>1186</v>
      </c>
      <c r="B86" s="139">
        <v>97.0</v>
      </c>
      <c r="C86" s="139">
        <v>155.0</v>
      </c>
      <c r="D86" s="139">
        <v>134.0</v>
      </c>
      <c r="E86" s="139">
        <v>169.0</v>
      </c>
      <c r="F86" s="140"/>
      <c r="G86" s="72"/>
      <c r="H86" s="72"/>
      <c r="I86" s="72"/>
      <c r="J86" s="72">
        <f t="shared" si="13"/>
        <v>555</v>
      </c>
      <c r="K86" s="72">
        <f t="shared" si="14"/>
        <v>0</v>
      </c>
      <c r="L86" s="138">
        <f t="shared" si="15"/>
        <v>555</v>
      </c>
      <c r="M86" s="78"/>
      <c r="N86" s="23"/>
      <c r="O86" s="25"/>
      <c r="P86" s="24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</row>
    <row r="87">
      <c r="A87" s="138" t="s">
        <v>1204</v>
      </c>
      <c r="B87" s="139">
        <v>29.0</v>
      </c>
      <c r="C87" s="139">
        <v>17.0</v>
      </c>
      <c r="D87" s="139">
        <v>11.0</v>
      </c>
      <c r="E87" s="139">
        <v>3.0</v>
      </c>
      <c r="F87" s="140"/>
      <c r="G87" s="72"/>
      <c r="H87" s="72"/>
      <c r="I87" s="72"/>
      <c r="J87" s="72">
        <f t="shared" si="13"/>
        <v>60</v>
      </c>
      <c r="K87" s="72">
        <f t="shared" si="14"/>
        <v>0</v>
      </c>
      <c r="L87" s="138">
        <f t="shared" si="15"/>
        <v>60</v>
      </c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</row>
    <row r="88">
      <c r="A88" s="138" t="s">
        <v>1205</v>
      </c>
      <c r="B88" s="139">
        <v>200.0</v>
      </c>
      <c r="C88" s="139">
        <v>195.0</v>
      </c>
      <c r="D88" s="139">
        <v>249.0</v>
      </c>
      <c r="E88" s="139">
        <v>251.0</v>
      </c>
      <c r="F88" s="140"/>
      <c r="G88" s="72"/>
      <c r="H88" s="72"/>
      <c r="I88" s="72"/>
      <c r="J88" s="72">
        <f t="shared" si="13"/>
        <v>895</v>
      </c>
      <c r="K88" s="72">
        <f t="shared" si="14"/>
        <v>0</v>
      </c>
      <c r="L88" s="138">
        <f t="shared" si="15"/>
        <v>895</v>
      </c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</row>
    <row r="89">
      <c r="A89" s="138" t="s">
        <v>1188</v>
      </c>
      <c r="B89" s="139">
        <v>259.0</v>
      </c>
      <c r="C89" s="139">
        <v>218.0</v>
      </c>
      <c r="D89" s="139">
        <v>205.0</v>
      </c>
      <c r="E89" s="139">
        <v>303.0</v>
      </c>
      <c r="F89" s="140"/>
      <c r="G89" s="72"/>
      <c r="H89" s="72"/>
      <c r="I89" s="72"/>
      <c r="J89" s="72">
        <f t="shared" si="13"/>
        <v>985</v>
      </c>
      <c r="K89" s="72">
        <f t="shared" si="14"/>
        <v>0</v>
      </c>
      <c r="L89" s="138">
        <f t="shared" si="15"/>
        <v>985</v>
      </c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</row>
    <row r="90">
      <c r="A90" s="138" t="s">
        <v>1189</v>
      </c>
      <c r="B90" s="139">
        <v>146.0</v>
      </c>
      <c r="C90" s="139">
        <v>156.0</v>
      </c>
      <c r="D90" s="139">
        <v>160.0</v>
      </c>
      <c r="E90" s="139">
        <v>161.0</v>
      </c>
      <c r="F90" s="140"/>
      <c r="G90" s="72"/>
      <c r="H90" s="72"/>
      <c r="I90" s="72"/>
      <c r="J90" s="72">
        <f t="shared" si="13"/>
        <v>623</v>
      </c>
      <c r="K90" s="72">
        <f t="shared" si="14"/>
        <v>0</v>
      </c>
      <c r="L90" s="138">
        <f t="shared" si="15"/>
        <v>623</v>
      </c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</row>
    <row r="91">
      <c r="A91" s="138" t="s">
        <v>1190</v>
      </c>
      <c r="B91" s="139">
        <v>35.0</v>
      </c>
      <c r="C91" s="139">
        <v>47.0</v>
      </c>
      <c r="D91" s="139">
        <v>44.0</v>
      </c>
      <c r="E91" s="139">
        <v>46.0</v>
      </c>
      <c r="F91" s="140"/>
      <c r="G91" s="72"/>
      <c r="H91" s="72"/>
      <c r="I91" s="72"/>
      <c r="J91" s="72">
        <f t="shared" si="13"/>
        <v>172</v>
      </c>
      <c r="K91" s="72">
        <f t="shared" si="14"/>
        <v>0</v>
      </c>
      <c r="L91" s="138">
        <f t="shared" si="15"/>
        <v>172</v>
      </c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</row>
    <row r="92">
      <c r="A92" s="138" t="s">
        <v>1194</v>
      </c>
      <c r="B92" s="139">
        <v>220.0</v>
      </c>
      <c r="C92" s="139">
        <v>349.0</v>
      </c>
      <c r="D92" s="139">
        <v>365.0</v>
      </c>
      <c r="E92" s="139">
        <v>380.0</v>
      </c>
      <c r="F92" s="140"/>
      <c r="G92" s="72"/>
      <c r="H92" s="72"/>
      <c r="I92" s="72"/>
      <c r="J92" s="72">
        <f t="shared" si="13"/>
        <v>1314</v>
      </c>
      <c r="K92" s="72">
        <f t="shared" si="14"/>
        <v>0</v>
      </c>
      <c r="L92" s="138">
        <f t="shared" si="15"/>
        <v>1314</v>
      </c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</row>
    <row r="93">
      <c r="A93" s="138" t="s">
        <v>1195</v>
      </c>
      <c r="B93" s="139">
        <v>17.0</v>
      </c>
      <c r="C93" s="139">
        <v>49.0</v>
      </c>
      <c r="D93" s="139">
        <v>49.0</v>
      </c>
      <c r="E93" s="139">
        <v>29.0</v>
      </c>
      <c r="F93" s="140"/>
      <c r="G93" s="72"/>
      <c r="H93" s="72"/>
      <c r="I93" s="72"/>
      <c r="J93" s="72">
        <f t="shared" si="13"/>
        <v>144</v>
      </c>
      <c r="K93" s="72">
        <f t="shared" si="14"/>
        <v>0</v>
      </c>
      <c r="L93" s="138">
        <f t="shared" si="15"/>
        <v>144</v>
      </c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</row>
    <row r="94">
      <c r="A94" s="138" t="s">
        <v>1179</v>
      </c>
      <c r="B94" s="139">
        <v>189.0</v>
      </c>
      <c r="C94" s="139">
        <v>228.0</v>
      </c>
      <c r="D94" s="139">
        <v>243.0</v>
      </c>
      <c r="E94" s="139">
        <v>118.0</v>
      </c>
      <c r="F94" s="140"/>
      <c r="G94" s="72"/>
      <c r="H94" s="72"/>
      <c r="I94" s="72"/>
      <c r="J94" s="72">
        <f t="shared" si="13"/>
        <v>778</v>
      </c>
      <c r="K94" s="72">
        <f t="shared" si="14"/>
        <v>0</v>
      </c>
      <c r="L94" s="138">
        <f t="shared" si="15"/>
        <v>778</v>
      </c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</row>
    <row r="95">
      <c r="A95" s="138" t="s">
        <v>1182</v>
      </c>
      <c r="B95" s="139">
        <v>27.0</v>
      </c>
      <c r="C95" s="139">
        <v>31.0</v>
      </c>
      <c r="D95" s="139">
        <v>37.0</v>
      </c>
      <c r="E95" s="139">
        <v>31.0</v>
      </c>
      <c r="F95" s="140"/>
      <c r="G95" s="72"/>
      <c r="H95" s="72"/>
      <c r="I95" s="72"/>
      <c r="J95" s="72">
        <f t="shared" si="13"/>
        <v>126</v>
      </c>
      <c r="K95" s="72">
        <f t="shared" si="14"/>
        <v>0</v>
      </c>
      <c r="L95" s="138">
        <f t="shared" si="15"/>
        <v>126</v>
      </c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</row>
    <row r="96">
      <c r="A96" s="138" t="s">
        <v>1206</v>
      </c>
      <c r="B96" s="139">
        <v>222.0</v>
      </c>
      <c r="C96" s="139">
        <v>341.0</v>
      </c>
      <c r="D96" s="139">
        <v>262.0</v>
      </c>
      <c r="E96" s="139">
        <v>283.0</v>
      </c>
      <c r="F96" s="140"/>
      <c r="G96" s="72"/>
      <c r="H96" s="72"/>
      <c r="I96" s="72"/>
      <c r="J96" s="72">
        <f t="shared" si="13"/>
        <v>1108</v>
      </c>
      <c r="K96" s="72">
        <f t="shared" si="14"/>
        <v>0</v>
      </c>
      <c r="L96" s="138">
        <f t="shared" si="15"/>
        <v>1108</v>
      </c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</row>
    <row r="97">
      <c r="A97" s="138" t="s">
        <v>1197</v>
      </c>
      <c r="B97" s="139">
        <v>108.0</v>
      </c>
      <c r="C97" s="139">
        <v>128.0</v>
      </c>
      <c r="D97" s="139">
        <v>129.0</v>
      </c>
      <c r="E97" s="139">
        <v>101.0</v>
      </c>
      <c r="F97" s="140"/>
      <c r="G97" s="72"/>
      <c r="H97" s="72"/>
      <c r="I97" s="72"/>
      <c r="J97" s="72">
        <f t="shared" si="13"/>
        <v>466</v>
      </c>
      <c r="K97" s="72">
        <f t="shared" si="14"/>
        <v>0</v>
      </c>
      <c r="L97" s="138">
        <f t="shared" si="15"/>
        <v>466</v>
      </c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</row>
    <row r="98">
      <c r="A98" s="138" t="s">
        <v>1184</v>
      </c>
      <c r="B98" s="139">
        <v>79.0</v>
      </c>
      <c r="C98" s="139">
        <v>100.0</v>
      </c>
      <c r="D98" s="139">
        <v>111.0</v>
      </c>
      <c r="E98" s="139">
        <v>149.0</v>
      </c>
      <c r="F98" s="140"/>
      <c r="G98" s="72"/>
      <c r="H98" s="72"/>
      <c r="I98" s="72"/>
      <c r="J98" s="72">
        <f t="shared" si="13"/>
        <v>439</v>
      </c>
      <c r="K98" s="72">
        <f t="shared" si="14"/>
        <v>0</v>
      </c>
      <c r="L98" s="138">
        <f t="shared" si="15"/>
        <v>439</v>
      </c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</row>
    <row r="99">
      <c r="A99" s="138" t="s">
        <v>1077</v>
      </c>
      <c r="B99" s="139">
        <v>77.0</v>
      </c>
      <c r="C99" s="139">
        <v>101.0</v>
      </c>
      <c r="D99" s="139">
        <v>73.0</v>
      </c>
      <c r="E99" s="139">
        <v>143.0</v>
      </c>
      <c r="F99" s="140"/>
      <c r="G99" s="72"/>
      <c r="H99" s="72"/>
      <c r="I99" s="72"/>
      <c r="J99" s="72">
        <f t="shared" si="13"/>
        <v>394</v>
      </c>
      <c r="K99" s="72">
        <f t="shared" si="14"/>
        <v>0</v>
      </c>
      <c r="L99" s="138">
        <f t="shared" si="15"/>
        <v>394</v>
      </c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</row>
    <row r="100">
      <c r="A100" s="138" t="s">
        <v>1187</v>
      </c>
      <c r="B100" s="139">
        <v>134.0</v>
      </c>
      <c r="C100" s="139">
        <v>58.0</v>
      </c>
      <c r="D100" s="139">
        <v>105.0</v>
      </c>
      <c r="E100" s="139">
        <v>130.0</v>
      </c>
      <c r="F100" s="140"/>
      <c r="G100" s="72"/>
      <c r="H100" s="72"/>
      <c r="I100" s="72"/>
      <c r="J100" s="72">
        <f t="shared" si="13"/>
        <v>427</v>
      </c>
      <c r="K100" s="72">
        <f t="shared" si="14"/>
        <v>0</v>
      </c>
      <c r="L100" s="138">
        <f t="shared" si="15"/>
        <v>427</v>
      </c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</row>
    <row r="101">
      <c r="A101" s="138" t="s">
        <v>1199</v>
      </c>
      <c r="B101" s="139">
        <v>283.0</v>
      </c>
      <c r="C101" s="139">
        <v>288.0</v>
      </c>
      <c r="D101" s="139">
        <v>237.0</v>
      </c>
      <c r="E101" s="139">
        <v>322.0</v>
      </c>
      <c r="F101" s="140"/>
      <c r="G101" s="72"/>
      <c r="H101" s="72"/>
      <c r="I101" s="72"/>
      <c r="J101" s="72">
        <f t="shared" si="13"/>
        <v>1130</v>
      </c>
      <c r="K101" s="72">
        <f t="shared" si="14"/>
        <v>0</v>
      </c>
      <c r="L101" s="138">
        <f t="shared" si="15"/>
        <v>1130</v>
      </c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</row>
    <row r="102">
      <c r="A102" s="138" t="s">
        <v>658</v>
      </c>
      <c r="B102" s="141">
        <f t="shared" ref="B102:L102" si="16">SUM(B79:B101)</f>
        <v>2666</v>
      </c>
      <c r="C102" s="141">
        <f t="shared" si="16"/>
        <v>3183</v>
      </c>
      <c r="D102" s="141">
        <f t="shared" si="16"/>
        <v>3016</v>
      </c>
      <c r="E102" s="141">
        <f t="shared" si="16"/>
        <v>3299</v>
      </c>
      <c r="F102" s="141">
        <f t="shared" si="16"/>
        <v>0</v>
      </c>
      <c r="G102" s="141">
        <f t="shared" si="16"/>
        <v>0</v>
      </c>
      <c r="H102" s="141">
        <f t="shared" si="16"/>
        <v>0</v>
      </c>
      <c r="I102" s="141">
        <f t="shared" si="16"/>
        <v>0</v>
      </c>
      <c r="J102" s="141">
        <f t="shared" si="16"/>
        <v>12164</v>
      </c>
      <c r="K102" s="141">
        <f t="shared" si="16"/>
        <v>0</v>
      </c>
      <c r="L102" s="141">
        <f t="shared" si="16"/>
        <v>12164</v>
      </c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</row>
    <row r="103">
      <c r="A103" s="137" t="s">
        <v>1207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5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</row>
    <row r="106">
      <c r="A106" s="122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  <c r="AE620" s="78"/>
      <c r="AF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  <c r="AE621" s="78"/>
      <c r="AF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  <c r="AE622" s="78"/>
      <c r="AF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  <c r="AE623" s="78"/>
      <c r="AF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  <c r="AE624" s="78"/>
      <c r="AF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  <c r="AE626" s="78"/>
      <c r="AF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  <c r="AE627" s="78"/>
      <c r="AF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  <c r="AE628" s="78"/>
      <c r="AF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  <c r="AE629" s="78"/>
      <c r="AF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  <c r="AE630" s="78"/>
      <c r="AF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  <c r="AE631" s="78"/>
      <c r="AF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  <c r="AE632" s="78"/>
      <c r="AF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  <c r="AE633" s="78"/>
      <c r="AF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  <c r="AE634" s="78"/>
      <c r="AF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  <c r="AE635" s="78"/>
      <c r="AF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  <c r="AE636" s="78"/>
      <c r="AF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  <c r="AE655" s="78"/>
      <c r="AF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  <c r="AE662" s="78"/>
      <c r="AF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  <c r="AE663" s="78"/>
      <c r="AF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  <c r="AE664" s="78"/>
      <c r="AF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  <c r="AE667" s="78"/>
      <c r="AF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  <c r="AE668" s="78"/>
      <c r="AF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  <c r="AE675" s="78"/>
      <c r="AF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  <c r="AE676" s="78"/>
      <c r="AF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  <c r="AE677" s="78"/>
      <c r="AF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  <c r="AE726" s="78"/>
      <c r="AF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  <c r="AE727" s="78"/>
      <c r="AF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  <c r="AE728" s="78"/>
      <c r="AF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  <c r="AE729" s="78"/>
      <c r="AF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  <c r="AE730" s="78"/>
      <c r="AF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  <c r="AE731" s="78"/>
      <c r="AF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  <c r="AE733" s="78"/>
      <c r="AF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  <c r="AE734" s="78"/>
      <c r="AF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  <c r="AE735" s="78"/>
      <c r="AF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  <c r="AE736" s="78"/>
      <c r="AF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  <c r="AE737" s="78"/>
      <c r="AF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  <c r="AE738" s="78"/>
      <c r="AF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  <c r="AE739" s="78"/>
      <c r="AF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  <c r="AE740" s="78"/>
      <c r="AF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  <c r="AE741" s="78"/>
      <c r="AF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  <c r="AE742" s="78"/>
      <c r="AF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  <c r="AE743" s="78"/>
      <c r="AF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  <c r="AE744" s="78"/>
      <c r="AF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  <c r="AE745" s="78"/>
      <c r="AF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  <c r="AE746" s="78"/>
      <c r="AF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  <c r="AE747" s="78"/>
      <c r="AF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  <c r="AE748" s="78"/>
      <c r="AF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  <c r="AE749" s="78"/>
      <c r="AF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  <c r="AE750" s="78"/>
      <c r="AF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  <c r="AE751" s="78"/>
      <c r="AF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  <c r="AE752" s="78"/>
      <c r="AF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  <c r="AE753" s="78"/>
      <c r="AF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  <c r="AE755" s="78"/>
      <c r="AF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  <c r="AE756" s="78"/>
      <c r="AF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  <c r="AE757" s="78"/>
      <c r="AF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  <c r="AE758" s="78"/>
      <c r="AF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  <c r="AE759" s="78"/>
      <c r="AF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  <c r="AE760" s="78"/>
      <c r="AF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  <c r="AE761" s="78"/>
      <c r="AF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  <c r="AE762" s="78"/>
      <c r="AF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  <c r="AE763" s="78"/>
      <c r="AF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  <c r="AE764" s="78"/>
      <c r="AF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  <c r="AE765" s="78"/>
      <c r="AF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  <c r="AE766" s="78"/>
      <c r="AF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  <c r="AE767" s="78"/>
      <c r="AF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  <c r="AE768" s="78"/>
      <c r="AF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  <c r="AE769" s="78"/>
      <c r="AF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  <c r="AE770" s="78"/>
      <c r="AF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  <c r="AE777" s="78"/>
      <c r="AF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  <c r="AE778" s="78"/>
      <c r="AF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  <c r="AE779" s="78"/>
      <c r="AF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  <c r="AE780" s="78"/>
      <c r="AF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  <c r="AE781" s="78"/>
      <c r="AF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  <c r="AE782" s="78"/>
      <c r="AF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  <c r="AE783" s="78"/>
      <c r="AF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  <c r="AE784" s="78"/>
      <c r="AF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  <c r="AE785" s="78"/>
      <c r="AF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  <c r="AE786" s="78"/>
      <c r="AF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  <c r="AE787" s="78"/>
      <c r="AF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  <c r="AE788" s="78"/>
      <c r="AF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  <c r="AE789" s="78"/>
      <c r="AF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  <c r="AE790" s="78"/>
      <c r="AF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  <c r="AE791" s="78"/>
      <c r="AF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  <c r="AE792" s="78"/>
      <c r="AF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  <c r="AE793" s="78"/>
      <c r="AF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  <c r="AE794" s="78"/>
      <c r="AF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  <c r="AE795" s="78"/>
      <c r="AF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  <c r="AE796" s="78"/>
      <c r="AF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  <c r="AE797" s="78"/>
      <c r="AF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  <c r="AE798" s="78"/>
      <c r="AF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  <c r="AE799" s="78"/>
      <c r="AF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  <c r="AE800" s="78"/>
      <c r="AF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  <c r="AE801" s="78"/>
      <c r="AF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  <c r="AE802" s="78"/>
      <c r="AF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  <c r="AE803" s="78"/>
      <c r="AF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  <c r="AE804" s="78"/>
      <c r="AF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  <c r="AE805" s="78"/>
      <c r="AF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  <c r="AE806" s="78"/>
      <c r="AF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  <c r="AE807" s="78"/>
      <c r="AF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  <c r="AE808" s="78"/>
      <c r="AF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  <c r="AE809" s="78"/>
      <c r="AF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  <c r="AE810" s="78"/>
      <c r="AF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  <c r="AE811" s="78"/>
      <c r="AF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  <c r="AE812" s="78"/>
      <c r="AF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  <c r="AE813" s="78"/>
      <c r="AF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  <c r="AE814" s="78"/>
      <c r="AF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  <c r="AE815" s="78"/>
      <c r="AF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  <c r="AE816" s="78"/>
      <c r="AF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  <c r="AE817" s="78"/>
      <c r="AF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  <c r="AE818" s="78"/>
      <c r="AF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  <c r="AE819" s="78"/>
      <c r="AF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  <c r="AE820" s="78"/>
      <c r="AF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  <c r="AE821" s="78"/>
      <c r="AF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  <c r="AE822" s="78"/>
      <c r="AF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  <c r="AE823" s="78"/>
      <c r="AF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  <c r="AE824" s="78"/>
      <c r="AF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  <c r="AE825" s="78"/>
      <c r="AF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  <c r="AE826" s="78"/>
      <c r="AF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  <c r="AE827" s="78"/>
      <c r="AF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  <c r="AE828" s="78"/>
      <c r="AF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  <c r="AE829" s="78"/>
      <c r="AF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  <c r="AE835" s="78"/>
      <c r="AF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  <c r="AE836" s="78"/>
      <c r="AF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  <c r="AE837" s="78"/>
      <c r="AF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  <c r="AE838" s="78"/>
      <c r="AF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  <c r="AE839" s="78"/>
      <c r="AF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  <c r="AE840" s="78"/>
      <c r="AF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  <c r="AE841" s="78"/>
      <c r="AF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  <c r="AE842" s="78"/>
      <c r="AF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  <c r="AE843" s="78"/>
      <c r="AF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  <c r="AE844" s="78"/>
      <c r="AF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  <c r="AE845" s="78"/>
      <c r="AF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  <c r="AE846" s="78"/>
      <c r="AF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  <c r="AE847" s="78"/>
      <c r="AF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  <c r="AE848" s="78"/>
      <c r="AF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  <c r="AE849" s="78"/>
      <c r="AF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  <c r="AE850" s="78"/>
      <c r="AF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  <c r="AE851" s="78"/>
      <c r="AF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  <c r="AE852" s="78"/>
      <c r="AF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  <c r="AE853" s="78"/>
      <c r="AF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  <c r="AE854" s="78"/>
      <c r="AF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  <c r="AE855" s="78"/>
      <c r="AF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  <c r="AE856" s="78"/>
      <c r="AF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  <c r="AE857" s="78"/>
      <c r="AF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  <c r="AE858" s="78"/>
      <c r="AF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  <c r="AE859" s="78"/>
      <c r="AF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  <c r="AE860" s="78"/>
      <c r="AF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  <c r="AE867" s="78"/>
      <c r="AF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  <c r="AE868" s="78"/>
      <c r="AF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  <c r="AE869" s="78"/>
      <c r="AF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  <c r="AE870" s="78"/>
      <c r="AF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  <c r="AE872" s="78"/>
      <c r="AF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  <c r="AE873" s="78"/>
      <c r="AF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  <c r="AE874" s="78"/>
      <c r="AF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  <c r="AE876" s="78"/>
      <c r="AF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  <c r="AE878" s="78"/>
      <c r="AF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  <c r="AE879" s="78"/>
      <c r="AF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  <c r="AE880" s="78"/>
      <c r="AF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  <c r="AE881" s="78"/>
      <c r="AF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  <c r="AE882" s="78"/>
      <c r="AF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  <c r="AE883" s="78"/>
      <c r="AF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  <c r="AE884" s="78"/>
      <c r="AF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  <c r="AE885" s="78"/>
      <c r="AF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  <c r="AE886" s="78"/>
      <c r="AF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  <c r="AE887" s="78"/>
      <c r="AF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  <c r="AE888" s="78"/>
      <c r="AF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  <c r="AE889" s="78"/>
      <c r="AF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  <c r="AE890" s="78"/>
      <c r="AF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  <c r="AE891" s="78"/>
      <c r="AF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  <c r="AE892" s="78"/>
      <c r="AF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  <c r="AE893" s="78"/>
      <c r="AF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  <c r="AE894" s="78"/>
      <c r="AF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  <c r="AE895" s="78"/>
      <c r="AF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  <c r="AE896" s="78"/>
      <c r="AF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  <c r="AE897" s="78"/>
      <c r="AF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  <c r="AE898" s="78"/>
      <c r="AF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  <c r="AE899" s="78"/>
      <c r="AF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  <c r="AE900" s="78"/>
      <c r="AF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  <c r="AE901" s="78"/>
      <c r="AF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  <c r="AE902" s="78"/>
      <c r="AF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  <c r="AE903" s="78"/>
      <c r="AF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  <c r="AE904" s="78"/>
      <c r="AF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  <c r="AE905" s="78"/>
      <c r="AF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  <c r="AE906" s="78"/>
      <c r="AF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  <c r="AE907" s="78"/>
      <c r="AF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  <c r="AE908" s="78"/>
      <c r="AF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  <c r="AE909" s="78"/>
      <c r="AF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  <c r="AE910" s="78"/>
      <c r="AF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  <c r="AE911" s="78"/>
      <c r="AF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  <c r="AE912" s="78"/>
      <c r="AF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  <c r="AE913" s="78"/>
      <c r="AF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  <c r="AE914" s="78"/>
      <c r="AF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  <c r="AE915" s="78"/>
      <c r="AF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  <c r="AE916" s="78"/>
      <c r="AF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  <c r="AE917" s="78"/>
      <c r="AF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  <c r="AE918" s="78"/>
      <c r="AF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  <c r="AE919" s="78"/>
      <c r="AF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  <c r="AE920" s="78"/>
      <c r="AF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  <c r="AE921" s="78"/>
      <c r="AF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  <c r="AE922" s="78"/>
      <c r="AF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  <c r="AE923" s="78"/>
      <c r="AF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  <c r="AE924" s="78"/>
      <c r="AF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  <c r="AE925" s="78"/>
      <c r="AF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  <c r="AE926" s="78"/>
      <c r="AF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  <c r="AE927" s="78"/>
      <c r="AF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  <c r="AE928" s="78"/>
      <c r="AF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  <c r="AE929" s="78"/>
      <c r="AF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  <c r="AE930" s="78"/>
      <c r="AF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  <c r="AE931" s="78"/>
      <c r="AF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  <c r="AE932" s="78"/>
      <c r="AF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  <c r="AE933" s="78"/>
      <c r="AF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  <c r="AE934" s="78"/>
      <c r="AF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  <c r="AE935" s="78"/>
      <c r="AF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  <c r="AE936" s="78"/>
      <c r="AF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  <c r="AE937" s="78"/>
      <c r="AF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  <c r="AE938" s="78"/>
      <c r="AF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  <c r="AE939" s="78"/>
      <c r="AF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  <c r="AE940" s="78"/>
      <c r="AF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  <c r="AE941" s="78"/>
      <c r="AF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  <c r="AE942" s="78"/>
      <c r="AF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  <c r="AE943" s="78"/>
      <c r="AF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  <c r="AE944" s="78"/>
      <c r="AF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  <c r="AE945" s="78"/>
      <c r="AF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  <c r="AE946" s="78"/>
      <c r="AF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  <c r="AE947" s="78"/>
      <c r="AF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  <c r="AE948" s="78"/>
      <c r="AF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  <c r="AE949" s="78"/>
      <c r="AF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  <c r="AE950" s="78"/>
      <c r="AF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  <c r="AE951" s="78"/>
      <c r="AF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  <c r="AE952" s="78"/>
      <c r="AF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  <c r="AE953" s="78"/>
      <c r="AF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  <c r="AE954" s="78"/>
      <c r="AF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  <c r="AE955" s="78"/>
      <c r="AF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  <c r="AE956" s="78"/>
      <c r="AF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  <c r="AE957" s="78"/>
      <c r="AF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  <c r="AE958" s="78"/>
      <c r="AF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  <c r="AE959" s="78"/>
      <c r="AF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  <c r="AE960" s="78"/>
      <c r="AF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  <c r="AE961" s="78"/>
      <c r="AF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  <c r="AE962" s="78"/>
      <c r="AF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  <c r="AE963" s="78"/>
      <c r="AF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  <c r="AE964" s="78"/>
      <c r="AF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  <c r="AE965" s="78"/>
      <c r="AF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  <c r="AE966" s="78"/>
      <c r="AF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  <c r="AE970" s="78"/>
      <c r="AF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  <c r="AE971" s="78"/>
      <c r="AF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  <c r="AE972" s="78"/>
      <c r="AF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  <c r="AE973" s="78"/>
      <c r="AF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  <c r="AE974" s="78"/>
      <c r="AF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  <c r="AE975" s="78"/>
      <c r="AF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  <c r="AE976" s="78"/>
      <c r="AF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  <c r="AE977" s="78"/>
      <c r="AF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  <c r="AE978" s="78"/>
      <c r="AF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  <c r="AE979" s="78"/>
      <c r="AF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  <c r="AE980" s="78"/>
      <c r="AF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  <c r="AE982" s="78"/>
      <c r="AF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  <c r="AE983" s="78"/>
      <c r="AF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  <c r="AE984" s="78"/>
      <c r="AF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  <c r="AE985" s="78"/>
      <c r="AF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  <c r="AE986" s="78"/>
      <c r="AF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  <c r="AE987" s="78"/>
      <c r="AF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  <c r="AE988" s="78"/>
      <c r="AF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  <c r="AE989" s="78"/>
      <c r="AF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  <c r="AE990" s="78"/>
      <c r="AF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  <c r="AF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  <c r="AF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  <c r="AE993" s="78"/>
      <c r="AF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  <c r="AE997" s="78"/>
      <c r="AF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  <c r="AE998" s="78"/>
      <c r="AF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  <c r="AE999" s="78"/>
      <c r="AF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  <c r="AE1000" s="78"/>
      <c r="AF1000" s="78"/>
    </row>
    <row r="100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  <c r="AD1001" s="78"/>
      <c r="AE1001" s="78"/>
      <c r="AF1001" s="78"/>
    </row>
    <row r="1002">
      <c r="A1002" s="78"/>
      <c r="B1002" s="78"/>
      <c r="C1002" s="78"/>
      <c r="D1002" s="78"/>
      <c r="E1002" s="78"/>
      <c r="F1002" s="78"/>
      <c r="G1002" s="78"/>
      <c r="H1002" s="78"/>
      <c r="I1002" s="78"/>
      <c r="J1002" s="78"/>
      <c r="K1002" s="78"/>
      <c r="L1002" s="78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  <c r="AA1002" s="78"/>
      <c r="AB1002" s="78"/>
      <c r="AC1002" s="78"/>
      <c r="AD1002" s="78"/>
      <c r="AE1002" s="78"/>
      <c r="AF1002" s="78"/>
    </row>
    <row r="1003">
      <c r="A1003" s="78"/>
      <c r="B1003" s="78"/>
      <c r="C1003" s="78"/>
      <c r="D1003" s="78"/>
      <c r="E1003" s="78"/>
      <c r="F1003" s="78"/>
      <c r="G1003" s="78"/>
      <c r="H1003" s="78"/>
      <c r="I1003" s="78"/>
      <c r="J1003" s="78"/>
      <c r="K1003" s="78"/>
      <c r="L1003" s="78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  <c r="AA1003" s="78"/>
      <c r="AB1003" s="78"/>
      <c r="AC1003" s="78"/>
      <c r="AD1003" s="78"/>
      <c r="AE1003" s="78"/>
      <c r="AF1003" s="78"/>
    </row>
    <row r="1004">
      <c r="A1004" s="78"/>
      <c r="B1004" s="78"/>
      <c r="C1004" s="78"/>
      <c r="D1004" s="78"/>
      <c r="E1004" s="78"/>
      <c r="F1004" s="78"/>
      <c r="G1004" s="78"/>
      <c r="H1004" s="78"/>
      <c r="I1004" s="78"/>
      <c r="J1004" s="78"/>
      <c r="K1004" s="78"/>
      <c r="L1004" s="78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  <c r="AA1004" s="78"/>
      <c r="AB1004" s="78"/>
      <c r="AC1004" s="78"/>
      <c r="AD1004" s="78"/>
      <c r="AE1004" s="78"/>
      <c r="AF1004" s="78"/>
    </row>
    <row r="1005">
      <c r="A1005" s="78"/>
      <c r="B1005" s="78"/>
      <c r="C1005" s="78"/>
      <c r="D1005" s="78"/>
      <c r="E1005" s="78"/>
      <c r="F1005" s="78"/>
      <c r="G1005" s="78"/>
      <c r="H1005" s="78"/>
      <c r="I1005" s="78"/>
      <c r="J1005" s="78"/>
      <c r="K1005" s="78"/>
      <c r="L1005" s="78"/>
      <c r="M1005" s="78"/>
      <c r="N1005" s="78"/>
      <c r="O1005" s="78"/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  <c r="AA1005" s="78"/>
      <c r="AB1005" s="78"/>
      <c r="AC1005" s="78"/>
      <c r="AD1005" s="78"/>
      <c r="AE1005" s="78"/>
      <c r="AF1005" s="78"/>
    </row>
  </sheetData>
  <mergeCells count="26">
    <mergeCell ref="A2:L2"/>
    <mergeCell ref="N4:P4"/>
    <mergeCell ref="N5:P9"/>
    <mergeCell ref="N10:P11"/>
    <mergeCell ref="A15:L15"/>
    <mergeCell ref="A18:L18"/>
    <mergeCell ref="N20:P20"/>
    <mergeCell ref="N21:P23"/>
    <mergeCell ref="N24:P27"/>
    <mergeCell ref="A33:L33"/>
    <mergeCell ref="A36:L36"/>
    <mergeCell ref="N36:Q36"/>
    <mergeCell ref="N37:Q39"/>
    <mergeCell ref="N40:Q43"/>
    <mergeCell ref="N79:P79"/>
    <mergeCell ref="N80:P82"/>
    <mergeCell ref="N83:P86"/>
    <mergeCell ref="A103:L103"/>
    <mergeCell ref="A106:L106"/>
    <mergeCell ref="A42:L42"/>
    <mergeCell ref="A45:L45"/>
    <mergeCell ref="N47:P47"/>
    <mergeCell ref="N48:P50"/>
    <mergeCell ref="N51:P54"/>
    <mergeCell ref="A74:L74"/>
    <mergeCell ref="A77:L77"/>
  </mergeCells>
  <hyperlinks>
    <hyperlink r:id="rId1" ref="N40"/>
    <hyperlink r:id="rId2" ref="N51"/>
    <hyperlink r:id="rId3" ref="N83"/>
  </hyperlinks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</cols>
  <sheetData>
    <row r="1">
      <c r="A1" s="65" t="s">
        <v>1208</v>
      </c>
      <c r="B1" s="4"/>
      <c r="C1" s="4"/>
      <c r="D1" s="4"/>
      <c r="E1" s="4"/>
      <c r="F1" s="4"/>
      <c r="G1" s="4"/>
      <c r="H1" s="4"/>
      <c r="I1" s="4"/>
      <c r="J1" s="4"/>
      <c r="K1" s="4"/>
      <c r="L1" s="5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</row>
    <row r="2">
      <c r="A2" s="68" t="s">
        <v>964</v>
      </c>
      <c r="B2" s="68" t="s">
        <v>735</v>
      </c>
      <c r="C2" s="68" t="s">
        <v>736</v>
      </c>
      <c r="D2" s="68" t="s">
        <v>737</v>
      </c>
      <c r="E2" s="68" t="s">
        <v>738</v>
      </c>
      <c r="F2" s="68" t="s">
        <v>739</v>
      </c>
      <c r="G2" s="68" t="s">
        <v>740</v>
      </c>
      <c r="H2" s="68" t="s">
        <v>741</v>
      </c>
      <c r="I2" s="68" t="s">
        <v>742</v>
      </c>
      <c r="J2" s="68" t="s">
        <v>743</v>
      </c>
      <c r="K2" s="68" t="s">
        <v>744</v>
      </c>
      <c r="L2" s="68" t="s">
        <v>658</v>
      </c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</row>
    <row r="3">
      <c r="A3" s="68" t="s">
        <v>45</v>
      </c>
      <c r="B3" s="69">
        <v>2.0</v>
      </c>
      <c r="C3" s="69">
        <v>7.0</v>
      </c>
      <c r="D3" s="69">
        <v>2.0</v>
      </c>
      <c r="E3" s="69">
        <v>6.0</v>
      </c>
      <c r="F3" s="72"/>
      <c r="G3" s="72"/>
      <c r="H3" s="72"/>
      <c r="I3" s="72"/>
      <c r="J3" s="72">
        <f t="shared" ref="J3:J22" si="1">SUM(B3:E3)</f>
        <v>17</v>
      </c>
      <c r="K3" s="72">
        <f t="shared" ref="K3:K22" si="2">SUM(F3:I3)</f>
        <v>0</v>
      </c>
      <c r="L3" s="68">
        <f t="shared" ref="L3:L22" si="3">SUM(J3:K3)</f>
        <v>17</v>
      </c>
      <c r="M3" s="78"/>
      <c r="N3" s="36" t="s">
        <v>162</v>
      </c>
      <c r="O3" s="4"/>
      <c r="P3" s="5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</row>
    <row r="4">
      <c r="A4" s="68" t="s">
        <v>46</v>
      </c>
      <c r="B4" s="69">
        <v>7.0</v>
      </c>
      <c r="C4" s="69">
        <v>9.0</v>
      </c>
      <c r="D4" s="69">
        <v>9.0</v>
      </c>
      <c r="E4" s="69">
        <v>9.0</v>
      </c>
      <c r="F4" s="72"/>
      <c r="G4" s="72"/>
      <c r="H4" s="72"/>
      <c r="I4" s="72"/>
      <c r="J4" s="72">
        <f t="shared" si="1"/>
        <v>34</v>
      </c>
      <c r="K4" s="72">
        <f t="shared" si="2"/>
        <v>0</v>
      </c>
      <c r="L4" s="68">
        <f t="shared" si="3"/>
        <v>34</v>
      </c>
      <c r="M4" s="78"/>
      <c r="N4" s="40"/>
      <c r="O4" s="19"/>
      <c r="P4" s="17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</row>
    <row r="5">
      <c r="A5" s="68" t="s">
        <v>47</v>
      </c>
      <c r="B5" s="69">
        <v>0.0</v>
      </c>
      <c r="C5" s="69">
        <v>2.0</v>
      </c>
      <c r="D5" s="69">
        <v>0.0</v>
      </c>
      <c r="E5" s="69">
        <v>1.0</v>
      </c>
      <c r="F5" s="72"/>
      <c r="G5" s="72"/>
      <c r="H5" s="72"/>
      <c r="I5" s="72"/>
      <c r="J5" s="72">
        <f t="shared" si="1"/>
        <v>3</v>
      </c>
      <c r="K5" s="72">
        <f t="shared" si="2"/>
        <v>0</v>
      </c>
      <c r="L5" s="68">
        <f t="shared" si="3"/>
        <v>3</v>
      </c>
      <c r="M5" s="78"/>
      <c r="N5" s="21"/>
      <c r="P5" s="22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</row>
    <row r="6">
      <c r="A6" s="68" t="s">
        <v>48</v>
      </c>
      <c r="B6" s="69">
        <v>22.0</v>
      </c>
      <c r="C6" s="69">
        <v>11.0</v>
      </c>
      <c r="D6" s="69">
        <v>14.0</v>
      </c>
      <c r="E6" s="69">
        <v>19.0</v>
      </c>
      <c r="F6" s="72"/>
      <c r="G6" s="72"/>
      <c r="H6" s="72"/>
      <c r="I6" s="72"/>
      <c r="J6" s="72">
        <f t="shared" si="1"/>
        <v>66</v>
      </c>
      <c r="K6" s="72">
        <f t="shared" si="2"/>
        <v>0</v>
      </c>
      <c r="L6" s="68">
        <f t="shared" si="3"/>
        <v>66</v>
      </c>
      <c r="M6" s="78"/>
      <c r="N6" s="23"/>
      <c r="O6" s="25"/>
      <c r="P6" s="24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</row>
    <row r="7">
      <c r="A7" s="68" t="s">
        <v>49</v>
      </c>
      <c r="B7" s="69">
        <v>80.0</v>
      </c>
      <c r="C7" s="69">
        <v>85.0</v>
      </c>
      <c r="D7" s="69">
        <v>59.0</v>
      </c>
      <c r="E7" s="69">
        <v>87.0</v>
      </c>
      <c r="F7" s="72"/>
      <c r="G7" s="72"/>
      <c r="H7" s="72"/>
      <c r="I7" s="72"/>
      <c r="J7" s="72">
        <f t="shared" si="1"/>
        <v>311</v>
      </c>
      <c r="K7" s="72">
        <f t="shared" si="2"/>
        <v>0</v>
      </c>
      <c r="L7" s="68">
        <f t="shared" si="3"/>
        <v>311</v>
      </c>
      <c r="M7" s="78"/>
      <c r="N7" s="40"/>
      <c r="O7" s="19"/>
      <c r="P7" s="17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</row>
    <row r="8">
      <c r="A8" s="68" t="s">
        <v>50</v>
      </c>
      <c r="B8" s="69">
        <v>10.0</v>
      </c>
      <c r="C8" s="69">
        <v>31.0</v>
      </c>
      <c r="D8" s="69">
        <v>23.0</v>
      </c>
      <c r="E8" s="69">
        <v>22.0</v>
      </c>
      <c r="F8" s="72"/>
      <c r="G8" s="72"/>
      <c r="H8" s="72"/>
      <c r="I8" s="72"/>
      <c r="J8" s="72">
        <f t="shared" si="1"/>
        <v>86</v>
      </c>
      <c r="K8" s="72">
        <f t="shared" si="2"/>
        <v>0</v>
      </c>
      <c r="L8" s="68">
        <f t="shared" si="3"/>
        <v>86</v>
      </c>
      <c r="M8" s="78"/>
      <c r="N8" s="21"/>
      <c r="P8" s="22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</row>
    <row r="9">
      <c r="A9" s="68" t="s">
        <v>51</v>
      </c>
      <c r="B9" s="69">
        <v>1.0</v>
      </c>
      <c r="C9" s="69">
        <v>1.0</v>
      </c>
      <c r="D9" s="69">
        <v>0.0</v>
      </c>
      <c r="E9" s="69">
        <v>1.0</v>
      </c>
      <c r="F9" s="72"/>
      <c r="G9" s="72"/>
      <c r="H9" s="72"/>
      <c r="I9" s="72"/>
      <c r="J9" s="72">
        <f t="shared" si="1"/>
        <v>3</v>
      </c>
      <c r="K9" s="72">
        <f t="shared" si="2"/>
        <v>0</v>
      </c>
      <c r="L9" s="68">
        <f t="shared" si="3"/>
        <v>3</v>
      </c>
      <c r="M9" s="78"/>
      <c r="N9" s="21"/>
      <c r="P9" s="22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</row>
    <row r="10">
      <c r="A10" s="68" t="s">
        <v>52</v>
      </c>
      <c r="B10" s="69">
        <v>0.0</v>
      </c>
      <c r="C10" s="69">
        <v>1.0</v>
      </c>
      <c r="D10" s="69">
        <v>0.0</v>
      </c>
      <c r="E10" s="69">
        <v>0.0</v>
      </c>
      <c r="F10" s="72"/>
      <c r="G10" s="72"/>
      <c r="H10" s="72"/>
      <c r="I10" s="72"/>
      <c r="J10" s="72">
        <f t="shared" si="1"/>
        <v>1</v>
      </c>
      <c r="K10" s="72">
        <f t="shared" si="2"/>
        <v>0</v>
      </c>
      <c r="L10" s="68">
        <f t="shared" si="3"/>
        <v>1</v>
      </c>
      <c r="M10" s="78"/>
      <c r="N10" s="23"/>
      <c r="O10" s="25"/>
      <c r="P10" s="24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</row>
    <row r="11">
      <c r="A11" s="68" t="s">
        <v>53</v>
      </c>
      <c r="B11" s="69">
        <v>55.0</v>
      </c>
      <c r="C11" s="69">
        <v>42.0</v>
      </c>
      <c r="D11" s="69">
        <v>56.0</v>
      </c>
      <c r="E11" s="69">
        <v>39.0</v>
      </c>
      <c r="F11" s="72"/>
      <c r="G11" s="72"/>
      <c r="H11" s="72"/>
      <c r="I11" s="72"/>
      <c r="J11" s="72">
        <f t="shared" si="1"/>
        <v>192</v>
      </c>
      <c r="K11" s="72">
        <f t="shared" si="2"/>
        <v>0</v>
      </c>
      <c r="L11" s="68">
        <f t="shared" si="3"/>
        <v>192</v>
      </c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</row>
    <row r="12">
      <c r="A12" s="68" t="s">
        <v>54</v>
      </c>
      <c r="B12" s="69">
        <v>0.0</v>
      </c>
      <c r="C12" s="69">
        <v>3.0</v>
      </c>
      <c r="D12" s="69">
        <v>3.0</v>
      </c>
      <c r="E12" s="69">
        <v>8.0</v>
      </c>
      <c r="F12" s="72"/>
      <c r="G12" s="72"/>
      <c r="H12" s="72"/>
      <c r="I12" s="72"/>
      <c r="J12" s="72">
        <f t="shared" si="1"/>
        <v>14</v>
      </c>
      <c r="K12" s="72">
        <f t="shared" si="2"/>
        <v>0</v>
      </c>
      <c r="L12" s="68">
        <f t="shared" si="3"/>
        <v>14</v>
      </c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</row>
    <row r="13">
      <c r="A13" s="68" t="s">
        <v>55</v>
      </c>
      <c r="B13" s="69">
        <v>6.0</v>
      </c>
      <c r="C13" s="69">
        <v>9.0</v>
      </c>
      <c r="D13" s="69">
        <v>10.0</v>
      </c>
      <c r="E13" s="69">
        <v>6.0</v>
      </c>
      <c r="F13" s="72"/>
      <c r="G13" s="72"/>
      <c r="H13" s="72"/>
      <c r="I13" s="72"/>
      <c r="J13" s="72">
        <f t="shared" si="1"/>
        <v>31</v>
      </c>
      <c r="K13" s="72">
        <f t="shared" si="2"/>
        <v>0</v>
      </c>
      <c r="L13" s="68">
        <f t="shared" si="3"/>
        <v>31</v>
      </c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</row>
    <row r="14">
      <c r="A14" s="68" t="s">
        <v>56</v>
      </c>
      <c r="B14" s="69">
        <v>0.0</v>
      </c>
      <c r="C14" s="69">
        <v>5.0</v>
      </c>
      <c r="D14" s="69">
        <v>3.0</v>
      </c>
      <c r="E14" s="69">
        <v>2.0</v>
      </c>
      <c r="F14" s="72"/>
      <c r="G14" s="72"/>
      <c r="H14" s="72"/>
      <c r="I14" s="72"/>
      <c r="J14" s="72">
        <f t="shared" si="1"/>
        <v>10</v>
      </c>
      <c r="K14" s="72">
        <f t="shared" si="2"/>
        <v>0</v>
      </c>
      <c r="L14" s="68">
        <f t="shared" si="3"/>
        <v>10</v>
      </c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</row>
    <row r="15">
      <c r="A15" s="68" t="s">
        <v>57</v>
      </c>
      <c r="B15" s="69">
        <v>114.0</v>
      </c>
      <c r="C15" s="69">
        <v>166.0</v>
      </c>
      <c r="D15" s="69">
        <v>150.0</v>
      </c>
      <c r="E15" s="69">
        <v>112.0</v>
      </c>
      <c r="F15" s="72"/>
      <c r="G15" s="72"/>
      <c r="H15" s="72"/>
      <c r="I15" s="72"/>
      <c r="J15" s="72">
        <f t="shared" si="1"/>
        <v>542</v>
      </c>
      <c r="K15" s="72">
        <f t="shared" si="2"/>
        <v>0</v>
      </c>
      <c r="L15" s="68">
        <f t="shared" si="3"/>
        <v>542</v>
      </c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</row>
    <row r="16">
      <c r="A16" s="68" t="s">
        <v>58</v>
      </c>
      <c r="B16" s="69">
        <v>120.0</v>
      </c>
      <c r="C16" s="69">
        <v>160.0</v>
      </c>
      <c r="D16" s="69">
        <v>136.0</v>
      </c>
      <c r="E16" s="69">
        <v>117.0</v>
      </c>
      <c r="F16" s="72"/>
      <c r="G16" s="72"/>
      <c r="H16" s="72"/>
      <c r="I16" s="72"/>
      <c r="J16" s="72">
        <f t="shared" si="1"/>
        <v>533</v>
      </c>
      <c r="K16" s="72">
        <f t="shared" si="2"/>
        <v>0</v>
      </c>
      <c r="L16" s="68">
        <f t="shared" si="3"/>
        <v>533</v>
      </c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</row>
    <row r="17">
      <c r="A17" s="68" t="s">
        <v>59</v>
      </c>
      <c r="B17" s="69">
        <v>1.0</v>
      </c>
      <c r="C17" s="69">
        <v>2.0</v>
      </c>
      <c r="D17" s="110"/>
      <c r="E17" s="69">
        <v>1.0</v>
      </c>
      <c r="F17" s="72"/>
      <c r="G17" s="72"/>
      <c r="H17" s="72"/>
      <c r="I17" s="72"/>
      <c r="J17" s="72">
        <f t="shared" si="1"/>
        <v>4</v>
      </c>
      <c r="K17" s="72">
        <f t="shared" si="2"/>
        <v>0</v>
      </c>
      <c r="L17" s="68">
        <f t="shared" si="3"/>
        <v>4</v>
      </c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</row>
    <row r="18">
      <c r="A18" s="68" t="s">
        <v>967</v>
      </c>
      <c r="B18" s="69">
        <v>1.0</v>
      </c>
      <c r="C18" s="69">
        <v>0.0</v>
      </c>
      <c r="D18" s="69">
        <v>1.0</v>
      </c>
      <c r="E18" s="69">
        <v>1.0</v>
      </c>
      <c r="F18" s="72"/>
      <c r="G18" s="72"/>
      <c r="H18" s="72"/>
      <c r="I18" s="72"/>
      <c r="J18" s="72">
        <f t="shared" si="1"/>
        <v>3</v>
      </c>
      <c r="K18" s="72">
        <f t="shared" si="2"/>
        <v>0</v>
      </c>
      <c r="L18" s="68">
        <f t="shared" si="3"/>
        <v>3</v>
      </c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</row>
    <row r="19">
      <c r="A19" s="68" t="s">
        <v>61</v>
      </c>
      <c r="B19" s="69">
        <v>7.0</v>
      </c>
      <c r="C19" s="69">
        <v>11.0</v>
      </c>
      <c r="D19" s="69">
        <v>14.0</v>
      </c>
      <c r="E19" s="69">
        <v>6.0</v>
      </c>
      <c r="F19" s="72"/>
      <c r="G19" s="72"/>
      <c r="H19" s="72"/>
      <c r="I19" s="72"/>
      <c r="J19" s="72">
        <f t="shared" si="1"/>
        <v>38</v>
      </c>
      <c r="K19" s="72">
        <f t="shared" si="2"/>
        <v>0</v>
      </c>
      <c r="L19" s="68">
        <f t="shared" si="3"/>
        <v>38</v>
      </c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</row>
    <row r="20">
      <c r="A20" s="68" t="s">
        <v>62</v>
      </c>
      <c r="B20" s="69">
        <v>102.0</v>
      </c>
      <c r="C20" s="69">
        <v>125.0</v>
      </c>
      <c r="D20" s="69">
        <v>99.0</v>
      </c>
      <c r="E20" s="69">
        <v>154.0</v>
      </c>
      <c r="F20" s="72"/>
      <c r="G20" s="72"/>
      <c r="H20" s="72"/>
      <c r="I20" s="72"/>
      <c r="J20" s="72">
        <f t="shared" si="1"/>
        <v>480</v>
      </c>
      <c r="K20" s="72">
        <f t="shared" si="2"/>
        <v>0</v>
      </c>
      <c r="L20" s="68">
        <f t="shared" si="3"/>
        <v>480</v>
      </c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</row>
    <row r="21">
      <c r="A21" s="68" t="s">
        <v>63</v>
      </c>
      <c r="B21" s="69">
        <v>5.0</v>
      </c>
      <c r="C21" s="69">
        <v>10.0</v>
      </c>
      <c r="D21" s="69">
        <v>19.0</v>
      </c>
      <c r="E21" s="69">
        <v>7.0</v>
      </c>
      <c r="F21" s="72"/>
      <c r="G21" s="72"/>
      <c r="H21" s="72"/>
      <c r="I21" s="72"/>
      <c r="J21" s="72">
        <f t="shared" si="1"/>
        <v>41</v>
      </c>
      <c r="K21" s="72">
        <f t="shared" si="2"/>
        <v>0</v>
      </c>
      <c r="L21" s="68">
        <f t="shared" si="3"/>
        <v>41</v>
      </c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</row>
    <row r="22">
      <c r="A22" s="68" t="s">
        <v>64</v>
      </c>
      <c r="B22" s="69">
        <v>268.0</v>
      </c>
      <c r="C22" s="69">
        <v>366.0</v>
      </c>
      <c r="D22" s="69">
        <v>347.0</v>
      </c>
      <c r="E22" s="69">
        <v>270.0</v>
      </c>
      <c r="F22" s="133"/>
      <c r="G22" s="133"/>
      <c r="H22" s="133"/>
      <c r="I22" s="133"/>
      <c r="J22" s="72">
        <f t="shared" si="1"/>
        <v>1251</v>
      </c>
      <c r="K22" s="133">
        <f t="shared" si="2"/>
        <v>0</v>
      </c>
      <c r="L22" s="68">
        <f t="shared" si="3"/>
        <v>1251</v>
      </c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</row>
    <row r="23">
      <c r="A23" s="68" t="s">
        <v>4</v>
      </c>
      <c r="B23" s="134">
        <f t="shared" ref="B23:L23" si="4">SUM(B3:B22)</f>
        <v>801</v>
      </c>
      <c r="C23" s="134">
        <f t="shared" si="4"/>
        <v>1046</v>
      </c>
      <c r="D23" s="134">
        <f t="shared" si="4"/>
        <v>945</v>
      </c>
      <c r="E23" s="134">
        <f t="shared" si="4"/>
        <v>868</v>
      </c>
      <c r="F23" s="134">
        <f t="shared" si="4"/>
        <v>0</v>
      </c>
      <c r="G23" s="134">
        <f t="shared" si="4"/>
        <v>0</v>
      </c>
      <c r="H23" s="134">
        <f t="shared" si="4"/>
        <v>0</v>
      </c>
      <c r="I23" s="134">
        <f t="shared" si="4"/>
        <v>0</v>
      </c>
      <c r="J23" s="134">
        <f t="shared" si="4"/>
        <v>3660</v>
      </c>
      <c r="K23" s="134">
        <f t="shared" si="4"/>
        <v>0</v>
      </c>
      <c r="L23" s="134">
        <f t="shared" si="4"/>
        <v>3660</v>
      </c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</row>
    <row r="24">
      <c r="A24" s="65" t="s">
        <v>1209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5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</row>
    <row r="25">
      <c r="A25" s="86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</row>
    <row r="26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</row>
    <row r="27">
      <c r="A27" s="65" t="s">
        <v>1210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5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</row>
    <row r="28">
      <c r="A28" s="68" t="s">
        <v>44</v>
      </c>
      <c r="B28" s="68" t="s">
        <v>735</v>
      </c>
      <c r="C28" s="68" t="s">
        <v>736</v>
      </c>
      <c r="D28" s="68" t="s">
        <v>737</v>
      </c>
      <c r="E28" s="68" t="s">
        <v>738</v>
      </c>
      <c r="F28" s="68" t="s">
        <v>739</v>
      </c>
      <c r="G28" s="68" t="s">
        <v>740</v>
      </c>
      <c r="H28" s="68" t="s">
        <v>741</v>
      </c>
      <c r="I28" s="68" t="s">
        <v>742</v>
      </c>
      <c r="J28" s="68" t="s">
        <v>743</v>
      </c>
      <c r="K28" s="68" t="s">
        <v>744</v>
      </c>
      <c r="L28" s="68" t="s">
        <v>4</v>
      </c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</row>
    <row r="29">
      <c r="A29" s="68" t="s">
        <v>45</v>
      </c>
      <c r="B29" s="69">
        <v>29.0</v>
      </c>
      <c r="C29" s="69">
        <v>66.0</v>
      </c>
      <c r="D29" s="69">
        <v>50.0</v>
      </c>
      <c r="E29" s="69">
        <v>47.0</v>
      </c>
      <c r="F29" s="72"/>
      <c r="G29" s="72"/>
      <c r="H29" s="72"/>
      <c r="I29" s="72"/>
      <c r="J29" s="72">
        <f t="shared" ref="J29:J49" si="5">SUM(B29:E29)</f>
        <v>192</v>
      </c>
      <c r="K29" s="72">
        <f t="shared" ref="K29:K49" si="6">SUM(F29:I29)</f>
        <v>0</v>
      </c>
      <c r="L29" s="68">
        <f t="shared" ref="L29:L49" si="7">SUM(J29:K29)</f>
        <v>192</v>
      </c>
      <c r="M29" s="78"/>
      <c r="N29" s="36" t="s">
        <v>162</v>
      </c>
      <c r="O29" s="4"/>
      <c r="P29" s="5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</row>
    <row r="30">
      <c r="A30" s="68" t="s">
        <v>46</v>
      </c>
      <c r="B30" s="69">
        <v>68.0</v>
      </c>
      <c r="C30" s="69">
        <v>76.0</v>
      </c>
      <c r="D30" s="69">
        <v>76.0</v>
      </c>
      <c r="E30" s="69">
        <v>71.0</v>
      </c>
      <c r="F30" s="72"/>
      <c r="G30" s="72"/>
      <c r="H30" s="72"/>
      <c r="I30" s="72"/>
      <c r="J30" s="72">
        <f t="shared" si="5"/>
        <v>291</v>
      </c>
      <c r="K30" s="72">
        <f t="shared" si="6"/>
        <v>0</v>
      </c>
      <c r="L30" s="68">
        <f t="shared" si="7"/>
        <v>291</v>
      </c>
      <c r="M30" s="78"/>
      <c r="N30" s="40"/>
      <c r="O30" s="19"/>
      <c r="P30" s="17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</row>
    <row r="31">
      <c r="A31" s="68" t="s">
        <v>47</v>
      </c>
      <c r="B31" s="69">
        <v>5.0</v>
      </c>
      <c r="C31" s="69">
        <v>12.0</v>
      </c>
      <c r="D31" s="69">
        <v>21.0</v>
      </c>
      <c r="E31" s="69">
        <v>14.0</v>
      </c>
      <c r="F31" s="72"/>
      <c r="G31" s="72"/>
      <c r="H31" s="72"/>
      <c r="I31" s="72"/>
      <c r="J31" s="72">
        <f t="shared" si="5"/>
        <v>52</v>
      </c>
      <c r="K31" s="72">
        <f t="shared" si="6"/>
        <v>0</v>
      </c>
      <c r="L31" s="68">
        <f t="shared" si="7"/>
        <v>52</v>
      </c>
      <c r="M31" s="78"/>
      <c r="N31" s="21"/>
      <c r="P31" s="22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</row>
    <row r="32">
      <c r="A32" s="68" t="s">
        <v>48</v>
      </c>
      <c r="B32" s="69">
        <v>333.0</v>
      </c>
      <c r="C32" s="69">
        <v>329.0</v>
      </c>
      <c r="D32" s="69">
        <v>296.0</v>
      </c>
      <c r="E32" s="69">
        <v>459.0</v>
      </c>
      <c r="F32" s="72"/>
      <c r="G32" s="72"/>
      <c r="H32" s="72"/>
      <c r="I32" s="72"/>
      <c r="J32" s="72">
        <f t="shared" si="5"/>
        <v>1417</v>
      </c>
      <c r="K32" s="72">
        <f t="shared" si="6"/>
        <v>0</v>
      </c>
      <c r="L32" s="68">
        <f t="shared" si="7"/>
        <v>1417</v>
      </c>
      <c r="M32" s="78"/>
      <c r="N32" s="23"/>
      <c r="O32" s="25"/>
      <c r="P32" s="24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</row>
    <row r="33">
      <c r="A33" s="68" t="s">
        <v>49</v>
      </c>
      <c r="B33" s="69">
        <v>128.0</v>
      </c>
      <c r="C33" s="69">
        <v>208.0</v>
      </c>
      <c r="D33" s="69">
        <v>138.0</v>
      </c>
      <c r="E33" s="69">
        <v>206.0</v>
      </c>
      <c r="F33" s="72"/>
      <c r="G33" s="72"/>
      <c r="H33" s="72"/>
      <c r="I33" s="72"/>
      <c r="J33" s="72">
        <f t="shared" si="5"/>
        <v>680</v>
      </c>
      <c r="K33" s="72">
        <f t="shared" si="6"/>
        <v>0</v>
      </c>
      <c r="L33" s="68">
        <f t="shared" si="7"/>
        <v>680</v>
      </c>
      <c r="M33" s="78"/>
      <c r="N33" s="40"/>
      <c r="O33" s="19"/>
      <c r="P33" s="17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</row>
    <row r="34">
      <c r="A34" s="68" t="s">
        <v>50</v>
      </c>
      <c r="B34" s="69">
        <v>135.0</v>
      </c>
      <c r="C34" s="69">
        <v>144.0</v>
      </c>
      <c r="D34" s="69">
        <v>165.0</v>
      </c>
      <c r="E34" s="69">
        <v>126.0</v>
      </c>
      <c r="F34" s="72"/>
      <c r="G34" s="72"/>
      <c r="H34" s="72"/>
      <c r="I34" s="72"/>
      <c r="J34" s="72">
        <f t="shared" si="5"/>
        <v>570</v>
      </c>
      <c r="K34" s="72">
        <f t="shared" si="6"/>
        <v>0</v>
      </c>
      <c r="L34" s="68">
        <f t="shared" si="7"/>
        <v>570</v>
      </c>
      <c r="M34" s="78"/>
      <c r="N34" s="21"/>
      <c r="P34" s="22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</row>
    <row r="35">
      <c r="A35" s="68" t="s">
        <v>51</v>
      </c>
      <c r="B35" s="69">
        <v>2.0</v>
      </c>
      <c r="C35" s="69">
        <v>2.0</v>
      </c>
      <c r="D35" s="69">
        <v>5.0</v>
      </c>
      <c r="E35" s="69">
        <v>13.0</v>
      </c>
      <c r="F35" s="72"/>
      <c r="G35" s="72"/>
      <c r="H35" s="72"/>
      <c r="I35" s="72"/>
      <c r="J35" s="72">
        <f t="shared" si="5"/>
        <v>22</v>
      </c>
      <c r="K35" s="72">
        <f t="shared" si="6"/>
        <v>0</v>
      </c>
      <c r="L35" s="68">
        <f t="shared" si="7"/>
        <v>22</v>
      </c>
      <c r="M35" s="78"/>
      <c r="N35" s="21"/>
      <c r="P35" s="22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</row>
    <row r="36">
      <c r="A36" s="68" t="s">
        <v>52</v>
      </c>
      <c r="B36" s="69">
        <v>32.0</v>
      </c>
      <c r="C36" s="69">
        <v>42.0</v>
      </c>
      <c r="D36" s="69">
        <v>41.0</v>
      </c>
      <c r="E36" s="69">
        <v>25.0</v>
      </c>
      <c r="F36" s="72"/>
      <c r="G36" s="72"/>
      <c r="H36" s="72"/>
      <c r="I36" s="72"/>
      <c r="J36" s="72">
        <f t="shared" si="5"/>
        <v>140</v>
      </c>
      <c r="K36" s="72">
        <f t="shared" si="6"/>
        <v>0</v>
      </c>
      <c r="L36" s="68">
        <f t="shared" si="7"/>
        <v>140</v>
      </c>
      <c r="M36" s="78"/>
      <c r="N36" s="23"/>
      <c r="O36" s="25"/>
      <c r="P36" s="24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</row>
    <row r="37">
      <c r="A37" s="68" t="s">
        <v>53</v>
      </c>
      <c r="B37" s="69">
        <v>214.0</v>
      </c>
      <c r="C37" s="69">
        <v>320.0</v>
      </c>
      <c r="D37" s="69">
        <v>297.0</v>
      </c>
      <c r="E37" s="69">
        <v>258.0</v>
      </c>
      <c r="F37" s="72"/>
      <c r="G37" s="72"/>
      <c r="H37" s="72"/>
      <c r="I37" s="72"/>
      <c r="J37" s="72">
        <f t="shared" si="5"/>
        <v>1089</v>
      </c>
      <c r="K37" s="72">
        <f t="shared" si="6"/>
        <v>0</v>
      </c>
      <c r="L37" s="68">
        <f t="shared" si="7"/>
        <v>1089</v>
      </c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</row>
    <row r="38">
      <c r="A38" s="68" t="s">
        <v>54</v>
      </c>
      <c r="B38" s="69">
        <v>43.0</v>
      </c>
      <c r="C38" s="69">
        <v>65.0</v>
      </c>
      <c r="D38" s="69">
        <v>69.0</v>
      </c>
      <c r="E38" s="69">
        <v>70.0</v>
      </c>
      <c r="F38" s="72"/>
      <c r="G38" s="72"/>
      <c r="H38" s="72"/>
      <c r="I38" s="72"/>
      <c r="J38" s="72">
        <f t="shared" si="5"/>
        <v>247</v>
      </c>
      <c r="K38" s="72">
        <f t="shared" si="6"/>
        <v>0</v>
      </c>
      <c r="L38" s="68">
        <f t="shared" si="7"/>
        <v>247</v>
      </c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</row>
    <row r="39">
      <c r="A39" s="68" t="s">
        <v>55</v>
      </c>
      <c r="B39" s="69">
        <v>309.0</v>
      </c>
      <c r="C39" s="69">
        <v>291.0</v>
      </c>
      <c r="D39" s="69">
        <v>232.0</v>
      </c>
      <c r="E39" s="69">
        <v>328.0</v>
      </c>
      <c r="F39" s="72"/>
      <c r="G39" s="72"/>
      <c r="H39" s="72"/>
      <c r="I39" s="72"/>
      <c r="J39" s="72">
        <f t="shared" si="5"/>
        <v>1160</v>
      </c>
      <c r="K39" s="72">
        <f t="shared" si="6"/>
        <v>0</v>
      </c>
      <c r="L39" s="68">
        <f t="shared" si="7"/>
        <v>1160</v>
      </c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</row>
    <row r="40">
      <c r="A40" s="68" t="s">
        <v>56</v>
      </c>
      <c r="B40" s="69">
        <v>101.0</v>
      </c>
      <c r="C40" s="69">
        <v>177.0</v>
      </c>
      <c r="D40" s="69">
        <v>157.0</v>
      </c>
      <c r="E40" s="69">
        <v>207.0</v>
      </c>
      <c r="F40" s="72"/>
      <c r="G40" s="72"/>
      <c r="H40" s="72"/>
      <c r="I40" s="72"/>
      <c r="J40" s="72">
        <f t="shared" si="5"/>
        <v>642</v>
      </c>
      <c r="K40" s="72">
        <f t="shared" si="6"/>
        <v>0</v>
      </c>
      <c r="L40" s="68">
        <f t="shared" si="7"/>
        <v>642</v>
      </c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</row>
    <row r="41">
      <c r="A41" s="68" t="s">
        <v>57</v>
      </c>
      <c r="B41" s="69">
        <v>513.0</v>
      </c>
      <c r="C41" s="69">
        <v>529.0</v>
      </c>
      <c r="D41" s="69">
        <v>484.0</v>
      </c>
      <c r="E41" s="69">
        <v>525.0</v>
      </c>
      <c r="F41" s="72"/>
      <c r="G41" s="72"/>
      <c r="H41" s="72"/>
      <c r="I41" s="72"/>
      <c r="J41" s="72">
        <f t="shared" si="5"/>
        <v>2051</v>
      </c>
      <c r="K41" s="72">
        <f t="shared" si="6"/>
        <v>0</v>
      </c>
      <c r="L41" s="68">
        <f t="shared" si="7"/>
        <v>2051</v>
      </c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</row>
    <row r="42">
      <c r="A42" s="68" t="s">
        <v>58</v>
      </c>
      <c r="B42" s="69">
        <v>317.0</v>
      </c>
      <c r="C42" s="69">
        <v>424.0</v>
      </c>
      <c r="D42" s="69">
        <v>385.0</v>
      </c>
      <c r="E42" s="69">
        <v>406.0</v>
      </c>
      <c r="F42" s="72"/>
      <c r="G42" s="72"/>
      <c r="H42" s="72"/>
      <c r="I42" s="72"/>
      <c r="J42" s="72">
        <f t="shared" si="5"/>
        <v>1532</v>
      </c>
      <c r="K42" s="72">
        <f t="shared" si="6"/>
        <v>0</v>
      </c>
      <c r="L42" s="68">
        <f t="shared" si="7"/>
        <v>1532</v>
      </c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</row>
    <row r="43">
      <c r="A43" s="68" t="s">
        <v>59</v>
      </c>
      <c r="B43" s="69">
        <v>9.0</v>
      </c>
      <c r="C43" s="69">
        <v>6.0</v>
      </c>
      <c r="D43" s="69">
        <v>3.0</v>
      </c>
      <c r="E43" s="69">
        <v>2.0</v>
      </c>
      <c r="F43" s="72"/>
      <c r="G43" s="72"/>
      <c r="H43" s="72"/>
      <c r="I43" s="72"/>
      <c r="J43" s="72">
        <f t="shared" si="5"/>
        <v>20</v>
      </c>
      <c r="K43" s="72">
        <f t="shared" si="6"/>
        <v>0</v>
      </c>
      <c r="L43" s="68">
        <f t="shared" si="7"/>
        <v>20</v>
      </c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</row>
    <row r="44">
      <c r="A44" s="68" t="s">
        <v>60</v>
      </c>
      <c r="B44" s="69">
        <v>5.0</v>
      </c>
      <c r="C44" s="69">
        <v>6.0</v>
      </c>
      <c r="D44" s="69">
        <v>6.0</v>
      </c>
      <c r="E44" s="69">
        <v>6.0</v>
      </c>
      <c r="F44" s="72"/>
      <c r="G44" s="72"/>
      <c r="H44" s="72"/>
      <c r="I44" s="72"/>
      <c r="J44" s="72">
        <f t="shared" si="5"/>
        <v>23</v>
      </c>
      <c r="K44" s="72">
        <f t="shared" si="6"/>
        <v>0</v>
      </c>
      <c r="L44" s="68">
        <f t="shared" si="7"/>
        <v>23</v>
      </c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</row>
    <row r="45">
      <c r="A45" s="68" t="s">
        <v>61</v>
      </c>
      <c r="B45" s="69">
        <v>40.0</v>
      </c>
      <c r="C45" s="69">
        <v>43.0</v>
      </c>
      <c r="D45" s="69">
        <v>34.0</v>
      </c>
      <c r="E45" s="69">
        <v>40.0</v>
      </c>
      <c r="F45" s="72"/>
      <c r="G45" s="72"/>
      <c r="H45" s="72"/>
      <c r="I45" s="72"/>
      <c r="J45" s="72">
        <f t="shared" si="5"/>
        <v>157</v>
      </c>
      <c r="K45" s="72">
        <f t="shared" si="6"/>
        <v>0</v>
      </c>
      <c r="L45" s="68">
        <f t="shared" si="7"/>
        <v>157</v>
      </c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</row>
    <row r="46">
      <c r="A46" s="68" t="s">
        <v>62</v>
      </c>
      <c r="B46" s="69">
        <v>143.0</v>
      </c>
      <c r="C46" s="69">
        <v>190.0</v>
      </c>
      <c r="D46" s="69">
        <v>164.0</v>
      </c>
      <c r="E46" s="69">
        <v>192.0</v>
      </c>
      <c r="F46" s="72"/>
      <c r="G46" s="72"/>
      <c r="H46" s="72"/>
      <c r="I46" s="72"/>
      <c r="J46" s="72">
        <f t="shared" si="5"/>
        <v>689</v>
      </c>
      <c r="K46" s="72">
        <f t="shared" si="6"/>
        <v>0</v>
      </c>
      <c r="L46" s="68">
        <f t="shared" si="7"/>
        <v>689</v>
      </c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</row>
    <row r="47">
      <c r="A47" s="68" t="s">
        <v>63</v>
      </c>
      <c r="B47" s="69">
        <v>34.0</v>
      </c>
      <c r="C47" s="69">
        <v>45.0</v>
      </c>
      <c r="D47" s="69">
        <v>52.0</v>
      </c>
      <c r="E47" s="69">
        <v>34.0</v>
      </c>
      <c r="F47" s="72"/>
      <c r="G47" s="72"/>
      <c r="H47" s="72"/>
      <c r="I47" s="72"/>
      <c r="J47" s="72">
        <f t="shared" si="5"/>
        <v>165</v>
      </c>
      <c r="K47" s="72">
        <f t="shared" si="6"/>
        <v>0</v>
      </c>
      <c r="L47" s="68">
        <f t="shared" si="7"/>
        <v>165</v>
      </c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</row>
    <row r="48">
      <c r="A48" s="68" t="s">
        <v>71</v>
      </c>
      <c r="B48" s="69">
        <v>2.0</v>
      </c>
      <c r="C48" s="69">
        <v>4.0</v>
      </c>
      <c r="D48" s="69">
        <v>1.0</v>
      </c>
      <c r="E48" s="69">
        <v>3.0</v>
      </c>
      <c r="F48" s="72"/>
      <c r="G48" s="72"/>
      <c r="H48" s="72"/>
      <c r="I48" s="72"/>
      <c r="J48" s="72">
        <f t="shared" si="5"/>
        <v>10</v>
      </c>
      <c r="K48" s="72">
        <f t="shared" si="6"/>
        <v>0</v>
      </c>
      <c r="L48" s="68">
        <f t="shared" si="7"/>
        <v>10</v>
      </c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</row>
    <row r="49">
      <c r="A49" s="68" t="s">
        <v>64</v>
      </c>
      <c r="B49" s="69">
        <v>605.0</v>
      </c>
      <c r="C49" s="69">
        <v>672.0</v>
      </c>
      <c r="D49" s="69">
        <v>716.0</v>
      </c>
      <c r="E49" s="69">
        <v>759.0</v>
      </c>
      <c r="F49" s="72"/>
      <c r="G49" s="72"/>
      <c r="H49" s="72"/>
      <c r="I49" s="72"/>
      <c r="J49" s="72">
        <f t="shared" si="5"/>
        <v>2752</v>
      </c>
      <c r="K49" s="72">
        <f t="shared" si="6"/>
        <v>0</v>
      </c>
      <c r="L49" s="68">
        <f t="shared" si="7"/>
        <v>2752</v>
      </c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</row>
    <row r="50">
      <c r="A50" s="68" t="s">
        <v>658</v>
      </c>
      <c r="B50" s="68">
        <f t="shared" ref="B50:L50" si="8">SUM(B29:B49)</f>
        <v>3067</v>
      </c>
      <c r="C50" s="68">
        <f t="shared" si="8"/>
        <v>3651</v>
      </c>
      <c r="D50" s="68">
        <f t="shared" si="8"/>
        <v>3392</v>
      </c>
      <c r="E50" s="68">
        <f t="shared" si="8"/>
        <v>3791</v>
      </c>
      <c r="F50" s="68">
        <f t="shared" si="8"/>
        <v>0</v>
      </c>
      <c r="G50" s="68">
        <f t="shared" si="8"/>
        <v>0</v>
      </c>
      <c r="H50" s="68">
        <f t="shared" si="8"/>
        <v>0</v>
      </c>
      <c r="I50" s="68">
        <f t="shared" si="8"/>
        <v>0</v>
      </c>
      <c r="J50" s="68">
        <f t="shared" si="8"/>
        <v>13901</v>
      </c>
      <c r="K50" s="68">
        <f t="shared" si="8"/>
        <v>0</v>
      </c>
      <c r="L50" s="68">
        <f t="shared" si="8"/>
        <v>13901</v>
      </c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</row>
    <row r="51">
      <c r="A51" s="65" t="s">
        <v>1211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5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</row>
    <row r="52">
      <c r="A52" s="86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</row>
    <row r="53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</row>
    <row r="54">
      <c r="A54" s="65" t="s">
        <v>1212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5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</row>
    <row r="55">
      <c r="A55" s="68" t="s">
        <v>964</v>
      </c>
      <c r="B55" s="68" t="s">
        <v>735</v>
      </c>
      <c r="C55" s="68" t="s">
        <v>736</v>
      </c>
      <c r="D55" s="68" t="s">
        <v>737</v>
      </c>
      <c r="E55" s="68" t="s">
        <v>738</v>
      </c>
      <c r="F55" s="68" t="s">
        <v>739</v>
      </c>
      <c r="G55" s="68" t="s">
        <v>740</v>
      </c>
      <c r="H55" s="68" t="s">
        <v>741</v>
      </c>
      <c r="I55" s="68" t="s">
        <v>742</v>
      </c>
      <c r="J55" s="68" t="s">
        <v>743</v>
      </c>
      <c r="K55" s="68" t="s">
        <v>744</v>
      </c>
      <c r="L55" s="68" t="s">
        <v>658</v>
      </c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</row>
    <row r="56">
      <c r="A56" s="68" t="s">
        <v>64</v>
      </c>
      <c r="B56" s="69">
        <v>454.0</v>
      </c>
      <c r="C56" s="69">
        <v>468.0</v>
      </c>
      <c r="D56" s="69">
        <v>442.0</v>
      </c>
      <c r="E56" s="69">
        <v>490.0</v>
      </c>
      <c r="F56" s="72"/>
      <c r="G56" s="72"/>
      <c r="H56" s="72"/>
      <c r="I56" s="72"/>
      <c r="J56" s="72">
        <f t="shared" ref="J56:J76" si="9">SUM(B56:E56)</f>
        <v>1854</v>
      </c>
      <c r="K56" s="72">
        <f t="shared" ref="K56:K76" si="10">SUM(F56:I56)</f>
        <v>0</v>
      </c>
      <c r="L56" s="68">
        <f t="shared" ref="L56:L76" si="11">SUM(J56:K56)</f>
        <v>1854</v>
      </c>
      <c r="M56" s="78"/>
      <c r="N56" s="36" t="s">
        <v>162</v>
      </c>
      <c r="O56" s="4"/>
      <c r="P56" s="5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</row>
    <row r="57">
      <c r="A57" s="68" t="s">
        <v>57</v>
      </c>
      <c r="B57" s="69">
        <v>255.0</v>
      </c>
      <c r="C57" s="69">
        <v>317.0</v>
      </c>
      <c r="D57" s="69">
        <v>253.0</v>
      </c>
      <c r="E57" s="69">
        <v>455.0</v>
      </c>
      <c r="F57" s="72"/>
      <c r="G57" s="72"/>
      <c r="H57" s="72"/>
      <c r="I57" s="72"/>
      <c r="J57" s="72">
        <f t="shared" si="9"/>
        <v>1280</v>
      </c>
      <c r="K57" s="72">
        <f t="shared" si="10"/>
        <v>0</v>
      </c>
      <c r="L57" s="68">
        <f t="shared" si="11"/>
        <v>1280</v>
      </c>
      <c r="M57" s="78"/>
      <c r="N57" s="40"/>
      <c r="O57" s="19"/>
      <c r="P57" s="17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</row>
    <row r="58">
      <c r="A58" s="68" t="s">
        <v>48</v>
      </c>
      <c r="B58" s="69">
        <v>307.0</v>
      </c>
      <c r="C58" s="69">
        <v>339.0</v>
      </c>
      <c r="D58" s="69">
        <v>247.0</v>
      </c>
      <c r="E58" s="69">
        <v>154.0</v>
      </c>
      <c r="F58" s="72"/>
      <c r="G58" s="72"/>
      <c r="H58" s="72"/>
      <c r="I58" s="72"/>
      <c r="J58" s="72">
        <f t="shared" si="9"/>
        <v>1047</v>
      </c>
      <c r="K58" s="72">
        <f t="shared" si="10"/>
        <v>0</v>
      </c>
      <c r="L58" s="68">
        <f t="shared" si="11"/>
        <v>1047</v>
      </c>
      <c r="M58" s="78"/>
      <c r="N58" s="21"/>
      <c r="P58" s="22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</row>
    <row r="59">
      <c r="A59" s="68" t="s">
        <v>53</v>
      </c>
      <c r="B59" s="69">
        <v>153.0</v>
      </c>
      <c r="C59" s="69">
        <v>184.0</v>
      </c>
      <c r="D59" s="69">
        <v>127.0</v>
      </c>
      <c r="E59" s="69">
        <v>168.0</v>
      </c>
      <c r="F59" s="72"/>
      <c r="G59" s="72"/>
      <c r="H59" s="72"/>
      <c r="I59" s="72"/>
      <c r="J59" s="72">
        <f t="shared" si="9"/>
        <v>632</v>
      </c>
      <c r="K59" s="72">
        <f t="shared" si="10"/>
        <v>0</v>
      </c>
      <c r="L59" s="68">
        <f t="shared" si="11"/>
        <v>632</v>
      </c>
      <c r="M59" s="78"/>
      <c r="N59" s="23"/>
      <c r="O59" s="25"/>
      <c r="P59" s="24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</row>
    <row r="60">
      <c r="A60" s="68" t="s">
        <v>62</v>
      </c>
      <c r="B60" s="69">
        <v>138.0</v>
      </c>
      <c r="C60" s="69">
        <v>140.0</v>
      </c>
      <c r="D60" s="69">
        <v>116.0</v>
      </c>
      <c r="E60" s="69">
        <v>135.0</v>
      </c>
      <c r="F60" s="72"/>
      <c r="G60" s="72"/>
      <c r="H60" s="72"/>
      <c r="I60" s="72"/>
      <c r="J60" s="72">
        <f t="shared" si="9"/>
        <v>529</v>
      </c>
      <c r="K60" s="72">
        <f t="shared" si="10"/>
        <v>0</v>
      </c>
      <c r="L60" s="68">
        <f t="shared" si="11"/>
        <v>529</v>
      </c>
      <c r="M60" s="78"/>
      <c r="N60" s="40"/>
      <c r="O60" s="19"/>
      <c r="P60" s="17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</row>
    <row r="61">
      <c r="A61" s="68" t="s">
        <v>58</v>
      </c>
      <c r="B61" s="69">
        <v>116.0</v>
      </c>
      <c r="C61" s="69">
        <v>121.0</v>
      </c>
      <c r="D61" s="69">
        <v>101.0</v>
      </c>
      <c r="E61" s="69">
        <v>143.0</v>
      </c>
      <c r="F61" s="72"/>
      <c r="G61" s="72"/>
      <c r="H61" s="72"/>
      <c r="I61" s="72"/>
      <c r="J61" s="72">
        <f t="shared" si="9"/>
        <v>481</v>
      </c>
      <c r="K61" s="72">
        <f t="shared" si="10"/>
        <v>0</v>
      </c>
      <c r="L61" s="68">
        <f t="shared" si="11"/>
        <v>481</v>
      </c>
      <c r="M61" s="78"/>
      <c r="N61" s="21"/>
      <c r="P61" s="22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</row>
    <row r="62">
      <c r="A62" s="68" t="s">
        <v>49</v>
      </c>
      <c r="B62" s="69">
        <v>94.0</v>
      </c>
      <c r="C62" s="69">
        <v>104.0</v>
      </c>
      <c r="D62" s="69">
        <v>83.0</v>
      </c>
      <c r="E62" s="69">
        <v>92.0</v>
      </c>
      <c r="F62" s="72"/>
      <c r="G62" s="72"/>
      <c r="H62" s="72"/>
      <c r="I62" s="72"/>
      <c r="J62" s="72">
        <f t="shared" si="9"/>
        <v>373</v>
      </c>
      <c r="K62" s="72">
        <f t="shared" si="10"/>
        <v>0</v>
      </c>
      <c r="L62" s="68">
        <f t="shared" si="11"/>
        <v>373</v>
      </c>
      <c r="M62" s="78"/>
      <c r="N62" s="21"/>
      <c r="P62" s="22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</row>
    <row r="63">
      <c r="A63" s="68" t="s">
        <v>50</v>
      </c>
      <c r="B63" s="69">
        <v>37.0</v>
      </c>
      <c r="C63" s="69">
        <v>45.0</v>
      </c>
      <c r="D63" s="69">
        <v>29.0</v>
      </c>
      <c r="E63" s="69">
        <v>66.0</v>
      </c>
      <c r="F63" s="72"/>
      <c r="G63" s="72"/>
      <c r="H63" s="72"/>
      <c r="I63" s="72"/>
      <c r="J63" s="72">
        <f t="shared" si="9"/>
        <v>177</v>
      </c>
      <c r="K63" s="72">
        <f t="shared" si="10"/>
        <v>0</v>
      </c>
      <c r="L63" s="68">
        <f t="shared" si="11"/>
        <v>177</v>
      </c>
      <c r="M63" s="78"/>
      <c r="N63" s="23"/>
      <c r="O63" s="25"/>
      <c r="P63" s="24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</row>
    <row r="64">
      <c r="A64" s="68" t="s">
        <v>56</v>
      </c>
      <c r="B64" s="69">
        <v>71.0</v>
      </c>
      <c r="C64" s="69">
        <v>51.0</v>
      </c>
      <c r="D64" s="69">
        <v>17.0</v>
      </c>
      <c r="E64" s="69">
        <v>58.0</v>
      </c>
      <c r="F64" s="72"/>
      <c r="G64" s="72"/>
      <c r="H64" s="72"/>
      <c r="I64" s="72"/>
      <c r="J64" s="72">
        <f t="shared" si="9"/>
        <v>197</v>
      </c>
      <c r="K64" s="72">
        <f t="shared" si="10"/>
        <v>0</v>
      </c>
      <c r="L64" s="68">
        <f t="shared" si="11"/>
        <v>197</v>
      </c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</row>
    <row r="65">
      <c r="A65" s="68" t="s">
        <v>46</v>
      </c>
      <c r="B65" s="69">
        <v>41.0</v>
      </c>
      <c r="C65" s="69">
        <v>59.0</v>
      </c>
      <c r="D65" s="69">
        <v>27.0</v>
      </c>
      <c r="E65" s="69">
        <v>51.0</v>
      </c>
      <c r="F65" s="72"/>
      <c r="G65" s="72"/>
      <c r="H65" s="72"/>
      <c r="I65" s="72"/>
      <c r="J65" s="72">
        <f t="shared" si="9"/>
        <v>178</v>
      </c>
      <c r="K65" s="72">
        <f t="shared" si="10"/>
        <v>0</v>
      </c>
      <c r="L65" s="68">
        <f t="shared" si="11"/>
        <v>178</v>
      </c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</row>
    <row r="66">
      <c r="A66" s="68" t="s">
        <v>63</v>
      </c>
      <c r="B66" s="69">
        <v>18.0</v>
      </c>
      <c r="C66" s="69">
        <v>7.0</v>
      </c>
      <c r="D66" s="69">
        <v>22.0</v>
      </c>
      <c r="E66" s="69">
        <v>20.0</v>
      </c>
      <c r="F66" s="72"/>
      <c r="G66" s="72"/>
      <c r="H66" s="72"/>
      <c r="I66" s="72"/>
      <c r="J66" s="72">
        <f t="shared" si="9"/>
        <v>67</v>
      </c>
      <c r="K66" s="72">
        <f t="shared" si="10"/>
        <v>0</v>
      </c>
      <c r="L66" s="68">
        <f t="shared" si="11"/>
        <v>67</v>
      </c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</row>
    <row r="67">
      <c r="A67" s="68" t="s">
        <v>45</v>
      </c>
      <c r="B67" s="69">
        <v>23.0</v>
      </c>
      <c r="C67" s="69">
        <v>15.0</v>
      </c>
      <c r="D67" s="69">
        <v>10.0</v>
      </c>
      <c r="E67" s="69">
        <v>12.0</v>
      </c>
      <c r="F67" s="72"/>
      <c r="G67" s="72"/>
      <c r="H67" s="72"/>
      <c r="I67" s="72"/>
      <c r="J67" s="72">
        <f t="shared" si="9"/>
        <v>60</v>
      </c>
      <c r="K67" s="72">
        <f t="shared" si="10"/>
        <v>0</v>
      </c>
      <c r="L67" s="68">
        <f t="shared" si="11"/>
        <v>60</v>
      </c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</row>
    <row r="68">
      <c r="A68" s="68" t="s">
        <v>54</v>
      </c>
      <c r="B68" s="69">
        <v>17.0</v>
      </c>
      <c r="C68" s="69">
        <v>13.0</v>
      </c>
      <c r="D68" s="69">
        <v>14.0</v>
      </c>
      <c r="E68" s="69">
        <v>15.0</v>
      </c>
      <c r="F68" s="72"/>
      <c r="G68" s="72"/>
      <c r="H68" s="72"/>
      <c r="I68" s="72"/>
      <c r="J68" s="72">
        <f t="shared" si="9"/>
        <v>59</v>
      </c>
      <c r="K68" s="72">
        <f t="shared" si="10"/>
        <v>0</v>
      </c>
      <c r="L68" s="68">
        <f t="shared" si="11"/>
        <v>59</v>
      </c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</row>
    <row r="69">
      <c r="A69" s="68" t="s">
        <v>55</v>
      </c>
      <c r="B69" s="69">
        <v>2.0</v>
      </c>
      <c r="C69" s="69">
        <v>5.0</v>
      </c>
      <c r="D69" s="69">
        <v>13.0</v>
      </c>
      <c r="E69" s="69">
        <v>12.0</v>
      </c>
      <c r="F69" s="72"/>
      <c r="G69" s="72"/>
      <c r="H69" s="72"/>
      <c r="I69" s="72"/>
      <c r="J69" s="72">
        <f t="shared" si="9"/>
        <v>32</v>
      </c>
      <c r="K69" s="72">
        <f t="shared" si="10"/>
        <v>0</v>
      </c>
      <c r="L69" s="68">
        <f t="shared" si="11"/>
        <v>32</v>
      </c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</row>
    <row r="70">
      <c r="A70" s="68" t="s">
        <v>61</v>
      </c>
      <c r="B70" s="69">
        <v>5.0</v>
      </c>
      <c r="C70" s="69">
        <v>6.0</v>
      </c>
      <c r="D70" s="69">
        <v>1.0</v>
      </c>
      <c r="E70" s="69">
        <v>9.0</v>
      </c>
      <c r="F70" s="72"/>
      <c r="G70" s="72"/>
      <c r="H70" s="72"/>
      <c r="I70" s="72"/>
      <c r="J70" s="72">
        <f t="shared" si="9"/>
        <v>21</v>
      </c>
      <c r="K70" s="72">
        <f t="shared" si="10"/>
        <v>0</v>
      </c>
      <c r="L70" s="68">
        <f t="shared" si="11"/>
        <v>21</v>
      </c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</row>
    <row r="71">
      <c r="A71" s="68" t="s">
        <v>52</v>
      </c>
      <c r="B71" s="69">
        <v>1.0</v>
      </c>
      <c r="C71" s="69">
        <v>3.0</v>
      </c>
      <c r="D71" s="69">
        <v>1.0</v>
      </c>
      <c r="E71" s="69">
        <v>6.0</v>
      </c>
      <c r="F71" s="72"/>
      <c r="G71" s="72"/>
      <c r="H71" s="72"/>
      <c r="I71" s="72"/>
      <c r="J71" s="72">
        <f t="shared" si="9"/>
        <v>11</v>
      </c>
      <c r="K71" s="72">
        <f t="shared" si="10"/>
        <v>0</v>
      </c>
      <c r="L71" s="68">
        <f t="shared" si="11"/>
        <v>11</v>
      </c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</row>
    <row r="72">
      <c r="A72" s="68" t="s">
        <v>60</v>
      </c>
      <c r="B72" s="69">
        <v>0.0</v>
      </c>
      <c r="C72" s="69">
        <v>1.0</v>
      </c>
      <c r="D72" s="69">
        <v>1.0</v>
      </c>
      <c r="E72" s="69">
        <v>7.0</v>
      </c>
      <c r="F72" s="72"/>
      <c r="G72" s="72"/>
      <c r="H72" s="72"/>
      <c r="I72" s="72"/>
      <c r="J72" s="72">
        <f t="shared" si="9"/>
        <v>9</v>
      </c>
      <c r="K72" s="72">
        <f t="shared" si="10"/>
        <v>0</v>
      </c>
      <c r="L72" s="68">
        <f t="shared" si="11"/>
        <v>9</v>
      </c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</row>
    <row r="73">
      <c r="A73" s="68" t="s">
        <v>47</v>
      </c>
      <c r="B73" s="69">
        <v>3.0</v>
      </c>
      <c r="C73" s="69">
        <v>0.0</v>
      </c>
      <c r="D73" s="69">
        <v>3.0</v>
      </c>
      <c r="E73" s="69">
        <v>3.0</v>
      </c>
      <c r="F73" s="72"/>
      <c r="G73" s="72"/>
      <c r="H73" s="72"/>
      <c r="I73" s="72"/>
      <c r="J73" s="72">
        <f t="shared" si="9"/>
        <v>9</v>
      </c>
      <c r="K73" s="72">
        <f t="shared" si="10"/>
        <v>0</v>
      </c>
      <c r="L73" s="68">
        <f t="shared" si="11"/>
        <v>9</v>
      </c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</row>
    <row r="74">
      <c r="A74" s="68" t="s">
        <v>51</v>
      </c>
      <c r="B74" s="69">
        <v>2.0</v>
      </c>
      <c r="C74" s="69">
        <v>1.0</v>
      </c>
      <c r="D74" s="69">
        <v>3.0</v>
      </c>
      <c r="E74" s="69">
        <v>0.0</v>
      </c>
      <c r="F74" s="72"/>
      <c r="G74" s="72"/>
      <c r="H74" s="72"/>
      <c r="I74" s="72"/>
      <c r="J74" s="72">
        <f t="shared" si="9"/>
        <v>6</v>
      </c>
      <c r="K74" s="72">
        <f t="shared" si="10"/>
        <v>0</v>
      </c>
      <c r="L74" s="68">
        <f t="shared" si="11"/>
        <v>6</v>
      </c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</row>
    <row r="75">
      <c r="A75" s="68" t="s">
        <v>59</v>
      </c>
      <c r="B75" s="69">
        <v>0.0</v>
      </c>
      <c r="C75" s="69">
        <v>0.0</v>
      </c>
      <c r="D75" s="69">
        <v>2.0</v>
      </c>
      <c r="E75" s="69">
        <v>0.0</v>
      </c>
      <c r="F75" s="72"/>
      <c r="G75" s="72"/>
      <c r="H75" s="72"/>
      <c r="I75" s="72"/>
      <c r="J75" s="72">
        <f t="shared" si="9"/>
        <v>2</v>
      </c>
      <c r="K75" s="72">
        <f t="shared" si="10"/>
        <v>0</v>
      </c>
      <c r="L75" s="68">
        <f t="shared" si="11"/>
        <v>2</v>
      </c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</row>
    <row r="76">
      <c r="A76" s="68" t="s">
        <v>71</v>
      </c>
      <c r="B76" s="69">
        <v>0.0</v>
      </c>
      <c r="C76" s="69">
        <v>0.0</v>
      </c>
      <c r="D76" s="69">
        <v>0.0</v>
      </c>
      <c r="E76" s="69">
        <v>0.0</v>
      </c>
      <c r="F76" s="72"/>
      <c r="G76" s="72"/>
      <c r="H76" s="72"/>
      <c r="I76" s="72"/>
      <c r="J76" s="72">
        <f t="shared" si="9"/>
        <v>0</v>
      </c>
      <c r="K76" s="72">
        <f t="shared" si="10"/>
        <v>0</v>
      </c>
      <c r="L76" s="68">
        <f t="shared" si="11"/>
        <v>0</v>
      </c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</row>
    <row r="77">
      <c r="A77" s="68" t="s">
        <v>4</v>
      </c>
      <c r="B77" s="68">
        <f t="shared" ref="B77:L77" si="12">SUM(B56:B76)</f>
        <v>1737</v>
      </c>
      <c r="C77" s="68">
        <f t="shared" si="12"/>
        <v>1879</v>
      </c>
      <c r="D77" s="68">
        <f t="shared" si="12"/>
        <v>1512</v>
      </c>
      <c r="E77" s="68">
        <f t="shared" si="12"/>
        <v>1896</v>
      </c>
      <c r="F77" s="68">
        <f t="shared" si="12"/>
        <v>0</v>
      </c>
      <c r="G77" s="68">
        <f t="shared" si="12"/>
        <v>0</v>
      </c>
      <c r="H77" s="68">
        <f t="shared" si="12"/>
        <v>0</v>
      </c>
      <c r="I77" s="68">
        <f t="shared" si="12"/>
        <v>0</v>
      </c>
      <c r="J77" s="68">
        <f t="shared" si="12"/>
        <v>7024</v>
      </c>
      <c r="K77" s="68">
        <f t="shared" si="12"/>
        <v>0</v>
      </c>
      <c r="L77" s="68">
        <f t="shared" si="12"/>
        <v>7024</v>
      </c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</row>
    <row r="78">
      <c r="A78" s="65" t="s">
        <v>1211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5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</row>
    <row r="79">
      <c r="A79" s="86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</row>
    <row r="81">
      <c r="A81" s="65" t="s">
        <v>1213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5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</row>
    <row r="82">
      <c r="A82" s="68" t="s">
        <v>964</v>
      </c>
      <c r="B82" s="68" t="s">
        <v>735</v>
      </c>
      <c r="C82" s="68" t="s">
        <v>736</v>
      </c>
      <c r="D82" s="68" t="s">
        <v>737</v>
      </c>
      <c r="E82" s="68" t="s">
        <v>738</v>
      </c>
      <c r="F82" s="68" t="s">
        <v>739</v>
      </c>
      <c r="G82" s="68" t="s">
        <v>740</v>
      </c>
      <c r="H82" s="68" t="s">
        <v>741</v>
      </c>
      <c r="I82" s="68" t="s">
        <v>742</v>
      </c>
      <c r="J82" s="68" t="s">
        <v>743</v>
      </c>
      <c r="K82" s="68" t="s">
        <v>744</v>
      </c>
      <c r="L82" s="68" t="s">
        <v>4</v>
      </c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</row>
    <row r="83">
      <c r="A83" s="68" t="s">
        <v>64</v>
      </c>
      <c r="B83" s="69">
        <v>271.0</v>
      </c>
      <c r="C83" s="69">
        <v>358.0</v>
      </c>
      <c r="D83" s="69">
        <v>288.0</v>
      </c>
      <c r="E83" s="69">
        <v>317.0</v>
      </c>
      <c r="F83" s="72"/>
      <c r="G83" s="72"/>
      <c r="H83" s="72"/>
      <c r="I83" s="72"/>
      <c r="J83" s="72">
        <f t="shared" ref="J83:J97" si="13">SUM(B83:E83)</f>
        <v>1234</v>
      </c>
      <c r="K83" s="72">
        <f t="shared" ref="K83:K97" si="14">SUM(F83:I83)</f>
        <v>0</v>
      </c>
      <c r="L83" s="68">
        <f t="shared" ref="L83:L97" si="15">SUM(J83:K83)</f>
        <v>1234</v>
      </c>
      <c r="M83" s="78"/>
      <c r="N83" s="36" t="s">
        <v>162</v>
      </c>
      <c r="O83" s="4"/>
      <c r="P83" s="5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</row>
    <row r="84">
      <c r="A84" s="68" t="s">
        <v>49</v>
      </c>
      <c r="B84" s="69">
        <v>142.0</v>
      </c>
      <c r="C84" s="69">
        <v>206.0</v>
      </c>
      <c r="D84" s="69">
        <v>194.0</v>
      </c>
      <c r="E84" s="69">
        <v>118.0</v>
      </c>
      <c r="F84" s="72"/>
      <c r="G84" s="72"/>
      <c r="H84" s="72"/>
      <c r="I84" s="72"/>
      <c r="J84" s="72">
        <f t="shared" si="13"/>
        <v>660</v>
      </c>
      <c r="K84" s="72">
        <f t="shared" si="14"/>
        <v>0</v>
      </c>
      <c r="L84" s="68">
        <f t="shared" si="15"/>
        <v>660</v>
      </c>
      <c r="M84" s="78"/>
      <c r="N84" s="40"/>
      <c r="O84" s="19"/>
      <c r="P84" s="17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</row>
    <row r="85">
      <c r="A85" s="68" t="s">
        <v>48</v>
      </c>
      <c r="B85" s="69">
        <v>29.0</v>
      </c>
      <c r="C85" s="69">
        <v>66.0</v>
      </c>
      <c r="D85" s="69">
        <v>8.0</v>
      </c>
      <c r="E85" s="69">
        <v>90.0</v>
      </c>
      <c r="F85" s="72"/>
      <c r="G85" s="72"/>
      <c r="H85" s="72"/>
      <c r="I85" s="72"/>
      <c r="J85" s="72">
        <f t="shared" si="13"/>
        <v>193</v>
      </c>
      <c r="K85" s="72">
        <f t="shared" si="14"/>
        <v>0</v>
      </c>
      <c r="L85" s="68">
        <f t="shared" si="15"/>
        <v>193</v>
      </c>
      <c r="M85" s="78"/>
      <c r="N85" s="21"/>
      <c r="P85" s="22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</row>
    <row r="86">
      <c r="A86" s="68" t="s">
        <v>45</v>
      </c>
      <c r="B86" s="69">
        <v>62.0</v>
      </c>
      <c r="C86" s="69">
        <v>49.0</v>
      </c>
      <c r="D86" s="69">
        <v>42.0</v>
      </c>
      <c r="E86" s="69">
        <v>48.0</v>
      </c>
      <c r="F86" s="72"/>
      <c r="G86" s="72"/>
      <c r="H86" s="72"/>
      <c r="I86" s="72"/>
      <c r="J86" s="72">
        <f t="shared" si="13"/>
        <v>201</v>
      </c>
      <c r="K86" s="72">
        <f t="shared" si="14"/>
        <v>0</v>
      </c>
      <c r="L86" s="68">
        <f t="shared" si="15"/>
        <v>201</v>
      </c>
      <c r="M86" s="78"/>
      <c r="N86" s="23"/>
      <c r="O86" s="25"/>
      <c r="P86" s="24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</row>
    <row r="87">
      <c r="A87" s="68" t="s">
        <v>58</v>
      </c>
      <c r="B87" s="69">
        <v>12.0</v>
      </c>
      <c r="C87" s="69">
        <v>48.0</v>
      </c>
      <c r="D87" s="69">
        <v>54.0</v>
      </c>
      <c r="E87" s="69">
        <v>61.0</v>
      </c>
      <c r="F87" s="72"/>
      <c r="G87" s="72"/>
      <c r="H87" s="72"/>
      <c r="I87" s="72"/>
      <c r="J87" s="72">
        <f t="shared" si="13"/>
        <v>175</v>
      </c>
      <c r="K87" s="72">
        <f t="shared" si="14"/>
        <v>0</v>
      </c>
      <c r="L87" s="68">
        <f t="shared" si="15"/>
        <v>175</v>
      </c>
      <c r="M87" s="78"/>
      <c r="N87" s="40"/>
      <c r="O87" s="19"/>
      <c r="P87" s="17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</row>
    <row r="88">
      <c r="A88" s="68" t="s">
        <v>55</v>
      </c>
      <c r="B88" s="69">
        <v>21.0</v>
      </c>
      <c r="C88" s="69">
        <v>12.0</v>
      </c>
      <c r="D88" s="69">
        <v>36.0</v>
      </c>
      <c r="E88" s="69">
        <v>12.0</v>
      </c>
      <c r="F88" s="72"/>
      <c r="G88" s="72"/>
      <c r="H88" s="72"/>
      <c r="I88" s="72"/>
      <c r="J88" s="72">
        <f t="shared" si="13"/>
        <v>81</v>
      </c>
      <c r="K88" s="72">
        <f t="shared" si="14"/>
        <v>0</v>
      </c>
      <c r="L88" s="68">
        <f t="shared" si="15"/>
        <v>81</v>
      </c>
      <c r="M88" s="78"/>
      <c r="N88" s="21"/>
      <c r="P88" s="22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</row>
    <row r="89">
      <c r="A89" s="68" t="s">
        <v>62</v>
      </c>
      <c r="B89" s="69">
        <v>4.0</v>
      </c>
      <c r="C89" s="69">
        <v>19.0</v>
      </c>
      <c r="D89" s="69">
        <v>31.0</v>
      </c>
      <c r="E89" s="69">
        <v>21.0</v>
      </c>
      <c r="F89" s="72"/>
      <c r="G89" s="72"/>
      <c r="H89" s="72"/>
      <c r="I89" s="72"/>
      <c r="J89" s="72">
        <f t="shared" si="13"/>
        <v>75</v>
      </c>
      <c r="K89" s="72">
        <f t="shared" si="14"/>
        <v>0</v>
      </c>
      <c r="L89" s="68">
        <f t="shared" si="15"/>
        <v>75</v>
      </c>
      <c r="M89" s="78"/>
      <c r="N89" s="21"/>
      <c r="P89" s="22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</row>
    <row r="90">
      <c r="A90" s="68" t="s">
        <v>46</v>
      </c>
      <c r="B90" s="69">
        <v>2.0</v>
      </c>
      <c r="C90" s="69">
        <v>7.0</v>
      </c>
      <c r="D90" s="69">
        <v>19.0</v>
      </c>
      <c r="E90" s="69">
        <v>14.0</v>
      </c>
      <c r="F90" s="72"/>
      <c r="G90" s="72"/>
      <c r="H90" s="72"/>
      <c r="I90" s="72"/>
      <c r="J90" s="72">
        <f t="shared" si="13"/>
        <v>42</v>
      </c>
      <c r="K90" s="72">
        <f t="shared" si="14"/>
        <v>0</v>
      </c>
      <c r="L90" s="68">
        <f t="shared" si="15"/>
        <v>42</v>
      </c>
      <c r="M90" s="78"/>
      <c r="N90" s="23"/>
      <c r="O90" s="25"/>
      <c r="P90" s="24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</row>
    <row r="91">
      <c r="A91" s="68" t="s">
        <v>50</v>
      </c>
      <c r="B91" s="69">
        <v>1.0</v>
      </c>
      <c r="C91" s="69">
        <v>7.0</v>
      </c>
      <c r="D91" s="69">
        <v>2.0</v>
      </c>
      <c r="E91" s="69">
        <v>7.0</v>
      </c>
      <c r="F91" s="72"/>
      <c r="G91" s="72"/>
      <c r="H91" s="72"/>
      <c r="I91" s="72"/>
      <c r="J91" s="72">
        <f t="shared" si="13"/>
        <v>17</v>
      </c>
      <c r="K91" s="72">
        <f t="shared" si="14"/>
        <v>0</v>
      </c>
      <c r="L91" s="68">
        <f t="shared" si="15"/>
        <v>17</v>
      </c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</row>
    <row r="92">
      <c r="A92" s="68" t="s">
        <v>61</v>
      </c>
      <c r="B92" s="69">
        <v>1.0</v>
      </c>
      <c r="C92" s="69">
        <v>3.0</v>
      </c>
      <c r="D92" s="69">
        <v>2.0</v>
      </c>
      <c r="E92" s="69">
        <v>1.0</v>
      </c>
      <c r="F92" s="72"/>
      <c r="G92" s="72"/>
      <c r="H92" s="72"/>
      <c r="I92" s="72"/>
      <c r="J92" s="72">
        <f t="shared" si="13"/>
        <v>7</v>
      </c>
      <c r="K92" s="72">
        <f t="shared" si="14"/>
        <v>0</v>
      </c>
      <c r="L92" s="68">
        <f t="shared" si="15"/>
        <v>7</v>
      </c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</row>
    <row r="93">
      <c r="A93" s="68" t="s">
        <v>52</v>
      </c>
      <c r="B93" s="69">
        <v>2.0</v>
      </c>
      <c r="C93" s="69">
        <v>0.0</v>
      </c>
      <c r="D93" s="69">
        <v>1.0</v>
      </c>
      <c r="E93" s="69">
        <v>1.0</v>
      </c>
      <c r="F93" s="72"/>
      <c r="G93" s="72"/>
      <c r="H93" s="72"/>
      <c r="I93" s="72"/>
      <c r="J93" s="72">
        <f t="shared" si="13"/>
        <v>4</v>
      </c>
      <c r="K93" s="72">
        <f t="shared" si="14"/>
        <v>0</v>
      </c>
      <c r="L93" s="68">
        <f t="shared" si="15"/>
        <v>4</v>
      </c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</row>
    <row r="94">
      <c r="A94" s="68" t="s">
        <v>56</v>
      </c>
      <c r="B94" s="69">
        <v>0.0</v>
      </c>
      <c r="C94" s="69">
        <v>0.0</v>
      </c>
      <c r="D94" s="69">
        <v>1.0</v>
      </c>
      <c r="E94" s="69">
        <v>1.0</v>
      </c>
      <c r="F94" s="72"/>
      <c r="G94" s="72"/>
      <c r="H94" s="72"/>
      <c r="I94" s="72"/>
      <c r="J94" s="72">
        <f t="shared" si="13"/>
        <v>2</v>
      </c>
      <c r="K94" s="72">
        <f t="shared" si="14"/>
        <v>0</v>
      </c>
      <c r="L94" s="68">
        <f t="shared" si="15"/>
        <v>2</v>
      </c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</row>
    <row r="95">
      <c r="A95" s="68" t="s">
        <v>53</v>
      </c>
      <c r="B95" s="69">
        <v>2.0</v>
      </c>
      <c r="C95" s="69">
        <v>0.0</v>
      </c>
      <c r="D95" s="69">
        <v>0.0</v>
      </c>
      <c r="E95" s="69">
        <v>0.0</v>
      </c>
      <c r="F95" s="72"/>
      <c r="G95" s="72"/>
      <c r="H95" s="72"/>
      <c r="I95" s="72"/>
      <c r="J95" s="72">
        <f t="shared" si="13"/>
        <v>2</v>
      </c>
      <c r="K95" s="72">
        <f t="shared" si="14"/>
        <v>0</v>
      </c>
      <c r="L95" s="68">
        <f t="shared" si="15"/>
        <v>2</v>
      </c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</row>
    <row r="96">
      <c r="A96" s="68" t="s">
        <v>54</v>
      </c>
      <c r="B96" s="69">
        <v>2.0</v>
      </c>
      <c r="C96" s="69">
        <v>0.0</v>
      </c>
      <c r="D96" s="69">
        <v>0.0</v>
      </c>
      <c r="E96" s="69">
        <v>0.0</v>
      </c>
      <c r="F96" s="72"/>
      <c r="G96" s="72"/>
      <c r="H96" s="72"/>
      <c r="I96" s="72"/>
      <c r="J96" s="72">
        <f t="shared" si="13"/>
        <v>2</v>
      </c>
      <c r="K96" s="72">
        <f t="shared" si="14"/>
        <v>0</v>
      </c>
      <c r="L96" s="68">
        <f t="shared" si="15"/>
        <v>2</v>
      </c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</row>
    <row r="97">
      <c r="A97" s="68" t="s">
        <v>57</v>
      </c>
      <c r="B97" s="69">
        <v>1.0</v>
      </c>
      <c r="C97" s="69">
        <v>1.0</v>
      </c>
      <c r="D97" s="69">
        <v>0.0</v>
      </c>
      <c r="E97" s="69">
        <v>0.0</v>
      </c>
      <c r="F97" s="72"/>
      <c r="G97" s="72"/>
      <c r="H97" s="72"/>
      <c r="I97" s="72"/>
      <c r="J97" s="72">
        <f t="shared" si="13"/>
        <v>2</v>
      </c>
      <c r="K97" s="72">
        <f t="shared" si="14"/>
        <v>0</v>
      </c>
      <c r="L97" s="68">
        <f t="shared" si="15"/>
        <v>2</v>
      </c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</row>
    <row r="98">
      <c r="A98" s="68" t="s">
        <v>4</v>
      </c>
      <c r="B98" s="68">
        <f t="shared" ref="B98:L98" si="16">SUM(B83:B97)</f>
        <v>552</v>
      </c>
      <c r="C98" s="68">
        <f t="shared" si="16"/>
        <v>776</v>
      </c>
      <c r="D98" s="68">
        <f t="shared" si="16"/>
        <v>678</v>
      </c>
      <c r="E98" s="68">
        <f t="shared" si="16"/>
        <v>691</v>
      </c>
      <c r="F98" s="68">
        <f t="shared" si="16"/>
        <v>0</v>
      </c>
      <c r="G98" s="68">
        <f t="shared" si="16"/>
        <v>0</v>
      </c>
      <c r="H98" s="68">
        <f t="shared" si="16"/>
        <v>0</v>
      </c>
      <c r="I98" s="68">
        <f t="shared" si="16"/>
        <v>0</v>
      </c>
      <c r="J98" s="68">
        <f t="shared" si="16"/>
        <v>2697</v>
      </c>
      <c r="K98" s="68">
        <f t="shared" si="16"/>
        <v>0</v>
      </c>
      <c r="L98" s="68">
        <f t="shared" si="16"/>
        <v>2697</v>
      </c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</row>
    <row r="99">
      <c r="A99" s="65" t="s">
        <v>1211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5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</row>
    <row r="100">
      <c r="A100" s="86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  <c r="AE620" s="78"/>
      <c r="AF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  <c r="AE621" s="78"/>
      <c r="AF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  <c r="AE622" s="78"/>
      <c r="AF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  <c r="AE623" s="78"/>
      <c r="AF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  <c r="AE624" s="78"/>
      <c r="AF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  <c r="AE626" s="78"/>
      <c r="AF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  <c r="AE627" s="78"/>
      <c r="AF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  <c r="AE628" s="78"/>
      <c r="AF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  <c r="AE629" s="78"/>
      <c r="AF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  <c r="AE630" s="78"/>
      <c r="AF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  <c r="AE631" s="78"/>
      <c r="AF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  <c r="AE632" s="78"/>
      <c r="AF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  <c r="AE633" s="78"/>
      <c r="AF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  <c r="AE634" s="78"/>
      <c r="AF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  <c r="AE635" s="78"/>
      <c r="AF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  <c r="AE636" s="78"/>
      <c r="AF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  <c r="AE655" s="78"/>
      <c r="AF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  <c r="AE662" s="78"/>
      <c r="AF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  <c r="AE663" s="78"/>
      <c r="AF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  <c r="AE664" s="78"/>
      <c r="AF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  <c r="AE667" s="78"/>
      <c r="AF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  <c r="AE668" s="78"/>
      <c r="AF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  <c r="AE675" s="78"/>
      <c r="AF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  <c r="AE676" s="78"/>
      <c r="AF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  <c r="AE677" s="78"/>
      <c r="AF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  <c r="AE726" s="78"/>
      <c r="AF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  <c r="AE727" s="78"/>
      <c r="AF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  <c r="AE728" s="78"/>
      <c r="AF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  <c r="AE729" s="78"/>
      <c r="AF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  <c r="AE730" s="78"/>
      <c r="AF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  <c r="AE731" s="78"/>
      <c r="AF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  <c r="AE733" s="78"/>
      <c r="AF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  <c r="AE734" s="78"/>
      <c r="AF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  <c r="AE735" s="78"/>
      <c r="AF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  <c r="AE736" s="78"/>
      <c r="AF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  <c r="AE737" s="78"/>
      <c r="AF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  <c r="AE738" s="78"/>
      <c r="AF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  <c r="AE739" s="78"/>
      <c r="AF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  <c r="AE740" s="78"/>
      <c r="AF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  <c r="AE741" s="78"/>
      <c r="AF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  <c r="AE742" s="78"/>
      <c r="AF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  <c r="AE743" s="78"/>
      <c r="AF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  <c r="AE744" s="78"/>
      <c r="AF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  <c r="AE745" s="78"/>
      <c r="AF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  <c r="AE746" s="78"/>
      <c r="AF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  <c r="AE747" s="78"/>
      <c r="AF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  <c r="AE748" s="78"/>
      <c r="AF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  <c r="AE749" s="78"/>
      <c r="AF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  <c r="AE750" s="78"/>
      <c r="AF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  <c r="AE751" s="78"/>
      <c r="AF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  <c r="AE752" s="78"/>
      <c r="AF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  <c r="AE753" s="78"/>
      <c r="AF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  <c r="AE755" s="78"/>
      <c r="AF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  <c r="AE756" s="78"/>
      <c r="AF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  <c r="AE757" s="78"/>
      <c r="AF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  <c r="AE758" s="78"/>
      <c r="AF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  <c r="AE759" s="78"/>
      <c r="AF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  <c r="AE760" s="78"/>
      <c r="AF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  <c r="AE761" s="78"/>
      <c r="AF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  <c r="AE762" s="78"/>
      <c r="AF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  <c r="AE763" s="78"/>
      <c r="AF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  <c r="AE764" s="78"/>
      <c r="AF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  <c r="AE765" s="78"/>
      <c r="AF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  <c r="AE766" s="78"/>
      <c r="AF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  <c r="AE767" s="78"/>
      <c r="AF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  <c r="AE768" s="78"/>
      <c r="AF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  <c r="AE769" s="78"/>
      <c r="AF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  <c r="AE770" s="78"/>
      <c r="AF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  <c r="AE777" s="78"/>
      <c r="AF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  <c r="AE778" s="78"/>
      <c r="AF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  <c r="AE779" s="78"/>
      <c r="AF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  <c r="AE780" s="78"/>
      <c r="AF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  <c r="AE781" s="78"/>
      <c r="AF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  <c r="AE782" s="78"/>
      <c r="AF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  <c r="AE783" s="78"/>
      <c r="AF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  <c r="AE784" s="78"/>
      <c r="AF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  <c r="AE785" s="78"/>
      <c r="AF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  <c r="AE786" s="78"/>
      <c r="AF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  <c r="AE787" s="78"/>
      <c r="AF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  <c r="AE788" s="78"/>
      <c r="AF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  <c r="AE789" s="78"/>
      <c r="AF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  <c r="AE790" s="78"/>
      <c r="AF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  <c r="AE791" s="78"/>
      <c r="AF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  <c r="AE792" s="78"/>
      <c r="AF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  <c r="AE793" s="78"/>
      <c r="AF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  <c r="AE794" s="78"/>
      <c r="AF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  <c r="AE795" s="78"/>
      <c r="AF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  <c r="AE796" s="78"/>
      <c r="AF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  <c r="AE797" s="78"/>
      <c r="AF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  <c r="AE798" s="78"/>
      <c r="AF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  <c r="AE799" s="78"/>
      <c r="AF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  <c r="AE800" s="78"/>
      <c r="AF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  <c r="AE801" s="78"/>
      <c r="AF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  <c r="AE802" s="78"/>
      <c r="AF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  <c r="AE803" s="78"/>
      <c r="AF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  <c r="AE804" s="78"/>
      <c r="AF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  <c r="AE805" s="78"/>
      <c r="AF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  <c r="AE806" s="78"/>
      <c r="AF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  <c r="AE807" s="78"/>
      <c r="AF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  <c r="AE808" s="78"/>
      <c r="AF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  <c r="AE809" s="78"/>
      <c r="AF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  <c r="AE810" s="78"/>
      <c r="AF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  <c r="AE811" s="78"/>
      <c r="AF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  <c r="AE812" s="78"/>
      <c r="AF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  <c r="AE813" s="78"/>
      <c r="AF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  <c r="AE814" s="78"/>
      <c r="AF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  <c r="AE815" s="78"/>
      <c r="AF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  <c r="AE816" s="78"/>
      <c r="AF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  <c r="AE817" s="78"/>
      <c r="AF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  <c r="AE818" s="78"/>
      <c r="AF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  <c r="AE819" s="78"/>
      <c r="AF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  <c r="AE820" s="78"/>
      <c r="AF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  <c r="AE821" s="78"/>
      <c r="AF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  <c r="AE822" s="78"/>
      <c r="AF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  <c r="AE823" s="78"/>
      <c r="AF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  <c r="AE824" s="78"/>
      <c r="AF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  <c r="AE825" s="78"/>
      <c r="AF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  <c r="AE826" s="78"/>
      <c r="AF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  <c r="AE827" s="78"/>
      <c r="AF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  <c r="AE828" s="78"/>
      <c r="AF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  <c r="AE829" s="78"/>
      <c r="AF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  <c r="AE835" s="78"/>
      <c r="AF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  <c r="AE836" s="78"/>
      <c r="AF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  <c r="AE837" s="78"/>
      <c r="AF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  <c r="AE838" s="78"/>
      <c r="AF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  <c r="AE839" s="78"/>
      <c r="AF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  <c r="AE840" s="78"/>
      <c r="AF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  <c r="AE841" s="78"/>
      <c r="AF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  <c r="AE842" s="78"/>
      <c r="AF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  <c r="AE843" s="78"/>
      <c r="AF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  <c r="AE844" s="78"/>
      <c r="AF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  <c r="AE845" s="78"/>
      <c r="AF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  <c r="AE846" s="78"/>
      <c r="AF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  <c r="AE847" s="78"/>
      <c r="AF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  <c r="AE848" s="78"/>
      <c r="AF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  <c r="AE849" s="78"/>
      <c r="AF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  <c r="AE850" s="78"/>
      <c r="AF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  <c r="AE851" s="78"/>
      <c r="AF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  <c r="AE852" s="78"/>
      <c r="AF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  <c r="AE853" s="78"/>
      <c r="AF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  <c r="AE854" s="78"/>
      <c r="AF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  <c r="AE855" s="78"/>
      <c r="AF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  <c r="AE856" s="78"/>
      <c r="AF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  <c r="AE857" s="78"/>
      <c r="AF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  <c r="AE858" s="78"/>
      <c r="AF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  <c r="AE859" s="78"/>
      <c r="AF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  <c r="AE860" s="78"/>
      <c r="AF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  <c r="AE867" s="78"/>
      <c r="AF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  <c r="AE868" s="78"/>
      <c r="AF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  <c r="AE869" s="78"/>
      <c r="AF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  <c r="AE870" s="78"/>
      <c r="AF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  <c r="AE872" s="78"/>
      <c r="AF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  <c r="AE873" s="78"/>
      <c r="AF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  <c r="AE874" s="78"/>
      <c r="AF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  <c r="AE876" s="78"/>
      <c r="AF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  <c r="AE878" s="78"/>
      <c r="AF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  <c r="AE879" s="78"/>
      <c r="AF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  <c r="AE880" s="78"/>
      <c r="AF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  <c r="AE881" s="78"/>
      <c r="AF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  <c r="AE882" s="78"/>
      <c r="AF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  <c r="AE883" s="78"/>
      <c r="AF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  <c r="AE884" s="78"/>
      <c r="AF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  <c r="AE885" s="78"/>
      <c r="AF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  <c r="AE886" s="78"/>
      <c r="AF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  <c r="AE887" s="78"/>
      <c r="AF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  <c r="AE888" s="78"/>
      <c r="AF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  <c r="AE889" s="78"/>
      <c r="AF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  <c r="AE890" s="78"/>
      <c r="AF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  <c r="AE891" s="78"/>
      <c r="AF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  <c r="AE892" s="78"/>
      <c r="AF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  <c r="AE893" s="78"/>
      <c r="AF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  <c r="AE894" s="78"/>
      <c r="AF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  <c r="AE895" s="78"/>
      <c r="AF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  <c r="AE896" s="78"/>
      <c r="AF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  <c r="AE897" s="78"/>
      <c r="AF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  <c r="AE898" s="78"/>
      <c r="AF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  <c r="AE899" s="78"/>
      <c r="AF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  <c r="AE900" s="78"/>
      <c r="AF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  <c r="AE901" s="78"/>
      <c r="AF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  <c r="AE902" s="78"/>
      <c r="AF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  <c r="AE903" s="78"/>
      <c r="AF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  <c r="AE904" s="78"/>
      <c r="AF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  <c r="AE905" s="78"/>
      <c r="AF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  <c r="AE906" s="78"/>
      <c r="AF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  <c r="AE907" s="78"/>
      <c r="AF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  <c r="AE908" s="78"/>
      <c r="AF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  <c r="AE909" s="78"/>
      <c r="AF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  <c r="AE910" s="78"/>
      <c r="AF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  <c r="AE911" s="78"/>
      <c r="AF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  <c r="AE912" s="78"/>
      <c r="AF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  <c r="AE913" s="78"/>
      <c r="AF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  <c r="AE914" s="78"/>
      <c r="AF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  <c r="AE915" s="78"/>
      <c r="AF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  <c r="AE916" s="78"/>
      <c r="AF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  <c r="AE917" s="78"/>
      <c r="AF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  <c r="AE918" s="78"/>
      <c r="AF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  <c r="AE919" s="78"/>
      <c r="AF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  <c r="AE920" s="78"/>
      <c r="AF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  <c r="AE921" s="78"/>
      <c r="AF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  <c r="AE922" s="78"/>
      <c r="AF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  <c r="AE923" s="78"/>
      <c r="AF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  <c r="AE924" s="78"/>
      <c r="AF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  <c r="AE925" s="78"/>
      <c r="AF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  <c r="AE926" s="78"/>
      <c r="AF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  <c r="AE927" s="78"/>
      <c r="AF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  <c r="AE928" s="78"/>
      <c r="AF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  <c r="AE929" s="78"/>
      <c r="AF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  <c r="AE930" s="78"/>
      <c r="AF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  <c r="AE931" s="78"/>
      <c r="AF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  <c r="AE932" s="78"/>
      <c r="AF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  <c r="AE933" s="78"/>
      <c r="AF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  <c r="AE934" s="78"/>
      <c r="AF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  <c r="AE935" s="78"/>
      <c r="AF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  <c r="AE936" s="78"/>
      <c r="AF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  <c r="AE937" s="78"/>
      <c r="AF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  <c r="AE938" s="78"/>
      <c r="AF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  <c r="AE939" s="78"/>
      <c r="AF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  <c r="AE940" s="78"/>
      <c r="AF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  <c r="AE941" s="78"/>
      <c r="AF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  <c r="AE942" s="78"/>
      <c r="AF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  <c r="AE943" s="78"/>
      <c r="AF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  <c r="AE944" s="78"/>
      <c r="AF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  <c r="AE945" s="78"/>
      <c r="AF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  <c r="AE946" s="78"/>
      <c r="AF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  <c r="AE947" s="78"/>
      <c r="AF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  <c r="AE948" s="78"/>
      <c r="AF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  <c r="AE949" s="78"/>
      <c r="AF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  <c r="AE950" s="78"/>
      <c r="AF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  <c r="AE951" s="78"/>
      <c r="AF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  <c r="AE952" s="78"/>
      <c r="AF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  <c r="AE953" s="78"/>
      <c r="AF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  <c r="AE954" s="78"/>
      <c r="AF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  <c r="AE955" s="78"/>
      <c r="AF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  <c r="AE956" s="78"/>
      <c r="AF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  <c r="AE957" s="78"/>
      <c r="AF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  <c r="AE958" s="78"/>
      <c r="AF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  <c r="AE959" s="78"/>
      <c r="AF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  <c r="AE960" s="78"/>
      <c r="AF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  <c r="AE961" s="78"/>
      <c r="AF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  <c r="AE962" s="78"/>
      <c r="AF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  <c r="AE963" s="78"/>
      <c r="AF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  <c r="AE964" s="78"/>
      <c r="AF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  <c r="AE965" s="78"/>
      <c r="AF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  <c r="AE966" s="78"/>
      <c r="AF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  <c r="AE970" s="78"/>
      <c r="AF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  <c r="AE971" s="78"/>
      <c r="AF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  <c r="AE972" s="78"/>
      <c r="AF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  <c r="AE973" s="78"/>
      <c r="AF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  <c r="AE974" s="78"/>
      <c r="AF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  <c r="AE975" s="78"/>
      <c r="AF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  <c r="AE976" s="78"/>
      <c r="AF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  <c r="AE977" s="78"/>
      <c r="AF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  <c r="AE978" s="78"/>
      <c r="AF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  <c r="AE979" s="78"/>
      <c r="AF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  <c r="AE980" s="78"/>
      <c r="AF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  <c r="AE982" s="78"/>
      <c r="AF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  <c r="AE983" s="78"/>
      <c r="AF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  <c r="AE984" s="78"/>
      <c r="AF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  <c r="AE985" s="78"/>
      <c r="AF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  <c r="AE986" s="78"/>
      <c r="AF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  <c r="AE987" s="78"/>
      <c r="AF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  <c r="AE988" s="78"/>
      <c r="AF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  <c r="AE989" s="78"/>
      <c r="AF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  <c r="AE990" s="78"/>
      <c r="AF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  <c r="AF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  <c r="AF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  <c r="AE993" s="78"/>
      <c r="AF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  <c r="AE997" s="78"/>
      <c r="AF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  <c r="AE998" s="78"/>
      <c r="AF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  <c r="AE999" s="78"/>
      <c r="AF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  <c r="AE1000" s="78"/>
      <c r="AF1000" s="78"/>
    </row>
  </sheetData>
  <mergeCells count="20">
    <mergeCell ref="A1:L1"/>
    <mergeCell ref="N3:P3"/>
    <mergeCell ref="N4:P6"/>
    <mergeCell ref="N7:P10"/>
    <mergeCell ref="A24:L24"/>
    <mergeCell ref="A27:L27"/>
    <mergeCell ref="N29:P29"/>
    <mergeCell ref="A78:L78"/>
    <mergeCell ref="A81:L81"/>
    <mergeCell ref="N83:P83"/>
    <mergeCell ref="N84:P86"/>
    <mergeCell ref="N87:P90"/>
    <mergeCell ref="A99:L99"/>
    <mergeCell ref="N30:P32"/>
    <mergeCell ref="N33:P36"/>
    <mergeCell ref="A51:L51"/>
    <mergeCell ref="A54:L54"/>
    <mergeCell ref="N56:P56"/>
    <mergeCell ref="N57:P59"/>
    <mergeCell ref="N60:P63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17" width="12.0"/>
    <col customWidth="1" min="18" max="18" width="20.0"/>
    <col customWidth="1" min="19" max="32" width="12.0"/>
  </cols>
  <sheetData>
    <row r="1">
      <c r="A1" s="65" t="s">
        <v>1214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96"/>
      <c r="N1" s="84" t="s">
        <v>1215</v>
      </c>
      <c r="O1" s="4"/>
      <c r="P1" s="4"/>
      <c r="Q1" s="4"/>
      <c r="R1" s="5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</row>
    <row r="2">
      <c r="A2" s="68" t="s">
        <v>1050</v>
      </c>
      <c r="B2" s="68" t="s">
        <v>735</v>
      </c>
      <c r="C2" s="68" t="s">
        <v>736</v>
      </c>
      <c r="D2" s="68" t="s">
        <v>737</v>
      </c>
      <c r="E2" s="68" t="s">
        <v>738</v>
      </c>
      <c r="F2" s="68" t="s">
        <v>739</v>
      </c>
      <c r="G2" s="68" t="s">
        <v>740</v>
      </c>
      <c r="H2" s="68" t="s">
        <v>741</v>
      </c>
      <c r="I2" s="68" t="s">
        <v>742</v>
      </c>
      <c r="J2" s="68" t="s">
        <v>743</v>
      </c>
      <c r="K2" s="68" t="s">
        <v>744</v>
      </c>
      <c r="L2" s="65" t="s">
        <v>4</v>
      </c>
      <c r="M2" s="142"/>
      <c r="N2" s="59"/>
      <c r="O2" s="19"/>
      <c r="P2" s="17"/>
      <c r="Q2" s="143" t="s">
        <v>1216</v>
      </c>
      <c r="R2" s="17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</row>
    <row r="3">
      <c r="A3" s="68" t="s">
        <v>1075</v>
      </c>
      <c r="B3" s="132">
        <v>4623.0</v>
      </c>
      <c r="C3" s="132">
        <v>4276.0</v>
      </c>
      <c r="D3" s="132">
        <v>4739.0</v>
      </c>
      <c r="E3" s="132">
        <v>5304.0</v>
      </c>
      <c r="F3" s="133"/>
      <c r="G3" s="133"/>
      <c r="H3" s="133"/>
      <c r="I3" s="133"/>
      <c r="J3" s="133">
        <f t="shared" ref="J3:J6" si="1">SUM(B3:E3)</f>
        <v>18942</v>
      </c>
      <c r="K3" s="133">
        <f t="shared" ref="K3:K6" si="2">SUM(F3:I3)</f>
        <v>0</v>
      </c>
      <c r="L3" s="144">
        <f t="shared" ref="L3:L6" si="3">SUM(J3:K3)</f>
        <v>18942</v>
      </c>
      <c r="M3" s="142"/>
      <c r="N3" s="21"/>
      <c r="P3" s="22"/>
      <c r="Q3" s="21"/>
      <c r="R3" s="22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</row>
    <row r="4">
      <c r="A4" s="68" t="s">
        <v>1217</v>
      </c>
      <c r="B4" s="69">
        <v>777.0</v>
      </c>
      <c r="C4" s="69">
        <v>748.0</v>
      </c>
      <c r="D4" s="69">
        <v>831.0</v>
      </c>
      <c r="E4" s="69">
        <v>939.0</v>
      </c>
      <c r="F4" s="133"/>
      <c r="G4" s="133"/>
      <c r="H4" s="133"/>
      <c r="I4" s="133"/>
      <c r="J4" s="133">
        <f t="shared" si="1"/>
        <v>3295</v>
      </c>
      <c r="K4" s="133">
        <f t="shared" si="2"/>
        <v>0</v>
      </c>
      <c r="L4" s="144">
        <f t="shared" si="3"/>
        <v>3295</v>
      </c>
      <c r="M4" s="142"/>
      <c r="N4" s="21"/>
      <c r="P4" s="22"/>
      <c r="Q4" s="21"/>
      <c r="R4" s="22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</row>
    <row r="5">
      <c r="A5" s="68" t="s">
        <v>1052</v>
      </c>
      <c r="B5" s="132">
        <v>26700.0</v>
      </c>
      <c r="C5" s="132">
        <v>26308.0</v>
      </c>
      <c r="D5" s="132">
        <v>28719.0</v>
      </c>
      <c r="E5" s="132">
        <v>33998.0</v>
      </c>
      <c r="F5" s="133"/>
      <c r="G5" s="133"/>
      <c r="H5" s="133"/>
      <c r="I5" s="133"/>
      <c r="J5" s="133">
        <f t="shared" si="1"/>
        <v>115725</v>
      </c>
      <c r="K5" s="133">
        <f t="shared" si="2"/>
        <v>0</v>
      </c>
      <c r="L5" s="144">
        <f t="shared" si="3"/>
        <v>115725</v>
      </c>
      <c r="M5" s="142"/>
      <c r="N5" s="21"/>
      <c r="P5" s="22"/>
      <c r="Q5" s="21"/>
      <c r="R5" s="22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</row>
    <row r="6" ht="66.75" customHeight="1">
      <c r="A6" s="68" t="s">
        <v>1051</v>
      </c>
      <c r="B6" s="132">
        <v>29577.0</v>
      </c>
      <c r="C6" s="132">
        <v>28637.0</v>
      </c>
      <c r="D6" s="132">
        <v>32038.0</v>
      </c>
      <c r="E6" s="132">
        <v>37016.0</v>
      </c>
      <c r="F6" s="133"/>
      <c r="G6" s="133"/>
      <c r="H6" s="133"/>
      <c r="I6" s="133"/>
      <c r="J6" s="133">
        <f t="shared" si="1"/>
        <v>127268</v>
      </c>
      <c r="K6" s="133">
        <f t="shared" si="2"/>
        <v>0</v>
      </c>
      <c r="L6" s="144">
        <f t="shared" si="3"/>
        <v>127268</v>
      </c>
      <c r="M6" s="142"/>
      <c r="N6" s="23"/>
      <c r="O6" s="25"/>
      <c r="P6" s="24"/>
      <c r="Q6" s="23"/>
      <c r="R6" s="24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</row>
    <row r="7">
      <c r="A7" s="68" t="s">
        <v>4</v>
      </c>
      <c r="B7" s="134">
        <f t="shared" ref="B7:L7" si="4">SUM(B3:B6)</f>
        <v>61677</v>
      </c>
      <c r="C7" s="134">
        <f t="shared" si="4"/>
        <v>59969</v>
      </c>
      <c r="D7" s="134">
        <f t="shared" si="4"/>
        <v>66327</v>
      </c>
      <c r="E7" s="134">
        <f t="shared" si="4"/>
        <v>77257</v>
      </c>
      <c r="F7" s="134">
        <f t="shared" si="4"/>
        <v>0</v>
      </c>
      <c r="G7" s="134">
        <f t="shared" si="4"/>
        <v>0</v>
      </c>
      <c r="H7" s="134">
        <f t="shared" si="4"/>
        <v>0</v>
      </c>
      <c r="I7" s="134">
        <f t="shared" si="4"/>
        <v>0</v>
      </c>
      <c r="J7" s="134">
        <f t="shared" si="4"/>
        <v>265230</v>
      </c>
      <c r="K7" s="134">
        <f t="shared" si="4"/>
        <v>0</v>
      </c>
      <c r="L7" s="144">
        <f t="shared" si="4"/>
        <v>265230</v>
      </c>
      <c r="M7" s="142"/>
      <c r="N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</row>
    <row r="8">
      <c r="A8" s="65" t="s">
        <v>933</v>
      </c>
      <c r="B8" s="4"/>
      <c r="C8" s="4"/>
      <c r="D8" s="4"/>
      <c r="E8" s="4"/>
      <c r="F8" s="4"/>
      <c r="G8" s="4"/>
      <c r="H8" s="4"/>
      <c r="I8" s="4"/>
      <c r="J8" s="4"/>
      <c r="K8" s="4"/>
      <c r="L8" s="5"/>
      <c r="M8" s="96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</row>
    <row r="9">
      <c r="A9" s="86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</row>
    <row r="10">
      <c r="A10" s="78"/>
      <c r="B10" s="78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</row>
    <row r="11">
      <c r="A11" s="65" t="s">
        <v>1218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5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</row>
    <row r="12">
      <c r="A12" s="68" t="s">
        <v>964</v>
      </c>
      <c r="B12" s="68" t="s">
        <v>735</v>
      </c>
      <c r="C12" s="68" t="s">
        <v>736</v>
      </c>
      <c r="D12" s="68" t="s">
        <v>737</v>
      </c>
      <c r="E12" s="68" t="s">
        <v>738</v>
      </c>
      <c r="F12" s="68" t="s">
        <v>739</v>
      </c>
      <c r="G12" s="68" t="s">
        <v>740</v>
      </c>
      <c r="H12" s="68" t="s">
        <v>741</v>
      </c>
      <c r="I12" s="68" t="s">
        <v>742</v>
      </c>
      <c r="J12" s="68" t="s">
        <v>743</v>
      </c>
      <c r="K12" s="68" t="s">
        <v>744</v>
      </c>
      <c r="L12" s="68" t="s">
        <v>658</v>
      </c>
      <c r="M12" s="78"/>
      <c r="N12" s="36" t="s">
        <v>162</v>
      </c>
      <c r="O12" s="4"/>
      <c r="P12" s="5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</row>
    <row r="13">
      <c r="A13" s="68" t="s">
        <v>45</v>
      </c>
      <c r="B13" s="69">
        <v>1156.0</v>
      </c>
      <c r="C13" s="69">
        <v>1080.0</v>
      </c>
      <c r="D13" s="69">
        <v>900.0</v>
      </c>
      <c r="E13" s="69">
        <v>1113.0</v>
      </c>
      <c r="F13" s="72"/>
      <c r="G13" s="72"/>
      <c r="H13" s="72"/>
      <c r="I13" s="72"/>
      <c r="J13" s="72">
        <f t="shared" ref="J13:J34" si="5">SUM(B13:E13)</f>
        <v>4249</v>
      </c>
      <c r="K13" s="72">
        <f t="shared" ref="K13:K34" si="6">SUM(F13:I13)</f>
        <v>0</v>
      </c>
      <c r="L13" s="68">
        <f t="shared" ref="L13:L34" si="7">SUM(J13:K13)</f>
        <v>4249</v>
      </c>
      <c r="M13" s="78"/>
      <c r="N13" s="40"/>
      <c r="O13" s="19"/>
      <c r="P13" s="17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</row>
    <row r="14">
      <c r="A14" s="68" t="s">
        <v>46</v>
      </c>
      <c r="B14" s="69">
        <v>15.0</v>
      </c>
      <c r="C14" s="69">
        <v>13.0</v>
      </c>
      <c r="D14" s="69">
        <v>17.0</v>
      </c>
      <c r="E14" s="69">
        <v>9.0</v>
      </c>
      <c r="F14" s="72"/>
      <c r="G14" s="72"/>
      <c r="H14" s="72"/>
      <c r="I14" s="72"/>
      <c r="J14" s="72">
        <f t="shared" si="5"/>
        <v>54</v>
      </c>
      <c r="K14" s="72">
        <f t="shared" si="6"/>
        <v>0</v>
      </c>
      <c r="L14" s="68">
        <f t="shared" si="7"/>
        <v>54</v>
      </c>
      <c r="M14" s="78"/>
      <c r="N14" s="21"/>
      <c r="P14" s="22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</row>
    <row r="15">
      <c r="A15" s="68" t="s">
        <v>47</v>
      </c>
      <c r="B15" s="69">
        <v>13.0</v>
      </c>
      <c r="C15" s="69">
        <v>22.0</v>
      </c>
      <c r="D15" s="69">
        <v>18.0</v>
      </c>
      <c r="E15" s="69">
        <v>20.0</v>
      </c>
      <c r="F15" s="72"/>
      <c r="G15" s="72"/>
      <c r="H15" s="72"/>
      <c r="I15" s="72"/>
      <c r="J15" s="72">
        <f t="shared" si="5"/>
        <v>73</v>
      </c>
      <c r="K15" s="72">
        <f t="shared" si="6"/>
        <v>0</v>
      </c>
      <c r="L15" s="68">
        <f t="shared" si="7"/>
        <v>73</v>
      </c>
      <c r="M15" s="78"/>
      <c r="N15" s="23"/>
      <c r="O15" s="25"/>
      <c r="P15" s="24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</row>
    <row r="16">
      <c r="A16" s="68" t="s">
        <v>48</v>
      </c>
      <c r="B16" s="69">
        <v>41.0</v>
      </c>
      <c r="C16" s="69">
        <v>52.0</v>
      </c>
      <c r="D16" s="69">
        <v>82.0</v>
      </c>
      <c r="E16" s="69">
        <v>57.0</v>
      </c>
      <c r="F16" s="72"/>
      <c r="G16" s="72"/>
      <c r="H16" s="72"/>
      <c r="I16" s="72"/>
      <c r="J16" s="72">
        <f t="shared" si="5"/>
        <v>232</v>
      </c>
      <c r="K16" s="72">
        <f t="shared" si="6"/>
        <v>0</v>
      </c>
      <c r="L16" s="68">
        <f t="shared" si="7"/>
        <v>232</v>
      </c>
      <c r="M16" s="78"/>
      <c r="N16" s="61" t="s">
        <v>1219</v>
      </c>
      <c r="O16" s="19"/>
      <c r="P16" s="17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</row>
    <row r="17">
      <c r="A17" s="68" t="s">
        <v>49</v>
      </c>
      <c r="B17" s="69">
        <v>256.0</v>
      </c>
      <c r="C17" s="69">
        <v>212.0</v>
      </c>
      <c r="D17" s="69">
        <v>206.0</v>
      </c>
      <c r="E17" s="69">
        <v>186.0</v>
      </c>
      <c r="F17" s="72"/>
      <c r="G17" s="72"/>
      <c r="H17" s="72"/>
      <c r="I17" s="72"/>
      <c r="J17" s="72">
        <f t="shared" si="5"/>
        <v>860</v>
      </c>
      <c r="K17" s="72">
        <f t="shared" si="6"/>
        <v>0</v>
      </c>
      <c r="L17" s="68">
        <f t="shared" si="7"/>
        <v>860</v>
      </c>
      <c r="M17" s="78"/>
      <c r="N17" s="21"/>
      <c r="P17" s="22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</row>
    <row r="18">
      <c r="A18" s="68" t="s">
        <v>50</v>
      </c>
      <c r="B18" s="69">
        <v>169.0</v>
      </c>
      <c r="C18" s="69">
        <v>152.0</v>
      </c>
      <c r="D18" s="69">
        <v>169.0</v>
      </c>
      <c r="E18" s="69">
        <v>150.0</v>
      </c>
      <c r="F18" s="72"/>
      <c r="G18" s="72"/>
      <c r="H18" s="72"/>
      <c r="I18" s="72"/>
      <c r="J18" s="72">
        <f t="shared" si="5"/>
        <v>640</v>
      </c>
      <c r="K18" s="72">
        <f t="shared" si="6"/>
        <v>0</v>
      </c>
      <c r="L18" s="68">
        <f t="shared" si="7"/>
        <v>640</v>
      </c>
      <c r="M18" s="78"/>
      <c r="N18" s="21"/>
      <c r="P18" s="22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</row>
    <row r="19">
      <c r="A19" s="68" t="s">
        <v>51</v>
      </c>
      <c r="B19" s="69">
        <v>90.0</v>
      </c>
      <c r="C19" s="69">
        <v>68.0</v>
      </c>
      <c r="D19" s="69">
        <v>70.0</v>
      </c>
      <c r="E19" s="69">
        <v>81.0</v>
      </c>
      <c r="F19" s="72"/>
      <c r="G19" s="72"/>
      <c r="H19" s="72"/>
      <c r="I19" s="72"/>
      <c r="J19" s="72">
        <f t="shared" si="5"/>
        <v>309</v>
      </c>
      <c r="K19" s="72">
        <f t="shared" si="6"/>
        <v>0</v>
      </c>
      <c r="L19" s="68">
        <f t="shared" si="7"/>
        <v>309</v>
      </c>
      <c r="M19" s="78"/>
      <c r="N19" s="23"/>
      <c r="O19" s="25"/>
      <c r="P19" s="24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</row>
    <row r="20">
      <c r="A20" s="68" t="s">
        <v>52</v>
      </c>
      <c r="B20" s="69">
        <v>226.0</v>
      </c>
      <c r="C20" s="69">
        <v>198.0</v>
      </c>
      <c r="D20" s="69">
        <v>247.0</v>
      </c>
      <c r="E20" s="69">
        <v>233.0</v>
      </c>
      <c r="F20" s="72"/>
      <c r="G20" s="72"/>
      <c r="H20" s="72"/>
      <c r="I20" s="72"/>
      <c r="J20" s="72">
        <f t="shared" si="5"/>
        <v>904</v>
      </c>
      <c r="K20" s="72">
        <f t="shared" si="6"/>
        <v>0</v>
      </c>
      <c r="L20" s="68">
        <f t="shared" si="7"/>
        <v>904</v>
      </c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</row>
    <row r="21">
      <c r="A21" s="68" t="s">
        <v>53</v>
      </c>
      <c r="B21" s="69">
        <v>245.0</v>
      </c>
      <c r="C21" s="69">
        <v>212.0</v>
      </c>
      <c r="D21" s="69">
        <v>211.0</v>
      </c>
      <c r="E21" s="69">
        <v>204.0</v>
      </c>
      <c r="F21" s="72"/>
      <c r="G21" s="72"/>
      <c r="H21" s="72"/>
      <c r="I21" s="72"/>
      <c r="J21" s="72">
        <f t="shared" si="5"/>
        <v>872</v>
      </c>
      <c r="K21" s="72">
        <f t="shared" si="6"/>
        <v>0</v>
      </c>
      <c r="L21" s="68">
        <f t="shared" si="7"/>
        <v>872</v>
      </c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</row>
    <row r="22">
      <c r="A22" s="68" t="s">
        <v>54</v>
      </c>
      <c r="B22" s="69">
        <v>1107.0</v>
      </c>
      <c r="C22" s="69">
        <v>1493.0</v>
      </c>
      <c r="D22" s="69">
        <v>1490.0</v>
      </c>
      <c r="E22" s="69">
        <v>2443.0</v>
      </c>
      <c r="F22" s="72"/>
      <c r="G22" s="72"/>
      <c r="H22" s="72"/>
      <c r="I22" s="72"/>
      <c r="J22" s="72">
        <f t="shared" si="5"/>
        <v>6533</v>
      </c>
      <c r="K22" s="72">
        <f t="shared" si="6"/>
        <v>0</v>
      </c>
      <c r="L22" s="68">
        <f t="shared" si="7"/>
        <v>6533</v>
      </c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</row>
    <row r="23">
      <c r="A23" s="68" t="s">
        <v>55</v>
      </c>
      <c r="B23" s="69">
        <v>455.0</v>
      </c>
      <c r="C23" s="69">
        <v>367.0</v>
      </c>
      <c r="D23" s="69">
        <v>445.0</v>
      </c>
      <c r="E23" s="69">
        <v>426.0</v>
      </c>
      <c r="F23" s="72"/>
      <c r="G23" s="72"/>
      <c r="H23" s="72"/>
      <c r="I23" s="72"/>
      <c r="J23" s="72">
        <f t="shared" si="5"/>
        <v>1693</v>
      </c>
      <c r="K23" s="72">
        <f t="shared" si="6"/>
        <v>0</v>
      </c>
      <c r="L23" s="68">
        <f t="shared" si="7"/>
        <v>1693</v>
      </c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</row>
    <row r="24">
      <c r="A24" s="68" t="s">
        <v>56</v>
      </c>
      <c r="B24" s="69">
        <v>242.0</v>
      </c>
      <c r="C24" s="69">
        <v>250.0</v>
      </c>
      <c r="D24" s="69">
        <v>270.0</v>
      </c>
      <c r="E24" s="69">
        <v>258.0</v>
      </c>
      <c r="F24" s="72"/>
      <c r="G24" s="72"/>
      <c r="H24" s="72"/>
      <c r="I24" s="72"/>
      <c r="J24" s="72">
        <f t="shared" si="5"/>
        <v>1020</v>
      </c>
      <c r="K24" s="72">
        <f t="shared" si="6"/>
        <v>0</v>
      </c>
      <c r="L24" s="68">
        <f t="shared" si="7"/>
        <v>1020</v>
      </c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</row>
    <row r="25">
      <c r="A25" s="68" t="s">
        <v>57</v>
      </c>
      <c r="B25" s="69">
        <v>749.0</v>
      </c>
      <c r="C25" s="69">
        <v>810.0</v>
      </c>
      <c r="D25" s="69">
        <v>943.0</v>
      </c>
      <c r="E25" s="69">
        <v>966.0</v>
      </c>
      <c r="F25" s="72"/>
      <c r="G25" s="72"/>
      <c r="H25" s="72"/>
      <c r="I25" s="72"/>
      <c r="J25" s="72">
        <f t="shared" si="5"/>
        <v>3468</v>
      </c>
      <c r="K25" s="72">
        <f t="shared" si="6"/>
        <v>0</v>
      </c>
      <c r="L25" s="68">
        <f t="shared" si="7"/>
        <v>3468</v>
      </c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</row>
    <row r="26">
      <c r="A26" s="68" t="s">
        <v>58</v>
      </c>
      <c r="B26" s="69">
        <v>558.0</v>
      </c>
      <c r="C26" s="69">
        <v>529.0</v>
      </c>
      <c r="D26" s="69">
        <v>593.0</v>
      </c>
      <c r="E26" s="69">
        <v>590.0</v>
      </c>
      <c r="F26" s="72"/>
      <c r="G26" s="72"/>
      <c r="H26" s="72"/>
      <c r="I26" s="72"/>
      <c r="J26" s="72">
        <f t="shared" si="5"/>
        <v>2270</v>
      </c>
      <c r="K26" s="72">
        <f t="shared" si="6"/>
        <v>0</v>
      </c>
      <c r="L26" s="68">
        <f t="shared" si="7"/>
        <v>2270</v>
      </c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</row>
    <row r="27">
      <c r="A27" s="68" t="s">
        <v>59</v>
      </c>
      <c r="B27" s="69">
        <v>10.0</v>
      </c>
      <c r="C27" s="69">
        <v>5.0</v>
      </c>
      <c r="D27" s="69">
        <v>10.0</v>
      </c>
      <c r="E27" s="69">
        <v>13.0</v>
      </c>
      <c r="F27" s="72"/>
      <c r="G27" s="72"/>
      <c r="H27" s="72"/>
      <c r="I27" s="72"/>
      <c r="J27" s="72">
        <f t="shared" si="5"/>
        <v>38</v>
      </c>
      <c r="K27" s="72">
        <f t="shared" si="6"/>
        <v>0</v>
      </c>
      <c r="L27" s="68">
        <f t="shared" si="7"/>
        <v>38</v>
      </c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</row>
    <row r="28">
      <c r="A28" s="68" t="s">
        <v>967</v>
      </c>
      <c r="B28" s="69">
        <v>1.0</v>
      </c>
      <c r="C28" s="69">
        <v>1.0</v>
      </c>
      <c r="D28" s="69">
        <v>2.0</v>
      </c>
      <c r="E28" s="69">
        <v>2.0</v>
      </c>
      <c r="F28" s="72"/>
      <c r="G28" s="72"/>
      <c r="H28" s="72"/>
      <c r="I28" s="72"/>
      <c r="J28" s="72">
        <f t="shared" si="5"/>
        <v>6</v>
      </c>
      <c r="K28" s="72">
        <f t="shared" si="6"/>
        <v>0</v>
      </c>
      <c r="L28" s="68">
        <f t="shared" si="7"/>
        <v>6</v>
      </c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</row>
    <row r="29">
      <c r="A29" s="68" t="s">
        <v>61</v>
      </c>
      <c r="B29" s="69">
        <v>1.0</v>
      </c>
      <c r="C29" s="69">
        <v>1.0</v>
      </c>
      <c r="D29" s="69">
        <v>1.0</v>
      </c>
      <c r="E29" s="69">
        <v>0.0</v>
      </c>
      <c r="F29" s="72"/>
      <c r="G29" s="72"/>
      <c r="H29" s="72"/>
      <c r="I29" s="72"/>
      <c r="J29" s="72">
        <f t="shared" si="5"/>
        <v>3</v>
      </c>
      <c r="K29" s="72">
        <f t="shared" si="6"/>
        <v>0</v>
      </c>
      <c r="L29" s="68">
        <f t="shared" si="7"/>
        <v>3</v>
      </c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</row>
    <row r="30">
      <c r="A30" s="68" t="s">
        <v>62</v>
      </c>
      <c r="B30" s="69">
        <v>3105.0</v>
      </c>
      <c r="C30" s="69">
        <v>2871.0</v>
      </c>
      <c r="D30" s="69">
        <v>2981.0</v>
      </c>
      <c r="E30" s="69">
        <v>3152.0</v>
      </c>
      <c r="F30" s="72"/>
      <c r="G30" s="72"/>
      <c r="H30" s="72"/>
      <c r="I30" s="72"/>
      <c r="J30" s="72">
        <f t="shared" si="5"/>
        <v>12109</v>
      </c>
      <c r="K30" s="72">
        <f t="shared" si="6"/>
        <v>0</v>
      </c>
      <c r="L30" s="68">
        <f t="shared" si="7"/>
        <v>12109</v>
      </c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</row>
    <row r="31">
      <c r="A31" s="68" t="s">
        <v>63</v>
      </c>
      <c r="B31" s="69">
        <v>662.0</v>
      </c>
      <c r="C31" s="69">
        <v>683.0</v>
      </c>
      <c r="D31" s="69">
        <v>801.0</v>
      </c>
      <c r="E31" s="69">
        <v>752.0</v>
      </c>
      <c r="F31" s="72"/>
      <c r="G31" s="72"/>
      <c r="H31" s="72"/>
      <c r="I31" s="72"/>
      <c r="J31" s="72">
        <f t="shared" si="5"/>
        <v>2898</v>
      </c>
      <c r="K31" s="72">
        <f t="shared" si="6"/>
        <v>0</v>
      </c>
      <c r="L31" s="68">
        <f t="shared" si="7"/>
        <v>2898</v>
      </c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</row>
    <row r="32">
      <c r="A32" s="68" t="s">
        <v>71</v>
      </c>
      <c r="B32" s="69">
        <v>315.0</v>
      </c>
      <c r="C32" s="69">
        <v>348.0</v>
      </c>
      <c r="D32" s="69">
        <v>380.0</v>
      </c>
      <c r="E32" s="69">
        <v>334.0</v>
      </c>
      <c r="F32" s="72"/>
      <c r="G32" s="72"/>
      <c r="H32" s="72"/>
      <c r="I32" s="72"/>
      <c r="J32" s="72">
        <f t="shared" si="5"/>
        <v>1377</v>
      </c>
      <c r="K32" s="72">
        <f t="shared" si="6"/>
        <v>0</v>
      </c>
      <c r="L32" s="68">
        <f t="shared" si="7"/>
        <v>1377</v>
      </c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</row>
    <row r="33">
      <c r="A33" s="68" t="s">
        <v>64</v>
      </c>
      <c r="B33" s="69">
        <v>5641.0</v>
      </c>
      <c r="C33" s="69">
        <v>5358.0</v>
      </c>
      <c r="D33" s="69">
        <v>5725.0</v>
      </c>
      <c r="E33" s="69">
        <v>6952.0</v>
      </c>
      <c r="F33" s="72"/>
      <c r="G33" s="72"/>
      <c r="H33" s="72"/>
      <c r="I33" s="72"/>
      <c r="J33" s="72">
        <f t="shared" si="5"/>
        <v>23676</v>
      </c>
      <c r="K33" s="72">
        <f t="shared" si="6"/>
        <v>0</v>
      </c>
      <c r="L33" s="68">
        <f t="shared" si="7"/>
        <v>23676</v>
      </c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</row>
    <row r="34">
      <c r="A34" s="68" t="s">
        <v>965</v>
      </c>
      <c r="B34" s="69">
        <v>10.0</v>
      </c>
      <c r="C34" s="69">
        <v>116.0</v>
      </c>
      <c r="D34" s="69">
        <v>38.0</v>
      </c>
      <c r="E34" s="145"/>
      <c r="F34" s="72"/>
      <c r="G34" s="72"/>
      <c r="H34" s="72"/>
      <c r="I34" s="72"/>
      <c r="J34" s="72">
        <f t="shared" si="5"/>
        <v>164</v>
      </c>
      <c r="K34" s="72">
        <f t="shared" si="6"/>
        <v>0</v>
      </c>
      <c r="L34" s="68">
        <f t="shared" si="7"/>
        <v>164</v>
      </c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</row>
    <row r="35">
      <c r="A35" s="68" t="s">
        <v>4</v>
      </c>
      <c r="B35" s="68">
        <f t="shared" ref="B35:L35" si="8">SUM(B13:B34)</f>
        <v>15067</v>
      </c>
      <c r="C35" s="68">
        <f t="shared" si="8"/>
        <v>14841</v>
      </c>
      <c r="D35" s="68">
        <f t="shared" si="8"/>
        <v>15599</v>
      </c>
      <c r="E35" s="68">
        <f t="shared" si="8"/>
        <v>17941</v>
      </c>
      <c r="F35" s="68">
        <f t="shared" si="8"/>
        <v>0</v>
      </c>
      <c r="G35" s="68">
        <f t="shared" si="8"/>
        <v>0</v>
      </c>
      <c r="H35" s="68">
        <f t="shared" si="8"/>
        <v>0</v>
      </c>
      <c r="I35" s="68">
        <f t="shared" si="8"/>
        <v>0</v>
      </c>
      <c r="J35" s="68">
        <f t="shared" si="8"/>
        <v>63448</v>
      </c>
      <c r="K35" s="68">
        <f t="shared" si="8"/>
        <v>0</v>
      </c>
      <c r="L35" s="68">
        <f t="shared" si="8"/>
        <v>63448</v>
      </c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</row>
    <row r="36">
      <c r="A36" s="65" t="s">
        <v>1211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5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</row>
    <row r="37">
      <c r="A37" s="86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</row>
    <row r="38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</row>
    <row r="39">
      <c r="A39" s="65" t="s">
        <v>1220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5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</row>
    <row r="40">
      <c r="A40" s="68" t="s">
        <v>964</v>
      </c>
      <c r="B40" s="68" t="s">
        <v>735</v>
      </c>
      <c r="C40" s="68" t="s">
        <v>736</v>
      </c>
      <c r="D40" s="68" t="s">
        <v>737</v>
      </c>
      <c r="E40" s="68" t="s">
        <v>738</v>
      </c>
      <c r="F40" s="68" t="s">
        <v>739</v>
      </c>
      <c r="G40" s="68" t="s">
        <v>740</v>
      </c>
      <c r="H40" s="68" t="s">
        <v>741</v>
      </c>
      <c r="I40" s="68" t="s">
        <v>742</v>
      </c>
      <c r="J40" s="68" t="s">
        <v>743</v>
      </c>
      <c r="K40" s="68" t="s">
        <v>744</v>
      </c>
      <c r="L40" s="68" t="s">
        <v>658</v>
      </c>
      <c r="M40" s="78"/>
      <c r="N40" s="36" t="s">
        <v>162</v>
      </c>
      <c r="O40" s="4"/>
      <c r="P40" s="5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</row>
    <row r="41">
      <c r="A41" s="68" t="s">
        <v>45</v>
      </c>
      <c r="B41" s="69">
        <v>1034.0</v>
      </c>
      <c r="C41" s="69">
        <v>851.0</v>
      </c>
      <c r="D41" s="69">
        <v>991.0</v>
      </c>
      <c r="E41" s="69">
        <v>1029.0</v>
      </c>
      <c r="F41" s="72"/>
      <c r="G41" s="72"/>
      <c r="H41" s="72"/>
      <c r="I41" s="72"/>
      <c r="J41" s="72">
        <f t="shared" ref="J41:J62" si="9">SUM(B41:E41)</f>
        <v>3905</v>
      </c>
      <c r="K41" s="72">
        <f t="shared" ref="K41:K62" si="10">SUM(F41:I41)</f>
        <v>0</v>
      </c>
      <c r="L41" s="68">
        <f t="shared" ref="L41:L62" si="11">SUM(J41:K41)</f>
        <v>3905</v>
      </c>
      <c r="M41" s="78"/>
      <c r="N41" s="40"/>
      <c r="O41" s="19"/>
      <c r="P41" s="17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</row>
    <row r="42">
      <c r="A42" s="68" t="s">
        <v>46</v>
      </c>
      <c r="B42" s="69">
        <v>7.0</v>
      </c>
      <c r="C42" s="69">
        <v>10.0</v>
      </c>
      <c r="D42" s="69">
        <v>7.0</v>
      </c>
      <c r="E42" s="69">
        <v>20.0</v>
      </c>
      <c r="F42" s="72"/>
      <c r="G42" s="72"/>
      <c r="H42" s="72"/>
      <c r="I42" s="72"/>
      <c r="J42" s="72">
        <f t="shared" si="9"/>
        <v>44</v>
      </c>
      <c r="K42" s="72">
        <f t="shared" si="10"/>
        <v>0</v>
      </c>
      <c r="L42" s="68">
        <f t="shared" si="11"/>
        <v>44</v>
      </c>
      <c r="M42" s="78"/>
      <c r="N42" s="21"/>
      <c r="P42" s="22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</row>
    <row r="43">
      <c r="A43" s="68" t="s">
        <v>47</v>
      </c>
      <c r="B43" s="69">
        <v>14.0</v>
      </c>
      <c r="C43" s="69">
        <v>30.0</v>
      </c>
      <c r="D43" s="69">
        <v>35.0</v>
      </c>
      <c r="E43" s="69">
        <v>34.0</v>
      </c>
      <c r="F43" s="72"/>
      <c r="G43" s="72"/>
      <c r="H43" s="72"/>
      <c r="I43" s="72"/>
      <c r="J43" s="72">
        <f t="shared" si="9"/>
        <v>113</v>
      </c>
      <c r="K43" s="72">
        <f t="shared" si="10"/>
        <v>0</v>
      </c>
      <c r="L43" s="68">
        <f t="shared" si="11"/>
        <v>113</v>
      </c>
      <c r="M43" s="78"/>
      <c r="N43" s="23"/>
      <c r="O43" s="25"/>
      <c r="P43" s="24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</row>
    <row r="44">
      <c r="A44" s="68" t="s">
        <v>48</v>
      </c>
      <c r="B44" s="69">
        <v>53.0</v>
      </c>
      <c r="C44" s="69">
        <v>45.0</v>
      </c>
      <c r="D44" s="69">
        <v>68.0</v>
      </c>
      <c r="E44" s="69">
        <v>60.0</v>
      </c>
      <c r="F44" s="72"/>
      <c r="G44" s="72"/>
      <c r="H44" s="72"/>
      <c r="I44" s="72"/>
      <c r="J44" s="72">
        <f t="shared" si="9"/>
        <v>226</v>
      </c>
      <c r="K44" s="72">
        <f t="shared" si="10"/>
        <v>0</v>
      </c>
      <c r="L44" s="68">
        <f t="shared" si="11"/>
        <v>226</v>
      </c>
      <c r="M44" s="78"/>
      <c r="N44" s="61" t="s">
        <v>1221</v>
      </c>
      <c r="O44" s="19"/>
      <c r="P44" s="17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</row>
    <row r="45">
      <c r="A45" s="68" t="s">
        <v>49</v>
      </c>
      <c r="B45" s="69">
        <v>215.0</v>
      </c>
      <c r="C45" s="69">
        <v>204.0</v>
      </c>
      <c r="D45" s="69">
        <v>230.0</v>
      </c>
      <c r="E45" s="69">
        <v>226.0</v>
      </c>
      <c r="F45" s="72"/>
      <c r="G45" s="72"/>
      <c r="H45" s="72"/>
      <c r="I45" s="72"/>
      <c r="J45" s="72">
        <f t="shared" si="9"/>
        <v>875</v>
      </c>
      <c r="K45" s="72">
        <f t="shared" si="10"/>
        <v>0</v>
      </c>
      <c r="L45" s="68">
        <f t="shared" si="11"/>
        <v>875</v>
      </c>
      <c r="M45" s="78"/>
      <c r="N45" s="21"/>
      <c r="P45" s="22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</row>
    <row r="46">
      <c r="A46" s="68" t="s">
        <v>50</v>
      </c>
      <c r="B46" s="69">
        <v>181.0</v>
      </c>
      <c r="C46" s="69">
        <v>177.0</v>
      </c>
      <c r="D46" s="69">
        <v>179.0</v>
      </c>
      <c r="E46" s="69">
        <v>153.0</v>
      </c>
      <c r="F46" s="72"/>
      <c r="G46" s="72"/>
      <c r="H46" s="72"/>
      <c r="I46" s="72"/>
      <c r="J46" s="72">
        <f t="shared" si="9"/>
        <v>690</v>
      </c>
      <c r="K46" s="72">
        <f t="shared" si="10"/>
        <v>0</v>
      </c>
      <c r="L46" s="68">
        <f t="shared" si="11"/>
        <v>690</v>
      </c>
      <c r="M46" s="78"/>
      <c r="N46" s="21"/>
      <c r="P46" s="22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</row>
    <row r="47">
      <c r="A47" s="68" t="s">
        <v>51</v>
      </c>
      <c r="B47" s="69">
        <v>79.0</v>
      </c>
      <c r="C47" s="69">
        <v>40.0</v>
      </c>
      <c r="D47" s="69">
        <v>75.0</v>
      </c>
      <c r="E47" s="69">
        <v>117.0</v>
      </c>
      <c r="F47" s="72"/>
      <c r="G47" s="72"/>
      <c r="H47" s="72"/>
      <c r="I47" s="72"/>
      <c r="J47" s="72">
        <f t="shared" si="9"/>
        <v>311</v>
      </c>
      <c r="K47" s="72">
        <f t="shared" si="10"/>
        <v>0</v>
      </c>
      <c r="L47" s="68">
        <f t="shared" si="11"/>
        <v>311</v>
      </c>
      <c r="M47" s="78"/>
      <c r="N47" s="23"/>
      <c r="O47" s="25"/>
      <c r="P47" s="24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</row>
    <row r="48">
      <c r="A48" s="68" t="s">
        <v>52</v>
      </c>
      <c r="B48" s="69">
        <v>218.0</v>
      </c>
      <c r="C48" s="69">
        <v>179.0</v>
      </c>
      <c r="D48" s="69">
        <v>270.0</v>
      </c>
      <c r="E48" s="69">
        <v>282.0</v>
      </c>
      <c r="F48" s="72"/>
      <c r="G48" s="72"/>
      <c r="H48" s="72"/>
      <c r="I48" s="72"/>
      <c r="J48" s="72">
        <f t="shared" si="9"/>
        <v>949</v>
      </c>
      <c r="K48" s="72">
        <f t="shared" si="10"/>
        <v>0</v>
      </c>
      <c r="L48" s="68">
        <f t="shared" si="11"/>
        <v>949</v>
      </c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</row>
    <row r="49">
      <c r="A49" s="68" t="s">
        <v>53</v>
      </c>
      <c r="B49" s="69">
        <v>203.0</v>
      </c>
      <c r="C49" s="69">
        <v>174.0</v>
      </c>
      <c r="D49" s="69">
        <v>241.0</v>
      </c>
      <c r="E49" s="69">
        <v>218.0</v>
      </c>
      <c r="F49" s="72"/>
      <c r="G49" s="72"/>
      <c r="H49" s="72"/>
      <c r="I49" s="72"/>
      <c r="J49" s="72">
        <f t="shared" si="9"/>
        <v>836</v>
      </c>
      <c r="K49" s="72">
        <f t="shared" si="10"/>
        <v>0</v>
      </c>
      <c r="L49" s="68">
        <f t="shared" si="11"/>
        <v>836</v>
      </c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</row>
    <row r="50">
      <c r="A50" s="68" t="s">
        <v>54</v>
      </c>
      <c r="B50" s="69">
        <v>1284.0</v>
      </c>
      <c r="C50" s="69">
        <v>1690.0</v>
      </c>
      <c r="D50" s="69">
        <v>1907.0</v>
      </c>
      <c r="E50" s="69">
        <v>3231.0</v>
      </c>
      <c r="F50" s="72"/>
      <c r="G50" s="72"/>
      <c r="H50" s="72"/>
      <c r="I50" s="72"/>
      <c r="J50" s="72">
        <f t="shared" si="9"/>
        <v>8112</v>
      </c>
      <c r="K50" s="72">
        <f t="shared" si="10"/>
        <v>0</v>
      </c>
      <c r="L50" s="68">
        <f t="shared" si="11"/>
        <v>8112</v>
      </c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</row>
    <row r="51">
      <c r="A51" s="68" t="s">
        <v>55</v>
      </c>
      <c r="B51" s="69">
        <v>541.0</v>
      </c>
      <c r="C51" s="69">
        <v>445.0</v>
      </c>
      <c r="D51" s="69">
        <v>525.0</v>
      </c>
      <c r="E51" s="69">
        <v>602.0</v>
      </c>
      <c r="F51" s="72"/>
      <c r="G51" s="72"/>
      <c r="H51" s="72"/>
      <c r="I51" s="72"/>
      <c r="J51" s="72">
        <f t="shared" si="9"/>
        <v>2113</v>
      </c>
      <c r="K51" s="72">
        <f t="shared" si="10"/>
        <v>0</v>
      </c>
      <c r="L51" s="68">
        <f t="shared" si="11"/>
        <v>2113</v>
      </c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</row>
    <row r="52">
      <c r="A52" s="68" t="s">
        <v>56</v>
      </c>
      <c r="B52" s="69">
        <v>304.0</v>
      </c>
      <c r="C52" s="69">
        <v>234.0</v>
      </c>
      <c r="D52" s="69">
        <v>371.0</v>
      </c>
      <c r="E52" s="69">
        <v>332.0</v>
      </c>
      <c r="F52" s="72"/>
      <c r="G52" s="72"/>
      <c r="H52" s="72"/>
      <c r="I52" s="72"/>
      <c r="J52" s="72">
        <f t="shared" si="9"/>
        <v>1241</v>
      </c>
      <c r="K52" s="72">
        <f t="shared" si="10"/>
        <v>0</v>
      </c>
      <c r="L52" s="68">
        <f t="shared" si="11"/>
        <v>1241</v>
      </c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</row>
    <row r="53">
      <c r="A53" s="68" t="s">
        <v>57</v>
      </c>
      <c r="B53" s="69">
        <v>826.0</v>
      </c>
      <c r="C53" s="69">
        <v>826.0</v>
      </c>
      <c r="D53" s="69">
        <v>1127.0</v>
      </c>
      <c r="E53" s="69">
        <v>1155.0</v>
      </c>
      <c r="F53" s="72"/>
      <c r="G53" s="72"/>
      <c r="H53" s="72"/>
      <c r="I53" s="72"/>
      <c r="J53" s="72">
        <f t="shared" si="9"/>
        <v>3934</v>
      </c>
      <c r="K53" s="72">
        <f t="shared" si="10"/>
        <v>0</v>
      </c>
      <c r="L53" s="68">
        <f t="shared" si="11"/>
        <v>3934</v>
      </c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</row>
    <row r="54">
      <c r="A54" s="68" t="s">
        <v>58</v>
      </c>
      <c r="B54" s="69">
        <v>656.0</v>
      </c>
      <c r="C54" s="69">
        <v>541.0</v>
      </c>
      <c r="D54" s="69">
        <v>689.0</v>
      </c>
      <c r="E54" s="69">
        <v>688.0</v>
      </c>
      <c r="F54" s="72"/>
      <c r="G54" s="72"/>
      <c r="H54" s="72"/>
      <c r="I54" s="72"/>
      <c r="J54" s="72">
        <f t="shared" si="9"/>
        <v>2574</v>
      </c>
      <c r="K54" s="72">
        <f t="shared" si="10"/>
        <v>0</v>
      </c>
      <c r="L54" s="68">
        <f t="shared" si="11"/>
        <v>2574</v>
      </c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</row>
    <row r="55">
      <c r="A55" s="68" t="s">
        <v>59</v>
      </c>
      <c r="B55" s="69">
        <v>32.0</v>
      </c>
      <c r="C55" s="69">
        <v>22.0</v>
      </c>
      <c r="D55" s="69">
        <v>21.0</v>
      </c>
      <c r="E55" s="69">
        <v>18.0</v>
      </c>
      <c r="F55" s="72"/>
      <c r="G55" s="72"/>
      <c r="H55" s="72"/>
      <c r="I55" s="72"/>
      <c r="J55" s="72">
        <f t="shared" si="9"/>
        <v>93</v>
      </c>
      <c r="K55" s="72">
        <f t="shared" si="10"/>
        <v>0</v>
      </c>
      <c r="L55" s="68">
        <f t="shared" si="11"/>
        <v>93</v>
      </c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</row>
    <row r="56">
      <c r="A56" s="68" t="s">
        <v>967</v>
      </c>
      <c r="B56" s="69">
        <v>1.0</v>
      </c>
      <c r="C56" s="69">
        <v>4.0</v>
      </c>
      <c r="D56" s="69">
        <v>4.0</v>
      </c>
      <c r="E56" s="69">
        <v>3.0</v>
      </c>
      <c r="F56" s="72"/>
      <c r="G56" s="72"/>
      <c r="H56" s="72"/>
      <c r="I56" s="72"/>
      <c r="J56" s="72">
        <f t="shared" si="9"/>
        <v>12</v>
      </c>
      <c r="K56" s="72">
        <f t="shared" si="10"/>
        <v>0</v>
      </c>
      <c r="L56" s="68">
        <f t="shared" si="11"/>
        <v>12</v>
      </c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</row>
    <row r="57">
      <c r="A57" s="68" t="s">
        <v>61</v>
      </c>
      <c r="B57" s="69">
        <v>3.0</v>
      </c>
      <c r="C57" s="145"/>
      <c r="D57" s="69">
        <v>4.0</v>
      </c>
      <c r="E57" s="69">
        <v>2.0</v>
      </c>
      <c r="F57" s="72"/>
      <c r="G57" s="72"/>
      <c r="H57" s="72"/>
      <c r="I57" s="72"/>
      <c r="J57" s="72">
        <f t="shared" si="9"/>
        <v>9</v>
      </c>
      <c r="K57" s="72">
        <f t="shared" si="10"/>
        <v>0</v>
      </c>
      <c r="L57" s="68">
        <f t="shared" si="11"/>
        <v>9</v>
      </c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</row>
    <row r="58">
      <c r="A58" s="68" t="s">
        <v>62</v>
      </c>
      <c r="B58" s="69">
        <v>2977.0</v>
      </c>
      <c r="C58" s="69">
        <v>2289.0</v>
      </c>
      <c r="D58" s="69">
        <v>3366.0</v>
      </c>
      <c r="E58" s="69">
        <v>3571.0</v>
      </c>
      <c r="F58" s="72"/>
      <c r="G58" s="72"/>
      <c r="H58" s="72"/>
      <c r="I58" s="72"/>
      <c r="J58" s="72">
        <f t="shared" si="9"/>
        <v>12203</v>
      </c>
      <c r="K58" s="72">
        <f t="shared" si="10"/>
        <v>0</v>
      </c>
      <c r="L58" s="68">
        <f t="shared" si="11"/>
        <v>12203</v>
      </c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</row>
    <row r="59">
      <c r="A59" s="68" t="s">
        <v>63</v>
      </c>
      <c r="B59" s="69">
        <v>669.0</v>
      </c>
      <c r="C59" s="69">
        <v>628.0</v>
      </c>
      <c r="D59" s="69">
        <v>781.0</v>
      </c>
      <c r="E59" s="69">
        <v>734.0</v>
      </c>
      <c r="F59" s="72"/>
      <c r="G59" s="72"/>
      <c r="H59" s="72"/>
      <c r="I59" s="72"/>
      <c r="J59" s="72">
        <f t="shared" si="9"/>
        <v>2812</v>
      </c>
      <c r="K59" s="72">
        <f t="shared" si="10"/>
        <v>0</v>
      </c>
      <c r="L59" s="68">
        <f t="shared" si="11"/>
        <v>2812</v>
      </c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</row>
    <row r="60">
      <c r="A60" s="68" t="s">
        <v>71</v>
      </c>
      <c r="B60" s="69">
        <v>535.0</v>
      </c>
      <c r="C60" s="69">
        <v>494.0</v>
      </c>
      <c r="D60" s="69">
        <v>618.0</v>
      </c>
      <c r="E60" s="69">
        <v>538.0</v>
      </c>
      <c r="F60" s="72"/>
      <c r="G60" s="72"/>
      <c r="H60" s="72"/>
      <c r="I60" s="72"/>
      <c r="J60" s="72">
        <f t="shared" si="9"/>
        <v>2185</v>
      </c>
      <c r="K60" s="72">
        <f t="shared" si="10"/>
        <v>0</v>
      </c>
      <c r="L60" s="68">
        <f t="shared" si="11"/>
        <v>2185</v>
      </c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</row>
    <row r="61">
      <c r="A61" s="68" t="s">
        <v>64</v>
      </c>
      <c r="B61" s="69">
        <v>6417.0</v>
      </c>
      <c r="C61" s="69">
        <v>6543.0</v>
      </c>
      <c r="D61" s="69">
        <v>6588.0</v>
      </c>
      <c r="E61" s="69">
        <v>7635.0</v>
      </c>
      <c r="F61" s="72"/>
      <c r="G61" s="72"/>
      <c r="H61" s="72"/>
      <c r="I61" s="72"/>
      <c r="J61" s="72">
        <f t="shared" si="9"/>
        <v>27183</v>
      </c>
      <c r="K61" s="72">
        <f t="shared" si="10"/>
        <v>0</v>
      </c>
      <c r="L61" s="68">
        <f t="shared" si="11"/>
        <v>27183</v>
      </c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</row>
    <row r="62">
      <c r="A62" s="68" t="s">
        <v>965</v>
      </c>
      <c r="B62" s="69">
        <v>7.0</v>
      </c>
      <c r="C62" s="69">
        <v>95.0</v>
      </c>
      <c r="D62" s="69">
        <v>32.0</v>
      </c>
      <c r="E62" s="69">
        <v>2.0</v>
      </c>
      <c r="F62" s="72"/>
      <c r="G62" s="72"/>
      <c r="H62" s="72"/>
      <c r="I62" s="72"/>
      <c r="J62" s="72">
        <f t="shared" si="9"/>
        <v>136</v>
      </c>
      <c r="K62" s="72">
        <f t="shared" si="10"/>
        <v>0</v>
      </c>
      <c r="L62" s="68">
        <f t="shared" si="11"/>
        <v>136</v>
      </c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</row>
    <row r="63">
      <c r="A63" s="68" t="s">
        <v>4</v>
      </c>
      <c r="B63" s="68">
        <f t="shared" ref="B63:L63" si="12">SUM(B41:B62)</f>
        <v>16256</v>
      </c>
      <c r="C63" s="68">
        <f t="shared" si="12"/>
        <v>15521</v>
      </c>
      <c r="D63" s="68">
        <f t="shared" si="12"/>
        <v>18129</v>
      </c>
      <c r="E63" s="68">
        <f t="shared" si="12"/>
        <v>20650</v>
      </c>
      <c r="F63" s="68">
        <f t="shared" si="12"/>
        <v>0</v>
      </c>
      <c r="G63" s="68">
        <f t="shared" si="12"/>
        <v>0</v>
      </c>
      <c r="H63" s="68">
        <f t="shared" si="12"/>
        <v>0</v>
      </c>
      <c r="I63" s="68">
        <f t="shared" si="12"/>
        <v>0</v>
      </c>
      <c r="J63" s="68">
        <f t="shared" si="12"/>
        <v>70556</v>
      </c>
      <c r="K63" s="68">
        <f t="shared" si="12"/>
        <v>0</v>
      </c>
      <c r="L63" s="68">
        <f t="shared" si="12"/>
        <v>70556</v>
      </c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</row>
    <row r="64">
      <c r="A64" s="65" t="s">
        <v>1211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5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</row>
    <row r="65">
      <c r="A65" s="86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</row>
    <row r="66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</row>
    <row r="67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</row>
    <row r="68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</row>
    <row r="69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</row>
    <row r="70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</row>
    <row r="7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</row>
    <row r="72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  <c r="AE620" s="78"/>
      <c r="AF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  <c r="AE621" s="78"/>
      <c r="AF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  <c r="AE622" s="78"/>
      <c r="AF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  <c r="AE623" s="78"/>
      <c r="AF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  <c r="AE624" s="78"/>
      <c r="AF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  <c r="AE626" s="78"/>
      <c r="AF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  <c r="AE627" s="78"/>
      <c r="AF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  <c r="AE628" s="78"/>
      <c r="AF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  <c r="AE629" s="78"/>
      <c r="AF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  <c r="AE630" s="78"/>
      <c r="AF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  <c r="AE631" s="78"/>
      <c r="AF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  <c r="AE632" s="78"/>
      <c r="AF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  <c r="AE633" s="78"/>
      <c r="AF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  <c r="AE634" s="78"/>
      <c r="AF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  <c r="AE635" s="78"/>
      <c r="AF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  <c r="AE636" s="78"/>
      <c r="AF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  <c r="AE655" s="78"/>
      <c r="AF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  <c r="AE662" s="78"/>
      <c r="AF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  <c r="AE663" s="78"/>
      <c r="AF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  <c r="AE664" s="78"/>
      <c r="AF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  <c r="AE667" s="78"/>
      <c r="AF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  <c r="AE668" s="78"/>
      <c r="AF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  <c r="AE675" s="78"/>
      <c r="AF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  <c r="AE676" s="78"/>
      <c r="AF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  <c r="AE677" s="78"/>
      <c r="AF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  <c r="AE726" s="78"/>
      <c r="AF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  <c r="AE727" s="78"/>
      <c r="AF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  <c r="AE728" s="78"/>
      <c r="AF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  <c r="AE729" s="78"/>
      <c r="AF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  <c r="AE730" s="78"/>
      <c r="AF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  <c r="AE731" s="78"/>
      <c r="AF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  <c r="AE733" s="78"/>
      <c r="AF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  <c r="AE734" s="78"/>
      <c r="AF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  <c r="AE735" s="78"/>
      <c r="AF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  <c r="AE736" s="78"/>
      <c r="AF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  <c r="AE737" s="78"/>
      <c r="AF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  <c r="AE738" s="78"/>
      <c r="AF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  <c r="AE739" s="78"/>
      <c r="AF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  <c r="AE740" s="78"/>
      <c r="AF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  <c r="AE741" s="78"/>
      <c r="AF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  <c r="AE742" s="78"/>
      <c r="AF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  <c r="AE743" s="78"/>
      <c r="AF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  <c r="AE744" s="78"/>
      <c r="AF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  <c r="AE745" s="78"/>
      <c r="AF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  <c r="AE746" s="78"/>
      <c r="AF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  <c r="AE747" s="78"/>
      <c r="AF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  <c r="AE748" s="78"/>
      <c r="AF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  <c r="AE749" s="78"/>
      <c r="AF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  <c r="AE750" s="78"/>
      <c r="AF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  <c r="AE751" s="78"/>
      <c r="AF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  <c r="AE752" s="78"/>
      <c r="AF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  <c r="AE753" s="78"/>
      <c r="AF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  <c r="AE755" s="78"/>
      <c r="AF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  <c r="AE756" s="78"/>
      <c r="AF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  <c r="AE757" s="78"/>
      <c r="AF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  <c r="AE758" s="78"/>
      <c r="AF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  <c r="AE759" s="78"/>
      <c r="AF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  <c r="AE760" s="78"/>
      <c r="AF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  <c r="AE761" s="78"/>
      <c r="AF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  <c r="AE762" s="78"/>
      <c r="AF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  <c r="AE763" s="78"/>
      <c r="AF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  <c r="AE764" s="78"/>
      <c r="AF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  <c r="AE765" s="78"/>
      <c r="AF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  <c r="AE766" s="78"/>
      <c r="AF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  <c r="AE767" s="78"/>
      <c r="AF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  <c r="AE768" s="78"/>
      <c r="AF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  <c r="AE769" s="78"/>
      <c r="AF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  <c r="AE770" s="78"/>
      <c r="AF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  <c r="AE777" s="78"/>
      <c r="AF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  <c r="AE778" s="78"/>
      <c r="AF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  <c r="AE779" s="78"/>
      <c r="AF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  <c r="AE780" s="78"/>
      <c r="AF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  <c r="AE781" s="78"/>
      <c r="AF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  <c r="AE782" s="78"/>
      <c r="AF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  <c r="AE783" s="78"/>
      <c r="AF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  <c r="AE784" s="78"/>
      <c r="AF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  <c r="AE785" s="78"/>
      <c r="AF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  <c r="AE786" s="78"/>
      <c r="AF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  <c r="AE787" s="78"/>
      <c r="AF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  <c r="AE788" s="78"/>
      <c r="AF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  <c r="AE789" s="78"/>
      <c r="AF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  <c r="AE790" s="78"/>
      <c r="AF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  <c r="AE791" s="78"/>
      <c r="AF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  <c r="AE792" s="78"/>
      <c r="AF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  <c r="AE793" s="78"/>
      <c r="AF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  <c r="AE794" s="78"/>
      <c r="AF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  <c r="AE795" s="78"/>
      <c r="AF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  <c r="AE796" s="78"/>
      <c r="AF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  <c r="AE797" s="78"/>
      <c r="AF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  <c r="AE798" s="78"/>
      <c r="AF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  <c r="AE799" s="78"/>
      <c r="AF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  <c r="AE800" s="78"/>
      <c r="AF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  <c r="AE801" s="78"/>
      <c r="AF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  <c r="AE802" s="78"/>
      <c r="AF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  <c r="AE803" s="78"/>
      <c r="AF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  <c r="AE804" s="78"/>
      <c r="AF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  <c r="AE805" s="78"/>
      <c r="AF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  <c r="AE806" s="78"/>
      <c r="AF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  <c r="AE807" s="78"/>
      <c r="AF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  <c r="AE808" s="78"/>
      <c r="AF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  <c r="AE809" s="78"/>
      <c r="AF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  <c r="AE810" s="78"/>
      <c r="AF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  <c r="AE811" s="78"/>
      <c r="AF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  <c r="AE812" s="78"/>
      <c r="AF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  <c r="AE813" s="78"/>
      <c r="AF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  <c r="AE814" s="78"/>
      <c r="AF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  <c r="AE815" s="78"/>
      <c r="AF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  <c r="AE816" s="78"/>
      <c r="AF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  <c r="AE817" s="78"/>
      <c r="AF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  <c r="AE818" s="78"/>
      <c r="AF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  <c r="AE819" s="78"/>
      <c r="AF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  <c r="AE820" s="78"/>
      <c r="AF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  <c r="AE821" s="78"/>
      <c r="AF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  <c r="AE822" s="78"/>
      <c r="AF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  <c r="AE823" s="78"/>
      <c r="AF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  <c r="AE824" s="78"/>
      <c r="AF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  <c r="AE825" s="78"/>
      <c r="AF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  <c r="AE826" s="78"/>
      <c r="AF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  <c r="AE827" s="78"/>
      <c r="AF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  <c r="AE828" s="78"/>
      <c r="AF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  <c r="AE829" s="78"/>
      <c r="AF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  <c r="AE835" s="78"/>
      <c r="AF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  <c r="AE836" s="78"/>
      <c r="AF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  <c r="AE837" s="78"/>
      <c r="AF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  <c r="AE838" s="78"/>
      <c r="AF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  <c r="AE839" s="78"/>
      <c r="AF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  <c r="AE840" s="78"/>
      <c r="AF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  <c r="AE841" s="78"/>
      <c r="AF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  <c r="AE842" s="78"/>
      <c r="AF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  <c r="AE843" s="78"/>
      <c r="AF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  <c r="AE844" s="78"/>
      <c r="AF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  <c r="AE845" s="78"/>
      <c r="AF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  <c r="AE846" s="78"/>
      <c r="AF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  <c r="AE847" s="78"/>
      <c r="AF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  <c r="AE848" s="78"/>
      <c r="AF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  <c r="AE849" s="78"/>
      <c r="AF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  <c r="AE850" s="78"/>
      <c r="AF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  <c r="AE851" s="78"/>
      <c r="AF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  <c r="AE852" s="78"/>
      <c r="AF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  <c r="AE853" s="78"/>
      <c r="AF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  <c r="AE854" s="78"/>
      <c r="AF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  <c r="AE855" s="78"/>
      <c r="AF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  <c r="AE856" s="78"/>
      <c r="AF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  <c r="AE857" s="78"/>
      <c r="AF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  <c r="AE858" s="78"/>
      <c r="AF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  <c r="AE859" s="78"/>
      <c r="AF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  <c r="AE860" s="78"/>
      <c r="AF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  <c r="AE867" s="78"/>
      <c r="AF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  <c r="AE868" s="78"/>
      <c r="AF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  <c r="AE869" s="78"/>
      <c r="AF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  <c r="AE870" s="78"/>
      <c r="AF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  <c r="AE872" s="78"/>
      <c r="AF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  <c r="AE873" s="78"/>
      <c r="AF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  <c r="AE874" s="78"/>
      <c r="AF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  <c r="AE876" s="78"/>
      <c r="AF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  <c r="AE878" s="78"/>
      <c r="AF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  <c r="AE879" s="78"/>
      <c r="AF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  <c r="AE880" s="78"/>
      <c r="AF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  <c r="AE881" s="78"/>
      <c r="AF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  <c r="AE882" s="78"/>
      <c r="AF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  <c r="AE883" s="78"/>
      <c r="AF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  <c r="AE884" s="78"/>
      <c r="AF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  <c r="AE885" s="78"/>
      <c r="AF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  <c r="AE886" s="78"/>
      <c r="AF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  <c r="AE887" s="78"/>
      <c r="AF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  <c r="AE888" s="78"/>
      <c r="AF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  <c r="AE889" s="78"/>
      <c r="AF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  <c r="AE890" s="78"/>
      <c r="AF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  <c r="AE891" s="78"/>
      <c r="AF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  <c r="AE892" s="78"/>
      <c r="AF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  <c r="AE893" s="78"/>
      <c r="AF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  <c r="AE894" s="78"/>
      <c r="AF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  <c r="AE895" s="78"/>
      <c r="AF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  <c r="AE896" s="78"/>
      <c r="AF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  <c r="AE897" s="78"/>
      <c r="AF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  <c r="AE898" s="78"/>
      <c r="AF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  <c r="AE899" s="78"/>
      <c r="AF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  <c r="AE900" s="78"/>
      <c r="AF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  <c r="AE901" s="78"/>
      <c r="AF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  <c r="AE902" s="78"/>
      <c r="AF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  <c r="AE903" s="78"/>
      <c r="AF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  <c r="AE904" s="78"/>
      <c r="AF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  <c r="AE905" s="78"/>
      <c r="AF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  <c r="AE906" s="78"/>
      <c r="AF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  <c r="AE907" s="78"/>
      <c r="AF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  <c r="AE908" s="78"/>
      <c r="AF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  <c r="AE909" s="78"/>
      <c r="AF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  <c r="AE910" s="78"/>
      <c r="AF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  <c r="AE911" s="78"/>
      <c r="AF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  <c r="AE912" s="78"/>
      <c r="AF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  <c r="AE913" s="78"/>
      <c r="AF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  <c r="AE914" s="78"/>
      <c r="AF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  <c r="AE915" s="78"/>
      <c r="AF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  <c r="AE916" s="78"/>
      <c r="AF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  <c r="AE917" s="78"/>
      <c r="AF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  <c r="AE918" s="78"/>
      <c r="AF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  <c r="AE919" s="78"/>
      <c r="AF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  <c r="AE920" s="78"/>
      <c r="AF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  <c r="AE921" s="78"/>
      <c r="AF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  <c r="AE922" s="78"/>
      <c r="AF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  <c r="AE923" s="78"/>
      <c r="AF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  <c r="AE924" s="78"/>
      <c r="AF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  <c r="AE925" s="78"/>
      <c r="AF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  <c r="AE926" s="78"/>
      <c r="AF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  <c r="AE927" s="78"/>
      <c r="AF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  <c r="AE928" s="78"/>
      <c r="AF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  <c r="AE929" s="78"/>
      <c r="AF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  <c r="AE930" s="78"/>
      <c r="AF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  <c r="AE931" s="78"/>
      <c r="AF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  <c r="AE932" s="78"/>
      <c r="AF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  <c r="AE933" s="78"/>
      <c r="AF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  <c r="AE934" s="78"/>
      <c r="AF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  <c r="AE935" s="78"/>
      <c r="AF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  <c r="AE936" s="78"/>
      <c r="AF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  <c r="AE937" s="78"/>
      <c r="AF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  <c r="AE938" s="78"/>
      <c r="AF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  <c r="AE939" s="78"/>
      <c r="AF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  <c r="AE940" s="78"/>
      <c r="AF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  <c r="AE941" s="78"/>
      <c r="AF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  <c r="AE942" s="78"/>
      <c r="AF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  <c r="AE943" s="78"/>
      <c r="AF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  <c r="AE944" s="78"/>
      <c r="AF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  <c r="AE945" s="78"/>
      <c r="AF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  <c r="AE946" s="78"/>
      <c r="AF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  <c r="AE947" s="78"/>
      <c r="AF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  <c r="AE948" s="78"/>
      <c r="AF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  <c r="AE949" s="78"/>
      <c r="AF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  <c r="AE950" s="78"/>
      <c r="AF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  <c r="AE951" s="78"/>
      <c r="AF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  <c r="AE952" s="78"/>
      <c r="AF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  <c r="AE953" s="78"/>
      <c r="AF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  <c r="AE954" s="78"/>
      <c r="AF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  <c r="AE955" s="78"/>
      <c r="AF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  <c r="AE956" s="78"/>
      <c r="AF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  <c r="AE957" s="78"/>
      <c r="AF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  <c r="AE958" s="78"/>
      <c r="AF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  <c r="AE959" s="78"/>
      <c r="AF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  <c r="AE960" s="78"/>
      <c r="AF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  <c r="AE961" s="78"/>
      <c r="AF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  <c r="AE962" s="78"/>
      <c r="AF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  <c r="AE963" s="78"/>
      <c r="AF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  <c r="AE964" s="78"/>
      <c r="AF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  <c r="AE965" s="78"/>
      <c r="AF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  <c r="AE966" s="78"/>
      <c r="AF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  <c r="AE970" s="78"/>
      <c r="AF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  <c r="AE971" s="78"/>
      <c r="AF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  <c r="AE972" s="78"/>
      <c r="AF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  <c r="AE973" s="78"/>
      <c r="AF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  <c r="AE974" s="78"/>
      <c r="AF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  <c r="AE975" s="78"/>
      <c r="AF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  <c r="AE976" s="78"/>
      <c r="AF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  <c r="AE977" s="78"/>
      <c r="AF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  <c r="AE978" s="78"/>
      <c r="AF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  <c r="AE979" s="78"/>
      <c r="AF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  <c r="AE980" s="78"/>
      <c r="AF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  <c r="AE982" s="78"/>
      <c r="AF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  <c r="AE983" s="78"/>
      <c r="AF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  <c r="AE984" s="78"/>
      <c r="AF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  <c r="AE985" s="78"/>
      <c r="AF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  <c r="AE986" s="78"/>
      <c r="AF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  <c r="AE987" s="78"/>
      <c r="AF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  <c r="AE988" s="78"/>
      <c r="AF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  <c r="AE989" s="78"/>
      <c r="AF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  <c r="AE990" s="78"/>
      <c r="AF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  <c r="AF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  <c r="AF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  <c r="AE993" s="78"/>
      <c r="AF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  <c r="AE997" s="78"/>
      <c r="AF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  <c r="AE998" s="78"/>
      <c r="AF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  <c r="AE999" s="78"/>
      <c r="AF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  <c r="AE1000" s="78"/>
      <c r="AF1000" s="78"/>
    </row>
    <row r="100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  <c r="AD1001" s="78"/>
      <c r="AE1001" s="78"/>
      <c r="AF1001" s="78"/>
    </row>
  </sheetData>
  <mergeCells count="15">
    <mergeCell ref="N13:P15"/>
    <mergeCell ref="N16:P19"/>
    <mergeCell ref="A36:L36"/>
    <mergeCell ref="A39:L39"/>
    <mergeCell ref="N40:P40"/>
    <mergeCell ref="N41:P43"/>
    <mergeCell ref="N44:P47"/>
    <mergeCell ref="A64:L64"/>
    <mergeCell ref="A1:L1"/>
    <mergeCell ref="N1:R1"/>
    <mergeCell ref="N2:P6"/>
    <mergeCell ref="Q2:R6"/>
    <mergeCell ref="A8:L8"/>
    <mergeCell ref="A11:L11"/>
    <mergeCell ref="N12:P12"/>
  </mergeCells>
  <hyperlinks>
    <hyperlink r:id="rId1" ref="N16"/>
    <hyperlink r:id="rId2" ref="N44"/>
  </hyperlinks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</cols>
  <sheetData>
    <row r="1">
      <c r="A1" s="65" t="s">
        <v>1222</v>
      </c>
      <c r="B1" s="4"/>
      <c r="C1" s="4"/>
      <c r="D1" s="4"/>
      <c r="E1" s="4"/>
      <c r="F1" s="4"/>
      <c r="G1" s="4"/>
      <c r="H1" s="4"/>
      <c r="I1" s="4"/>
      <c r="J1" s="4"/>
      <c r="K1" s="4"/>
      <c r="L1" s="5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</row>
    <row r="2">
      <c r="A2" s="68" t="s">
        <v>1223</v>
      </c>
      <c r="B2" s="68" t="s">
        <v>735</v>
      </c>
      <c r="C2" s="68" t="s">
        <v>736</v>
      </c>
      <c r="D2" s="68" t="s">
        <v>737</v>
      </c>
      <c r="E2" s="68" t="s">
        <v>738</v>
      </c>
      <c r="F2" s="68" t="s">
        <v>739</v>
      </c>
      <c r="G2" s="68" t="s">
        <v>740</v>
      </c>
      <c r="H2" s="68" t="s">
        <v>741</v>
      </c>
      <c r="I2" s="68" t="s">
        <v>742</v>
      </c>
      <c r="J2" s="68" t="s">
        <v>743</v>
      </c>
      <c r="K2" s="68" t="s">
        <v>744</v>
      </c>
      <c r="L2" s="68" t="s">
        <v>4</v>
      </c>
      <c r="M2" s="78"/>
      <c r="N2" s="36" t="s">
        <v>162</v>
      </c>
      <c r="O2" s="4"/>
      <c r="P2" s="5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</row>
    <row r="3">
      <c r="A3" s="68" t="s">
        <v>1224</v>
      </c>
      <c r="B3" s="69">
        <v>2059.0</v>
      </c>
      <c r="C3" s="132">
        <v>2042.0</v>
      </c>
      <c r="D3" s="132">
        <v>2244.0</v>
      </c>
      <c r="E3" s="132">
        <v>2300.0</v>
      </c>
      <c r="F3" s="133"/>
      <c r="G3" s="133"/>
      <c r="H3" s="133"/>
      <c r="I3" s="133"/>
      <c r="J3" s="133">
        <f t="shared" ref="J3:J4" si="1">SUM(B3:E3)</f>
        <v>8645</v>
      </c>
      <c r="K3" s="133">
        <f t="shared" ref="K3:K4" si="2">SUM(F3:I3)</f>
        <v>0</v>
      </c>
      <c r="L3" s="134">
        <f t="shared" ref="L3:L4" si="3">SUM(J3:K3)</f>
        <v>8645</v>
      </c>
      <c r="M3" s="78"/>
      <c r="N3" s="40"/>
      <c r="O3" s="19"/>
      <c r="P3" s="17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</row>
    <row r="4">
      <c r="A4" s="68" t="s">
        <v>1225</v>
      </c>
      <c r="B4" s="132">
        <v>1070.0</v>
      </c>
      <c r="C4" s="132">
        <v>1076.0</v>
      </c>
      <c r="D4" s="132">
        <v>1222.0</v>
      </c>
      <c r="E4" s="132">
        <v>1124.0</v>
      </c>
      <c r="F4" s="133"/>
      <c r="G4" s="133"/>
      <c r="H4" s="133"/>
      <c r="I4" s="133"/>
      <c r="J4" s="133">
        <f t="shared" si="1"/>
        <v>4492</v>
      </c>
      <c r="K4" s="133">
        <f t="shared" si="2"/>
        <v>0</v>
      </c>
      <c r="L4" s="134">
        <f t="shared" si="3"/>
        <v>4492</v>
      </c>
      <c r="M4" s="78"/>
      <c r="N4" s="21"/>
      <c r="P4" s="22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</row>
    <row r="5">
      <c r="A5" s="65" t="s">
        <v>1226</v>
      </c>
      <c r="B5" s="4"/>
      <c r="C5" s="4"/>
      <c r="D5" s="4"/>
      <c r="E5" s="4"/>
      <c r="F5" s="4"/>
      <c r="G5" s="4"/>
      <c r="H5" s="4"/>
      <c r="I5" s="4"/>
      <c r="J5" s="4"/>
      <c r="K5" s="4"/>
      <c r="L5" s="5"/>
      <c r="M5" s="78"/>
      <c r="N5" s="23"/>
      <c r="O5" s="25"/>
      <c r="P5" s="24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</row>
    <row r="6">
      <c r="A6" s="68" t="s">
        <v>1227</v>
      </c>
      <c r="B6" s="69">
        <v>754.0</v>
      </c>
      <c r="C6" s="69">
        <v>731.0</v>
      </c>
      <c r="D6" s="69">
        <v>853.0</v>
      </c>
      <c r="E6" s="69">
        <v>814.0</v>
      </c>
      <c r="F6" s="133"/>
      <c r="G6" s="133"/>
      <c r="H6" s="133"/>
      <c r="I6" s="133"/>
      <c r="J6" s="133">
        <f t="shared" ref="J6:J9" si="4">SUM(B6:E6)</f>
        <v>3152</v>
      </c>
      <c r="K6" s="133">
        <f t="shared" ref="K6:K9" si="5">SUM(F6:I6)</f>
        <v>0</v>
      </c>
      <c r="L6" s="134">
        <f t="shared" ref="L6:L9" si="6">SUM(J6:K6)</f>
        <v>3152</v>
      </c>
      <c r="M6" s="78"/>
      <c r="N6" s="53" t="s">
        <v>1228</v>
      </c>
      <c r="O6" s="19"/>
      <c r="P6" s="17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</row>
    <row r="7">
      <c r="A7" s="68" t="s">
        <v>1229</v>
      </c>
      <c r="B7" s="69">
        <v>283.0</v>
      </c>
      <c r="C7" s="69">
        <v>295.0</v>
      </c>
      <c r="D7" s="69">
        <v>309.0</v>
      </c>
      <c r="E7" s="69">
        <v>269.0</v>
      </c>
      <c r="F7" s="133"/>
      <c r="G7" s="133"/>
      <c r="H7" s="133"/>
      <c r="I7" s="133"/>
      <c r="J7" s="133">
        <f t="shared" si="4"/>
        <v>1156</v>
      </c>
      <c r="K7" s="133">
        <f t="shared" si="5"/>
        <v>0</v>
      </c>
      <c r="L7" s="134">
        <f t="shared" si="6"/>
        <v>1156</v>
      </c>
      <c r="M7" s="78"/>
      <c r="N7" s="21"/>
      <c r="P7" s="22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</row>
    <row r="8">
      <c r="A8" s="68" t="s">
        <v>1230</v>
      </c>
      <c r="B8" s="69">
        <v>0.0</v>
      </c>
      <c r="C8" s="69">
        <v>0.0</v>
      </c>
      <c r="D8" s="69">
        <v>1.0</v>
      </c>
      <c r="E8" s="69">
        <v>3.0</v>
      </c>
      <c r="F8" s="72"/>
      <c r="G8" s="72"/>
      <c r="H8" s="72"/>
      <c r="I8" s="72"/>
      <c r="J8" s="133">
        <f t="shared" si="4"/>
        <v>4</v>
      </c>
      <c r="K8" s="133">
        <f t="shared" si="5"/>
        <v>0</v>
      </c>
      <c r="L8" s="134">
        <f t="shared" si="6"/>
        <v>4</v>
      </c>
      <c r="M8" s="78"/>
      <c r="N8" s="21"/>
      <c r="P8" s="22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</row>
    <row r="9">
      <c r="A9" s="68" t="s">
        <v>1231</v>
      </c>
      <c r="B9" s="69">
        <v>33.0</v>
      </c>
      <c r="C9" s="69">
        <v>50.0</v>
      </c>
      <c r="D9" s="69">
        <v>60.0</v>
      </c>
      <c r="E9" s="69">
        <v>41.0</v>
      </c>
      <c r="F9" s="72"/>
      <c r="G9" s="72"/>
      <c r="H9" s="72"/>
      <c r="I9" s="72"/>
      <c r="J9" s="133">
        <f t="shared" si="4"/>
        <v>184</v>
      </c>
      <c r="K9" s="133">
        <f t="shared" si="5"/>
        <v>0</v>
      </c>
      <c r="L9" s="134">
        <f t="shared" si="6"/>
        <v>184</v>
      </c>
      <c r="M9" s="78"/>
      <c r="N9" s="23"/>
      <c r="O9" s="25"/>
      <c r="P9" s="24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</row>
    <row r="10">
      <c r="A10" s="65" t="s">
        <v>1232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5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</row>
    <row r="11">
      <c r="A11" s="86"/>
      <c r="B11" s="78"/>
      <c r="C11" s="78"/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</row>
    <row r="12">
      <c r="A12" s="78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</row>
    <row r="13">
      <c r="A13" s="65" t="s">
        <v>1233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5"/>
      <c r="M13" s="78"/>
      <c r="N13" s="36" t="s">
        <v>162</v>
      </c>
      <c r="O13" s="4"/>
      <c r="P13" s="4"/>
      <c r="Q13" s="5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</row>
    <row r="14">
      <c r="A14" s="68" t="s">
        <v>1234</v>
      </c>
      <c r="B14" s="68" t="s">
        <v>735</v>
      </c>
      <c r="C14" s="68" t="s">
        <v>736</v>
      </c>
      <c r="D14" s="68" t="s">
        <v>737</v>
      </c>
      <c r="E14" s="68" t="s">
        <v>738</v>
      </c>
      <c r="F14" s="68" t="s">
        <v>739</v>
      </c>
      <c r="G14" s="68" t="s">
        <v>740</v>
      </c>
      <c r="H14" s="68" t="s">
        <v>741</v>
      </c>
      <c r="I14" s="68" t="s">
        <v>742</v>
      </c>
      <c r="J14" s="68" t="s">
        <v>743</v>
      </c>
      <c r="K14" s="68" t="s">
        <v>744</v>
      </c>
      <c r="L14" s="68" t="s">
        <v>4</v>
      </c>
      <c r="M14" s="78"/>
      <c r="N14" s="40"/>
      <c r="O14" s="19"/>
      <c r="P14" s="19"/>
      <c r="Q14" s="17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</row>
    <row r="15">
      <c r="A15" s="68" t="s">
        <v>1235</v>
      </c>
      <c r="B15" s="69">
        <v>155.0</v>
      </c>
      <c r="C15" s="69">
        <v>172.0</v>
      </c>
      <c r="D15" s="69">
        <v>219.0</v>
      </c>
      <c r="E15" s="69">
        <v>223.0</v>
      </c>
      <c r="F15" s="72"/>
      <c r="G15" s="72"/>
      <c r="H15" s="72"/>
      <c r="I15" s="72"/>
      <c r="J15" s="72">
        <f t="shared" ref="J15:J21" si="7">SUM(B15:E15)</f>
        <v>769</v>
      </c>
      <c r="K15" s="72">
        <f t="shared" ref="K15:K21" si="8">SUM(F15:I15)</f>
        <v>0</v>
      </c>
      <c r="L15" s="68">
        <f t="shared" ref="L15:L21" si="9">SUM(J15:K15)</f>
        <v>769</v>
      </c>
      <c r="M15" s="78"/>
      <c r="N15" s="21"/>
      <c r="Q15" s="22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</row>
    <row r="16">
      <c r="A16" s="68" t="s">
        <v>79</v>
      </c>
      <c r="B16" s="69">
        <v>125.0</v>
      </c>
      <c r="C16" s="69">
        <v>133.0</v>
      </c>
      <c r="D16" s="69">
        <v>159.0</v>
      </c>
      <c r="E16" s="69">
        <v>128.0</v>
      </c>
      <c r="F16" s="72"/>
      <c r="G16" s="72"/>
      <c r="H16" s="72"/>
      <c r="I16" s="72"/>
      <c r="J16" s="72">
        <f t="shared" si="7"/>
        <v>545</v>
      </c>
      <c r="K16" s="72">
        <f t="shared" si="8"/>
        <v>0</v>
      </c>
      <c r="L16" s="68">
        <f t="shared" si="9"/>
        <v>545</v>
      </c>
      <c r="M16" s="78"/>
      <c r="N16" s="21"/>
      <c r="Q16" s="22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</row>
    <row r="17">
      <c r="A17" s="68" t="s">
        <v>1236</v>
      </c>
      <c r="B17" s="69">
        <v>576.0</v>
      </c>
      <c r="C17" s="69">
        <v>510.0</v>
      </c>
      <c r="D17" s="69">
        <v>623.0</v>
      </c>
      <c r="E17" s="69">
        <v>611.0</v>
      </c>
      <c r="F17" s="133"/>
      <c r="G17" s="133"/>
      <c r="H17" s="133"/>
      <c r="I17" s="133"/>
      <c r="J17" s="72">
        <f t="shared" si="7"/>
        <v>2320</v>
      </c>
      <c r="K17" s="133">
        <f t="shared" si="8"/>
        <v>0</v>
      </c>
      <c r="L17" s="68">
        <f t="shared" si="9"/>
        <v>2320</v>
      </c>
      <c r="M17" s="78"/>
      <c r="N17" s="23"/>
      <c r="O17" s="25"/>
      <c r="P17" s="25"/>
      <c r="Q17" s="24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</row>
    <row r="18">
      <c r="A18" s="68" t="s">
        <v>1237</v>
      </c>
      <c r="B18" s="69">
        <v>46.0</v>
      </c>
      <c r="C18" s="69">
        <v>48.0</v>
      </c>
      <c r="D18" s="69">
        <v>64.0</v>
      </c>
      <c r="E18" s="69">
        <v>42.0</v>
      </c>
      <c r="F18" s="72"/>
      <c r="G18" s="72"/>
      <c r="H18" s="72"/>
      <c r="I18" s="72"/>
      <c r="J18" s="72">
        <f t="shared" si="7"/>
        <v>200</v>
      </c>
      <c r="K18" s="72">
        <f t="shared" si="8"/>
        <v>0</v>
      </c>
      <c r="L18" s="68">
        <f t="shared" si="9"/>
        <v>200</v>
      </c>
      <c r="M18" s="78"/>
      <c r="N18" s="146" t="s">
        <v>1238</v>
      </c>
      <c r="Q18" s="22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</row>
    <row r="19">
      <c r="A19" s="68" t="s">
        <v>1239</v>
      </c>
      <c r="B19" s="69">
        <v>115.0</v>
      </c>
      <c r="C19" s="69">
        <v>127.0</v>
      </c>
      <c r="D19" s="69">
        <v>142.0</v>
      </c>
      <c r="E19" s="69">
        <v>108.0</v>
      </c>
      <c r="F19" s="72"/>
      <c r="G19" s="72"/>
      <c r="H19" s="72"/>
      <c r="I19" s="72"/>
      <c r="J19" s="72">
        <f t="shared" si="7"/>
        <v>492</v>
      </c>
      <c r="K19" s="72">
        <f t="shared" si="8"/>
        <v>0</v>
      </c>
      <c r="L19" s="68">
        <f t="shared" si="9"/>
        <v>492</v>
      </c>
      <c r="M19" s="78"/>
      <c r="N19" s="21"/>
      <c r="Q19" s="22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</row>
    <row r="20">
      <c r="A20" s="68" t="s">
        <v>1240</v>
      </c>
      <c r="B20" s="69">
        <v>44.0</v>
      </c>
      <c r="C20" s="69">
        <v>79.0</v>
      </c>
      <c r="D20" s="69">
        <v>79.0</v>
      </c>
      <c r="E20" s="69">
        <v>92.0</v>
      </c>
      <c r="F20" s="72"/>
      <c r="G20" s="72"/>
      <c r="H20" s="72"/>
      <c r="I20" s="72"/>
      <c r="J20" s="72">
        <f t="shared" si="7"/>
        <v>294</v>
      </c>
      <c r="K20" s="72">
        <f t="shared" si="8"/>
        <v>0</v>
      </c>
      <c r="L20" s="68">
        <f t="shared" si="9"/>
        <v>294</v>
      </c>
      <c r="M20" s="78"/>
      <c r="N20" s="21"/>
      <c r="Q20" s="22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</row>
    <row r="21">
      <c r="A21" s="68" t="s">
        <v>1241</v>
      </c>
      <c r="B21" s="69">
        <v>9.0</v>
      </c>
      <c r="C21" s="69">
        <v>7.0</v>
      </c>
      <c r="D21" s="69">
        <v>15.0</v>
      </c>
      <c r="E21" s="69">
        <v>12.0</v>
      </c>
      <c r="F21" s="72"/>
      <c r="G21" s="72"/>
      <c r="H21" s="72"/>
      <c r="I21" s="72"/>
      <c r="J21" s="72">
        <f t="shared" si="7"/>
        <v>43</v>
      </c>
      <c r="K21" s="72">
        <f t="shared" si="8"/>
        <v>0</v>
      </c>
      <c r="L21" s="68">
        <f t="shared" si="9"/>
        <v>43</v>
      </c>
      <c r="M21" s="78"/>
      <c r="N21" s="23"/>
      <c r="O21" s="25"/>
      <c r="P21" s="25"/>
      <c r="Q21" s="24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</row>
    <row r="22">
      <c r="A22" s="68" t="s">
        <v>4</v>
      </c>
      <c r="B22" s="134">
        <f t="shared" ref="B22:L22" si="10">SUM(B15:B21)</f>
        <v>1070</v>
      </c>
      <c r="C22" s="134">
        <f t="shared" si="10"/>
        <v>1076</v>
      </c>
      <c r="D22" s="134">
        <f t="shared" si="10"/>
        <v>1301</v>
      </c>
      <c r="E22" s="134">
        <f t="shared" si="10"/>
        <v>1216</v>
      </c>
      <c r="F22" s="134">
        <f t="shared" si="10"/>
        <v>0</v>
      </c>
      <c r="G22" s="134">
        <f t="shared" si="10"/>
        <v>0</v>
      </c>
      <c r="H22" s="134">
        <f t="shared" si="10"/>
        <v>0</v>
      </c>
      <c r="I22" s="134">
        <f t="shared" si="10"/>
        <v>0</v>
      </c>
      <c r="J22" s="134">
        <f t="shared" si="10"/>
        <v>4663</v>
      </c>
      <c r="K22" s="134">
        <f t="shared" si="10"/>
        <v>0</v>
      </c>
      <c r="L22" s="134">
        <f t="shared" si="10"/>
        <v>4663</v>
      </c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</row>
    <row r="23">
      <c r="A23" s="65" t="s">
        <v>1232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5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</row>
    <row r="24">
      <c r="A24" s="86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</row>
    <row r="25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</row>
    <row r="26">
      <c r="A26" s="65" t="s">
        <v>1242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5"/>
      <c r="M26" s="78"/>
      <c r="N26" s="36" t="s">
        <v>162</v>
      </c>
      <c r="O26" s="4"/>
      <c r="P26" s="5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</row>
    <row r="27">
      <c r="A27" s="68" t="s">
        <v>1243</v>
      </c>
      <c r="B27" s="68" t="s">
        <v>735</v>
      </c>
      <c r="C27" s="68" t="s">
        <v>736</v>
      </c>
      <c r="D27" s="68" t="s">
        <v>737</v>
      </c>
      <c r="E27" s="68" t="s">
        <v>738</v>
      </c>
      <c r="F27" s="68" t="s">
        <v>739</v>
      </c>
      <c r="G27" s="68" t="s">
        <v>740</v>
      </c>
      <c r="H27" s="68" t="s">
        <v>741</v>
      </c>
      <c r="I27" s="68" t="s">
        <v>742</v>
      </c>
      <c r="J27" s="68" t="s">
        <v>743</v>
      </c>
      <c r="K27" s="68" t="s">
        <v>744</v>
      </c>
      <c r="L27" s="68" t="s">
        <v>4</v>
      </c>
      <c r="M27" s="78"/>
      <c r="N27" s="40"/>
      <c r="O27" s="19"/>
      <c r="P27" s="17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</row>
    <row r="28">
      <c r="A28" s="68" t="s">
        <v>1244</v>
      </c>
      <c r="B28" s="69">
        <v>193.0</v>
      </c>
      <c r="C28" s="69">
        <v>211.0</v>
      </c>
      <c r="D28" s="69">
        <v>205.0</v>
      </c>
      <c r="E28" s="69">
        <v>240.0</v>
      </c>
      <c r="F28" s="72"/>
      <c r="G28" s="72"/>
      <c r="H28" s="72"/>
      <c r="I28" s="72"/>
      <c r="J28" s="72">
        <f t="shared" ref="J28:J34" si="11">SUM(B28:E28)</f>
        <v>849</v>
      </c>
      <c r="K28" s="72">
        <f t="shared" ref="K28:K34" si="12">SUM(F28:I28)</f>
        <v>0</v>
      </c>
      <c r="L28" s="68">
        <f t="shared" ref="L28:L34" si="13">SUM(J28:K28)</f>
        <v>849</v>
      </c>
      <c r="M28" s="78"/>
      <c r="N28" s="21"/>
      <c r="P28" s="22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</row>
    <row r="29">
      <c r="A29" s="68" t="s">
        <v>1245</v>
      </c>
      <c r="B29" s="69">
        <v>242.0</v>
      </c>
      <c r="C29" s="69">
        <v>280.0</v>
      </c>
      <c r="D29" s="69">
        <v>276.0</v>
      </c>
      <c r="E29" s="69">
        <v>292.0</v>
      </c>
      <c r="F29" s="133"/>
      <c r="G29" s="133"/>
      <c r="H29" s="133"/>
      <c r="I29" s="133"/>
      <c r="J29" s="72">
        <f t="shared" si="11"/>
        <v>1090</v>
      </c>
      <c r="K29" s="133">
        <f t="shared" si="12"/>
        <v>0</v>
      </c>
      <c r="L29" s="68">
        <f t="shared" si="13"/>
        <v>1090</v>
      </c>
      <c r="M29" s="78"/>
      <c r="N29" s="21"/>
      <c r="P29" s="22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</row>
    <row r="30">
      <c r="A30" s="68" t="s">
        <v>1246</v>
      </c>
      <c r="B30" s="69">
        <v>316.0</v>
      </c>
      <c r="C30" s="69">
        <v>281.0</v>
      </c>
      <c r="D30" s="69">
        <v>325.0</v>
      </c>
      <c r="E30" s="69">
        <v>268.0</v>
      </c>
      <c r="F30" s="133"/>
      <c r="G30" s="133"/>
      <c r="H30" s="133"/>
      <c r="I30" s="133"/>
      <c r="J30" s="72">
        <f t="shared" si="11"/>
        <v>1190</v>
      </c>
      <c r="K30" s="133">
        <f t="shared" si="12"/>
        <v>0</v>
      </c>
      <c r="L30" s="68">
        <f t="shared" si="13"/>
        <v>1190</v>
      </c>
      <c r="M30" s="78"/>
      <c r="N30" s="23"/>
      <c r="O30" s="25"/>
      <c r="P30" s="24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</row>
    <row r="31">
      <c r="A31" s="68" t="s">
        <v>1247</v>
      </c>
      <c r="B31" s="69">
        <v>25.0</v>
      </c>
      <c r="C31" s="69">
        <v>43.0</v>
      </c>
      <c r="D31" s="69">
        <v>36.0</v>
      </c>
      <c r="E31" s="69">
        <v>43.0</v>
      </c>
      <c r="F31" s="72"/>
      <c r="G31" s="72"/>
      <c r="H31" s="72"/>
      <c r="I31" s="72"/>
      <c r="J31" s="72">
        <f t="shared" si="11"/>
        <v>147</v>
      </c>
      <c r="K31" s="72">
        <f t="shared" si="12"/>
        <v>0</v>
      </c>
      <c r="L31" s="68">
        <f t="shared" si="13"/>
        <v>147</v>
      </c>
      <c r="M31" s="78"/>
      <c r="N31" s="146" t="s">
        <v>1248</v>
      </c>
      <c r="P31" s="22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</row>
    <row r="32">
      <c r="A32" s="68" t="s">
        <v>1249</v>
      </c>
      <c r="B32" s="69">
        <v>56.0</v>
      </c>
      <c r="C32" s="69">
        <v>44.0</v>
      </c>
      <c r="D32" s="69">
        <v>61.0</v>
      </c>
      <c r="E32" s="69">
        <v>41.0</v>
      </c>
      <c r="F32" s="72"/>
      <c r="G32" s="72"/>
      <c r="H32" s="72"/>
      <c r="I32" s="72"/>
      <c r="J32" s="72">
        <f t="shared" si="11"/>
        <v>202</v>
      </c>
      <c r="K32" s="72">
        <f t="shared" si="12"/>
        <v>0</v>
      </c>
      <c r="L32" s="68">
        <f t="shared" si="13"/>
        <v>202</v>
      </c>
      <c r="M32" s="78"/>
      <c r="N32" s="21"/>
      <c r="P32" s="22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</row>
    <row r="33">
      <c r="A33" s="68" t="s">
        <v>1250</v>
      </c>
      <c r="B33" s="69">
        <v>55.0</v>
      </c>
      <c r="C33" s="69">
        <v>61.0</v>
      </c>
      <c r="D33" s="69">
        <v>64.0</v>
      </c>
      <c r="E33" s="69">
        <v>64.0</v>
      </c>
      <c r="F33" s="72"/>
      <c r="G33" s="72"/>
      <c r="H33" s="72"/>
      <c r="I33" s="72"/>
      <c r="J33" s="72">
        <f t="shared" si="11"/>
        <v>244</v>
      </c>
      <c r="K33" s="72">
        <f t="shared" si="12"/>
        <v>0</v>
      </c>
      <c r="L33" s="68">
        <f t="shared" si="13"/>
        <v>244</v>
      </c>
      <c r="M33" s="78"/>
      <c r="N33" s="21"/>
      <c r="P33" s="22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</row>
    <row r="34">
      <c r="A34" s="68" t="s">
        <v>1251</v>
      </c>
      <c r="B34" s="69">
        <v>1.0</v>
      </c>
      <c r="C34" s="69">
        <v>0.0</v>
      </c>
      <c r="D34" s="69">
        <v>5.0</v>
      </c>
      <c r="E34" s="69">
        <v>2.0</v>
      </c>
      <c r="F34" s="72"/>
      <c r="G34" s="72"/>
      <c r="H34" s="72"/>
      <c r="I34" s="72"/>
      <c r="J34" s="72">
        <f t="shared" si="11"/>
        <v>8</v>
      </c>
      <c r="K34" s="72">
        <f t="shared" si="12"/>
        <v>0</v>
      </c>
      <c r="L34" s="68">
        <f t="shared" si="13"/>
        <v>8</v>
      </c>
      <c r="M34" s="78"/>
      <c r="N34" s="23"/>
      <c r="O34" s="25"/>
      <c r="P34" s="24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</row>
    <row r="35">
      <c r="A35" s="68" t="s">
        <v>4</v>
      </c>
      <c r="B35" s="134">
        <f t="shared" ref="B35:L35" si="14">SUM(B28:B34)</f>
        <v>888</v>
      </c>
      <c r="C35" s="134">
        <f t="shared" si="14"/>
        <v>920</v>
      </c>
      <c r="D35" s="134">
        <f t="shared" si="14"/>
        <v>972</v>
      </c>
      <c r="E35" s="134">
        <f t="shared" si="14"/>
        <v>950</v>
      </c>
      <c r="F35" s="134">
        <f t="shared" si="14"/>
        <v>0</v>
      </c>
      <c r="G35" s="134">
        <f t="shared" si="14"/>
        <v>0</v>
      </c>
      <c r="H35" s="134">
        <f t="shared" si="14"/>
        <v>0</v>
      </c>
      <c r="I35" s="134">
        <f t="shared" si="14"/>
        <v>0</v>
      </c>
      <c r="J35" s="134">
        <f t="shared" si="14"/>
        <v>3730</v>
      </c>
      <c r="K35" s="134">
        <f t="shared" si="14"/>
        <v>0</v>
      </c>
      <c r="L35" s="134">
        <f t="shared" si="14"/>
        <v>3730</v>
      </c>
      <c r="M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</row>
    <row r="36">
      <c r="A36" s="147" t="s">
        <v>1232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5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</row>
    <row r="37">
      <c r="A37" s="14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</row>
    <row r="38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</row>
    <row r="39">
      <c r="A39" s="65" t="s">
        <v>1252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5"/>
      <c r="M39" s="78"/>
      <c r="N39" s="36" t="s">
        <v>162</v>
      </c>
      <c r="O39" s="4"/>
      <c r="P39" s="4"/>
      <c r="Q39" s="5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</row>
    <row r="40">
      <c r="A40" s="68" t="s">
        <v>1253</v>
      </c>
      <c r="B40" s="68" t="s">
        <v>735</v>
      </c>
      <c r="C40" s="68" t="s">
        <v>736</v>
      </c>
      <c r="D40" s="68" t="s">
        <v>737</v>
      </c>
      <c r="E40" s="68" t="s">
        <v>738</v>
      </c>
      <c r="F40" s="68" t="s">
        <v>739</v>
      </c>
      <c r="G40" s="68" t="s">
        <v>740</v>
      </c>
      <c r="H40" s="68" t="s">
        <v>741</v>
      </c>
      <c r="I40" s="68" t="s">
        <v>742</v>
      </c>
      <c r="J40" s="68" t="s">
        <v>743</v>
      </c>
      <c r="K40" s="68" t="s">
        <v>744</v>
      </c>
      <c r="L40" s="68" t="s">
        <v>4</v>
      </c>
      <c r="M40" s="78"/>
      <c r="N40" s="40"/>
      <c r="O40" s="19"/>
      <c r="P40" s="19"/>
      <c r="Q40" s="17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</row>
    <row r="41">
      <c r="A41" s="68" t="s">
        <v>1254</v>
      </c>
      <c r="B41" s="69">
        <v>138.0</v>
      </c>
      <c r="C41" s="69">
        <v>150.0</v>
      </c>
      <c r="D41" s="69">
        <v>212.0</v>
      </c>
      <c r="E41" s="69">
        <v>146.0</v>
      </c>
      <c r="F41" s="72"/>
      <c r="G41" s="72"/>
      <c r="H41" s="72"/>
      <c r="I41" s="72"/>
      <c r="J41" s="72">
        <f t="shared" ref="J41:J47" si="15">SUM(B41:E41)</f>
        <v>646</v>
      </c>
      <c r="K41" s="72">
        <f t="shared" ref="K41:K47" si="16">SUM(F41:I41)</f>
        <v>0</v>
      </c>
      <c r="L41" s="68">
        <f t="shared" ref="L41:L47" si="17">SUM(J41:K41)</f>
        <v>646</v>
      </c>
      <c r="M41" s="78"/>
      <c r="N41" s="21"/>
      <c r="Q41" s="22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</row>
    <row r="42">
      <c r="A42" s="68" t="s">
        <v>1255</v>
      </c>
      <c r="B42" s="69">
        <v>131.0</v>
      </c>
      <c r="C42" s="69">
        <v>169.0</v>
      </c>
      <c r="D42" s="69">
        <v>159.0</v>
      </c>
      <c r="E42" s="69">
        <v>195.0</v>
      </c>
      <c r="F42" s="72"/>
      <c r="G42" s="72"/>
      <c r="H42" s="72"/>
      <c r="I42" s="72"/>
      <c r="J42" s="72">
        <f t="shared" si="15"/>
        <v>654</v>
      </c>
      <c r="K42" s="72">
        <f t="shared" si="16"/>
        <v>0</v>
      </c>
      <c r="L42" s="68">
        <f t="shared" si="17"/>
        <v>654</v>
      </c>
      <c r="M42" s="78"/>
      <c r="N42" s="21"/>
      <c r="Q42" s="22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</row>
    <row r="43">
      <c r="A43" s="68" t="s">
        <v>1256</v>
      </c>
      <c r="B43" s="69">
        <v>180.0</v>
      </c>
      <c r="C43" s="69">
        <v>155.0</v>
      </c>
      <c r="D43" s="69">
        <v>148.0</v>
      </c>
      <c r="E43" s="69">
        <v>200.0</v>
      </c>
      <c r="F43" s="72"/>
      <c r="G43" s="72"/>
      <c r="H43" s="72"/>
      <c r="I43" s="72"/>
      <c r="J43" s="72">
        <f t="shared" si="15"/>
        <v>683</v>
      </c>
      <c r="K43" s="72">
        <f t="shared" si="16"/>
        <v>0</v>
      </c>
      <c r="L43" s="68">
        <f t="shared" si="17"/>
        <v>683</v>
      </c>
      <c r="M43" s="78"/>
      <c r="N43" s="23"/>
      <c r="O43" s="25"/>
      <c r="P43" s="25"/>
      <c r="Q43" s="24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</row>
    <row r="44">
      <c r="A44" s="68" t="s">
        <v>1257</v>
      </c>
      <c r="B44" s="69">
        <v>176.0</v>
      </c>
      <c r="C44" s="69">
        <v>178.0</v>
      </c>
      <c r="D44" s="69">
        <v>162.0</v>
      </c>
      <c r="E44" s="69">
        <v>160.0</v>
      </c>
      <c r="F44" s="72"/>
      <c r="G44" s="72"/>
      <c r="H44" s="72"/>
      <c r="I44" s="72"/>
      <c r="J44" s="72">
        <f t="shared" si="15"/>
        <v>676</v>
      </c>
      <c r="K44" s="72">
        <f t="shared" si="16"/>
        <v>0</v>
      </c>
      <c r="L44" s="68">
        <f t="shared" si="17"/>
        <v>676</v>
      </c>
      <c r="M44" s="78"/>
      <c r="N44" s="146" t="s">
        <v>1258</v>
      </c>
      <c r="Q44" s="22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</row>
    <row r="45">
      <c r="A45" s="68" t="s">
        <v>1259</v>
      </c>
      <c r="B45" s="69">
        <v>153.0</v>
      </c>
      <c r="C45" s="69">
        <v>146.0</v>
      </c>
      <c r="D45" s="69">
        <v>144.0</v>
      </c>
      <c r="E45" s="69">
        <v>113.0</v>
      </c>
      <c r="F45" s="72"/>
      <c r="G45" s="72"/>
      <c r="H45" s="72"/>
      <c r="I45" s="72"/>
      <c r="J45" s="72">
        <f t="shared" si="15"/>
        <v>556</v>
      </c>
      <c r="K45" s="72">
        <f t="shared" si="16"/>
        <v>0</v>
      </c>
      <c r="L45" s="68">
        <f t="shared" si="17"/>
        <v>556</v>
      </c>
      <c r="M45" s="78"/>
      <c r="N45" s="21"/>
      <c r="Q45" s="22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</row>
    <row r="46">
      <c r="A46" s="68" t="s">
        <v>1260</v>
      </c>
      <c r="B46" s="69">
        <v>145.0</v>
      </c>
      <c r="C46" s="69">
        <v>142.0</v>
      </c>
      <c r="D46" s="69">
        <v>211.0</v>
      </c>
      <c r="E46" s="69">
        <v>171.0</v>
      </c>
      <c r="F46" s="72"/>
      <c r="G46" s="72"/>
      <c r="H46" s="72"/>
      <c r="I46" s="72"/>
      <c r="J46" s="72">
        <f t="shared" si="15"/>
        <v>669</v>
      </c>
      <c r="K46" s="72">
        <f t="shared" si="16"/>
        <v>0</v>
      </c>
      <c r="L46" s="68">
        <f t="shared" si="17"/>
        <v>669</v>
      </c>
      <c r="M46" s="78"/>
      <c r="N46" s="21"/>
      <c r="Q46" s="22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</row>
    <row r="47">
      <c r="A47" s="68" t="s">
        <v>1261</v>
      </c>
      <c r="B47" s="69">
        <v>143.0</v>
      </c>
      <c r="C47" s="69">
        <v>136.0</v>
      </c>
      <c r="D47" s="69">
        <v>186.0</v>
      </c>
      <c r="E47" s="69">
        <v>139.0</v>
      </c>
      <c r="F47" s="72"/>
      <c r="G47" s="72"/>
      <c r="H47" s="72"/>
      <c r="I47" s="72"/>
      <c r="J47" s="72">
        <f t="shared" si="15"/>
        <v>604</v>
      </c>
      <c r="K47" s="72">
        <f t="shared" si="16"/>
        <v>0</v>
      </c>
      <c r="L47" s="68">
        <f t="shared" si="17"/>
        <v>604</v>
      </c>
      <c r="M47" s="78"/>
      <c r="N47" s="21"/>
      <c r="Q47" s="22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</row>
    <row r="48">
      <c r="A48" s="65" t="s">
        <v>1232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  <c r="M48" s="78"/>
      <c r="N48" s="23"/>
      <c r="O48" s="25"/>
      <c r="P48" s="25"/>
      <c r="Q48" s="24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</row>
    <row r="49">
      <c r="A49" s="86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</row>
    <row r="50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</row>
    <row r="51">
      <c r="A51" s="65" t="s">
        <v>1262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5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</row>
    <row r="52">
      <c r="A52" s="68" t="s">
        <v>1263</v>
      </c>
      <c r="B52" s="68" t="s">
        <v>735</v>
      </c>
      <c r="C52" s="68" t="s">
        <v>736</v>
      </c>
      <c r="D52" s="68" t="s">
        <v>737</v>
      </c>
      <c r="E52" s="68" t="s">
        <v>738</v>
      </c>
      <c r="F52" s="68" t="s">
        <v>739</v>
      </c>
      <c r="G52" s="68" t="s">
        <v>740</v>
      </c>
      <c r="H52" s="68" t="s">
        <v>741</v>
      </c>
      <c r="I52" s="68" t="s">
        <v>742</v>
      </c>
      <c r="J52" s="68" t="s">
        <v>743</v>
      </c>
      <c r="K52" s="68" t="s">
        <v>744</v>
      </c>
      <c r="L52" s="68" t="s">
        <v>4</v>
      </c>
      <c r="M52" s="78"/>
      <c r="N52" s="36" t="s">
        <v>162</v>
      </c>
      <c r="O52" s="4"/>
      <c r="P52" s="4"/>
      <c r="Q52" s="5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</row>
    <row r="53">
      <c r="A53" s="68" t="s">
        <v>1264</v>
      </c>
      <c r="B53" s="69">
        <v>74.0</v>
      </c>
      <c r="C53" s="69">
        <v>59.0</v>
      </c>
      <c r="D53" s="69">
        <v>64.0</v>
      </c>
      <c r="E53" s="69">
        <v>66.0</v>
      </c>
      <c r="F53" s="72"/>
      <c r="G53" s="72"/>
      <c r="H53" s="72"/>
      <c r="I53" s="72"/>
      <c r="J53" s="72">
        <f t="shared" ref="J53:J64" si="18">SUM(B53:E53)</f>
        <v>263</v>
      </c>
      <c r="K53" s="72">
        <f t="shared" ref="K53:K64" si="19">SUM(F53:I53)</f>
        <v>0</v>
      </c>
      <c r="L53" s="68">
        <f t="shared" ref="L53:L64" si="20">SUM(J53:K53)</f>
        <v>263</v>
      </c>
      <c r="M53" s="78"/>
      <c r="N53" s="40"/>
      <c r="O53" s="19"/>
      <c r="P53" s="19"/>
      <c r="Q53" s="17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</row>
    <row r="54">
      <c r="A54" s="68" t="s">
        <v>1265</v>
      </c>
      <c r="B54" s="69">
        <v>54.0</v>
      </c>
      <c r="C54" s="69">
        <v>41.0</v>
      </c>
      <c r="D54" s="69">
        <v>61.0</v>
      </c>
      <c r="E54" s="69">
        <v>51.0</v>
      </c>
      <c r="F54" s="72"/>
      <c r="G54" s="72"/>
      <c r="H54" s="72"/>
      <c r="I54" s="72"/>
      <c r="J54" s="72">
        <f t="shared" si="18"/>
        <v>207</v>
      </c>
      <c r="K54" s="72">
        <f t="shared" si="19"/>
        <v>0</v>
      </c>
      <c r="L54" s="68">
        <f t="shared" si="20"/>
        <v>207</v>
      </c>
      <c r="M54" s="78"/>
      <c r="N54" s="21"/>
      <c r="Q54" s="22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</row>
    <row r="55">
      <c r="A55" s="68" t="s">
        <v>1266</v>
      </c>
      <c r="B55" s="69">
        <v>47.0</v>
      </c>
      <c r="C55" s="69">
        <v>40.0</v>
      </c>
      <c r="D55" s="69">
        <v>47.0</v>
      </c>
      <c r="E55" s="69">
        <v>31.0</v>
      </c>
      <c r="F55" s="72"/>
      <c r="G55" s="72"/>
      <c r="H55" s="72"/>
      <c r="I55" s="72"/>
      <c r="J55" s="72">
        <f t="shared" si="18"/>
        <v>165</v>
      </c>
      <c r="K55" s="72">
        <f t="shared" si="19"/>
        <v>0</v>
      </c>
      <c r="L55" s="68">
        <f t="shared" si="20"/>
        <v>165</v>
      </c>
      <c r="M55" s="78"/>
      <c r="N55" s="21"/>
      <c r="Q55" s="22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</row>
    <row r="56">
      <c r="A56" s="68" t="s">
        <v>1267</v>
      </c>
      <c r="B56" s="69">
        <v>69.0</v>
      </c>
      <c r="C56" s="69">
        <v>59.0</v>
      </c>
      <c r="D56" s="69">
        <v>70.0</v>
      </c>
      <c r="E56" s="69">
        <v>81.0</v>
      </c>
      <c r="F56" s="72"/>
      <c r="G56" s="72"/>
      <c r="H56" s="72"/>
      <c r="I56" s="72"/>
      <c r="J56" s="72">
        <f t="shared" si="18"/>
        <v>279</v>
      </c>
      <c r="K56" s="72">
        <f t="shared" si="19"/>
        <v>0</v>
      </c>
      <c r="L56" s="68">
        <f t="shared" si="20"/>
        <v>279</v>
      </c>
      <c r="M56" s="78"/>
      <c r="N56" s="23"/>
      <c r="O56" s="25"/>
      <c r="P56" s="25"/>
      <c r="Q56" s="24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</row>
    <row r="57">
      <c r="A57" s="68" t="s">
        <v>1268</v>
      </c>
      <c r="B57" s="69">
        <v>102.0</v>
      </c>
      <c r="C57" s="69">
        <v>124.0</v>
      </c>
      <c r="D57" s="69">
        <v>131.0</v>
      </c>
      <c r="E57" s="69">
        <v>123.0</v>
      </c>
      <c r="F57" s="72"/>
      <c r="G57" s="72"/>
      <c r="H57" s="72"/>
      <c r="I57" s="72"/>
      <c r="J57" s="72">
        <f t="shared" si="18"/>
        <v>480</v>
      </c>
      <c r="K57" s="72">
        <f t="shared" si="19"/>
        <v>0</v>
      </c>
      <c r="L57" s="68">
        <f t="shared" si="20"/>
        <v>480</v>
      </c>
      <c r="M57" s="78"/>
      <c r="N57" s="146" t="s">
        <v>1269</v>
      </c>
      <c r="Q57" s="22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</row>
    <row r="58">
      <c r="A58" s="68" t="s">
        <v>1270</v>
      </c>
      <c r="B58" s="69">
        <v>123.0</v>
      </c>
      <c r="C58" s="69">
        <v>112.0</v>
      </c>
      <c r="D58" s="69">
        <v>129.0</v>
      </c>
      <c r="E58" s="69">
        <v>126.0</v>
      </c>
      <c r="F58" s="72"/>
      <c r="G58" s="72"/>
      <c r="H58" s="72"/>
      <c r="I58" s="72"/>
      <c r="J58" s="72">
        <f t="shared" si="18"/>
        <v>490</v>
      </c>
      <c r="K58" s="72">
        <f t="shared" si="19"/>
        <v>0</v>
      </c>
      <c r="L58" s="68">
        <f t="shared" si="20"/>
        <v>490</v>
      </c>
      <c r="M58" s="78"/>
      <c r="N58" s="21"/>
      <c r="Q58" s="22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</row>
    <row r="59">
      <c r="A59" s="68" t="s">
        <v>1271</v>
      </c>
      <c r="B59" s="69">
        <v>123.0</v>
      </c>
      <c r="C59" s="69">
        <v>104.0</v>
      </c>
      <c r="D59" s="69">
        <v>114.0</v>
      </c>
      <c r="E59" s="69">
        <v>125.0</v>
      </c>
      <c r="F59" s="72"/>
      <c r="G59" s="72"/>
      <c r="H59" s="72"/>
      <c r="I59" s="72"/>
      <c r="J59" s="72">
        <f t="shared" si="18"/>
        <v>466</v>
      </c>
      <c r="K59" s="72">
        <f t="shared" si="19"/>
        <v>0</v>
      </c>
      <c r="L59" s="68">
        <f t="shared" si="20"/>
        <v>466</v>
      </c>
      <c r="M59" s="78"/>
      <c r="N59" s="21"/>
      <c r="Q59" s="22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</row>
    <row r="60">
      <c r="A60" s="68" t="s">
        <v>1272</v>
      </c>
      <c r="B60" s="69">
        <v>95.0</v>
      </c>
      <c r="C60" s="69">
        <v>111.0</v>
      </c>
      <c r="D60" s="69">
        <v>105.0</v>
      </c>
      <c r="E60" s="69">
        <v>111.0</v>
      </c>
      <c r="F60" s="72"/>
      <c r="G60" s="72"/>
      <c r="H60" s="72"/>
      <c r="I60" s="72"/>
      <c r="J60" s="72">
        <f t="shared" si="18"/>
        <v>422</v>
      </c>
      <c r="K60" s="72">
        <f t="shared" si="19"/>
        <v>0</v>
      </c>
      <c r="L60" s="68">
        <f t="shared" si="20"/>
        <v>422</v>
      </c>
      <c r="M60" s="78"/>
      <c r="N60" s="21"/>
      <c r="Q60" s="22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</row>
    <row r="61">
      <c r="A61" s="68" t="s">
        <v>1273</v>
      </c>
      <c r="B61" s="69">
        <v>83.0</v>
      </c>
      <c r="C61" s="69">
        <v>129.0</v>
      </c>
      <c r="D61" s="69">
        <v>147.0</v>
      </c>
      <c r="E61" s="69">
        <v>106.0</v>
      </c>
      <c r="F61" s="72"/>
      <c r="G61" s="72"/>
      <c r="H61" s="72"/>
      <c r="I61" s="72"/>
      <c r="J61" s="72">
        <f t="shared" si="18"/>
        <v>465</v>
      </c>
      <c r="K61" s="72">
        <f t="shared" si="19"/>
        <v>0</v>
      </c>
      <c r="L61" s="68">
        <f t="shared" si="20"/>
        <v>465</v>
      </c>
      <c r="M61" s="78"/>
      <c r="N61" s="21"/>
      <c r="Q61" s="22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</row>
    <row r="62">
      <c r="A62" s="68" t="s">
        <v>1274</v>
      </c>
      <c r="B62" s="69">
        <v>96.0</v>
      </c>
      <c r="C62" s="69">
        <v>106.0</v>
      </c>
      <c r="D62" s="69">
        <v>124.0</v>
      </c>
      <c r="E62" s="69">
        <v>116.0</v>
      </c>
      <c r="F62" s="72"/>
      <c r="G62" s="72"/>
      <c r="H62" s="72"/>
      <c r="I62" s="72"/>
      <c r="J62" s="72">
        <f t="shared" si="18"/>
        <v>442</v>
      </c>
      <c r="K62" s="72">
        <f t="shared" si="19"/>
        <v>0</v>
      </c>
      <c r="L62" s="68">
        <f t="shared" si="20"/>
        <v>442</v>
      </c>
      <c r="M62" s="78"/>
      <c r="N62" s="23"/>
      <c r="O62" s="25"/>
      <c r="P62" s="25"/>
      <c r="Q62" s="24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</row>
    <row r="63">
      <c r="A63" s="68" t="s">
        <v>1275</v>
      </c>
      <c r="B63" s="69">
        <v>101.0</v>
      </c>
      <c r="C63" s="69">
        <v>107.0</v>
      </c>
      <c r="D63" s="69">
        <v>117.0</v>
      </c>
      <c r="E63" s="69">
        <v>104.0</v>
      </c>
      <c r="F63" s="72"/>
      <c r="G63" s="72"/>
      <c r="H63" s="72"/>
      <c r="I63" s="72"/>
      <c r="J63" s="72">
        <f t="shared" si="18"/>
        <v>429</v>
      </c>
      <c r="K63" s="72">
        <f t="shared" si="19"/>
        <v>0</v>
      </c>
      <c r="L63" s="68">
        <f t="shared" si="20"/>
        <v>429</v>
      </c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</row>
    <row r="64">
      <c r="A64" s="68" t="s">
        <v>1276</v>
      </c>
      <c r="B64" s="69">
        <v>99.0</v>
      </c>
      <c r="C64" s="69">
        <v>84.0</v>
      </c>
      <c r="D64" s="69">
        <v>113.0</v>
      </c>
      <c r="E64" s="69">
        <v>84.0</v>
      </c>
      <c r="F64" s="72"/>
      <c r="G64" s="72"/>
      <c r="H64" s="72"/>
      <c r="I64" s="72"/>
      <c r="J64" s="72">
        <f t="shared" si="18"/>
        <v>380</v>
      </c>
      <c r="K64" s="72">
        <f t="shared" si="19"/>
        <v>0</v>
      </c>
      <c r="L64" s="68">
        <f t="shared" si="20"/>
        <v>380</v>
      </c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</row>
    <row r="65">
      <c r="A65" s="65" t="s">
        <v>1232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5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</row>
    <row r="66">
      <c r="A66" s="86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</row>
    <row r="67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</row>
    <row r="68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149" t="s">
        <v>1033</v>
      </c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</row>
    <row r="69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</row>
    <row r="70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</row>
    <row r="7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</row>
    <row r="72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  <c r="AE620" s="78"/>
      <c r="AF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  <c r="AE621" s="78"/>
      <c r="AF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  <c r="AE622" s="78"/>
      <c r="AF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  <c r="AE623" s="78"/>
      <c r="AF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  <c r="AE624" s="78"/>
      <c r="AF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  <c r="AE626" s="78"/>
      <c r="AF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  <c r="AE627" s="78"/>
      <c r="AF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  <c r="AE628" s="78"/>
      <c r="AF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  <c r="AE629" s="78"/>
      <c r="AF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  <c r="AE630" s="78"/>
      <c r="AF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  <c r="AE631" s="78"/>
      <c r="AF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  <c r="AE632" s="78"/>
      <c r="AF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  <c r="AE633" s="78"/>
      <c r="AF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  <c r="AE634" s="78"/>
      <c r="AF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  <c r="AE635" s="78"/>
      <c r="AF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  <c r="AE636" s="78"/>
      <c r="AF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  <c r="AE655" s="78"/>
      <c r="AF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  <c r="AE662" s="78"/>
      <c r="AF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  <c r="AE663" s="78"/>
      <c r="AF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  <c r="AE664" s="78"/>
      <c r="AF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  <c r="AE667" s="78"/>
      <c r="AF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  <c r="AE668" s="78"/>
      <c r="AF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  <c r="AE675" s="78"/>
      <c r="AF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  <c r="AE676" s="78"/>
      <c r="AF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  <c r="AE677" s="78"/>
      <c r="AF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  <c r="AE726" s="78"/>
      <c r="AF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  <c r="AE727" s="78"/>
      <c r="AF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  <c r="AE728" s="78"/>
      <c r="AF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  <c r="AE729" s="78"/>
      <c r="AF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  <c r="AE730" s="78"/>
      <c r="AF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  <c r="AE731" s="78"/>
      <c r="AF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  <c r="AE733" s="78"/>
      <c r="AF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  <c r="AE734" s="78"/>
      <c r="AF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  <c r="AE735" s="78"/>
      <c r="AF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  <c r="AE736" s="78"/>
      <c r="AF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  <c r="AE737" s="78"/>
      <c r="AF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  <c r="AE738" s="78"/>
      <c r="AF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  <c r="AE739" s="78"/>
      <c r="AF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  <c r="AE740" s="78"/>
      <c r="AF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  <c r="AE741" s="78"/>
      <c r="AF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  <c r="AE742" s="78"/>
      <c r="AF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  <c r="AE743" s="78"/>
      <c r="AF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  <c r="AE744" s="78"/>
      <c r="AF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  <c r="AE745" s="78"/>
      <c r="AF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  <c r="AE746" s="78"/>
      <c r="AF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  <c r="AE747" s="78"/>
      <c r="AF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  <c r="AE748" s="78"/>
      <c r="AF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  <c r="AE749" s="78"/>
      <c r="AF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  <c r="AE750" s="78"/>
      <c r="AF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  <c r="AE751" s="78"/>
      <c r="AF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  <c r="AE752" s="78"/>
      <c r="AF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  <c r="AE753" s="78"/>
      <c r="AF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  <c r="AE755" s="78"/>
      <c r="AF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  <c r="AE756" s="78"/>
      <c r="AF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  <c r="AE757" s="78"/>
      <c r="AF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  <c r="AE758" s="78"/>
      <c r="AF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  <c r="AE759" s="78"/>
      <c r="AF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  <c r="AE760" s="78"/>
      <c r="AF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  <c r="AE761" s="78"/>
      <c r="AF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  <c r="AE762" s="78"/>
      <c r="AF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  <c r="AE763" s="78"/>
      <c r="AF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  <c r="AE764" s="78"/>
      <c r="AF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  <c r="AE765" s="78"/>
      <c r="AF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  <c r="AE766" s="78"/>
      <c r="AF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  <c r="AE767" s="78"/>
      <c r="AF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  <c r="AE768" s="78"/>
      <c r="AF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  <c r="AE769" s="78"/>
      <c r="AF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  <c r="AE770" s="78"/>
      <c r="AF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  <c r="AE777" s="78"/>
      <c r="AF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  <c r="AE778" s="78"/>
      <c r="AF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  <c r="AE779" s="78"/>
      <c r="AF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  <c r="AE780" s="78"/>
      <c r="AF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  <c r="AE781" s="78"/>
      <c r="AF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  <c r="AE782" s="78"/>
      <c r="AF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  <c r="AE783" s="78"/>
      <c r="AF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  <c r="AE784" s="78"/>
      <c r="AF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  <c r="AE785" s="78"/>
      <c r="AF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  <c r="AE786" s="78"/>
      <c r="AF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  <c r="AE787" s="78"/>
      <c r="AF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  <c r="AE788" s="78"/>
      <c r="AF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  <c r="AE789" s="78"/>
      <c r="AF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  <c r="AE790" s="78"/>
      <c r="AF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  <c r="AE791" s="78"/>
      <c r="AF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  <c r="AE792" s="78"/>
      <c r="AF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  <c r="AE793" s="78"/>
      <c r="AF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  <c r="AE794" s="78"/>
      <c r="AF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  <c r="AE795" s="78"/>
      <c r="AF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  <c r="AE796" s="78"/>
      <c r="AF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  <c r="AE797" s="78"/>
      <c r="AF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  <c r="AE798" s="78"/>
      <c r="AF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  <c r="AE799" s="78"/>
      <c r="AF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  <c r="AE800" s="78"/>
      <c r="AF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  <c r="AE801" s="78"/>
      <c r="AF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  <c r="AE802" s="78"/>
      <c r="AF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  <c r="AE803" s="78"/>
      <c r="AF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  <c r="AE804" s="78"/>
      <c r="AF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  <c r="AE805" s="78"/>
      <c r="AF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  <c r="AE806" s="78"/>
      <c r="AF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  <c r="AE807" s="78"/>
      <c r="AF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  <c r="AE808" s="78"/>
      <c r="AF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  <c r="AE809" s="78"/>
      <c r="AF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  <c r="AE810" s="78"/>
      <c r="AF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  <c r="AE811" s="78"/>
      <c r="AF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  <c r="AE812" s="78"/>
      <c r="AF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  <c r="AE813" s="78"/>
      <c r="AF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  <c r="AE814" s="78"/>
      <c r="AF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  <c r="AE815" s="78"/>
      <c r="AF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  <c r="AE816" s="78"/>
      <c r="AF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  <c r="AE817" s="78"/>
      <c r="AF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  <c r="AE818" s="78"/>
      <c r="AF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  <c r="AE819" s="78"/>
      <c r="AF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  <c r="AE820" s="78"/>
      <c r="AF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  <c r="AE821" s="78"/>
      <c r="AF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  <c r="AE822" s="78"/>
      <c r="AF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  <c r="AE823" s="78"/>
      <c r="AF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  <c r="AE824" s="78"/>
      <c r="AF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  <c r="AE825" s="78"/>
      <c r="AF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  <c r="AE826" s="78"/>
      <c r="AF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  <c r="AE827" s="78"/>
      <c r="AF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  <c r="AE828" s="78"/>
      <c r="AF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  <c r="AE829" s="78"/>
      <c r="AF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  <c r="AE835" s="78"/>
      <c r="AF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  <c r="AE836" s="78"/>
      <c r="AF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  <c r="AE837" s="78"/>
      <c r="AF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  <c r="AE838" s="78"/>
      <c r="AF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  <c r="AE839" s="78"/>
      <c r="AF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  <c r="AE840" s="78"/>
      <c r="AF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  <c r="AE841" s="78"/>
      <c r="AF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  <c r="AE842" s="78"/>
      <c r="AF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  <c r="AE843" s="78"/>
      <c r="AF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  <c r="AE844" s="78"/>
      <c r="AF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  <c r="AE845" s="78"/>
      <c r="AF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  <c r="AE846" s="78"/>
      <c r="AF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  <c r="AE847" s="78"/>
      <c r="AF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  <c r="AE848" s="78"/>
      <c r="AF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  <c r="AE849" s="78"/>
      <c r="AF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  <c r="AE850" s="78"/>
      <c r="AF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  <c r="AE851" s="78"/>
      <c r="AF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  <c r="AE852" s="78"/>
      <c r="AF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  <c r="AE853" s="78"/>
      <c r="AF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  <c r="AE854" s="78"/>
      <c r="AF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  <c r="AE855" s="78"/>
      <c r="AF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  <c r="AE856" s="78"/>
      <c r="AF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  <c r="AE857" s="78"/>
      <c r="AF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  <c r="AE858" s="78"/>
      <c r="AF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  <c r="AE859" s="78"/>
      <c r="AF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  <c r="AE860" s="78"/>
      <c r="AF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  <c r="AE867" s="78"/>
      <c r="AF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  <c r="AE868" s="78"/>
      <c r="AF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  <c r="AE869" s="78"/>
      <c r="AF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  <c r="AE870" s="78"/>
      <c r="AF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  <c r="AE872" s="78"/>
      <c r="AF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  <c r="AE873" s="78"/>
      <c r="AF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  <c r="AE874" s="78"/>
      <c r="AF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  <c r="AE876" s="78"/>
      <c r="AF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  <c r="AE878" s="78"/>
      <c r="AF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  <c r="AE879" s="78"/>
      <c r="AF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  <c r="AE880" s="78"/>
      <c r="AF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  <c r="AE881" s="78"/>
      <c r="AF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  <c r="AE882" s="78"/>
      <c r="AF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  <c r="AE883" s="78"/>
      <c r="AF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  <c r="AE884" s="78"/>
      <c r="AF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  <c r="AE885" s="78"/>
      <c r="AF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  <c r="AE886" s="78"/>
      <c r="AF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  <c r="AE887" s="78"/>
      <c r="AF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  <c r="AE888" s="78"/>
      <c r="AF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  <c r="AE889" s="78"/>
      <c r="AF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  <c r="AE890" s="78"/>
      <c r="AF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  <c r="AE891" s="78"/>
      <c r="AF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  <c r="AE892" s="78"/>
      <c r="AF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  <c r="AE893" s="78"/>
      <c r="AF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  <c r="AE894" s="78"/>
      <c r="AF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  <c r="AE895" s="78"/>
      <c r="AF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  <c r="AE896" s="78"/>
      <c r="AF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  <c r="AE897" s="78"/>
      <c r="AF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  <c r="AE898" s="78"/>
      <c r="AF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  <c r="AE899" s="78"/>
      <c r="AF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  <c r="AE900" s="78"/>
      <c r="AF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  <c r="AE901" s="78"/>
      <c r="AF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  <c r="AE902" s="78"/>
      <c r="AF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  <c r="AE903" s="78"/>
      <c r="AF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  <c r="AE904" s="78"/>
      <c r="AF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  <c r="AE905" s="78"/>
      <c r="AF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  <c r="AE906" s="78"/>
      <c r="AF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  <c r="AE907" s="78"/>
      <c r="AF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  <c r="AE908" s="78"/>
      <c r="AF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  <c r="AE909" s="78"/>
      <c r="AF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  <c r="AE910" s="78"/>
      <c r="AF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  <c r="AE911" s="78"/>
      <c r="AF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  <c r="AE912" s="78"/>
      <c r="AF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  <c r="AE913" s="78"/>
      <c r="AF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  <c r="AE914" s="78"/>
      <c r="AF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  <c r="AE915" s="78"/>
      <c r="AF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  <c r="AE916" s="78"/>
      <c r="AF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  <c r="AE917" s="78"/>
      <c r="AF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  <c r="AE918" s="78"/>
      <c r="AF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  <c r="AE919" s="78"/>
      <c r="AF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  <c r="AE920" s="78"/>
      <c r="AF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  <c r="AE921" s="78"/>
      <c r="AF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  <c r="AE922" s="78"/>
      <c r="AF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  <c r="AE923" s="78"/>
      <c r="AF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  <c r="AE924" s="78"/>
      <c r="AF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  <c r="AE925" s="78"/>
      <c r="AF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  <c r="AE926" s="78"/>
      <c r="AF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  <c r="AE927" s="78"/>
      <c r="AF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  <c r="AE928" s="78"/>
      <c r="AF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  <c r="AE929" s="78"/>
      <c r="AF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  <c r="AE930" s="78"/>
      <c r="AF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  <c r="AE931" s="78"/>
      <c r="AF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  <c r="AE932" s="78"/>
      <c r="AF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  <c r="AE933" s="78"/>
      <c r="AF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  <c r="AE934" s="78"/>
      <c r="AF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  <c r="AE935" s="78"/>
      <c r="AF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  <c r="AE936" s="78"/>
      <c r="AF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  <c r="AE937" s="78"/>
      <c r="AF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  <c r="AE938" s="78"/>
      <c r="AF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  <c r="AE939" s="78"/>
      <c r="AF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  <c r="AE940" s="78"/>
      <c r="AF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  <c r="AE941" s="78"/>
      <c r="AF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  <c r="AE942" s="78"/>
      <c r="AF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  <c r="AE943" s="78"/>
      <c r="AF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  <c r="AE944" s="78"/>
      <c r="AF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  <c r="AE945" s="78"/>
      <c r="AF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  <c r="AE946" s="78"/>
      <c r="AF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  <c r="AE947" s="78"/>
      <c r="AF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  <c r="AE948" s="78"/>
      <c r="AF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  <c r="AE949" s="78"/>
      <c r="AF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  <c r="AE950" s="78"/>
      <c r="AF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  <c r="AE951" s="78"/>
      <c r="AF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  <c r="AE952" s="78"/>
      <c r="AF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  <c r="AE953" s="78"/>
      <c r="AF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  <c r="AE954" s="78"/>
      <c r="AF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  <c r="AE955" s="78"/>
      <c r="AF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  <c r="AE956" s="78"/>
      <c r="AF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  <c r="AE957" s="78"/>
      <c r="AF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  <c r="AE958" s="78"/>
      <c r="AF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  <c r="AE959" s="78"/>
      <c r="AF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  <c r="AE960" s="78"/>
      <c r="AF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  <c r="AE961" s="78"/>
      <c r="AF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  <c r="AE962" s="78"/>
      <c r="AF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  <c r="AE963" s="78"/>
      <c r="AF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  <c r="AE964" s="78"/>
      <c r="AF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  <c r="AE965" s="78"/>
      <c r="AF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  <c r="AE966" s="78"/>
      <c r="AF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  <c r="AE970" s="78"/>
      <c r="AF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  <c r="AE971" s="78"/>
      <c r="AF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  <c r="AE972" s="78"/>
      <c r="AF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  <c r="AE973" s="78"/>
      <c r="AF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  <c r="AE974" s="78"/>
      <c r="AF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  <c r="AE975" s="78"/>
      <c r="AF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  <c r="AE976" s="78"/>
      <c r="AF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  <c r="AE977" s="78"/>
      <c r="AF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  <c r="AE978" s="78"/>
      <c r="AF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  <c r="AE979" s="78"/>
      <c r="AF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  <c r="AE980" s="78"/>
      <c r="AF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  <c r="AE982" s="78"/>
      <c r="AF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  <c r="AE983" s="78"/>
      <c r="AF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  <c r="AE984" s="78"/>
      <c r="AF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  <c r="AE985" s="78"/>
      <c r="AF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  <c r="AE986" s="78"/>
      <c r="AF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  <c r="AE987" s="78"/>
      <c r="AF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  <c r="AE988" s="78"/>
      <c r="AF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  <c r="AE989" s="78"/>
      <c r="AF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  <c r="AE990" s="78"/>
      <c r="AF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  <c r="AF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  <c r="AF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  <c r="AE993" s="78"/>
      <c r="AF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  <c r="AE997" s="78"/>
      <c r="AF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  <c r="AE998" s="78"/>
      <c r="AF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  <c r="AE999" s="78"/>
      <c r="AF999" s="78"/>
    </row>
  </sheetData>
  <mergeCells count="26">
    <mergeCell ref="A1:L1"/>
    <mergeCell ref="N2:P2"/>
    <mergeCell ref="N3:P5"/>
    <mergeCell ref="A5:L5"/>
    <mergeCell ref="N6:P9"/>
    <mergeCell ref="A10:L10"/>
    <mergeCell ref="A13:L13"/>
    <mergeCell ref="N13:Q13"/>
    <mergeCell ref="N14:Q17"/>
    <mergeCell ref="N18:Q21"/>
    <mergeCell ref="A23:L23"/>
    <mergeCell ref="A26:L26"/>
    <mergeCell ref="N26:P26"/>
    <mergeCell ref="N27:P30"/>
    <mergeCell ref="N44:Q48"/>
    <mergeCell ref="N52:Q52"/>
    <mergeCell ref="N53:Q56"/>
    <mergeCell ref="N57:Q62"/>
    <mergeCell ref="N31:P34"/>
    <mergeCell ref="A36:L36"/>
    <mergeCell ref="A39:L39"/>
    <mergeCell ref="N39:Q39"/>
    <mergeCell ref="N40:Q43"/>
    <mergeCell ref="A48:L48"/>
    <mergeCell ref="A51:L51"/>
    <mergeCell ref="A65:L65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13"/>
  </cols>
  <sheetData>
    <row r="1">
      <c r="A1" s="65" t="s">
        <v>1277</v>
      </c>
      <c r="B1" s="4"/>
      <c r="C1" s="4"/>
      <c r="D1" s="4"/>
      <c r="E1" s="4"/>
      <c r="F1" s="4"/>
      <c r="G1" s="4"/>
      <c r="H1" s="4"/>
      <c r="I1" s="4"/>
      <c r="J1" s="4"/>
      <c r="K1" s="4"/>
      <c r="L1" s="5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</row>
    <row r="2">
      <c r="A2" s="68" t="s">
        <v>1278</v>
      </c>
      <c r="B2" s="68" t="s">
        <v>735</v>
      </c>
      <c r="C2" s="68" t="s">
        <v>736</v>
      </c>
      <c r="D2" s="68" t="s">
        <v>737</v>
      </c>
      <c r="E2" s="68" t="s">
        <v>738</v>
      </c>
      <c r="F2" s="68" t="s">
        <v>739</v>
      </c>
      <c r="G2" s="68" t="s">
        <v>740</v>
      </c>
      <c r="H2" s="68" t="s">
        <v>741</v>
      </c>
      <c r="I2" s="68" t="s">
        <v>742</v>
      </c>
      <c r="J2" s="68" t="s">
        <v>743</v>
      </c>
      <c r="K2" s="68" t="s">
        <v>744</v>
      </c>
      <c r="L2" s="68" t="s">
        <v>4</v>
      </c>
      <c r="M2" s="78"/>
      <c r="N2" s="48"/>
      <c r="O2" s="48"/>
      <c r="P2" s="4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</row>
    <row r="3">
      <c r="A3" s="68" t="s">
        <v>1140</v>
      </c>
      <c r="B3" s="69">
        <v>4.0</v>
      </c>
      <c r="C3" s="69">
        <v>2.0</v>
      </c>
      <c r="D3" s="69">
        <v>2.0</v>
      </c>
      <c r="E3" s="150"/>
      <c r="F3" s="69"/>
      <c r="G3" s="69"/>
      <c r="H3" s="69"/>
      <c r="I3" s="69"/>
      <c r="J3" s="69">
        <f t="shared" ref="J3:J16" si="1">SUM(B3:E3)</f>
        <v>8</v>
      </c>
      <c r="K3" s="69">
        <f t="shared" ref="K3:K16" si="2">SUM(F3:I3)</f>
        <v>0</v>
      </c>
      <c r="L3" s="68">
        <f t="shared" ref="L3:L16" si="3">SUM(J3:K3)</f>
        <v>8</v>
      </c>
      <c r="M3" s="78"/>
      <c r="N3" s="48"/>
      <c r="O3" s="48"/>
      <c r="P3" s="4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</row>
    <row r="4">
      <c r="A4" s="68" t="s">
        <v>1141</v>
      </c>
      <c r="B4" s="132">
        <v>175326.0</v>
      </c>
      <c r="C4" s="132">
        <v>137378.0</v>
      </c>
      <c r="D4" s="132">
        <v>123675.0</v>
      </c>
      <c r="E4" s="150"/>
      <c r="F4" s="132"/>
      <c r="G4" s="132"/>
      <c r="H4" s="132"/>
      <c r="I4" s="132"/>
      <c r="J4" s="132">
        <f t="shared" si="1"/>
        <v>436379</v>
      </c>
      <c r="K4" s="132">
        <f t="shared" si="2"/>
        <v>0</v>
      </c>
      <c r="L4" s="134">
        <f t="shared" si="3"/>
        <v>436379</v>
      </c>
      <c r="M4" s="78"/>
      <c r="N4" s="48"/>
      <c r="O4" s="48"/>
      <c r="P4" s="4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</row>
    <row r="5">
      <c r="A5" s="68" t="s">
        <v>1142</v>
      </c>
      <c r="B5" s="69">
        <v>481.0</v>
      </c>
      <c r="C5" s="69">
        <v>573.0</v>
      </c>
      <c r="D5" s="69">
        <v>570.0</v>
      </c>
      <c r="E5" s="150"/>
      <c r="F5" s="132"/>
      <c r="G5" s="132"/>
      <c r="H5" s="132"/>
      <c r="I5" s="132"/>
      <c r="J5" s="69">
        <f t="shared" si="1"/>
        <v>1624</v>
      </c>
      <c r="K5" s="132">
        <f t="shared" si="2"/>
        <v>0</v>
      </c>
      <c r="L5" s="68">
        <f t="shared" si="3"/>
        <v>1624</v>
      </c>
      <c r="M5" s="78"/>
      <c r="N5" s="48"/>
      <c r="O5" s="48"/>
      <c r="P5" s="4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</row>
    <row r="6">
      <c r="A6" s="68" t="s">
        <v>1143</v>
      </c>
      <c r="B6" s="69">
        <v>0.0</v>
      </c>
      <c r="C6" s="69">
        <v>0.0</v>
      </c>
      <c r="D6" s="69">
        <v>166.0</v>
      </c>
      <c r="E6" s="150"/>
      <c r="F6" s="69"/>
      <c r="G6" s="69"/>
      <c r="H6" s="69"/>
      <c r="I6" s="69"/>
      <c r="J6" s="69">
        <f t="shared" si="1"/>
        <v>166</v>
      </c>
      <c r="K6" s="69">
        <f t="shared" si="2"/>
        <v>0</v>
      </c>
      <c r="L6" s="68">
        <f t="shared" si="3"/>
        <v>166</v>
      </c>
      <c r="M6" s="78"/>
      <c r="N6" s="48"/>
      <c r="O6" s="48"/>
      <c r="P6" s="4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</row>
    <row r="7">
      <c r="A7" s="68" t="s">
        <v>1144</v>
      </c>
      <c r="B7" s="132">
        <v>2288.0</v>
      </c>
      <c r="C7" s="132">
        <v>1621.0</v>
      </c>
      <c r="D7" s="132">
        <v>1720.0</v>
      </c>
      <c r="E7" s="150"/>
      <c r="F7" s="132"/>
      <c r="G7" s="132"/>
      <c r="H7" s="132"/>
      <c r="I7" s="132"/>
      <c r="J7" s="132">
        <f t="shared" si="1"/>
        <v>5629</v>
      </c>
      <c r="K7" s="132">
        <f t="shared" si="2"/>
        <v>0</v>
      </c>
      <c r="L7" s="134">
        <f t="shared" si="3"/>
        <v>5629</v>
      </c>
      <c r="M7" s="78"/>
      <c r="N7" s="48"/>
      <c r="O7" s="48"/>
      <c r="P7" s="4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</row>
    <row r="8">
      <c r="A8" s="68" t="s">
        <v>1145</v>
      </c>
      <c r="B8" s="132">
        <v>1103.0</v>
      </c>
      <c r="C8" s="132">
        <v>1068.0</v>
      </c>
      <c r="D8" s="132">
        <v>1215.0</v>
      </c>
      <c r="E8" s="150"/>
      <c r="F8" s="132"/>
      <c r="G8" s="132"/>
      <c r="H8" s="132"/>
      <c r="I8" s="132"/>
      <c r="J8" s="132">
        <f t="shared" si="1"/>
        <v>3386</v>
      </c>
      <c r="K8" s="132">
        <f t="shared" si="2"/>
        <v>0</v>
      </c>
      <c r="L8" s="134">
        <f t="shared" si="3"/>
        <v>3386</v>
      </c>
      <c r="M8" s="78"/>
      <c r="N8" s="48"/>
      <c r="O8" s="48"/>
      <c r="P8" s="4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</row>
    <row r="9">
      <c r="A9" s="68" t="s">
        <v>1279</v>
      </c>
      <c r="B9" s="69">
        <v>235.0</v>
      </c>
      <c r="C9" s="69">
        <v>183.0</v>
      </c>
      <c r="D9" s="69">
        <v>579.0</v>
      </c>
      <c r="E9" s="150"/>
      <c r="F9" s="69"/>
      <c r="G9" s="69"/>
      <c r="H9" s="69"/>
      <c r="I9" s="69"/>
      <c r="J9" s="69">
        <f t="shared" si="1"/>
        <v>997</v>
      </c>
      <c r="K9" s="69">
        <f t="shared" si="2"/>
        <v>0</v>
      </c>
      <c r="L9" s="68">
        <f t="shared" si="3"/>
        <v>997</v>
      </c>
      <c r="M9" s="78"/>
      <c r="N9" s="48"/>
      <c r="O9" s="48"/>
      <c r="P9" s="4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</row>
    <row r="10">
      <c r="A10" s="68" t="s">
        <v>1280</v>
      </c>
      <c r="B10" s="69">
        <v>162.0</v>
      </c>
      <c r="C10" s="69">
        <v>221.0</v>
      </c>
      <c r="D10" s="69">
        <v>444.0</v>
      </c>
      <c r="E10" s="150"/>
      <c r="F10" s="69"/>
      <c r="G10" s="69"/>
      <c r="H10" s="69"/>
      <c r="I10" s="69"/>
      <c r="J10" s="69">
        <f t="shared" si="1"/>
        <v>827</v>
      </c>
      <c r="K10" s="69">
        <f t="shared" si="2"/>
        <v>0</v>
      </c>
      <c r="L10" s="68">
        <f t="shared" si="3"/>
        <v>827</v>
      </c>
      <c r="M10" s="78"/>
      <c r="N10" s="48"/>
      <c r="O10" s="48"/>
      <c r="P10" s="4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</row>
    <row r="11">
      <c r="A11" s="68" t="s">
        <v>1146</v>
      </c>
      <c r="B11" s="69">
        <v>175.0</v>
      </c>
      <c r="C11" s="69">
        <v>87.0</v>
      </c>
      <c r="D11" s="69">
        <v>95.0</v>
      </c>
      <c r="E11" s="150"/>
      <c r="F11" s="69"/>
      <c r="G11" s="69"/>
      <c r="H11" s="69"/>
      <c r="I11" s="69"/>
      <c r="J11" s="69">
        <f t="shared" si="1"/>
        <v>357</v>
      </c>
      <c r="K11" s="69">
        <f t="shared" si="2"/>
        <v>0</v>
      </c>
      <c r="L11" s="68">
        <f t="shared" si="3"/>
        <v>357</v>
      </c>
      <c r="M11" s="78"/>
      <c r="N11" s="48"/>
      <c r="O11" s="48"/>
      <c r="P11" s="4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</row>
    <row r="12">
      <c r="A12" s="68" t="s">
        <v>1281</v>
      </c>
      <c r="B12" s="69">
        <v>0.0</v>
      </c>
      <c r="C12" s="69">
        <v>3.0</v>
      </c>
      <c r="D12" s="69">
        <v>1.0</v>
      </c>
      <c r="E12" s="150"/>
      <c r="F12" s="69"/>
      <c r="G12" s="69"/>
      <c r="H12" s="69"/>
      <c r="I12" s="69"/>
      <c r="J12" s="69">
        <f t="shared" si="1"/>
        <v>4</v>
      </c>
      <c r="K12" s="69">
        <f t="shared" si="2"/>
        <v>0</v>
      </c>
      <c r="L12" s="68">
        <f t="shared" si="3"/>
        <v>4</v>
      </c>
      <c r="M12" s="78"/>
      <c r="N12" s="48"/>
      <c r="O12" s="48"/>
      <c r="P12" s="4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</row>
    <row r="13">
      <c r="A13" s="68" t="s">
        <v>1148</v>
      </c>
      <c r="B13" s="69">
        <v>163.0</v>
      </c>
      <c r="C13" s="69">
        <v>178.0</v>
      </c>
      <c r="D13" s="69">
        <v>134.0</v>
      </c>
      <c r="E13" s="150"/>
      <c r="F13" s="69"/>
      <c r="G13" s="69"/>
      <c r="H13" s="69"/>
      <c r="I13" s="69"/>
      <c r="J13" s="69">
        <f t="shared" si="1"/>
        <v>475</v>
      </c>
      <c r="K13" s="69">
        <f t="shared" si="2"/>
        <v>0</v>
      </c>
      <c r="L13" s="68">
        <f t="shared" si="3"/>
        <v>475</v>
      </c>
      <c r="M13" s="78"/>
      <c r="N13" s="48"/>
      <c r="O13" s="48"/>
      <c r="P13" s="4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</row>
    <row r="14">
      <c r="A14" s="68" t="s">
        <v>1282</v>
      </c>
      <c r="B14" s="69">
        <v>70.0</v>
      </c>
      <c r="C14" s="69">
        <v>102.0</v>
      </c>
      <c r="D14" s="69">
        <v>96.0</v>
      </c>
      <c r="E14" s="150"/>
      <c r="F14" s="69"/>
      <c r="G14" s="69"/>
      <c r="H14" s="69"/>
      <c r="I14" s="69"/>
      <c r="J14" s="69">
        <f t="shared" si="1"/>
        <v>268</v>
      </c>
      <c r="K14" s="69">
        <f t="shared" si="2"/>
        <v>0</v>
      </c>
      <c r="L14" s="68">
        <f t="shared" si="3"/>
        <v>268</v>
      </c>
      <c r="M14" s="78"/>
      <c r="N14" s="48"/>
      <c r="O14" s="48"/>
      <c r="P14" s="4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</row>
    <row r="15">
      <c r="A15" s="68" t="s">
        <v>1283</v>
      </c>
      <c r="B15" s="132">
        <v>6259.0</v>
      </c>
      <c r="C15" s="132">
        <v>4534.0</v>
      </c>
      <c r="D15" s="132">
        <v>7008.0</v>
      </c>
      <c r="E15" s="150"/>
      <c r="F15" s="132"/>
      <c r="G15" s="132"/>
      <c r="H15" s="132"/>
      <c r="I15" s="132"/>
      <c r="J15" s="132">
        <f t="shared" si="1"/>
        <v>17801</v>
      </c>
      <c r="K15" s="132">
        <f t="shared" si="2"/>
        <v>0</v>
      </c>
      <c r="L15" s="134">
        <f t="shared" si="3"/>
        <v>17801</v>
      </c>
      <c r="M15" s="78"/>
      <c r="N15" s="48"/>
      <c r="O15" s="48"/>
      <c r="P15" s="4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</row>
    <row r="16">
      <c r="A16" s="68" t="s">
        <v>1284</v>
      </c>
      <c r="B16" s="69">
        <v>23.0</v>
      </c>
      <c r="C16" s="69">
        <v>43.0</v>
      </c>
      <c r="D16" s="69">
        <v>15.0</v>
      </c>
      <c r="E16" s="150"/>
      <c r="F16" s="69"/>
      <c r="G16" s="69"/>
      <c r="H16" s="69"/>
      <c r="I16" s="69"/>
      <c r="J16" s="69">
        <f t="shared" si="1"/>
        <v>81</v>
      </c>
      <c r="K16" s="69">
        <f t="shared" si="2"/>
        <v>0</v>
      </c>
      <c r="L16" s="68">
        <f t="shared" si="3"/>
        <v>81</v>
      </c>
      <c r="M16" s="78"/>
      <c r="N16" s="48"/>
      <c r="O16" s="48"/>
      <c r="P16" s="4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</row>
    <row r="17">
      <c r="A17" s="68" t="s">
        <v>4</v>
      </c>
      <c r="B17" s="134">
        <f t="shared" ref="B17:L17" si="4">SUM(B3:B16)</f>
        <v>186289</v>
      </c>
      <c r="C17" s="134">
        <f t="shared" si="4"/>
        <v>145993</v>
      </c>
      <c r="D17" s="134">
        <f t="shared" si="4"/>
        <v>135720</v>
      </c>
      <c r="E17" s="134">
        <f t="shared" si="4"/>
        <v>0</v>
      </c>
      <c r="F17" s="134">
        <f t="shared" si="4"/>
        <v>0</v>
      </c>
      <c r="G17" s="134">
        <f t="shared" si="4"/>
        <v>0</v>
      </c>
      <c r="H17" s="134">
        <f t="shared" si="4"/>
        <v>0</v>
      </c>
      <c r="I17" s="134">
        <f t="shared" si="4"/>
        <v>0</v>
      </c>
      <c r="J17" s="134">
        <f t="shared" si="4"/>
        <v>468002</v>
      </c>
      <c r="K17" s="134">
        <f t="shared" si="4"/>
        <v>0</v>
      </c>
      <c r="L17" s="134">
        <f t="shared" si="4"/>
        <v>468002</v>
      </c>
      <c r="M17" s="78"/>
      <c r="N17" s="48"/>
      <c r="O17" s="48"/>
      <c r="P17" s="4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</row>
    <row r="18">
      <c r="A18" s="65" t="s">
        <v>1285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5"/>
      <c r="M18" s="78"/>
      <c r="N18" s="48"/>
      <c r="O18" s="48"/>
      <c r="P18" s="4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</row>
    <row r="19">
      <c r="A19" s="65" t="s">
        <v>1286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5"/>
      <c r="M19" s="78"/>
      <c r="N19" s="48"/>
      <c r="O19" s="48"/>
      <c r="P19" s="4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</row>
    <row r="20">
      <c r="A20" s="86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48"/>
      <c r="O20" s="48"/>
      <c r="P20" s="4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</row>
    <row r="2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48"/>
      <c r="O21" s="48"/>
      <c r="P21" s="4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</row>
    <row r="22">
      <c r="A22" s="65" t="s">
        <v>1287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5"/>
      <c r="M22" s="78"/>
      <c r="N22" s="48"/>
      <c r="O22" s="48"/>
      <c r="P22" s="4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</row>
    <row r="23">
      <c r="A23" s="68" t="s">
        <v>1288</v>
      </c>
      <c r="B23" s="68" t="s">
        <v>735</v>
      </c>
      <c r="C23" s="68" t="s">
        <v>736</v>
      </c>
      <c r="D23" s="68" t="s">
        <v>737</v>
      </c>
      <c r="E23" s="68" t="s">
        <v>738</v>
      </c>
      <c r="F23" s="68" t="s">
        <v>739</v>
      </c>
      <c r="G23" s="68" t="s">
        <v>740</v>
      </c>
      <c r="H23" s="68" t="s">
        <v>741</v>
      </c>
      <c r="I23" s="68" t="s">
        <v>742</v>
      </c>
      <c r="J23" s="68" t="s">
        <v>743</v>
      </c>
      <c r="K23" s="68" t="s">
        <v>744</v>
      </c>
      <c r="L23" s="68" t="s">
        <v>4</v>
      </c>
      <c r="M23" s="78"/>
      <c r="N23" s="48"/>
      <c r="O23" s="48"/>
      <c r="P23" s="4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</row>
    <row r="24">
      <c r="A24" s="68" t="s">
        <v>1153</v>
      </c>
      <c r="B24" s="132">
        <v>1145.0</v>
      </c>
      <c r="C24" s="69">
        <v>937.0</v>
      </c>
      <c r="D24" s="132">
        <v>1226.0</v>
      </c>
      <c r="E24" s="150"/>
      <c r="F24" s="133"/>
      <c r="G24" s="133"/>
      <c r="H24" s="133"/>
      <c r="I24" s="133"/>
      <c r="J24" s="133">
        <f t="shared" ref="J24:J26" si="5">SUM(B24:E24)</f>
        <v>3308</v>
      </c>
      <c r="K24" s="133">
        <f t="shared" ref="K24:K26" si="6">SUM(F24:I24)</f>
        <v>0</v>
      </c>
      <c r="L24" s="134">
        <f t="shared" ref="L24:L26" si="7">SUM(J24:K24)</f>
        <v>3308</v>
      </c>
      <c r="M24" s="78"/>
      <c r="N24" s="48"/>
      <c r="O24" s="48"/>
      <c r="P24" s="4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</row>
    <row r="25">
      <c r="A25" s="68" t="s">
        <v>1289</v>
      </c>
      <c r="B25" s="69">
        <v>506.0</v>
      </c>
      <c r="C25" s="69">
        <v>24.0</v>
      </c>
      <c r="D25" s="69">
        <v>160.0</v>
      </c>
      <c r="E25" s="150"/>
      <c r="F25" s="72"/>
      <c r="G25" s="72"/>
      <c r="H25" s="72"/>
      <c r="I25" s="72"/>
      <c r="J25" s="133">
        <f t="shared" si="5"/>
        <v>690</v>
      </c>
      <c r="K25" s="133">
        <f t="shared" si="6"/>
        <v>0</v>
      </c>
      <c r="L25" s="134">
        <f t="shared" si="7"/>
        <v>690</v>
      </c>
      <c r="M25" s="78"/>
      <c r="N25" s="48"/>
      <c r="O25" s="48"/>
      <c r="P25" s="4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</row>
    <row r="26">
      <c r="A26" s="68" t="s">
        <v>1290</v>
      </c>
      <c r="B26" s="69">
        <v>93.0</v>
      </c>
      <c r="C26" s="69">
        <v>72.0</v>
      </c>
      <c r="D26" s="69">
        <v>75.0</v>
      </c>
      <c r="E26" s="150"/>
      <c r="F26" s="72"/>
      <c r="G26" s="72"/>
      <c r="H26" s="72"/>
      <c r="I26" s="72"/>
      <c r="J26" s="133">
        <f t="shared" si="5"/>
        <v>240</v>
      </c>
      <c r="K26" s="133">
        <f t="shared" si="6"/>
        <v>0</v>
      </c>
      <c r="L26" s="134">
        <f t="shared" si="7"/>
        <v>240</v>
      </c>
      <c r="M26" s="78"/>
      <c r="N26" s="48"/>
      <c r="O26" s="48"/>
      <c r="P26" s="4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</row>
    <row r="27">
      <c r="A27" s="68" t="s">
        <v>4</v>
      </c>
      <c r="B27" s="134">
        <f t="shared" ref="B27:L27" si="8">SUM(B24:B26)</f>
        <v>1744</v>
      </c>
      <c r="C27" s="134">
        <f t="shared" si="8"/>
        <v>1033</v>
      </c>
      <c r="D27" s="134">
        <f t="shared" si="8"/>
        <v>1461</v>
      </c>
      <c r="E27" s="134">
        <f t="shared" si="8"/>
        <v>0</v>
      </c>
      <c r="F27" s="134">
        <f t="shared" si="8"/>
        <v>0</v>
      </c>
      <c r="G27" s="134">
        <f t="shared" si="8"/>
        <v>0</v>
      </c>
      <c r="H27" s="134">
        <f t="shared" si="8"/>
        <v>0</v>
      </c>
      <c r="I27" s="134">
        <f t="shared" si="8"/>
        <v>0</v>
      </c>
      <c r="J27" s="134">
        <f t="shared" si="8"/>
        <v>4238</v>
      </c>
      <c r="K27" s="134">
        <f t="shared" si="8"/>
        <v>0</v>
      </c>
      <c r="L27" s="134">
        <f t="shared" si="8"/>
        <v>4238</v>
      </c>
      <c r="M27" s="78"/>
      <c r="N27" s="48"/>
      <c r="O27" s="48"/>
      <c r="P27" s="4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</row>
    <row r="28">
      <c r="A28" s="65" t="s">
        <v>1285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5"/>
      <c r="M28" s="78"/>
      <c r="N28" s="48"/>
      <c r="O28" s="48"/>
      <c r="P28" s="4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</row>
    <row r="29">
      <c r="A29" s="65" t="s">
        <v>1286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5"/>
      <c r="M29" s="78"/>
      <c r="N29" s="48"/>
      <c r="O29" s="48"/>
      <c r="P29" s="4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</row>
    <row r="30">
      <c r="A30" s="86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48"/>
      <c r="O30" s="48"/>
      <c r="P30" s="4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</row>
    <row r="3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48"/>
      <c r="O31" s="48"/>
      <c r="P31" s="4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</row>
    <row r="32">
      <c r="A32" s="65" t="s">
        <v>1291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5"/>
      <c r="M32" s="78"/>
      <c r="N32" s="48"/>
      <c r="O32" s="48"/>
      <c r="P32" s="4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</row>
    <row r="33">
      <c r="A33" s="68" t="s">
        <v>964</v>
      </c>
      <c r="B33" s="68" t="s">
        <v>735</v>
      </c>
      <c r="C33" s="68" t="s">
        <v>736</v>
      </c>
      <c r="D33" s="68" t="s">
        <v>737</v>
      </c>
      <c r="E33" s="68" t="s">
        <v>738</v>
      </c>
      <c r="F33" s="68" t="s">
        <v>739</v>
      </c>
      <c r="G33" s="68" t="s">
        <v>740</v>
      </c>
      <c r="H33" s="68" t="s">
        <v>741</v>
      </c>
      <c r="I33" s="68" t="s">
        <v>742</v>
      </c>
      <c r="J33" s="68" t="s">
        <v>743</v>
      </c>
      <c r="K33" s="68" t="s">
        <v>744</v>
      </c>
      <c r="L33" s="68" t="s">
        <v>658</v>
      </c>
      <c r="M33" s="78"/>
      <c r="N33" s="48"/>
      <c r="O33" s="48"/>
      <c r="P33" s="4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</row>
    <row r="34">
      <c r="A34" s="68" t="s">
        <v>45</v>
      </c>
      <c r="B34" s="69">
        <v>0.0</v>
      </c>
      <c r="C34" s="69">
        <v>37.0</v>
      </c>
      <c r="D34" s="69">
        <v>37.0</v>
      </c>
      <c r="E34" s="69">
        <v>32.0</v>
      </c>
      <c r="F34" s="72"/>
      <c r="G34" s="72"/>
      <c r="H34" s="72"/>
      <c r="I34" s="72"/>
      <c r="J34" s="72">
        <f t="shared" ref="J34:J54" si="9">SUM(B34:E34)</f>
        <v>106</v>
      </c>
      <c r="K34" s="72">
        <f t="shared" ref="K34:K54" si="10">SUM(F34:I34)</f>
        <v>0</v>
      </c>
      <c r="L34" s="68">
        <f t="shared" ref="L34:L54" si="11">SUM(J34:K34)</f>
        <v>106</v>
      </c>
      <c r="M34" s="78"/>
      <c r="N34" s="48"/>
      <c r="O34" s="48"/>
      <c r="P34" s="4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</row>
    <row r="35">
      <c r="A35" s="68" t="s">
        <v>46</v>
      </c>
      <c r="B35" s="69">
        <v>0.0</v>
      </c>
      <c r="C35" s="69">
        <v>15.0</v>
      </c>
      <c r="D35" s="69">
        <v>8.0</v>
      </c>
      <c r="E35" s="69">
        <v>12.0</v>
      </c>
      <c r="F35" s="72"/>
      <c r="G35" s="72"/>
      <c r="H35" s="72"/>
      <c r="I35" s="72"/>
      <c r="J35" s="72">
        <f t="shared" si="9"/>
        <v>35</v>
      </c>
      <c r="K35" s="72">
        <f t="shared" si="10"/>
        <v>0</v>
      </c>
      <c r="L35" s="68">
        <f t="shared" si="11"/>
        <v>35</v>
      </c>
      <c r="M35" s="78"/>
      <c r="N35" s="48"/>
      <c r="O35" s="48"/>
      <c r="P35" s="4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</row>
    <row r="36">
      <c r="A36" s="68" t="s">
        <v>47</v>
      </c>
      <c r="B36" s="69">
        <v>0.0</v>
      </c>
      <c r="C36" s="69">
        <v>7.0</v>
      </c>
      <c r="D36" s="69">
        <v>10.0</v>
      </c>
      <c r="E36" s="69">
        <v>8.0</v>
      </c>
      <c r="F36" s="72"/>
      <c r="G36" s="72"/>
      <c r="H36" s="72"/>
      <c r="I36" s="72"/>
      <c r="J36" s="72">
        <f t="shared" si="9"/>
        <v>25</v>
      </c>
      <c r="K36" s="72">
        <f t="shared" si="10"/>
        <v>0</v>
      </c>
      <c r="L36" s="68">
        <f t="shared" si="11"/>
        <v>25</v>
      </c>
      <c r="M36" s="78"/>
      <c r="N36" s="48"/>
      <c r="O36" s="48"/>
      <c r="P36" s="4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</row>
    <row r="37">
      <c r="A37" s="68" t="s">
        <v>48</v>
      </c>
      <c r="B37" s="69">
        <v>1.0</v>
      </c>
      <c r="C37" s="69">
        <v>43.0</v>
      </c>
      <c r="D37" s="69">
        <v>38.0</v>
      </c>
      <c r="E37" s="69">
        <v>38.0</v>
      </c>
      <c r="F37" s="72"/>
      <c r="G37" s="72"/>
      <c r="H37" s="72"/>
      <c r="I37" s="72"/>
      <c r="J37" s="72">
        <f t="shared" si="9"/>
        <v>120</v>
      </c>
      <c r="K37" s="72">
        <f t="shared" si="10"/>
        <v>0</v>
      </c>
      <c r="L37" s="68">
        <f t="shared" si="11"/>
        <v>120</v>
      </c>
      <c r="M37" s="78"/>
      <c r="N37" s="48"/>
      <c r="O37" s="48"/>
      <c r="P37" s="4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</row>
    <row r="38">
      <c r="A38" s="68" t="s">
        <v>49</v>
      </c>
      <c r="B38" s="69">
        <v>0.0</v>
      </c>
      <c r="C38" s="69">
        <v>60.0</v>
      </c>
      <c r="D38" s="69">
        <v>71.0</v>
      </c>
      <c r="E38" s="69">
        <v>39.0</v>
      </c>
      <c r="F38" s="72"/>
      <c r="G38" s="72"/>
      <c r="H38" s="72"/>
      <c r="I38" s="72"/>
      <c r="J38" s="72">
        <f t="shared" si="9"/>
        <v>170</v>
      </c>
      <c r="K38" s="72">
        <f t="shared" si="10"/>
        <v>0</v>
      </c>
      <c r="L38" s="68">
        <f t="shared" si="11"/>
        <v>170</v>
      </c>
      <c r="M38" s="78"/>
      <c r="N38" s="48"/>
      <c r="O38" s="48"/>
      <c r="P38" s="4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</row>
    <row r="39">
      <c r="A39" s="68" t="s">
        <v>50</v>
      </c>
      <c r="B39" s="69">
        <v>0.0</v>
      </c>
      <c r="C39" s="69">
        <v>20.0</v>
      </c>
      <c r="D39" s="69">
        <v>19.0</v>
      </c>
      <c r="E39" s="69">
        <v>14.0</v>
      </c>
      <c r="F39" s="72"/>
      <c r="G39" s="72"/>
      <c r="H39" s="72"/>
      <c r="I39" s="72"/>
      <c r="J39" s="72">
        <f t="shared" si="9"/>
        <v>53</v>
      </c>
      <c r="K39" s="72">
        <f t="shared" si="10"/>
        <v>0</v>
      </c>
      <c r="L39" s="68">
        <f t="shared" si="11"/>
        <v>53</v>
      </c>
      <c r="M39" s="78"/>
      <c r="N39" s="48"/>
      <c r="O39" s="48"/>
      <c r="P39" s="4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</row>
    <row r="40">
      <c r="A40" s="68" t="s">
        <v>51</v>
      </c>
      <c r="B40" s="69">
        <v>0.0</v>
      </c>
      <c r="C40" s="69">
        <v>19.0</v>
      </c>
      <c r="D40" s="69">
        <v>16.0</v>
      </c>
      <c r="E40" s="69">
        <v>6.0</v>
      </c>
      <c r="F40" s="72"/>
      <c r="G40" s="72"/>
      <c r="H40" s="72"/>
      <c r="I40" s="72"/>
      <c r="J40" s="72">
        <f t="shared" si="9"/>
        <v>41</v>
      </c>
      <c r="K40" s="72">
        <f t="shared" si="10"/>
        <v>0</v>
      </c>
      <c r="L40" s="68">
        <f t="shared" si="11"/>
        <v>41</v>
      </c>
      <c r="M40" s="78"/>
      <c r="N40" s="48"/>
      <c r="O40" s="48"/>
      <c r="P40" s="4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</row>
    <row r="41">
      <c r="A41" s="68" t="s">
        <v>52</v>
      </c>
      <c r="B41" s="69">
        <v>0.0</v>
      </c>
      <c r="C41" s="69">
        <v>12.0</v>
      </c>
      <c r="D41" s="69">
        <v>14.0</v>
      </c>
      <c r="E41" s="69">
        <v>10.0</v>
      </c>
      <c r="F41" s="72"/>
      <c r="G41" s="72"/>
      <c r="H41" s="72"/>
      <c r="I41" s="72"/>
      <c r="J41" s="72">
        <f t="shared" si="9"/>
        <v>36</v>
      </c>
      <c r="K41" s="72">
        <f t="shared" si="10"/>
        <v>0</v>
      </c>
      <c r="L41" s="68">
        <f t="shared" si="11"/>
        <v>36</v>
      </c>
      <c r="M41" s="78"/>
      <c r="N41" s="48"/>
      <c r="O41" s="48"/>
      <c r="P41" s="4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</row>
    <row r="42">
      <c r="A42" s="68" t="s">
        <v>53</v>
      </c>
      <c r="B42" s="69">
        <v>11.0</v>
      </c>
      <c r="C42" s="69">
        <v>78.0</v>
      </c>
      <c r="D42" s="69">
        <v>46.0</v>
      </c>
      <c r="E42" s="69">
        <v>48.0</v>
      </c>
      <c r="F42" s="72"/>
      <c r="G42" s="72"/>
      <c r="H42" s="72"/>
      <c r="I42" s="72"/>
      <c r="J42" s="72">
        <f t="shared" si="9"/>
        <v>183</v>
      </c>
      <c r="K42" s="72">
        <f t="shared" si="10"/>
        <v>0</v>
      </c>
      <c r="L42" s="68">
        <f t="shared" si="11"/>
        <v>183</v>
      </c>
      <c r="M42" s="78"/>
      <c r="N42" s="48"/>
      <c r="O42" s="48"/>
      <c r="P42" s="4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</row>
    <row r="43">
      <c r="A43" s="68" t="s">
        <v>54</v>
      </c>
      <c r="B43" s="69">
        <v>0.0</v>
      </c>
      <c r="C43" s="69">
        <v>50.0</v>
      </c>
      <c r="D43" s="69">
        <v>50.0</v>
      </c>
      <c r="E43" s="69">
        <v>42.0</v>
      </c>
      <c r="F43" s="72"/>
      <c r="G43" s="72"/>
      <c r="H43" s="72"/>
      <c r="I43" s="72"/>
      <c r="J43" s="72">
        <f t="shared" si="9"/>
        <v>142</v>
      </c>
      <c r="K43" s="72">
        <f t="shared" si="10"/>
        <v>0</v>
      </c>
      <c r="L43" s="68">
        <f t="shared" si="11"/>
        <v>142</v>
      </c>
      <c r="M43" s="78"/>
      <c r="N43" s="48"/>
      <c r="O43" s="48"/>
      <c r="P43" s="4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</row>
    <row r="44">
      <c r="A44" s="68" t="s">
        <v>55</v>
      </c>
      <c r="B44" s="69">
        <v>0.0</v>
      </c>
      <c r="C44" s="69">
        <v>32.0</v>
      </c>
      <c r="D44" s="69">
        <v>20.0</v>
      </c>
      <c r="E44" s="69">
        <v>28.0</v>
      </c>
      <c r="F44" s="72"/>
      <c r="G44" s="72"/>
      <c r="H44" s="72"/>
      <c r="I44" s="72"/>
      <c r="J44" s="72">
        <f t="shared" si="9"/>
        <v>80</v>
      </c>
      <c r="K44" s="72">
        <f t="shared" si="10"/>
        <v>0</v>
      </c>
      <c r="L44" s="68">
        <f t="shared" si="11"/>
        <v>80</v>
      </c>
      <c r="M44" s="78"/>
      <c r="N44" s="48"/>
      <c r="O44" s="48"/>
      <c r="P44" s="4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</row>
    <row r="45">
      <c r="A45" s="68" t="s">
        <v>56</v>
      </c>
      <c r="B45" s="69">
        <v>0.0</v>
      </c>
      <c r="C45" s="69">
        <v>30.0</v>
      </c>
      <c r="D45" s="69">
        <v>22.0</v>
      </c>
      <c r="E45" s="69">
        <v>39.0</v>
      </c>
      <c r="F45" s="72"/>
      <c r="G45" s="72"/>
      <c r="H45" s="72"/>
      <c r="I45" s="72"/>
      <c r="J45" s="72">
        <f t="shared" si="9"/>
        <v>91</v>
      </c>
      <c r="K45" s="72">
        <f t="shared" si="10"/>
        <v>0</v>
      </c>
      <c r="L45" s="68">
        <f t="shared" si="11"/>
        <v>91</v>
      </c>
      <c r="M45" s="78"/>
      <c r="N45" s="48"/>
      <c r="O45" s="48"/>
      <c r="P45" s="4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</row>
    <row r="46">
      <c r="A46" s="68" t="s">
        <v>57</v>
      </c>
      <c r="B46" s="69">
        <v>0.0</v>
      </c>
      <c r="C46" s="69">
        <v>58.0</v>
      </c>
      <c r="D46" s="69">
        <v>31.0</v>
      </c>
      <c r="E46" s="69">
        <v>21.0</v>
      </c>
      <c r="F46" s="72"/>
      <c r="G46" s="72"/>
      <c r="H46" s="72"/>
      <c r="I46" s="72"/>
      <c r="J46" s="72">
        <f t="shared" si="9"/>
        <v>110</v>
      </c>
      <c r="K46" s="72">
        <f t="shared" si="10"/>
        <v>0</v>
      </c>
      <c r="L46" s="68">
        <f t="shared" si="11"/>
        <v>110</v>
      </c>
      <c r="M46" s="78"/>
      <c r="N46" s="48"/>
      <c r="O46" s="48"/>
      <c r="P46" s="4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</row>
    <row r="47">
      <c r="A47" s="68" t="s">
        <v>58</v>
      </c>
      <c r="B47" s="69">
        <v>0.0</v>
      </c>
      <c r="C47" s="69">
        <v>111.0</v>
      </c>
      <c r="D47" s="69">
        <v>74.0</v>
      </c>
      <c r="E47" s="69">
        <v>79.0</v>
      </c>
      <c r="F47" s="72"/>
      <c r="G47" s="72"/>
      <c r="H47" s="72"/>
      <c r="I47" s="72"/>
      <c r="J47" s="72">
        <f t="shared" si="9"/>
        <v>264</v>
      </c>
      <c r="K47" s="72">
        <f t="shared" si="10"/>
        <v>0</v>
      </c>
      <c r="L47" s="68">
        <f t="shared" si="11"/>
        <v>264</v>
      </c>
      <c r="M47" s="78"/>
      <c r="N47" s="48"/>
      <c r="O47" s="48"/>
      <c r="P47" s="4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</row>
    <row r="48">
      <c r="A48" s="68" t="s">
        <v>59</v>
      </c>
      <c r="B48" s="69">
        <v>0.0</v>
      </c>
      <c r="C48" s="69">
        <v>1.0</v>
      </c>
      <c r="D48" s="145"/>
      <c r="E48" s="69">
        <v>1.0</v>
      </c>
      <c r="F48" s="72"/>
      <c r="G48" s="72"/>
      <c r="H48" s="72"/>
      <c r="I48" s="72"/>
      <c r="J48" s="72">
        <f t="shared" si="9"/>
        <v>2</v>
      </c>
      <c r="K48" s="72">
        <f t="shared" si="10"/>
        <v>0</v>
      </c>
      <c r="L48" s="68">
        <f t="shared" si="11"/>
        <v>2</v>
      </c>
      <c r="M48" s="78"/>
      <c r="N48" s="48"/>
      <c r="O48" s="48"/>
      <c r="P48" s="4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</row>
    <row r="49">
      <c r="A49" s="68" t="s">
        <v>967</v>
      </c>
      <c r="B49" s="69">
        <v>0.0</v>
      </c>
      <c r="C49" s="69">
        <v>4.0</v>
      </c>
      <c r="D49" s="69">
        <v>4.0</v>
      </c>
      <c r="E49" s="69">
        <v>3.0</v>
      </c>
      <c r="F49" s="72"/>
      <c r="G49" s="72"/>
      <c r="H49" s="72"/>
      <c r="I49" s="72"/>
      <c r="J49" s="72">
        <f t="shared" si="9"/>
        <v>11</v>
      </c>
      <c r="K49" s="72">
        <f t="shared" si="10"/>
        <v>0</v>
      </c>
      <c r="L49" s="68">
        <f t="shared" si="11"/>
        <v>11</v>
      </c>
      <c r="M49" s="78"/>
      <c r="N49" s="48"/>
      <c r="O49" s="48"/>
      <c r="P49" s="4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</row>
    <row r="50">
      <c r="A50" s="68" t="s">
        <v>61</v>
      </c>
      <c r="B50" s="69">
        <v>0.0</v>
      </c>
      <c r="C50" s="69">
        <v>7.0</v>
      </c>
      <c r="D50" s="69">
        <v>11.0</v>
      </c>
      <c r="E50" s="69">
        <v>6.0</v>
      </c>
      <c r="F50" s="72"/>
      <c r="G50" s="72"/>
      <c r="H50" s="72"/>
      <c r="I50" s="72"/>
      <c r="J50" s="72">
        <f t="shared" si="9"/>
        <v>24</v>
      </c>
      <c r="K50" s="72">
        <f t="shared" si="10"/>
        <v>0</v>
      </c>
      <c r="L50" s="68">
        <f t="shared" si="11"/>
        <v>24</v>
      </c>
      <c r="M50" s="78"/>
      <c r="N50" s="48"/>
      <c r="O50" s="48"/>
      <c r="P50" s="4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</row>
    <row r="51">
      <c r="A51" s="68" t="s">
        <v>62</v>
      </c>
      <c r="B51" s="69">
        <v>0.0</v>
      </c>
      <c r="C51" s="69">
        <v>51.0</v>
      </c>
      <c r="D51" s="69">
        <v>47.0</v>
      </c>
      <c r="E51" s="69">
        <v>40.0</v>
      </c>
      <c r="F51" s="72"/>
      <c r="G51" s="72"/>
      <c r="H51" s="72"/>
      <c r="I51" s="72"/>
      <c r="J51" s="72">
        <f t="shared" si="9"/>
        <v>138</v>
      </c>
      <c r="K51" s="72">
        <f t="shared" si="10"/>
        <v>0</v>
      </c>
      <c r="L51" s="68">
        <f t="shared" si="11"/>
        <v>138</v>
      </c>
      <c r="M51" s="78"/>
      <c r="N51" s="48"/>
      <c r="O51" s="48"/>
      <c r="P51" s="4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</row>
    <row r="52">
      <c r="A52" s="68" t="s">
        <v>63</v>
      </c>
      <c r="B52" s="69">
        <v>0.0</v>
      </c>
      <c r="C52" s="69">
        <v>13.0</v>
      </c>
      <c r="D52" s="69">
        <v>8.0</v>
      </c>
      <c r="E52" s="69">
        <v>10.0</v>
      </c>
      <c r="F52" s="72"/>
      <c r="G52" s="72"/>
      <c r="H52" s="72"/>
      <c r="I52" s="72"/>
      <c r="J52" s="72">
        <f t="shared" si="9"/>
        <v>31</v>
      </c>
      <c r="K52" s="72">
        <f t="shared" si="10"/>
        <v>0</v>
      </c>
      <c r="L52" s="68">
        <f t="shared" si="11"/>
        <v>31</v>
      </c>
      <c r="M52" s="78"/>
      <c r="N52" s="48"/>
      <c r="O52" s="48"/>
      <c r="P52" s="4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</row>
    <row r="53">
      <c r="A53" s="68" t="s">
        <v>71</v>
      </c>
      <c r="B53" s="69">
        <v>0.0</v>
      </c>
      <c r="C53" s="69">
        <v>0.0</v>
      </c>
      <c r="D53" s="69">
        <v>1.0</v>
      </c>
      <c r="E53" s="69">
        <v>0.0</v>
      </c>
      <c r="F53" s="72"/>
      <c r="G53" s="72"/>
      <c r="H53" s="72"/>
      <c r="I53" s="72"/>
      <c r="J53" s="72">
        <f t="shared" si="9"/>
        <v>1</v>
      </c>
      <c r="K53" s="72">
        <f t="shared" si="10"/>
        <v>0</v>
      </c>
      <c r="L53" s="68">
        <f t="shared" si="11"/>
        <v>1</v>
      </c>
      <c r="M53" s="78"/>
      <c r="N53" s="48"/>
      <c r="O53" s="48"/>
      <c r="P53" s="4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</row>
    <row r="54">
      <c r="A54" s="68" t="s">
        <v>64</v>
      </c>
      <c r="B54" s="69">
        <v>3.0</v>
      </c>
      <c r="C54" s="69">
        <v>213.0</v>
      </c>
      <c r="D54" s="69">
        <v>140.0</v>
      </c>
      <c r="E54" s="69">
        <v>175.0</v>
      </c>
      <c r="F54" s="72"/>
      <c r="G54" s="72"/>
      <c r="H54" s="72"/>
      <c r="I54" s="72"/>
      <c r="J54" s="72">
        <f t="shared" si="9"/>
        <v>531</v>
      </c>
      <c r="K54" s="72">
        <f t="shared" si="10"/>
        <v>0</v>
      </c>
      <c r="L54" s="68">
        <f t="shared" si="11"/>
        <v>531</v>
      </c>
      <c r="M54" s="78"/>
      <c r="N54" s="48"/>
      <c r="O54" s="48"/>
      <c r="P54" s="4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</row>
    <row r="55">
      <c r="A55" s="68" t="s">
        <v>4</v>
      </c>
      <c r="B55" s="68">
        <f t="shared" ref="B55:L55" si="12">SUM(B34:B54)</f>
        <v>15</v>
      </c>
      <c r="C55" s="68">
        <f t="shared" si="12"/>
        <v>861</v>
      </c>
      <c r="D55" s="68">
        <f t="shared" si="12"/>
        <v>667</v>
      </c>
      <c r="E55" s="68">
        <f t="shared" si="12"/>
        <v>651</v>
      </c>
      <c r="F55" s="68">
        <f t="shared" si="12"/>
        <v>0</v>
      </c>
      <c r="G55" s="68">
        <f t="shared" si="12"/>
        <v>0</v>
      </c>
      <c r="H55" s="68">
        <f t="shared" si="12"/>
        <v>0</v>
      </c>
      <c r="I55" s="68">
        <f t="shared" si="12"/>
        <v>0</v>
      </c>
      <c r="J55" s="68">
        <f t="shared" si="12"/>
        <v>2194</v>
      </c>
      <c r="K55" s="68">
        <f t="shared" si="12"/>
        <v>0</v>
      </c>
      <c r="L55" s="68">
        <f t="shared" si="12"/>
        <v>2194</v>
      </c>
      <c r="M55" s="78"/>
      <c r="N55" s="48"/>
      <c r="O55" s="48"/>
      <c r="P55" s="4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</row>
    <row r="56">
      <c r="A56" s="65" t="s">
        <v>1211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5"/>
      <c r="M56" s="78"/>
      <c r="N56" s="48"/>
      <c r="O56" s="48"/>
      <c r="P56" s="4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</row>
    <row r="57">
      <c r="A57" s="86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48"/>
      <c r="O57" s="48"/>
      <c r="P57" s="4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</row>
    <row r="58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48"/>
      <c r="O58" s="48"/>
      <c r="P58" s="4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</row>
    <row r="59">
      <c r="M59" s="78"/>
      <c r="N59" s="48"/>
      <c r="O59" s="48"/>
      <c r="P59" s="4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</row>
    <row r="60">
      <c r="A60" s="65" t="s">
        <v>1292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5"/>
      <c r="M60" s="78"/>
      <c r="N60" s="48"/>
      <c r="O60" s="48"/>
      <c r="P60" s="4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</row>
    <row r="61">
      <c r="A61" s="68" t="s">
        <v>1293</v>
      </c>
      <c r="B61" s="68" t="s">
        <v>735</v>
      </c>
      <c r="C61" s="68" t="s">
        <v>736</v>
      </c>
      <c r="D61" s="68" t="s">
        <v>737</v>
      </c>
      <c r="E61" s="68" t="s">
        <v>738</v>
      </c>
      <c r="F61" s="68" t="s">
        <v>739</v>
      </c>
      <c r="G61" s="68" t="s">
        <v>740</v>
      </c>
      <c r="H61" s="68" t="s">
        <v>741</v>
      </c>
      <c r="I61" s="68" t="s">
        <v>742</v>
      </c>
      <c r="J61" s="68" t="s">
        <v>743</v>
      </c>
      <c r="K61" s="68" t="s">
        <v>744</v>
      </c>
      <c r="L61" s="68" t="s">
        <v>4</v>
      </c>
      <c r="M61" s="78"/>
      <c r="N61" s="48"/>
      <c r="O61" s="48"/>
      <c r="P61" s="4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</row>
    <row r="62">
      <c r="A62" s="68" t="s">
        <v>1294</v>
      </c>
      <c r="B62" s="69">
        <v>1.0</v>
      </c>
      <c r="C62" s="69">
        <v>0.0</v>
      </c>
      <c r="D62" s="69">
        <v>0.0</v>
      </c>
      <c r="E62" s="150"/>
      <c r="F62" s="72"/>
      <c r="G62" s="72"/>
      <c r="H62" s="72"/>
      <c r="I62" s="72"/>
      <c r="J62" s="72">
        <f t="shared" ref="J62:J64" si="13">SUM(B62:E62)</f>
        <v>1</v>
      </c>
      <c r="K62" s="72">
        <f t="shared" ref="K62:K64" si="14">SUM(F62:I62)</f>
        <v>0</v>
      </c>
      <c r="L62" s="68">
        <f t="shared" ref="L62:L64" si="15">SUM(J62:K62)</f>
        <v>1</v>
      </c>
      <c r="M62" s="78"/>
      <c r="N62" s="48"/>
      <c r="O62" s="48"/>
      <c r="P62" s="4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</row>
    <row r="63">
      <c r="A63" s="68" t="s">
        <v>1295</v>
      </c>
      <c r="B63" s="69">
        <v>126.0</v>
      </c>
      <c r="C63" s="69">
        <v>7.0</v>
      </c>
      <c r="D63" s="69">
        <v>35.0</v>
      </c>
      <c r="E63" s="150"/>
      <c r="F63" s="72"/>
      <c r="G63" s="72"/>
      <c r="H63" s="72"/>
      <c r="I63" s="72"/>
      <c r="J63" s="72">
        <f t="shared" si="13"/>
        <v>168</v>
      </c>
      <c r="K63" s="72">
        <f t="shared" si="14"/>
        <v>0</v>
      </c>
      <c r="L63" s="68">
        <f t="shared" si="15"/>
        <v>168</v>
      </c>
      <c r="M63" s="78"/>
      <c r="N63" s="48"/>
      <c r="O63" s="48"/>
      <c r="P63" s="4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</row>
    <row r="64">
      <c r="A64" s="68" t="s">
        <v>1296</v>
      </c>
      <c r="B64" s="69">
        <v>357.0</v>
      </c>
      <c r="C64" s="69">
        <v>14.0</v>
      </c>
      <c r="D64" s="69">
        <v>63.0</v>
      </c>
      <c r="E64" s="150"/>
      <c r="F64" s="72"/>
      <c r="G64" s="72"/>
      <c r="H64" s="72"/>
      <c r="I64" s="72"/>
      <c r="J64" s="72">
        <f t="shared" si="13"/>
        <v>434</v>
      </c>
      <c r="K64" s="72">
        <f t="shared" si="14"/>
        <v>0</v>
      </c>
      <c r="L64" s="68">
        <f t="shared" si="15"/>
        <v>434</v>
      </c>
      <c r="M64" s="78"/>
      <c r="N64" s="48"/>
      <c r="O64" s="48"/>
      <c r="P64" s="4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</row>
    <row r="65">
      <c r="A65" s="68" t="s">
        <v>4</v>
      </c>
      <c r="B65" s="68">
        <f t="shared" ref="B65:L65" si="16">SUM(B62:B64)</f>
        <v>484</v>
      </c>
      <c r="C65" s="68">
        <f t="shared" si="16"/>
        <v>21</v>
      </c>
      <c r="D65" s="68">
        <f t="shared" si="16"/>
        <v>98</v>
      </c>
      <c r="E65" s="68">
        <f t="shared" si="16"/>
        <v>0</v>
      </c>
      <c r="F65" s="68">
        <f t="shared" si="16"/>
        <v>0</v>
      </c>
      <c r="G65" s="68">
        <f t="shared" si="16"/>
        <v>0</v>
      </c>
      <c r="H65" s="68">
        <f t="shared" si="16"/>
        <v>0</v>
      </c>
      <c r="I65" s="68">
        <f t="shared" si="16"/>
        <v>0</v>
      </c>
      <c r="J65" s="68">
        <f t="shared" si="16"/>
        <v>603</v>
      </c>
      <c r="K65" s="68">
        <f t="shared" si="16"/>
        <v>0</v>
      </c>
      <c r="L65" s="68">
        <f t="shared" si="16"/>
        <v>603</v>
      </c>
      <c r="M65" s="78"/>
      <c r="N65" s="48"/>
      <c r="O65" s="48"/>
      <c r="P65" s="4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</row>
    <row r="66">
      <c r="A66" s="65" t="s">
        <v>1285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5"/>
      <c r="M66" s="78"/>
      <c r="N66" s="48"/>
      <c r="O66" s="48"/>
      <c r="P66" s="4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</row>
    <row r="67">
      <c r="A67" s="65" t="s">
        <v>1286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5"/>
      <c r="M67" s="78"/>
      <c r="N67" s="48"/>
      <c r="O67" s="48"/>
      <c r="P67" s="4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</row>
    <row r="68">
      <c r="A68" s="86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48"/>
      <c r="O68" s="48"/>
      <c r="P68" s="4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</row>
    <row r="69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</row>
    <row r="70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</row>
    <row r="7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</row>
    <row r="72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  <c r="AE620" s="78"/>
      <c r="AF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  <c r="AE621" s="78"/>
      <c r="AF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  <c r="AE622" s="78"/>
      <c r="AF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  <c r="AE623" s="78"/>
      <c r="AF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  <c r="AE624" s="78"/>
      <c r="AF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  <c r="AE626" s="78"/>
      <c r="AF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  <c r="AE627" s="78"/>
      <c r="AF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  <c r="AE628" s="78"/>
      <c r="AF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  <c r="AE629" s="78"/>
      <c r="AF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  <c r="AE630" s="78"/>
      <c r="AF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  <c r="AE631" s="78"/>
      <c r="AF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  <c r="AE632" s="78"/>
      <c r="AF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  <c r="AE633" s="78"/>
      <c r="AF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  <c r="AE634" s="78"/>
      <c r="AF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  <c r="AE635" s="78"/>
      <c r="AF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  <c r="AE636" s="78"/>
      <c r="AF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  <c r="AE655" s="78"/>
      <c r="AF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  <c r="AE662" s="78"/>
      <c r="AF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  <c r="AE663" s="78"/>
      <c r="AF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  <c r="AE664" s="78"/>
      <c r="AF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  <c r="AE667" s="78"/>
      <c r="AF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  <c r="AE668" s="78"/>
      <c r="AF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  <c r="AE675" s="78"/>
      <c r="AF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  <c r="AE676" s="78"/>
      <c r="AF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  <c r="AE677" s="78"/>
      <c r="AF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  <c r="AE726" s="78"/>
      <c r="AF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  <c r="AE727" s="78"/>
      <c r="AF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  <c r="AE728" s="78"/>
      <c r="AF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  <c r="AE729" s="78"/>
      <c r="AF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  <c r="AE730" s="78"/>
      <c r="AF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  <c r="AE731" s="78"/>
      <c r="AF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  <c r="AE733" s="78"/>
      <c r="AF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  <c r="AE734" s="78"/>
      <c r="AF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  <c r="AE735" s="78"/>
      <c r="AF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  <c r="AE736" s="78"/>
      <c r="AF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  <c r="AE737" s="78"/>
      <c r="AF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  <c r="AE738" s="78"/>
      <c r="AF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  <c r="AE739" s="78"/>
      <c r="AF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  <c r="AE740" s="78"/>
      <c r="AF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  <c r="AE741" s="78"/>
      <c r="AF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  <c r="AE742" s="78"/>
      <c r="AF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  <c r="AE743" s="78"/>
      <c r="AF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  <c r="AE744" s="78"/>
      <c r="AF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  <c r="AE745" s="78"/>
      <c r="AF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  <c r="AE746" s="78"/>
      <c r="AF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  <c r="AE747" s="78"/>
      <c r="AF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  <c r="AE748" s="78"/>
      <c r="AF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  <c r="AE749" s="78"/>
      <c r="AF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  <c r="AE750" s="78"/>
      <c r="AF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  <c r="AE751" s="78"/>
      <c r="AF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  <c r="AE752" s="78"/>
      <c r="AF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  <c r="AE753" s="78"/>
      <c r="AF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  <c r="AE755" s="78"/>
      <c r="AF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  <c r="AE756" s="78"/>
      <c r="AF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  <c r="AE757" s="78"/>
      <c r="AF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  <c r="AE758" s="78"/>
      <c r="AF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  <c r="AE759" s="78"/>
      <c r="AF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  <c r="AE760" s="78"/>
      <c r="AF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  <c r="AE761" s="78"/>
      <c r="AF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  <c r="AE762" s="78"/>
      <c r="AF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  <c r="AE763" s="78"/>
      <c r="AF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  <c r="AE764" s="78"/>
      <c r="AF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  <c r="AE765" s="78"/>
      <c r="AF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  <c r="AE766" s="78"/>
      <c r="AF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  <c r="AE767" s="78"/>
      <c r="AF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  <c r="AE768" s="78"/>
      <c r="AF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  <c r="AE769" s="78"/>
      <c r="AF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  <c r="AE770" s="78"/>
      <c r="AF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  <c r="AE777" s="78"/>
      <c r="AF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  <c r="AE778" s="78"/>
      <c r="AF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  <c r="AE779" s="78"/>
      <c r="AF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  <c r="AE780" s="78"/>
      <c r="AF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  <c r="AE781" s="78"/>
      <c r="AF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  <c r="AE782" s="78"/>
      <c r="AF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  <c r="AE783" s="78"/>
      <c r="AF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  <c r="AE784" s="78"/>
      <c r="AF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  <c r="AE785" s="78"/>
      <c r="AF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  <c r="AE786" s="78"/>
      <c r="AF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  <c r="AE787" s="78"/>
      <c r="AF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  <c r="AE788" s="78"/>
      <c r="AF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  <c r="AE789" s="78"/>
      <c r="AF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  <c r="AE790" s="78"/>
      <c r="AF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  <c r="AE791" s="78"/>
      <c r="AF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  <c r="AE792" s="78"/>
      <c r="AF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  <c r="AE793" s="78"/>
      <c r="AF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  <c r="AE794" s="78"/>
      <c r="AF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  <c r="AE795" s="78"/>
      <c r="AF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  <c r="AE796" s="78"/>
      <c r="AF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  <c r="AE797" s="78"/>
      <c r="AF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  <c r="AE798" s="78"/>
      <c r="AF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  <c r="AE799" s="78"/>
      <c r="AF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  <c r="AE800" s="78"/>
      <c r="AF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  <c r="AE801" s="78"/>
      <c r="AF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  <c r="AE802" s="78"/>
      <c r="AF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  <c r="AE803" s="78"/>
      <c r="AF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  <c r="AE804" s="78"/>
      <c r="AF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  <c r="AE805" s="78"/>
      <c r="AF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  <c r="AE806" s="78"/>
      <c r="AF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  <c r="AE807" s="78"/>
      <c r="AF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  <c r="AE808" s="78"/>
      <c r="AF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  <c r="AE809" s="78"/>
      <c r="AF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  <c r="AE810" s="78"/>
      <c r="AF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  <c r="AE811" s="78"/>
      <c r="AF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  <c r="AE812" s="78"/>
      <c r="AF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  <c r="AE813" s="78"/>
      <c r="AF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  <c r="AE814" s="78"/>
      <c r="AF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  <c r="AE815" s="78"/>
      <c r="AF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  <c r="AE816" s="78"/>
      <c r="AF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  <c r="AE817" s="78"/>
      <c r="AF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  <c r="AE818" s="78"/>
      <c r="AF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  <c r="AE819" s="78"/>
      <c r="AF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  <c r="AE820" s="78"/>
      <c r="AF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  <c r="AE821" s="78"/>
      <c r="AF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  <c r="AE822" s="78"/>
      <c r="AF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  <c r="AE823" s="78"/>
      <c r="AF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  <c r="AE824" s="78"/>
      <c r="AF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  <c r="AE825" s="78"/>
      <c r="AF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  <c r="AE826" s="78"/>
      <c r="AF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  <c r="AE827" s="78"/>
      <c r="AF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  <c r="AE828" s="78"/>
      <c r="AF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  <c r="AE829" s="78"/>
      <c r="AF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  <c r="AE835" s="78"/>
      <c r="AF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  <c r="AE836" s="78"/>
      <c r="AF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  <c r="AE837" s="78"/>
      <c r="AF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  <c r="AE838" s="78"/>
      <c r="AF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  <c r="AE839" s="78"/>
      <c r="AF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  <c r="AE840" s="78"/>
      <c r="AF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  <c r="AE841" s="78"/>
      <c r="AF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  <c r="AE842" s="78"/>
      <c r="AF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  <c r="AE843" s="78"/>
      <c r="AF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  <c r="AE844" s="78"/>
      <c r="AF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  <c r="AE845" s="78"/>
      <c r="AF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  <c r="AE846" s="78"/>
      <c r="AF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  <c r="AE847" s="78"/>
      <c r="AF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  <c r="AE848" s="78"/>
      <c r="AF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  <c r="AE849" s="78"/>
      <c r="AF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  <c r="AE850" s="78"/>
      <c r="AF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  <c r="AE851" s="78"/>
      <c r="AF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  <c r="AE852" s="78"/>
      <c r="AF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  <c r="AE853" s="78"/>
      <c r="AF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  <c r="AE854" s="78"/>
      <c r="AF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  <c r="AE855" s="78"/>
      <c r="AF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  <c r="AE856" s="78"/>
      <c r="AF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  <c r="AE857" s="78"/>
      <c r="AF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  <c r="AE858" s="78"/>
      <c r="AF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  <c r="AE859" s="78"/>
      <c r="AF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  <c r="AE860" s="78"/>
      <c r="AF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  <c r="AE867" s="78"/>
      <c r="AF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  <c r="AE868" s="78"/>
      <c r="AF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  <c r="AE869" s="78"/>
      <c r="AF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  <c r="AE870" s="78"/>
      <c r="AF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  <c r="AE872" s="78"/>
      <c r="AF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  <c r="AE873" s="78"/>
      <c r="AF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  <c r="AE874" s="78"/>
      <c r="AF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  <c r="AE876" s="78"/>
      <c r="AF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  <c r="AE878" s="78"/>
      <c r="AF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  <c r="AE879" s="78"/>
      <c r="AF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  <c r="AE880" s="78"/>
      <c r="AF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  <c r="AE881" s="78"/>
      <c r="AF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  <c r="AE882" s="78"/>
      <c r="AF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  <c r="AE883" s="78"/>
      <c r="AF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  <c r="AE884" s="78"/>
      <c r="AF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  <c r="AE885" s="78"/>
      <c r="AF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  <c r="AE886" s="78"/>
      <c r="AF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  <c r="AE887" s="78"/>
      <c r="AF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  <c r="AE888" s="78"/>
      <c r="AF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  <c r="AE889" s="78"/>
      <c r="AF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  <c r="AE890" s="78"/>
      <c r="AF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  <c r="AE891" s="78"/>
      <c r="AF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  <c r="AE892" s="78"/>
      <c r="AF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  <c r="AE893" s="78"/>
      <c r="AF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  <c r="AE894" s="78"/>
      <c r="AF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  <c r="AE895" s="78"/>
      <c r="AF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  <c r="AE896" s="78"/>
      <c r="AF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  <c r="AE897" s="78"/>
      <c r="AF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  <c r="AE898" s="78"/>
      <c r="AF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  <c r="AE899" s="78"/>
      <c r="AF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  <c r="AE900" s="78"/>
      <c r="AF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  <c r="AE901" s="78"/>
      <c r="AF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  <c r="AE902" s="78"/>
      <c r="AF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  <c r="AE903" s="78"/>
      <c r="AF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  <c r="AE904" s="78"/>
      <c r="AF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  <c r="AE905" s="78"/>
      <c r="AF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  <c r="AE906" s="78"/>
      <c r="AF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  <c r="AE907" s="78"/>
      <c r="AF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  <c r="AE908" s="78"/>
      <c r="AF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  <c r="AE909" s="78"/>
      <c r="AF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  <c r="AE910" s="78"/>
      <c r="AF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  <c r="AE911" s="78"/>
      <c r="AF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  <c r="AE912" s="78"/>
      <c r="AF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  <c r="AE913" s="78"/>
      <c r="AF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  <c r="AE914" s="78"/>
      <c r="AF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  <c r="AE915" s="78"/>
      <c r="AF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  <c r="AE916" s="78"/>
      <c r="AF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  <c r="AE917" s="78"/>
      <c r="AF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  <c r="AE918" s="78"/>
      <c r="AF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  <c r="AE919" s="78"/>
      <c r="AF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  <c r="AE920" s="78"/>
      <c r="AF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  <c r="AE921" s="78"/>
      <c r="AF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  <c r="AE922" s="78"/>
      <c r="AF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  <c r="AE923" s="78"/>
      <c r="AF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  <c r="AE924" s="78"/>
      <c r="AF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  <c r="AE925" s="78"/>
      <c r="AF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  <c r="AE926" s="78"/>
      <c r="AF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  <c r="AE927" s="78"/>
      <c r="AF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  <c r="AE928" s="78"/>
      <c r="AF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  <c r="AE929" s="78"/>
      <c r="AF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  <c r="AE930" s="78"/>
      <c r="AF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  <c r="AE931" s="78"/>
      <c r="AF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  <c r="AE932" s="78"/>
      <c r="AF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  <c r="AE933" s="78"/>
      <c r="AF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  <c r="AE934" s="78"/>
      <c r="AF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  <c r="AE935" s="78"/>
      <c r="AF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  <c r="AE936" s="78"/>
      <c r="AF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  <c r="AE937" s="78"/>
      <c r="AF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  <c r="AE938" s="78"/>
      <c r="AF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  <c r="AE939" s="78"/>
      <c r="AF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  <c r="AE940" s="78"/>
      <c r="AF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  <c r="AE941" s="78"/>
      <c r="AF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  <c r="AE942" s="78"/>
      <c r="AF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  <c r="AE943" s="78"/>
      <c r="AF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  <c r="AE944" s="78"/>
      <c r="AF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  <c r="AE945" s="78"/>
      <c r="AF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  <c r="AE946" s="78"/>
      <c r="AF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  <c r="AE947" s="78"/>
      <c r="AF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  <c r="AE948" s="78"/>
      <c r="AF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  <c r="AE949" s="78"/>
      <c r="AF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  <c r="AE950" s="78"/>
      <c r="AF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  <c r="AE951" s="78"/>
      <c r="AF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  <c r="AE952" s="78"/>
      <c r="AF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  <c r="AE953" s="78"/>
      <c r="AF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  <c r="AE954" s="78"/>
      <c r="AF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  <c r="AE955" s="78"/>
      <c r="AF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  <c r="AE956" s="78"/>
      <c r="AF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  <c r="AE957" s="78"/>
      <c r="AF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  <c r="AE958" s="78"/>
      <c r="AF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  <c r="AE959" s="78"/>
      <c r="AF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  <c r="AE960" s="78"/>
      <c r="AF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  <c r="AE961" s="78"/>
      <c r="AF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  <c r="AE962" s="78"/>
      <c r="AF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  <c r="AE963" s="78"/>
      <c r="AF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  <c r="AE964" s="78"/>
      <c r="AF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  <c r="AE965" s="78"/>
      <c r="AF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  <c r="AE966" s="78"/>
      <c r="AF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  <c r="AE970" s="78"/>
      <c r="AF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  <c r="AE971" s="78"/>
      <c r="AF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  <c r="AE972" s="78"/>
      <c r="AF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  <c r="AE973" s="78"/>
      <c r="AF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  <c r="AE974" s="78"/>
      <c r="AF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  <c r="AE975" s="78"/>
      <c r="AF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  <c r="AE976" s="78"/>
      <c r="AF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  <c r="AE977" s="78"/>
      <c r="AF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  <c r="AE978" s="78"/>
      <c r="AF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  <c r="AE979" s="78"/>
      <c r="AF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  <c r="AE980" s="78"/>
      <c r="AF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  <c r="AE982" s="78"/>
      <c r="AF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  <c r="AE983" s="78"/>
      <c r="AF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  <c r="AE984" s="78"/>
      <c r="AF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  <c r="AE985" s="78"/>
      <c r="AF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  <c r="AE986" s="78"/>
      <c r="AF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  <c r="AE987" s="78"/>
      <c r="AF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  <c r="AE988" s="78"/>
      <c r="AF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  <c r="AE989" s="78"/>
      <c r="AF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  <c r="AE990" s="78"/>
      <c r="AF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  <c r="AF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  <c r="AF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  <c r="AE993" s="78"/>
      <c r="AF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  <c r="AE997" s="78"/>
      <c r="AF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  <c r="AE998" s="78"/>
      <c r="AF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  <c r="AE999" s="78"/>
      <c r="AF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  <c r="AE1000" s="78"/>
      <c r="AF1000" s="78"/>
    </row>
  </sheetData>
  <mergeCells count="11">
    <mergeCell ref="A56:L56"/>
    <mergeCell ref="A60:L60"/>
    <mergeCell ref="A66:L66"/>
    <mergeCell ref="A67:L67"/>
    <mergeCell ref="A1:L1"/>
    <mergeCell ref="A18:L18"/>
    <mergeCell ref="A19:L19"/>
    <mergeCell ref="A22:L22"/>
    <mergeCell ref="A28:L28"/>
    <mergeCell ref="A29:L29"/>
    <mergeCell ref="A32:L32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3" max="3" width="23.88"/>
    <col customWidth="1" min="4" max="4" width="29.5"/>
  </cols>
  <sheetData>
    <row r="1">
      <c r="A1" s="65" t="s">
        <v>1297</v>
      </c>
      <c r="B1" s="4"/>
      <c r="C1" s="4"/>
      <c r="D1" s="4"/>
      <c r="E1" s="4"/>
      <c r="F1" s="4"/>
      <c r="G1" s="4"/>
      <c r="H1" s="4"/>
      <c r="I1" s="4"/>
      <c r="J1" s="4"/>
      <c r="K1" s="5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>
      <c r="A2" s="68" t="s">
        <v>1298</v>
      </c>
      <c r="B2" s="68" t="s">
        <v>1299</v>
      </c>
      <c r="C2" s="68" t="s">
        <v>1300</v>
      </c>
      <c r="D2" s="68" t="s">
        <v>1301</v>
      </c>
      <c r="E2" s="68" t="s">
        <v>1302</v>
      </c>
      <c r="F2" s="68" t="s">
        <v>1303</v>
      </c>
      <c r="G2" s="68" t="s">
        <v>1304</v>
      </c>
      <c r="H2" s="68" t="s">
        <v>1305</v>
      </c>
      <c r="I2" s="68" t="s">
        <v>1306</v>
      </c>
      <c r="J2" s="68" t="s">
        <v>1307</v>
      </c>
      <c r="K2" s="68" t="s">
        <v>239</v>
      </c>
      <c r="L2" s="78"/>
      <c r="M2" s="36" t="s">
        <v>162</v>
      </c>
      <c r="N2" s="4"/>
      <c r="O2" s="5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68" t="s">
        <v>1308</v>
      </c>
      <c r="B3" s="69">
        <v>471.0</v>
      </c>
      <c r="C3" s="69">
        <v>1.0</v>
      </c>
      <c r="D3" s="151"/>
      <c r="E3" s="151"/>
      <c r="F3" s="151"/>
      <c r="G3" s="151"/>
      <c r="H3" s="151"/>
      <c r="I3" s="151"/>
      <c r="J3" s="151"/>
      <c r="K3" s="68">
        <f t="shared" ref="K3:K59" si="1">SUM(B3:J3)</f>
        <v>472</v>
      </c>
      <c r="L3" s="78"/>
      <c r="M3" s="40"/>
      <c r="N3" s="19"/>
      <c r="O3" s="17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>
      <c r="A4" s="68" t="s">
        <v>1309</v>
      </c>
      <c r="B4" s="69">
        <v>253.0</v>
      </c>
      <c r="C4" s="151"/>
      <c r="D4" s="151"/>
      <c r="E4" s="151"/>
      <c r="F4" s="151"/>
      <c r="G4" s="151"/>
      <c r="H4" s="151"/>
      <c r="I4" s="151"/>
      <c r="J4" s="151"/>
      <c r="K4" s="68">
        <f t="shared" si="1"/>
        <v>253</v>
      </c>
      <c r="L4" s="78"/>
      <c r="M4" s="21"/>
      <c r="O4" s="22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>
      <c r="A5" s="68" t="s">
        <v>1310</v>
      </c>
      <c r="B5" s="69">
        <v>3.0</v>
      </c>
      <c r="C5" s="151"/>
      <c r="D5" s="151"/>
      <c r="E5" s="151"/>
      <c r="F5" s="151"/>
      <c r="G5" s="151"/>
      <c r="H5" s="151"/>
      <c r="I5" s="151"/>
      <c r="J5" s="151"/>
      <c r="K5" s="68">
        <f t="shared" si="1"/>
        <v>3</v>
      </c>
      <c r="L5" s="78"/>
      <c r="M5" s="21"/>
      <c r="O5" s="22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68" t="s">
        <v>1311</v>
      </c>
      <c r="B6" s="151"/>
      <c r="C6" s="151"/>
      <c r="D6" s="151"/>
      <c r="E6" s="151"/>
      <c r="F6" s="69">
        <v>2.0</v>
      </c>
      <c r="G6" s="151"/>
      <c r="H6" s="151"/>
      <c r="I6" s="151"/>
      <c r="J6" s="151"/>
      <c r="K6" s="68">
        <f t="shared" si="1"/>
        <v>2</v>
      </c>
      <c r="L6" s="78"/>
      <c r="M6" s="23"/>
      <c r="N6" s="25"/>
      <c r="O6" s="24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>
      <c r="A7" s="68" t="s">
        <v>1312</v>
      </c>
      <c r="B7" s="69">
        <v>32.0</v>
      </c>
      <c r="C7" s="151"/>
      <c r="D7" s="151"/>
      <c r="E7" s="151"/>
      <c r="F7" s="151"/>
      <c r="G7" s="151"/>
      <c r="H7" s="151"/>
      <c r="I7" s="151"/>
      <c r="J7" s="151"/>
      <c r="K7" s="68">
        <f t="shared" si="1"/>
        <v>32</v>
      </c>
      <c r="L7" s="78"/>
      <c r="M7" s="146" t="s">
        <v>1313</v>
      </c>
      <c r="O7" s="22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68" t="s">
        <v>1314</v>
      </c>
      <c r="B8" s="69">
        <v>10.0</v>
      </c>
      <c r="C8" s="151"/>
      <c r="D8" s="151"/>
      <c r="E8" s="151"/>
      <c r="F8" s="151"/>
      <c r="G8" s="151"/>
      <c r="H8" s="151"/>
      <c r="I8" s="151"/>
      <c r="J8" s="151"/>
      <c r="K8" s="68">
        <f t="shared" si="1"/>
        <v>10</v>
      </c>
      <c r="L8" s="78"/>
      <c r="M8" s="21"/>
      <c r="O8" s="22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>
      <c r="A9" s="68" t="s">
        <v>1315</v>
      </c>
      <c r="B9" s="69">
        <v>11.0</v>
      </c>
      <c r="C9" s="151"/>
      <c r="D9" s="151"/>
      <c r="E9" s="151"/>
      <c r="F9" s="151"/>
      <c r="G9" s="151"/>
      <c r="H9" s="151"/>
      <c r="I9" s="151"/>
      <c r="J9" s="151"/>
      <c r="K9" s="68">
        <f t="shared" si="1"/>
        <v>11</v>
      </c>
      <c r="L9" s="78"/>
      <c r="M9" s="21"/>
      <c r="O9" s="22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>
      <c r="A10" s="68" t="s">
        <v>1316</v>
      </c>
      <c r="B10" s="69">
        <v>200.0</v>
      </c>
      <c r="C10" s="151"/>
      <c r="D10" s="151"/>
      <c r="E10" s="151"/>
      <c r="F10" s="151"/>
      <c r="G10" s="151"/>
      <c r="H10" s="151"/>
      <c r="I10" s="151"/>
      <c r="J10" s="151"/>
      <c r="K10" s="68">
        <f t="shared" si="1"/>
        <v>200</v>
      </c>
      <c r="L10" s="78"/>
      <c r="M10" s="23"/>
      <c r="N10" s="25"/>
      <c r="O10" s="24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>
      <c r="A11" s="68" t="s">
        <v>1317</v>
      </c>
      <c r="B11" s="69">
        <v>47.0</v>
      </c>
      <c r="C11" s="151"/>
      <c r="D11" s="151"/>
      <c r="E11" s="151"/>
      <c r="F11" s="151"/>
      <c r="G11" s="151"/>
      <c r="H11" s="151"/>
      <c r="I11" s="151"/>
      <c r="J11" s="151"/>
      <c r="K11" s="68">
        <f t="shared" si="1"/>
        <v>47</v>
      </c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>
      <c r="A12" s="68" t="s">
        <v>1318</v>
      </c>
      <c r="B12" s="69">
        <v>36.0</v>
      </c>
      <c r="C12" s="151"/>
      <c r="D12" s="151"/>
      <c r="E12" s="151"/>
      <c r="F12" s="151"/>
      <c r="G12" s="151"/>
      <c r="H12" s="151"/>
      <c r="I12" s="151"/>
      <c r="J12" s="151"/>
      <c r="K12" s="68">
        <f t="shared" si="1"/>
        <v>36</v>
      </c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68" t="s">
        <v>1319</v>
      </c>
      <c r="B13" s="69">
        <v>10.0</v>
      </c>
      <c r="C13" s="151"/>
      <c r="D13" s="151"/>
      <c r="E13" s="151"/>
      <c r="F13" s="151"/>
      <c r="G13" s="151"/>
      <c r="H13" s="151"/>
      <c r="I13" s="151"/>
      <c r="J13" s="151"/>
      <c r="K13" s="68">
        <f t="shared" si="1"/>
        <v>10</v>
      </c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>
      <c r="A14" s="68" t="s">
        <v>1320</v>
      </c>
      <c r="B14" s="69">
        <v>1.0</v>
      </c>
      <c r="C14" s="151"/>
      <c r="D14" s="151"/>
      <c r="E14" s="151"/>
      <c r="F14" s="151"/>
      <c r="G14" s="151"/>
      <c r="H14" s="151"/>
      <c r="I14" s="151"/>
      <c r="J14" s="151"/>
      <c r="K14" s="68">
        <f t="shared" si="1"/>
        <v>1</v>
      </c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68" t="s">
        <v>1321</v>
      </c>
      <c r="B15" s="69">
        <v>33.0</v>
      </c>
      <c r="C15" s="151"/>
      <c r="D15" s="151"/>
      <c r="E15" s="151"/>
      <c r="F15" s="151"/>
      <c r="G15" s="151"/>
      <c r="H15" s="151"/>
      <c r="I15" s="151"/>
      <c r="J15" s="151"/>
      <c r="K15" s="68">
        <f t="shared" si="1"/>
        <v>33</v>
      </c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68" t="s">
        <v>1322</v>
      </c>
      <c r="B16" s="69">
        <v>151.0</v>
      </c>
      <c r="C16" s="151"/>
      <c r="D16" s="151"/>
      <c r="E16" s="151"/>
      <c r="F16" s="151"/>
      <c r="G16" s="151"/>
      <c r="H16" s="151"/>
      <c r="I16" s="151"/>
      <c r="J16" s="69">
        <v>15.0</v>
      </c>
      <c r="K16" s="68">
        <f t="shared" si="1"/>
        <v>166</v>
      </c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>
      <c r="A17" s="68" t="s">
        <v>1323</v>
      </c>
      <c r="B17" s="69">
        <v>6.0</v>
      </c>
      <c r="C17" s="151"/>
      <c r="D17" s="151"/>
      <c r="E17" s="151"/>
      <c r="F17" s="151"/>
      <c r="G17" s="151"/>
      <c r="H17" s="151"/>
      <c r="I17" s="151"/>
      <c r="J17" s="151"/>
      <c r="K17" s="68">
        <f t="shared" si="1"/>
        <v>6</v>
      </c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>
      <c r="A18" s="68" t="s">
        <v>1324</v>
      </c>
      <c r="B18" s="69">
        <v>15.0</v>
      </c>
      <c r="C18" s="151"/>
      <c r="D18" s="151"/>
      <c r="E18" s="151"/>
      <c r="F18" s="151"/>
      <c r="G18" s="151"/>
      <c r="H18" s="151"/>
      <c r="I18" s="151"/>
      <c r="J18" s="151"/>
      <c r="K18" s="68">
        <f t="shared" si="1"/>
        <v>15</v>
      </c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>
      <c r="A19" s="68" t="s">
        <v>1325</v>
      </c>
      <c r="B19" s="69">
        <v>87.0</v>
      </c>
      <c r="C19" s="151"/>
      <c r="D19" s="151"/>
      <c r="E19" s="151"/>
      <c r="F19" s="151"/>
      <c r="G19" s="151"/>
      <c r="H19" s="151"/>
      <c r="I19" s="151"/>
      <c r="J19" s="151"/>
      <c r="K19" s="68">
        <f t="shared" si="1"/>
        <v>87</v>
      </c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68" t="s">
        <v>1326</v>
      </c>
      <c r="B20" s="69">
        <v>1.0</v>
      </c>
      <c r="C20" s="151"/>
      <c r="D20" s="151"/>
      <c r="E20" s="151"/>
      <c r="F20" s="151"/>
      <c r="G20" s="151"/>
      <c r="H20" s="151"/>
      <c r="I20" s="151"/>
      <c r="J20" s="151"/>
      <c r="K20" s="68">
        <f t="shared" si="1"/>
        <v>1</v>
      </c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>
      <c r="A21" s="68" t="s">
        <v>1327</v>
      </c>
      <c r="B21" s="69">
        <v>5.0</v>
      </c>
      <c r="C21" s="151"/>
      <c r="D21" s="151"/>
      <c r="E21" s="151"/>
      <c r="F21" s="151"/>
      <c r="G21" s="151"/>
      <c r="H21" s="151"/>
      <c r="I21" s="151"/>
      <c r="J21" s="151"/>
      <c r="K21" s="68">
        <f t="shared" si="1"/>
        <v>5</v>
      </c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>
      <c r="A22" s="68" t="s">
        <v>1328</v>
      </c>
      <c r="B22" s="69">
        <v>37.0</v>
      </c>
      <c r="C22" s="151"/>
      <c r="D22" s="151"/>
      <c r="E22" s="151"/>
      <c r="F22" s="151"/>
      <c r="G22" s="151"/>
      <c r="H22" s="151"/>
      <c r="I22" s="151"/>
      <c r="J22" s="151"/>
      <c r="K22" s="68">
        <f t="shared" si="1"/>
        <v>37</v>
      </c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>
      <c r="A23" s="68" t="s">
        <v>1329</v>
      </c>
      <c r="B23" s="69">
        <v>2.0</v>
      </c>
      <c r="C23" s="151"/>
      <c r="D23" s="151"/>
      <c r="E23" s="151"/>
      <c r="F23" s="151"/>
      <c r="G23" s="151"/>
      <c r="H23" s="151"/>
      <c r="I23" s="151"/>
      <c r="J23" s="151"/>
      <c r="K23" s="68">
        <f t="shared" si="1"/>
        <v>2</v>
      </c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68" t="s">
        <v>1330</v>
      </c>
      <c r="B24" s="69">
        <v>1.0</v>
      </c>
      <c r="C24" s="151"/>
      <c r="D24" s="151"/>
      <c r="E24" s="151"/>
      <c r="F24" s="151"/>
      <c r="G24" s="151"/>
      <c r="H24" s="151"/>
      <c r="I24" s="151"/>
      <c r="J24" s="151"/>
      <c r="K24" s="68">
        <f t="shared" si="1"/>
        <v>1</v>
      </c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>
      <c r="A25" s="68" t="s">
        <v>1331</v>
      </c>
      <c r="B25" s="151"/>
      <c r="C25" s="69">
        <v>1.0</v>
      </c>
      <c r="D25" s="151"/>
      <c r="E25" s="151"/>
      <c r="F25" s="151"/>
      <c r="G25" s="151"/>
      <c r="H25" s="151"/>
      <c r="I25" s="151"/>
      <c r="J25" s="151"/>
      <c r="K25" s="68">
        <f t="shared" si="1"/>
        <v>1</v>
      </c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>
      <c r="A26" s="68" t="s">
        <v>1332</v>
      </c>
      <c r="B26" s="69">
        <v>16.0</v>
      </c>
      <c r="C26" s="151"/>
      <c r="D26" s="151"/>
      <c r="E26" s="151"/>
      <c r="F26" s="151"/>
      <c r="G26" s="151"/>
      <c r="H26" s="151"/>
      <c r="I26" s="151"/>
      <c r="J26" s="151"/>
      <c r="K26" s="68">
        <f t="shared" si="1"/>
        <v>16</v>
      </c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>
      <c r="A27" s="68" t="s">
        <v>1333</v>
      </c>
      <c r="B27" s="151"/>
      <c r="C27" s="151"/>
      <c r="D27" s="151"/>
      <c r="E27" s="151"/>
      <c r="F27" s="151"/>
      <c r="G27" s="151"/>
      <c r="H27" s="151"/>
      <c r="I27" s="151"/>
      <c r="J27" s="69">
        <v>18.0</v>
      </c>
      <c r="K27" s="68">
        <f t="shared" si="1"/>
        <v>18</v>
      </c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68" t="s">
        <v>1334</v>
      </c>
      <c r="B28" s="69">
        <v>1.0</v>
      </c>
      <c r="C28" s="151"/>
      <c r="D28" s="151"/>
      <c r="E28" s="151"/>
      <c r="F28" s="151"/>
      <c r="G28" s="151"/>
      <c r="H28" s="151"/>
      <c r="I28" s="151"/>
      <c r="J28" s="151"/>
      <c r="K28" s="68">
        <f t="shared" si="1"/>
        <v>1</v>
      </c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>
      <c r="A29" s="68" t="s">
        <v>1335</v>
      </c>
      <c r="B29" s="69">
        <v>9.0</v>
      </c>
      <c r="C29" s="151"/>
      <c r="D29" s="151"/>
      <c r="E29" s="151"/>
      <c r="F29" s="151"/>
      <c r="G29" s="151"/>
      <c r="H29" s="151"/>
      <c r="I29" s="151"/>
      <c r="J29" s="151"/>
      <c r="K29" s="68">
        <f t="shared" si="1"/>
        <v>9</v>
      </c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>
      <c r="A30" s="68" t="s">
        <v>1336</v>
      </c>
      <c r="B30" s="151"/>
      <c r="C30" s="151"/>
      <c r="D30" s="151"/>
      <c r="E30" s="151"/>
      <c r="F30" s="151"/>
      <c r="G30" s="151"/>
      <c r="H30" s="151"/>
      <c r="I30" s="69">
        <v>1.0</v>
      </c>
      <c r="J30" s="151"/>
      <c r="K30" s="68">
        <f t="shared" si="1"/>
        <v>1</v>
      </c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>
      <c r="A31" s="68" t="s">
        <v>1337</v>
      </c>
      <c r="B31" s="151"/>
      <c r="C31" s="151"/>
      <c r="D31" s="151"/>
      <c r="E31" s="151"/>
      <c r="F31" s="69">
        <v>1.0</v>
      </c>
      <c r="G31" s="151"/>
      <c r="H31" s="151"/>
      <c r="I31" s="151"/>
      <c r="J31" s="151"/>
      <c r="K31" s="68">
        <f t="shared" si="1"/>
        <v>1</v>
      </c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68" t="s">
        <v>1338</v>
      </c>
      <c r="B32" s="69">
        <v>9.0</v>
      </c>
      <c r="C32" s="151"/>
      <c r="D32" s="151"/>
      <c r="E32" s="151"/>
      <c r="F32" s="151"/>
      <c r="G32" s="151"/>
      <c r="H32" s="151"/>
      <c r="I32" s="151"/>
      <c r="J32" s="151"/>
      <c r="K32" s="68">
        <f t="shared" si="1"/>
        <v>9</v>
      </c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>
      <c r="A33" s="68" t="s">
        <v>1339</v>
      </c>
      <c r="B33" s="69">
        <v>43.0</v>
      </c>
      <c r="C33" s="151"/>
      <c r="D33" s="151"/>
      <c r="E33" s="151"/>
      <c r="F33" s="151"/>
      <c r="G33" s="151"/>
      <c r="H33" s="151"/>
      <c r="I33" s="151"/>
      <c r="J33" s="151"/>
      <c r="K33" s="68">
        <f t="shared" si="1"/>
        <v>43</v>
      </c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>
      <c r="A34" s="68" t="s">
        <v>1340</v>
      </c>
      <c r="B34" s="69">
        <v>21.0</v>
      </c>
      <c r="C34" s="151"/>
      <c r="D34" s="151"/>
      <c r="E34" s="151"/>
      <c r="F34" s="151"/>
      <c r="G34" s="151"/>
      <c r="H34" s="151"/>
      <c r="I34" s="151"/>
      <c r="J34" s="151"/>
      <c r="K34" s="68">
        <f t="shared" si="1"/>
        <v>21</v>
      </c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68" t="s">
        <v>1341</v>
      </c>
      <c r="B35" s="69">
        <v>19.0</v>
      </c>
      <c r="C35" s="151"/>
      <c r="D35" s="151"/>
      <c r="E35" s="151"/>
      <c r="F35" s="151"/>
      <c r="G35" s="151"/>
      <c r="H35" s="151"/>
      <c r="I35" s="151"/>
      <c r="J35" s="151"/>
      <c r="K35" s="68">
        <f t="shared" si="1"/>
        <v>19</v>
      </c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>
      <c r="A36" s="68" t="s">
        <v>1342</v>
      </c>
      <c r="B36" s="69">
        <v>66.0</v>
      </c>
      <c r="C36" s="151"/>
      <c r="D36" s="151"/>
      <c r="E36" s="151"/>
      <c r="F36" s="151"/>
      <c r="G36" s="151"/>
      <c r="H36" s="151"/>
      <c r="I36" s="151"/>
      <c r="J36" s="151"/>
      <c r="K36" s="68">
        <f t="shared" si="1"/>
        <v>66</v>
      </c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>
      <c r="A37" s="68" t="s">
        <v>1343</v>
      </c>
      <c r="B37" s="69">
        <v>1.0</v>
      </c>
      <c r="C37" s="151"/>
      <c r="D37" s="151"/>
      <c r="E37" s="151"/>
      <c r="F37" s="151"/>
      <c r="G37" s="151"/>
      <c r="H37" s="151"/>
      <c r="I37" s="151"/>
      <c r="J37" s="151"/>
      <c r="K37" s="68">
        <f t="shared" si="1"/>
        <v>1</v>
      </c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>
      <c r="A38" s="68" t="s">
        <v>1344</v>
      </c>
      <c r="B38" s="151"/>
      <c r="C38" s="151"/>
      <c r="D38" s="151"/>
      <c r="E38" s="151"/>
      <c r="F38" s="151"/>
      <c r="G38" s="151"/>
      <c r="H38" s="151"/>
      <c r="I38" s="69">
        <v>3.0</v>
      </c>
      <c r="J38" s="151"/>
      <c r="K38" s="68">
        <f t="shared" si="1"/>
        <v>3</v>
      </c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68" t="s">
        <v>1345</v>
      </c>
      <c r="B39" s="151"/>
      <c r="C39" s="69">
        <v>1.0</v>
      </c>
      <c r="D39" s="151"/>
      <c r="E39" s="151"/>
      <c r="F39" s="151"/>
      <c r="G39" s="151"/>
      <c r="H39" s="151"/>
      <c r="I39" s="151"/>
      <c r="J39" s="151"/>
      <c r="K39" s="68">
        <f t="shared" si="1"/>
        <v>1</v>
      </c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68" t="s">
        <v>1346</v>
      </c>
      <c r="B40" s="151"/>
      <c r="C40" s="151"/>
      <c r="D40" s="151"/>
      <c r="E40" s="151"/>
      <c r="F40" s="151"/>
      <c r="G40" s="151"/>
      <c r="H40" s="151"/>
      <c r="I40" s="69">
        <v>1.0</v>
      </c>
      <c r="J40" s="151"/>
      <c r="K40" s="68">
        <f t="shared" si="1"/>
        <v>1</v>
      </c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>
      <c r="A41" s="68" t="s">
        <v>1347</v>
      </c>
      <c r="B41" s="151"/>
      <c r="C41" s="151"/>
      <c r="D41" s="69">
        <v>15.0</v>
      </c>
      <c r="E41" s="151"/>
      <c r="F41" s="151"/>
      <c r="G41" s="151"/>
      <c r="H41" s="151"/>
      <c r="I41" s="151"/>
      <c r="J41" s="151"/>
      <c r="K41" s="68">
        <f t="shared" si="1"/>
        <v>15</v>
      </c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68" t="s">
        <v>1348</v>
      </c>
      <c r="B42" s="69">
        <v>2.0</v>
      </c>
      <c r="C42" s="151"/>
      <c r="D42" s="151"/>
      <c r="E42" s="151"/>
      <c r="F42" s="151"/>
      <c r="G42" s="151"/>
      <c r="H42" s="151"/>
      <c r="I42" s="151"/>
      <c r="J42" s="151"/>
      <c r="K42" s="68">
        <f t="shared" si="1"/>
        <v>2</v>
      </c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>
      <c r="A43" s="68" t="s">
        <v>1349</v>
      </c>
      <c r="B43" s="151"/>
      <c r="C43" s="151"/>
      <c r="D43" s="151"/>
      <c r="E43" s="151"/>
      <c r="F43" s="69">
        <v>3.0</v>
      </c>
      <c r="G43" s="151"/>
      <c r="H43" s="151"/>
      <c r="I43" s="151"/>
      <c r="J43" s="151"/>
      <c r="K43" s="68">
        <f t="shared" si="1"/>
        <v>3</v>
      </c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>
      <c r="A44" s="68" t="s">
        <v>1350</v>
      </c>
      <c r="B44" s="151"/>
      <c r="C44" s="151"/>
      <c r="D44" s="151"/>
      <c r="E44" s="151"/>
      <c r="F44" s="151"/>
      <c r="G44" s="151"/>
      <c r="H44" s="151"/>
      <c r="I44" s="69">
        <v>1.0</v>
      </c>
      <c r="J44" s="151"/>
      <c r="K44" s="68">
        <f t="shared" si="1"/>
        <v>1</v>
      </c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>
      <c r="A45" s="68" t="s">
        <v>1351</v>
      </c>
      <c r="B45" s="151"/>
      <c r="C45" s="151"/>
      <c r="D45" s="151"/>
      <c r="E45" s="69">
        <v>21.0</v>
      </c>
      <c r="F45" s="151"/>
      <c r="G45" s="151"/>
      <c r="H45" s="151"/>
      <c r="I45" s="151"/>
      <c r="J45" s="151"/>
      <c r="K45" s="68">
        <f t="shared" si="1"/>
        <v>21</v>
      </c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>
      <c r="A46" s="68" t="s">
        <v>1352</v>
      </c>
      <c r="B46" s="151"/>
      <c r="C46" s="151"/>
      <c r="D46" s="151"/>
      <c r="E46" s="69">
        <v>2.0</v>
      </c>
      <c r="F46" s="151"/>
      <c r="G46" s="151"/>
      <c r="H46" s="151"/>
      <c r="I46" s="151"/>
      <c r="J46" s="151"/>
      <c r="K46" s="68">
        <f t="shared" si="1"/>
        <v>2</v>
      </c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>
      <c r="A47" s="68" t="s">
        <v>1353</v>
      </c>
      <c r="B47" s="69">
        <v>51.0</v>
      </c>
      <c r="C47" s="151"/>
      <c r="D47" s="151"/>
      <c r="E47" s="151"/>
      <c r="F47" s="151"/>
      <c r="G47" s="151"/>
      <c r="H47" s="151"/>
      <c r="I47" s="151"/>
      <c r="J47" s="151"/>
      <c r="K47" s="68">
        <f t="shared" si="1"/>
        <v>51</v>
      </c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>
      <c r="A48" s="68" t="s">
        <v>1354</v>
      </c>
      <c r="B48" s="69">
        <v>1.0</v>
      </c>
      <c r="C48" s="151"/>
      <c r="D48" s="151"/>
      <c r="E48" s="151"/>
      <c r="F48" s="151"/>
      <c r="G48" s="151"/>
      <c r="H48" s="151"/>
      <c r="I48" s="151"/>
      <c r="J48" s="151"/>
      <c r="K48" s="68">
        <f t="shared" si="1"/>
        <v>1</v>
      </c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>
      <c r="A49" s="68" t="s">
        <v>1355</v>
      </c>
      <c r="B49" s="151"/>
      <c r="C49" s="151"/>
      <c r="D49" s="151"/>
      <c r="E49" s="151"/>
      <c r="F49" s="151"/>
      <c r="G49" s="69">
        <v>10.0</v>
      </c>
      <c r="H49" s="151"/>
      <c r="I49" s="151"/>
      <c r="J49" s="151"/>
      <c r="K49" s="68">
        <f t="shared" si="1"/>
        <v>10</v>
      </c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>
      <c r="A50" s="68" t="s">
        <v>1356</v>
      </c>
      <c r="B50" s="69">
        <v>1.0</v>
      </c>
      <c r="C50" s="151"/>
      <c r="D50" s="151"/>
      <c r="E50" s="151"/>
      <c r="F50" s="151"/>
      <c r="G50" s="151"/>
      <c r="H50" s="151"/>
      <c r="I50" s="151"/>
      <c r="J50" s="151"/>
      <c r="K50" s="68">
        <f t="shared" si="1"/>
        <v>1</v>
      </c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>
      <c r="A51" s="68" t="s">
        <v>1357</v>
      </c>
      <c r="B51" s="151"/>
      <c r="C51" s="151"/>
      <c r="D51" s="151"/>
      <c r="E51" s="151"/>
      <c r="F51" s="151"/>
      <c r="G51" s="151"/>
      <c r="H51" s="151"/>
      <c r="I51" s="69">
        <v>3.0</v>
      </c>
      <c r="J51" s="151"/>
      <c r="K51" s="68">
        <f t="shared" si="1"/>
        <v>3</v>
      </c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>
      <c r="A52" s="68" t="s">
        <v>1358</v>
      </c>
      <c r="B52" s="69">
        <v>22.0</v>
      </c>
      <c r="C52" s="69">
        <v>2.0</v>
      </c>
      <c r="D52" s="151"/>
      <c r="E52" s="151"/>
      <c r="F52" s="151"/>
      <c r="G52" s="151"/>
      <c r="H52" s="151"/>
      <c r="I52" s="151"/>
      <c r="J52" s="151"/>
      <c r="K52" s="68">
        <f t="shared" si="1"/>
        <v>24</v>
      </c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>
      <c r="A53" s="68" t="s">
        <v>1359</v>
      </c>
      <c r="B53" s="69">
        <v>36.0</v>
      </c>
      <c r="C53" s="151"/>
      <c r="D53" s="151"/>
      <c r="E53" s="151"/>
      <c r="F53" s="151"/>
      <c r="G53" s="151"/>
      <c r="H53" s="151"/>
      <c r="I53" s="151"/>
      <c r="J53" s="151"/>
      <c r="K53" s="68">
        <f t="shared" si="1"/>
        <v>36</v>
      </c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>
      <c r="A54" s="68" t="s">
        <v>1360</v>
      </c>
      <c r="B54" s="69">
        <v>88.0</v>
      </c>
      <c r="C54" s="151"/>
      <c r="D54" s="151"/>
      <c r="E54" s="151"/>
      <c r="F54" s="151"/>
      <c r="G54" s="151"/>
      <c r="H54" s="151"/>
      <c r="I54" s="151"/>
      <c r="J54" s="151"/>
      <c r="K54" s="68">
        <f t="shared" si="1"/>
        <v>88</v>
      </c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>
      <c r="A55" s="68" t="s">
        <v>1361</v>
      </c>
      <c r="B55" s="69">
        <v>39.0</v>
      </c>
      <c r="C55" s="69">
        <v>1.0</v>
      </c>
      <c r="D55" s="151"/>
      <c r="E55" s="151"/>
      <c r="F55" s="151"/>
      <c r="G55" s="151"/>
      <c r="H55" s="151"/>
      <c r="I55" s="151"/>
      <c r="J55" s="69">
        <v>15.0</v>
      </c>
      <c r="K55" s="68">
        <f t="shared" si="1"/>
        <v>55</v>
      </c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>
      <c r="A56" s="68" t="s">
        <v>1362</v>
      </c>
      <c r="B56" s="69">
        <v>2.0</v>
      </c>
      <c r="C56" s="151"/>
      <c r="D56" s="151"/>
      <c r="E56" s="151"/>
      <c r="F56" s="151"/>
      <c r="G56" s="151"/>
      <c r="H56" s="151"/>
      <c r="I56" s="151"/>
      <c r="J56" s="151"/>
      <c r="K56" s="68">
        <f t="shared" si="1"/>
        <v>2</v>
      </c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>
      <c r="A57" s="68" t="s">
        <v>1363</v>
      </c>
      <c r="B57" s="69">
        <v>421.0</v>
      </c>
      <c r="C57" s="151"/>
      <c r="D57" s="151"/>
      <c r="E57" s="151"/>
      <c r="F57" s="151"/>
      <c r="G57" s="151"/>
      <c r="H57" s="151"/>
      <c r="I57" s="151"/>
      <c r="J57" s="69">
        <v>122.0</v>
      </c>
      <c r="K57" s="68">
        <f t="shared" si="1"/>
        <v>543</v>
      </c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>
      <c r="A58" s="68" t="s">
        <v>1364</v>
      </c>
      <c r="B58" s="69">
        <v>6.0</v>
      </c>
      <c r="C58" s="151"/>
      <c r="D58" s="151"/>
      <c r="E58" s="151"/>
      <c r="F58" s="151"/>
      <c r="G58" s="151"/>
      <c r="H58" s="151"/>
      <c r="I58" s="151"/>
      <c r="J58" s="151"/>
      <c r="K58" s="68">
        <f t="shared" si="1"/>
        <v>6</v>
      </c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>
      <c r="A59" s="68" t="s">
        <v>1365</v>
      </c>
      <c r="B59" s="69">
        <v>9.0</v>
      </c>
      <c r="C59" s="151"/>
      <c r="D59" s="151"/>
      <c r="E59" s="151"/>
      <c r="F59" s="151"/>
      <c r="G59" s="151"/>
      <c r="H59" s="151"/>
      <c r="I59" s="151"/>
      <c r="J59" s="151"/>
      <c r="K59" s="68">
        <f t="shared" si="1"/>
        <v>9</v>
      </c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68" t="s">
        <v>658</v>
      </c>
      <c r="B60" s="68">
        <f t="shared" ref="B60:K60" si="2">SUM(B3:B59)</f>
        <v>2275</v>
      </c>
      <c r="C60" s="68">
        <f t="shared" si="2"/>
        <v>6</v>
      </c>
      <c r="D60" s="68">
        <f t="shared" si="2"/>
        <v>15</v>
      </c>
      <c r="E60" s="68">
        <f t="shared" si="2"/>
        <v>23</v>
      </c>
      <c r="F60" s="68">
        <f t="shared" si="2"/>
        <v>6</v>
      </c>
      <c r="G60" s="68">
        <f t="shared" si="2"/>
        <v>10</v>
      </c>
      <c r="H60" s="68">
        <f t="shared" si="2"/>
        <v>0</v>
      </c>
      <c r="I60" s="68">
        <f t="shared" si="2"/>
        <v>9</v>
      </c>
      <c r="J60" s="68">
        <f t="shared" si="2"/>
        <v>170</v>
      </c>
      <c r="K60" s="68">
        <f t="shared" si="2"/>
        <v>2514</v>
      </c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>
      <c r="A61" s="152" t="s">
        <v>1366</v>
      </c>
      <c r="B61" s="19"/>
      <c r="C61" s="19"/>
      <c r="D61" s="19"/>
      <c r="E61" s="19"/>
      <c r="F61" s="19"/>
      <c r="G61" s="19"/>
      <c r="H61" s="19"/>
      <c r="I61" s="19"/>
      <c r="J61" s="19"/>
      <c r="K61" s="17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>
      <c r="A62" s="153"/>
      <c r="B62" s="136"/>
      <c r="C62" s="136"/>
      <c r="D62" s="136"/>
      <c r="E62" s="136"/>
      <c r="F62" s="136"/>
      <c r="G62" s="136"/>
      <c r="H62" s="136"/>
      <c r="I62" s="136"/>
      <c r="J62" s="136"/>
      <c r="K62" s="136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>
      <c r="A64" s="155" t="s">
        <v>1367</v>
      </c>
      <c r="B64" s="155" t="s">
        <v>1299</v>
      </c>
      <c r="C64" s="155" t="s">
        <v>1368</v>
      </c>
      <c r="D64" s="155" t="s">
        <v>1301</v>
      </c>
      <c r="E64" s="155" t="s">
        <v>1369</v>
      </c>
      <c r="F64" s="155" t="s">
        <v>1370</v>
      </c>
      <c r="G64" s="155" t="s">
        <v>1371</v>
      </c>
      <c r="H64" s="155" t="s">
        <v>1372</v>
      </c>
      <c r="I64" s="155" t="s">
        <v>1306</v>
      </c>
      <c r="J64" s="155" t="s">
        <v>1307</v>
      </c>
      <c r="K64" s="155" t="s">
        <v>4</v>
      </c>
      <c r="L64" s="78"/>
      <c r="M64" s="36" t="s">
        <v>162</v>
      </c>
      <c r="N64" s="4"/>
      <c r="O64" s="5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68" t="s">
        <v>1373</v>
      </c>
      <c r="B65" s="69">
        <v>1.0</v>
      </c>
      <c r="C65" s="110"/>
      <c r="D65" s="110"/>
      <c r="E65" s="110"/>
      <c r="F65" s="110"/>
      <c r="G65" s="110"/>
      <c r="H65" s="110"/>
      <c r="I65" s="110"/>
      <c r="J65" s="110"/>
      <c r="K65" s="68">
        <f t="shared" ref="K65:K130" si="3">SUM(B65:J65)</f>
        <v>1</v>
      </c>
      <c r="L65" s="78"/>
      <c r="M65" s="40"/>
      <c r="N65" s="19"/>
      <c r="O65" s="17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>
      <c r="A66" s="68" t="s">
        <v>1374</v>
      </c>
      <c r="B66" s="69">
        <v>1.0</v>
      </c>
      <c r="C66" s="110"/>
      <c r="D66" s="110"/>
      <c r="E66" s="110"/>
      <c r="F66" s="110"/>
      <c r="G66" s="110"/>
      <c r="H66" s="110"/>
      <c r="I66" s="110"/>
      <c r="J66" s="110"/>
      <c r="K66" s="68">
        <f t="shared" si="3"/>
        <v>1</v>
      </c>
      <c r="L66" s="78"/>
      <c r="M66" s="21"/>
      <c r="O66" s="22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>
      <c r="A67" s="68" t="s">
        <v>1308</v>
      </c>
      <c r="B67" s="69">
        <v>2.0</v>
      </c>
      <c r="C67" s="110"/>
      <c r="D67" s="110"/>
      <c r="E67" s="110"/>
      <c r="F67" s="110"/>
      <c r="G67" s="110"/>
      <c r="H67" s="110"/>
      <c r="I67" s="110"/>
      <c r="J67" s="110"/>
      <c r="K67" s="68">
        <f t="shared" si="3"/>
        <v>2</v>
      </c>
      <c r="L67" s="78"/>
      <c r="M67" s="21"/>
      <c r="O67" s="22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>
      <c r="A68" s="68" t="s">
        <v>1309</v>
      </c>
      <c r="B68" s="69">
        <v>19.0</v>
      </c>
      <c r="C68" s="110"/>
      <c r="D68" s="110"/>
      <c r="E68" s="110"/>
      <c r="F68" s="110"/>
      <c r="G68" s="110"/>
      <c r="H68" s="110"/>
      <c r="I68" s="110"/>
      <c r="J68" s="110"/>
      <c r="K68" s="68">
        <f t="shared" si="3"/>
        <v>19</v>
      </c>
      <c r="L68" s="78"/>
      <c r="M68" s="23"/>
      <c r="N68" s="25"/>
      <c r="O68" s="24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>
      <c r="A69" s="68" t="s">
        <v>1375</v>
      </c>
      <c r="B69" s="69">
        <v>7.0</v>
      </c>
      <c r="C69" s="110"/>
      <c r="D69" s="110"/>
      <c r="E69" s="110"/>
      <c r="F69" s="110"/>
      <c r="G69" s="110"/>
      <c r="H69" s="110"/>
      <c r="I69" s="110"/>
      <c r="J69" s="110"/>
      <c r="K69" s="68">
        <f t="shared" si="3"/>
        <v>7</v>
      </c>
      <c r="L69" s="78"/>
      <c r="M69" s="146" t="s">
        <v>1376</v>
      </c>
      <c r="O69" s="22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68" t="s">
        <v>1377</v>
      </c>
      <c r="B70" s="69">
        <v>2.0</v>
      </c>
      <c r="C70" s="110"/>
      <c r="D70" s="110"/>
      <c r="E70" s="110"/>
      <c r="F70" s="110"/>
      <c r="G70" s="110"/>
      <c r="H70" s="110"/>
      <c r="I70" s="110"/>
      <c r="J70" s="110"/>
      <c r="K70" s="68">
        <f t="shared" si="3"/>
        <v>2</v>
      </c>
      <c r="L70" s="78"/>
      <c r="M70" s="21"/>
      <c r="O70" s="22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>
      <c r="A71" s="68" t="s">
        <v>1311</v>
      </c>
      <c r="B71" s="110"/>
      <c r="C71" s="110"/>
      <c r="D71" s="110"/>
      <c r="E71" s="110"/>
      <c r="F71" s="69">
        <v>1.0</v>
      </c>
      <c r="G71" s="110"/>
      <c r="H71" s="110"/>
      <c r="I71" s="110"/>
      <c r="J71" s="110"/>
      <c r="K71" s="68">
        <f t="shared" si="3"/>
        <v>1</v>
      </c>
      <c r="L71" s="78"/>
      <c r="M71" s="21"/>
      <c r="O71" s="22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>
      <c r="A72" s="68" t="s">
        <v>1378</v>
      </c>
      <c r="B72" s="69">
        <v>1.0</v>
      </c>
      <c r="C72" s="69">
        <v>1.0</v>
      </c>
      <c r="D72" s="110"/>
      <c r="E72" s="110"/>
      <c r="F72" s="110"/>
      <c r="G72" s="110"/>
      <c r="H72" s="110"/>
      <c r="I72" s="110"/>
      <c r="J72" s="110"/>
      <c r="K72" s="68">
        <f t="shared" si="3"/>
        <v>2</v>
      </c>
      <c r="L72" s="78"/>
      <c r="M72" s="23"/>
      <c r="N72" s="25"/>
      <c r="O72" s="24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>
      <c r="A73" s="68" t="s">
        <v>1379</v>
      </c>
      <c r="B73" s="69">
        <v>1.0</v>
      </c>
      <c r="C73" s="110"/>
      <c r="D73" s="110"/>
      <c r="E73" s="110"/>
      <c r="F73" s="110"/>
      <c r="G73" s="110"/>
      <c r="H73" s="110"/>
      <c r="I73" s="110"/>
      <c r="J73" s="110"/>
      <c r="K73" s="68">
        <f t="shared" si="3"/>
        <v>1</v>
      </c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>
      <c r="A74" s="68" t="s">
        <v>1380</v>
      </c>
      <c r="B74" s="110"/>
      <c r="C74" s="69">
        <v>1.0</v>
      </c>
      <c r="D74" s="110"/>
      <c r="E74" s="110"/>
      <c r="F74" s="110"/>
      <c r="G74" s="110"/>
      <c r="H74" s="110"/>
      <c r="I74" s="110"/>
      <c r="J74" s="110"/>
      <c r="K74" s="68">
        <f t="shared" si="3"/>
        <v>1</v>
      </c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68" t="s">
        <v>1312</v>
      </c>
      <c r="B75" s="69">
        <v>2.0</v>
      </c>
      <c r="C75" s="110"/>
      <c r="D75" s="110"/>
      <c r="E75" s="110"/>
      <c r="F75" s="110"/>
      <c r="G75" s="110"/>
      <c r="H75" s="110"/>
      <c r="I75" s="110"/>
      <c r="J75" s="110"/>
      <c r="K75" s="68">
        <f t="shared" si="3"/>
        <v>2</v>
      </c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>
      <c r="A76" s="68" t="s">
        <v>1314</v>
      </c>
      <c r="B76" s="69">
        <v>4.0</v>
      </c>
      <c r="C76" s="110"/>
      <c r="D76" s="110"/>
      <c r="E76" s="110"/>
      <c r="F76" s="110"/>
      <c r="G76" s="110"/>
      <c r="H76" s="110"/>
      <c r="I76" s="110"/>
      <c r="J76" s="110"/>
      <c r="K76" s="68">
        <f t="shared" si="3"/>
        <v>4</v>
      </c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>
      <c r="A77" s="68" t="s">
        <v>1315</v>
      </c>
      <c r="B77" s="69">
        <v>4.0</v>
      </c>
      <c r="C77" s="110"/>
      <c r="D77" s="110"/>
      <c r="E77" s="110"/>
      <c r="F77" s="110"/>
      <c r="G77" s="110"/>
      <c r="H77" s="110"/>
      <c r="I77" s="110"/>
      <c r="J77" s="110"/>
      <c r="K77" s="68">
        <f t="shared" si="3"/>
        <v>4</v>
      </c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>
      <c r="A78" s="68" t="s">
        <v>1316</v>
      </c>
      <c r="B78" s="69">
        <v>14.0</v>
      </c>
      <c r="C78" s="69">
        <v>1.0</v>
      </c>
      <c r="D78" s="110"/>
      <c r="E78" s="110"/>
      <c r="F78" s="110"/>
      <c r="G78" s="110"/>
      <c r="H78" s="110"/>
      <c r="I78" s="110"/>
      <c r="J78" s="110"/>
      <c r="K78" s="68">
        <f t="shared" si="3"/>
        <v>15</v>
      </c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>
      <c r="A79" s="68" t="s">
        <v>1317</v>
      </c>
      <c r="B79" s="69">
        <v>15.0</v>
      </c>
      <c r="C79" s="110"/>
      <c r="D79" s="110"/>
      <c r="E79" s="110"/>
      <c r="F79" s="110"/>
      <c r="G79" s="110"/>
      <c r="H79" s="110"/>
      <c r="I79" s="110"/>
      <c r="J79" s="110"/>
      <c r="K79" s="68">
        <f t="shared" si="3"/>
        <v>15</v>
      </c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68" t="s">
        <v>1318</v>
      </c>
      <c r="B80" s="69">
        <v>5.0</v>
      </c>
      <c r="C80" s="110"/>
      <c r="D80" s="110"/>
      <c r="E80" s="110"/>
      <c r="F80" s="110"/>
      <c r="G80" s="110"/>
      <c r="H80" s="110"/>
      <c r="I80" s="110"/>
      <c r="J80" s="110"/>
      <c r="K80" s="68">
        <f t="shared" si="3"/>
        <v>5</v>
      </c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68" t="s">
        <v>1319</v>
      </c>
      <c r="B81" s="69">
        <v>2.0</v>
      </c>
      <c r="C81" s="110"/>
      <c r="D81" s="110"/>
      <c r="E81" s="110"/>
      <c r="F81" s="110"/>
      <c r="G81" s="110"/>
      <c r="H81" s="110"/>
      <c r="I81" s="110"/>
      <c r="J81" s="110"/>
      <c r="K81" s="68">
        <f t="shared" si="3"/>
        <v>2</v>
      </c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68" t="s">
        <v>1321</v>
      </c>
      <c r="B82" s="69">
        <v>1.0</v>
      </c>
      <c r="C82" s="110"/>
      <c r="D82" s="110"/>
      <c r="E82" s="110"/>
      <c r="F82" s="110"/>
      <c r="G82" s="110"/>
      <c r="H82" s="110"/>
      <c r="I82" s="110"/>
      <c r="J82" s="110"/>
      <c r="K82" s="68">
        <f t="shared" si="3"/>
        <v>1</v>
      </c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>
      <c r="A83" s="68" t="s">
        <v>1322</v>
      </c>
      <c r="B83" s="69">
        <v>13.0</v>
      </c>
      <c r="C83" s="69">
        <v>1.0</v>
      </c>
      <c r="D83" s="110"/>
      <c r="E83" s="110"/>
      <c r="F83" s="110"/>
      <c r="G83" s="110"/>
      <c r="H83" s="110"/>
      <c r="I83" s="110"/>
      <c r="J83" s="69">
        <v>4.0</v>
      </c>
      <c r="K83" s="68">
        <f t="shared" si="3"/>
        <v>18</v>
      </c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>
      <c r="A84" s="68" t="s">
        <v>1323</v>
      </c>
      <c r="B84" s="69">
        <v>1.0</v>
      </c>
      <c r="C84" s="110"/>
      <c r="D84" s="110"/>
      <c r="E84" s="110"/>
      <c r="F84" s="110"/>
      <c r="G84" s="110"/>
      <c r="H84" s="110"/>
      <c r="I84" s="110"/>
      <c r="J84" s="110"/>
      <c r="K84" s="68">
        <f t="shared" si="3"/>
        <v>1</v>
      </c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68" t="s">
        <v>1324</v>
      </c>
      <c r="B85" s="69">
        <v>2.0</v>
      </c>
      <c r="C85" s="69">
        <v>1.0</v>
      </c>
      <c r="D85" s="110"/>
      <c r="E85" s="110"/>
      <c r="F85" s="110"/>
      <c r="G85" s="110"/>
      <c r="H85" s="110"/>
      <c r="I85" s="110"/>
      <c r="J85" s="110"/>
      <c r="K85" s="68">
        <f t="shared" si="3"/>
        <v>3</v>
      </c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>
      <c r="A86" s="68" t="s">
        <v>1325</v>
      </c>
      <c r="B86" s="69">
        <v>4.0</v>
      </c>
      <c r="C86" s="69">
        <v>2.0</v>
      </c>
      <c r="D86" s="110"/>
      <c r="E86" s="110"/>
      <c r="F86" s="110"/>
      <c r="G86" s="110"/>
      <c r="H86" s="110"/>
      <c r="I86" s="110"/>
      <c r="J86" s="110"/>
      <c r="K86" s="68">
        <f t="shared" si="3"/>
        <v>6</v>
      </c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>
      <c r="A87" s="68" t="s">
        <v>1328</v>
      </c>
      <c r="B87" s="69">
        <v>4.0</v>
      </c>
      <c r="C87" s="69">
        <v>1.0</v>
      </c>
      <c r="D87" s="110"/>
      <c r="E87" s="110"/>
      <c r="F87" s="110"/>
      <c r="G87" s="110"/>
      <c r="H87" s="110"/>
      <c r="I87" s="110"/>
      <c r="J87" s="110"/>
      <c r="K87" s="68">
        <f t="shared" si="3"/>
        <v>5</v>
      </c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>
      <c r="A88" s="68" t="s">
        <v>1329</v>
      </c>
      <c r="B88" s="69">
        <v>1.0</v>
      </c>
      <c r="C88" s="110"/>
      <c r="D88" s="110"/>
      <c r="E88" s="110"/>
      <c r="F88" s="110"/>
      <c r="G88" s="110"/>
      <c r="H88" s="110"/>
      <c r="I88" s="110"/>
      <c r="J88" s="110"/>
      <c r="K88" s="68">
        <f t="shared" si="3"/>
        <v>1</v>
      </c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68" t="s">
        <v>1381</v>
      </c>
      <c r="B89" s="69">
        <v>3.0</v>
      </c>
      <c r="C89" s="110"/>
      <c r="D89" s="110"/>
      <c r="E89" s="110"/>
      <c r="F89" s="110"/>
      <c r="G89" s="110"/>
      <c r="H89" s="110"/>
      <c r="I89" s="110"/>
      <c r="J89" s="69">
        <v>1.0</v>
      </c>
      <c r="K89" s="68">
        <f t="shared" si="3"/>
        <v>4</v>
      </c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68" t="s">
        <v>1330</v>
      </c>
      <c r="B90" s="110"/>
      <c r="C90" s="69">
        <v>1.0</v>
      </c>
      <c r="D90" s="110"/>
      <c r="E90" s="110"/>
      <c r="F90" s="110"/>
      <c r="G90" s="110"/>
      <c r="H90" s="110"/>
      <c r="I90" s="110"/>
      <c r="J90" s="110"/>
      <c r="K90" s="68">
        <f t="shared" si="3"/>
        <v>1</v>
      </c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>
      <c r="A91" s="68" t="s">
        <v>1382</v>
      </c>
      <c r="B91" s="110"/>
      <c r="C91" s="69">
        <v>2.0</v>
      </c>
      <c r="D91" s="110"/>
      <c r="E91" s="110"/>
      <c r="F91" s="110"/>
      <c r="G91" s="110"/>
      <c r="H91" s="110"/>
      <c r="I91" s="110"/>
      <c r="J91" s="110"/>
      <c r="K91" s="68">
        <f t="shared" si="3"/>
        <v>2</v>
      </c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>
      <c r="A92" s="68" t="s">
        <v>1383</v>
      </c>
      <c r="B92" s="110"/>
      <c r="C92" s="69">
        <v>1.0</v>
      </c>
      <c r="D92" s="110"/>
      <c r="E92" s="110"/>
      <c r="F92" s="110"/>
      <c r="G92" s="110"/>
      <c r="H92" s="110"/>
      <c r="I92" s="110"/>
      <c r="J92" s="110"/>
      <c r="K92" s="68">
        <f t="shared" si="3"/>
        <v>1</v>
      </c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68" t="s">
        <v>1332</v>
      </c>
      <c r="B93" s="69">
        <v>11.0</v>
      </c>
      <c r="C93" s="69">
        <v>1.0</v>
      </c>
      <c r="D93" s="110"/>
      <c r="E93" s="110"/>
      <c r="F93" s="110"/>
      <c r="G93" s="110"/>
      <c r="H93" s="110"/>
      <c r="I93" s="110"/>
      <c r="J93" s="110"/>
      <c r="K93" s="68">
        <f t="shared" si="3"/>
        <v>12</v>
      </c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68" t="s">
        <v>1384</v>
      </c>
      <c r="B94" s="110"/>
      <c r="C94" s="110"/>
      <c r="D94" s="110"/>
      <c r="E94" s="110"/>
      <c r="F94" s="110"/>
      <c r="G94" s="110"/>
      <c r="H94" s="69">
        <v>1.0</v>
      </c>
      <c r="I94" s="110"/>
      <c r="J94" s="110"/>
      <c r="K94" s="68">
        <f t="shared" si="3"/>
        <v>1</v>
      </c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68" t="s">
        <v>1385</v>
      </c>
      <c r="B95" s="110"/>
      <c r="C95" s="69">
        <v>1.0</v>
      </c>
      <c r="D95" s="110"/>
      <c r="E95" s="110"/>
      <c r="F95" s="110"/>
      <c r="G95" s="110"/>
      <c r="H95" s="110"/>
      <c r="I95" s="110"/>
      <c r="J95" s="110"/>
      <c r="K95" s="68">
        <f t="shared" si="3"/>
        <v>1</v>
      </c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>
      <c r="A96" s="68" t="s">
        <v>1333</v>
      </c>
      <c r="B96" s="110"/>
      <c r="C96" s="110"/>
      <c r="D96" s="110"/>
      <c r="E96" s="110"/>
      <c r="F96" s="110"/>
      <c r="G96" s="110"/>
      <c r="H96" s="110"/>
      <c r="I96" s="110"/>
      <c r="J96" s="69">
        <v>9.0</v>
      </c>
      <c r="K96" s="68">
        <f t="shared" si="3"/>
        <v>9</v>
      </c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>
      <c r="A97" s="68" t="s">
        <v>1386</v>
      </c>
      <c r="B97" s="110"/>
      <c r="C97" s="110"/>
      <c r="D97" s="110"/>
      <c r="E97" s="110"/>
      <c r="F97" s="110"/>
      <c r="G97" s="110"/>
      <c r="H97" s="69">
        <v>1.0</v>
      </c>
      <c r="I97" s="110"/>
      <c r="J97" s="110"/>
      <c r="K97" s="68">
        <f t="shared" si="3"/>
        <v>1</v>
      </c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>
      <c r="A98" s="68" t="s">
        <v>1335</v>
      </c>
      <c r="B98" s="69">
        <v>7.0</v>
      </c>
      <c r="C98" s="110"/>
      <c r="D98" s="110"/>
      <c r="E98" s="110"/>
      <c r="F98" s="110"/>
      <c r="G98" s="110"/>
      <c r="H98" s="110"/>
      <c r="I98" s="110"/>
      <c r="J98" s="110"/>
      <c r="K98" s="68">
        <f t="shared" si="3"/>
        <v>7</v>
      </c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>
      <c r="A99" s="68" t="s">
        <v>1338</v>
      </c>
      <c r="B99" s="69">
        <v>5.0</v>
      </c>
      <c r="C99" s="69">
        <v>1.0</v>
      </c>
      <c r="D99" s="110"/>
      <c r="E99" s="110"/>
      <c r="F99" s="110"/>
      <c r="G99" s="110"/>
      <c r="H99" s="110"/>
      <c r="I99" s="110"/>
      <c r="J99" s="110"/>
      <c r="K99" s="68">
        <f t="shared" si="3"/>
        <v>6</v>
      </c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>
      <c r="A100" s="68" t="s">
        <v>1339</v>
      </c>
      <c r="B100" s="69">
        <v>9.0</v>
      </c>
      <c r="C100" s="69">
        <v>1.0</v>
      </c>
      <c r="D100" s="110"/>
      <c r="E100" s="110"/>
      <c r="F100" s="110"/>
      <c r="G100" s="110"/>
      <c r="H100" s="110"/>
      <c r="I100" s="110"/>
      <c r="J100" s="110"/>
      <c r="K100" s="68">
        <f t="shared" si="3"/>
        <v>10</v>
      </c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>
      <c r="A101" s="68" t="s">
        <v>1340</v>
      </c>
      <c r="B101" s="69">
        <v>1.0</v>
      </c>
      <c r="C101" s="110"/>
      <c r="D101" s="110"/>
      <c r="E101" s="110"/>
      <c r="F101" s="110"/>
      <c r="G101" s="110"/>
      <c r="H101" s="110"/>
      <c r="I101" s="110"/>
      <c r="J101" s="110"/>
      <c r="K101" s="68">
        <f t="shared" si="3"/>
        <v>1</v>
      </c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68" t="s">
        <v>1341</v>
      </c>
      <c r="B102" s="69">
        <v>7.0</v>
      </c>
      <c r="C102" s="69">
        <v>1.0</v>
      </c>
      <c r="D102" s="110"/>
      <c r="E102" s="110"/>
      <c r="F102" s="110"/>
      <c r="G102" s="110"/>
      <c r="H102" s="110"/>
      <c r="I102" s="110"/>
      <c r="J102" s="110"/>
      <c r="K102" s="68">
        <f t="shared" si="3"/>
        <v>8</v>
      </c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>
      <c r="A103" s="68" t="s">
        <v>1342</v>
      </c>
      <c r="B103" s="69">
        <v>8.0</v>
      </c>
      <c r="C103" s="110"/>
      <c r="D103" s="110"/>
      <c r="E103" s="110"/>
      <c r="F103" s="110"/>
      <c r="G103" s="110"/>
      <c r="H103" s="110"/>
      <c r="I103" s="110"/>
      <c r="J103" s="110"/>
      <c r="K103" s="68">
        <f t="shared" si="3"/>
        <v>8</v>
      </c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>
      <c r="A104" s="68" t="s">
        <v>1387</v>
      </c>
      <c r="B104" s="110"/>
      <c r="C104" s="110"/>
      <c r="D104" s="110"/>
      <c r="E104" s="110"/>
      <c r="F104" s="110"/>
      <c r="G104" s="110"/>
      <c r="H104" s="110"/>
      <c r="I104" s="69">
        <v>1.0</v>
      </c>
      <c r="J104" s="110"/>
      <c r="K104" s="68">
        <f t="shared" si="3"/>
        <v>1</v>
      </c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>
      <c r="A105" s="68" t="s">
        <v>1344</v>
      </c>
      <c r="B105" s="110"/>
      <c r="C105" s="110"/>
      <c r="D105" s="110"/>
      <c r="E105" s="110"/>
      <c r="F105" s="110"/>
      <c r="G105" s="110"/>
      <c r="H105" s="110"/>
      <c r="I105" s="69">
        <v>1.0</v>
      </c>
      <c r="J105" s="110"/>
      <c r="K105" s="68">
        <f t="shared" si="3"/>
        <v>1</v>
      </c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>
      <c r="A106" s="68" t="s">
        <v>1388</v>
      </c>
      <c r="B106" s="110"/>
      <c r="C106" s="69">
        <v>5.0</v>
      </c>
      <c r="D106" s="110"/>
      <c r="E106" s="110"/>
      <c r="F106" s="110"/>
      <c r="G106" s="110"/>
      <c r="H106" s="110"/>
      <c r="I106" s="110"/>
      <c r="J106" s="110"/>
      <c r="K106" s="68">
        <f t="shared" si="3"/>
        <v>5</v>
      </c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>
      <c r="A107" s="68" t="s">
        <v>1345</v>
      </c>
      <c r="B107" s="110"/>
      <c r="C107" s="69">
        <v>4.0</v>
      </c>
      <c r="D107" s="110"/>
      <c r="E107" s="110"/>
      <c r="F107" s="110"/>
      <c r="G107" s="110"/>
      <c r="H107" s="110"/>
      <c r="I107" s="110"/>
      <c r="J107" s="110"/>
      <c r="K107" s="68">
        <f t="shared" si="3"/>
        <v>4</v>
      </c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>
      <c r="A108" s="68" t="s">
        <v>1389</v>
      </c>
      <c r="B108" s="69">
        <v>1.0</v>
      </c>
      <c r="C108" s="110"/>
      <c r="D108" s="110"/>
      <c r="E108" s="110"/>
      <c r="F108" s="110"/>
      <c r="G108" s="110"/>
      <c r="H108" s="110"/>
      <c r="I108" s="110"/>
      <c r="J108" s="110"/>
      <c r="K108" s="68">
        <f t="shared" si="3"/>
        <v>1</v>
      </c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>
      <c r="A109" s="68" t="s">
        <v>1346</v>
      </c>
      <c r="B109" s="110"/>
      <c r="C109" s="110"/>
      <c r="D109" s="110"/>
      <c r="E109" s="110"/>
      <c r="F109" s="69">
        <v>1.0</v>
      </c>
      <c r="G109" s="110"/>
      <c r="H109" s="110"/>
      <c r="I109" s="69">
        <v>2.0</v>
      </c>
      <c r="J109" s="110"/>
      <c r="K109" s="68">
        <f t="shared" si="3"/>
        <v>3</v>
      </c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>
      <c r="A110" s="68" t="s">
        <v>1390</v>
      </c>
      <c r="B110" s="110"/>
      <c r="C110" s="110"/>
      <c r="D110" s="110"/>
      <c r="E110" s="110"/>
      <c r="F110" s="110"/>
      <c r="G110" s="110"/>
      <c r="H110" s="69">
        <v>1.0</v>
      </c>
      <c r="I110" s="110"/>
      <c r="J110" s="110"/>
      <c r="K110" s="68">
        <f t="shared" si="3"/>
        <v>1</v>
      </c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>
      <c r="A111" s="68" t="s">
        <v>1391</v>
      </c>
      <c r="B111" s="69">
        <v>1.0</v>
      </c>
      <c r="C111" s="69">
        <v>1.0</v>
      </c>
      <c r="D111" s="110"/>
      <c r="E111" s="110"/>
      <c r="F111" s="110"/>
      <c r="G111" s="110"/>
      <c r="H111" s="110"/>
      <c r="I111" s="110"/>
      <c r="J111" s="110"/>
      <c r="K111" s="68">
        <f t="shared" si="3"/>
        <v>2</v>
      </c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>
      <c r="A112" s="68" t="s">
        <v>1392</v>
      </c>
      <c r="B112" s="110"/>
      <c r="C112" s="110"/>
      <c r="D112" s="110"/>
      <c r="E112" s="110"/>
      <c r="F112" s="110"/>
      <c r="G112" s="110"/>
      <c r="H112" s="69">
        <v>1.0</v>
      </c>
      <c r="I112" s="110"/>
      <c r="J112" s="110"/>
      <c r="K112" s="68">
        <f t="shared" si="3"/>
        <v>1</v>
      </c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>
      <c r="A113" s="68" t="s">
        <v>1347</v>
      </c>
      <c r="B113" s="110"/>
      <c r="C113" s="110"/>
      <c r="D113" s="69">
        <v>12.0</v>
      </c>
      <c r="E113" s="110"/>
      <c r="F113" s="110"/>
      <c r="G113" s="110"/>
      <c r="H113" s="110"/>
      <c r="I113" s="110"/>
      <c r="J113" s="110"/>
      <c r="K113" s="68">
        <f t="shared" si="3"/>
        <v>12</v>
      </c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>
      <c r="A114" s="68" t="s">
        <v>1393</v>
      </c>
      <c r="B114" s="110"/>
      <c r="C114" s="110"/>
      <c r="D114" s="110"/>
      <c r="E114" s="110"/>
      <c r="F114" s="110"/>
      <c r="G114" s="110"/>
      <c r="H114" s="69">
        <v>1.0</v>
      </c>
      <c r="I114" s="110"/>
      <c r="J114" s="110"/>
      <c r="K114" s="68">
        <f t="shared" si="3"/>
        <v>1</v>
      </c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>
      <c r="A115" s="68" t="s">
        <v>1348</v>
      </c>
      <c r="B115" s="110"/>
      <c r="C115" s="110"/>
      <c r="D115" s="110"/>
      <c r="E115" s="110"/>
      <c r="F115" s="110"/>
      <c r="G115" s="110"/>
      <c r="H115" s="110"/>
      <c r="I115" s="69">
        <v>1.0</v>
      </c>
      <c r="J115" s="110"/>
      <c r="K115" s="68">
        <f t="shared" si="3"/>
        <v>1</v>
      </c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>
      <c r="A116" s="68" t="s">
        <v>1394</v>
      </c>
      <c r="B116" s="110"/>
      <c r="C116" s="69">
        <v>4.0</v>
      </c>
      <c r="D116" s="110"/>
      <c r="E116" s="110"/>
      <c r="F116" s="110"/>
      <c r="G116" s="110"/>
      <c r="H116" s="110"/>
      <c r="I116" s="110"/>
      <c r="J116" s="110"/>
      <c r="K116" s="68">
        <f t="shared" si="3"/>
        <v>4</v>
      </c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>
      <c r="A117" s="68" t="s">
        <v>1395</v>
      </c>
      <c r="B117" s="110"/>
      <c r="C117" s="69">
        <v>1.0</v>
      </c>
      <c r="D117" s="110"/>
      <c r="E117" s="110"/>
      <c r="F117" s="110"/>
      <c r="G117" s="110"/>
      <c r="H117" s="110"/>
      <c r="I117" s="110"/>
      <c r="J117" s="110"/>
      <c r="K117" s="68">
        <f t="shared" si="3"/>
        <v>1</v>
      </c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>
      <c r="A118" s="68" t="s">
        <v>1396</v>
      </c>
      <c r="B118" s="69">
        <v>3.0</v>
      </c>
      <c r="C118" s="110"/>
      <c r="D118" s="110"/>
      <c r="E118" s="110"/>
      <c r="F118" s="110"/>
      <c r="G118" s="110"/>
      <c r="H118" s="110"/>
      <c r="I118" s="110"/>
      <c r="J118" s="110"/>
      <c r="K118" s="68">
        <f t="shared" si="3"/>
        <v>3</v>
      </c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>
      <c r="A119" s="68" t="s">
        <v>1353</v>
      </c>
      <c r="B119" s="69">
        <v>13.0</v>
      </c>
      <c r="C119" s="110"/>
      <c r="D119" s="110"/>
      <c r="E119" s="110"/>
      <c r="F119" s="110"/>
      <c r="G119" s="110"/>
      <c r="H119" s="110"/>
      <c r="I119" s="110"/>
      <c r="J119" s="110"/>
      <c r="K119" s="68">
        <f t="shared" si="3"/>
        <v>13</v>
      </c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>
      <c r="A120" s="68" t="s">
        <v>1355</v>
      </c>
      <c r="B120" s="110"/>
      <c r="C120" s="110"/>
      <c r="D120" s="110"/>
      <c r="E120" s="110"/>
      <c r="F120" s="110"/>
      <c r="G120" s="69">
        <v>1.0</v>
      </c>
      <c r="H120" s="110"/>
      <c r="I120" s="110"/>
      <c r="J120" s="110"/>
      <c r="K120" s="68">
        <f t="shared" si="3"/>
        <v>1</v>
      </c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>
      <c r="A121" s="68" t="s">
        <v>1397</v>
      </c>
      <c r="B121" s="110"/>
      <c r="C121" s="69">
        <v>1.0</v>
      </c>
      <c r="D121" s="110"/>
      <c r="E121" s="110"/>
      <c r="F121" s="110"/>
      <c r="G121" s="110"/>
      <c r="H121" s="110"/>
      <c r="I121" s="110"/>
      <c r="J121" s="110"/>
      <c r="K121" s="68">
        <f t="shared" si="3"/>
        <v>1</v>
      </c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>
      <c r="A122" s="68" t="s">
        <v>1398</v>
      </c>
      <c r="B122" s="110"/>
      <c r="C122" s="69">
        <v>1.0</v>
      </c>
      <c r="D122" s="110"/>
      <c r="E122" s="110"/>
      <c r="F122" s="110"/>
      <c r="G122" s="110"/>
      <c r="H122" s="110"/>
      <c r="I122" s="110"/>
      <c r="J122" s="110"/>
      <c r="K122" s="68">
        <f t="shared" si="3"/>
        <v>1</v>
      </c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>
      <c r="A123" s="68" t="s">
        <v>1399</v>
      </c>
      <c r="B123" s="110"/>
      <c r="C123" s="69">
        <v>1.0</v>
      </c>
      <c r="D123" s="110"/>
      <c r="E123" s="110"/>
      <c r="F123" s="110"/>
      <c r="G123" s="110"/>
      <c r="H123" s="110"/>
      <c r="I123" s="110"/>
      <c r="J123" s="110"/>
      <c r="K123" s="68">
        <f t="shared" si="3"/>
        <v>1</v>
      </c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>
      <c r="A124" s="68" t="s">
        <v>1359</v>
      </c>
      <c r="B124" s="69">
        <v>13.0</v>
      </c>
      <c r="C124" s="69">
        <v>1.0</v>
      </c>
      <c r="D124" s="110"/>
      <c r="E124" s="110"/>
      <c r="F124" s="110"/>
      <c r="G124" s="110"/>
      <c r="H124" s="110"/>
      <c r="I124" s="110"/>
      <c r="J124" s="110"/>
      <c r="K124" s="68">
        <f t="shared" si="3"/>
        <v>14</v>
      </c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>
      <c r="A125" s="68" t="s">
        <v>1360</v>
      </c>
      <c r="B125" s="69">
        <v>76.0</v>
      </c>
      <c r="C125" s="69">
        <v>4.0</v>
      </c>
      <c r="D125" s="110"/>
      <c r="E125" s="110"/>
      <c r="F125" s="110"/>
      <c r="G125" s="110"/>
      <c r="H125" s="110"/>
      <c r="I125" s="110"/>
      <c r="J125" s="69">
        <v>3.0</v>
      </c>
      <c r="K125" s="68">
        <f t="shared" si="3"/>
        <v>83</v>
      </c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>
      <c r="A126" s="68" t="s">
        <v>1361</v>
      </c>
      <c r="B126" s="69">
        <v>1.0</v>
      </c>
      <c r="C126" s="110"/>
      <c r="D126" s="110"/>
      <c r="E126" s="110"/>
      <c r="F126" s="110"/>
      <c r="G126" s="110"/>
      <c r="H126" s="110"/>
      <c r="I126" s="110"/>
      <c r="J126" s="69">
        <v>1.0</v>
      </c>
      <c r="K126" s="68">
        <f t="shared" si="3"/>
        <v>2</v>
      </c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>
      <c r="A127" s="68" t="s">
        <v>1363</v>
      </c>
      <c r="B127" s="69">
        <v>7.0</v>
      </c>
      <c r="C127" s="110"/>
      <c r="D127" s="110"/>
      <c r="E127" s="110"/>
      <c r="F127" s="110"/>
      <c r="G127" s="110"/>
      <c r="H127" s="110"/>
      <c r="I127" s="110"/>
      <c r="J127" s="69">
        <v>1.0</v>
      </c>
      <c r="K127" s="68">
        <f t="shared" si="3"/>
        <v>8</v>
      </c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>
      <c r="A128" s="68" t="s">
        <v>1400</v>
      </c>
      <c r="B128" s="69">
        <v>1.0</v>
      </c>
      <c r="C128" s="110"/>
      <c r="D128" s="110"/>
      <c r="E128" s="110"/>
      <c r="F128" s="110"/>
      <c r="G128" s="110"/>
      <c r="H128" s="110"/>
      <c r="I128" s="110"/>
      <c r="J128" s="110"/>
      <c r="K128" s="68">
        <f t="shared" si="3"/>
        <v>1</v>
      </c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>
      <c r="A129" s="68" t="s">
        <v>1401</v>
      </c>
      <c r="B129" s="110"/>
      <c r="C129" s="110"/>
      <c r="D129" s="110"/>
      <c r="E129" s="110"/>
      <c r="F129" s="110"/>
      <c r="G129" s="110"/>
      <c r="H129" s="110"/>
      <c r="I129" s="69">
        <v>1.0</v>
      </c>
      <c r="J129" s="110"/>
      <c r="K129" s="68">
        <f t="shared" si="3"/>
        <v>1</v>
      </c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>
      <c r="A130" s="68" t="s">
        <v>1365</v>
      </c>
      <c r="B130" s="69">
        <v>4.0</v>
      </c>
      <c r="C130" s="110"/>
      <c r="D130" s="110"/>
      <c r="E130" s="110"/>
      <c r="F130" s="110"/>
      <c r="G130" s="110"/>
      <c r="H130" s="110"/>
      <c r="I130" s="110"/>
      <c r="J130" s="110"/>
      <c r="K130" s="68">
        <f t="shared" si="3"/>
        <v>4</v>
      </c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>
      <c r="A131" s="68" t="s">
        <v>4</v>
      </c>
      <c r="B131" s="68">
        <f t="shared" ref="B131:K131" si="4">SUM(B65:B130)</f>
        <v>277</v>
      </c>
      <c r="C131" s="68">
        <f t="shared" si="4"/>
        <v>40</v>
      </c>
      <c r="D131" s="68">
        <f t="shared" si="4"/>
        <v>12</v>
      </c>
      <c r="E131" s="68">
        <f t="shared" si="4"/>
        <v>0</v>
      </c>
      <c r="F131" s="68">
        <f t="shared" si="4"/>
        <v>2</v>
      </c>
      <c r="G131" s="68">
        <f t="shared" si="4"/>
        <v>1</v>
      </c>
      <c r="H131" s="68">
        <f t="shared" si="4"/>
        <v>5</v>
      </c>
      <c r="I131" s="68">
        <f t="shared" si="4"/>
        <v>6</v>
      </c>
      <c r="J131" s="68">
        <f t="shared" si="4"/>
        <v>19</v>
      </c>
      <c r="K131" s="68">
        <f t="shared" si="4"/>
        <v>362</v>
      </c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>
      <c r="A132" s="65" t="s">
        <v>1402</v>
      </c>
      <c r="B132" s="4"/>
      <c r="C132" s="4"/>
      <c r="D132" s="4"/>
      <c r="E132" s="4"/>
      <c r="F132" s="4"/>
      <c r="G132" s="4"/>
      <c r="H132" s="4"/>
      <c r="I132" s="4"/>
      <c r="J132" s="4"/>
      <c r="K132" s="5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>
      <c r="A133" s="86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>
      <c r="A135" s="65" t="s">
        <v>1403</v>
      </c>
      <c r="B135" s="4"/>
      <c r="C135" s="4"/>
      <c r="D135" s="4"/>
      <c r="E135" s="4"/>
      <c r="F135" s="4"/>
      <c r="G135" s="4"/>
      <c r="H135" s="4"/>
      <c r="I135" s="5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>
      <c r="A136" s="68" t="s">
        <v>1367</v>
      </c>
      <c r="B136" s="68" t="s">
        <v>1404</v>
      </c>
      <c r="C136" s="68" t="s">
        <v>1405</v>
      </c>
      <c r="D136" s="68" t="s">
        <v>1406</v>
      </c>
      <c r="E136" s="68" t="s">
        <v>1407</v>
      </c>
      <c r="F136" s="68" t="s">
        <v>1408</v>
      </c>
      <c r="G136" s="68" t="s">
        <v>1409</v>
      </c>
      <c r="H136" s="68" t="s">
        <v>1410</v>
      </c>
      <c r="I136" s="68" t="s">
        <v>4</v>
      </c>
      <c r="J136" s="78"/>
      <c r="K136" s="36" t="s">
        <v>162</v>
      </c>
      <c r="L136" s="4"/>
      <c r="M136" s="5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>
      <c r="A137" s="68" t="s">
        <v>1308</v>
      </c>
      <c r="B137" s="151"/>
      <c r="C137" s="151"/>
      <c r="D137" s="69">
        <v>1.0</v>
      </c>
      <c r="E137" s="69">
        <v>1.0</v>
      </c>
      <c r="F137" s="151"/>
      <c r="G137" s="151"/>
      <c r="H137" s="69">
        <v>5.0</v>
      </c>
      <c r="I137" s="68">
        <v>7.0</v>
      </c>
      <c r="J137" s="78"/>
      <c r="K137" s="40"/>
      <c r="L137" s="19"/>
      <c r="M137" s="17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>
      <c r="A138" s="68" t="s">
        <v>1309</v>
      </c>
      <c r="B138" s="69">
        <v>1.0</v>
      </c>
      <c r="C138" s="151"/>
      <c r="D138" s="151"/>
      <c r="E138" s="69">
        <v>6.0</v>
      </c>
      <c r="F138" s="69">
        <v>1.0</v>
      </c>
      <c r="G138" s="151"/>
      <c r="H138" s="69">
        <v>1.0</v>
      </c>
      <c r="I138" s="68">
        <v>9.0</v>
      </c>
      <c r="J138" s="78"/>
      <c r="K138" s="21"/>
      <c r="M138" s="22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>
      <c r="A139" s="68" t="s">
        <v>1312</v>
      </c>
      <c r="B139" s="151"/>
      <c r="C139" s="151"/>
      <c r="D139" s="69">
        <v>1.0</v>
      </c>
      <c r="E139" s="151"/>
      <c r="F139" s="151"/>
      <c r="G139" s="69">
        <v>1.0</v>
      </c>
      <c r="H139" s="151"/>
      <c r="I139" s="68">
        <v>2.0</v>
      </c>
      <c r="J139" s="78"/>
      <c r="K139" s="21"/>
      <c r="M139" s="22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>
      <c r="A140" s="68" t="s">
        <v>1314</v>
      </c>
      <c r="B140" s="151"/>
      <c r="C140" s="151"/>
      <c r="D140" s="151"/>
      <c r="E140" s="151"/>
      <c r="F140" s="69">
        <v>1.0</v>
      </c>
      <c r="G140" s="151"/>
      <c r="H140" s="69">
        <v>1.0</v>
      </c>
      <c r="I140" s="68">
        <v>2.0</v>
      </c>
      <c r="J140" s="78"/>
      <c r="K140" s="23"/>
      <c r="L140" s="25"/>
      <c r="M140" s="24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>
      <c r="A141" s="68" t="s">
        <v>1315</v>
      </c>
      <c r="B141" s="151"/>
      <c r="C141" s="151"/>
      <c r="D141" s="151"/>
      <c r="E141" s="151"/>
      <c r="F141" s="151"/>
      <c r="G141" s="69">
        <v>2.0</v>
      </c>
      <c r="H141" s="151"/>
      <c r="I141" s="68">
        <v>2.0</v>
      </c>
      <c r="J141" s="78"/>
      <c r="K141" s="146" t="s">
        <v>1411</v>
      </c>
      <c r="M141" s="22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>
      <c r="A142" s="68" t="s">
        <v>1316</v>
      </c>
      <c r="B142" s="69">
        <v>1.0</v>
      </c>
      <c r="C142" s="151"/>
      <c r="D142" s="69">
        <v>1.0</v>
      </c>
      <c r="E142" s="69">
        <v>3.0</v>
      </c>
      <c r="F142" s="69">
        <v>1.0</v>
      </c>
      <c r="G142" s="69">
        <v>5.0</v>
      </c>
      <c r="H142" s="69">
        <v>8.0</v>
      </c>
      <c r="I142" s="68">
        <v>19.0</v>
      </c>
      <c r="J142" s="78"/>
      <c r="K142" s="21"/>
      <c r="M142" s="22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>
      <c r="A143" s="68" t="s">
        <v>1317</v>
      </c>
      <c r="B143" s="151"/>
      <c r="C143" s="151"/>
      <c r="D143" s="151"/>
      <c r="E143" s="151"/>
      <c r="F143" s="69">
        <v>2.0</v>
      </c>
      <c r="G143" s="69">
        <v>1.0</v>
      </c>
      <c r="H143" s="151"/>
      <c r="I143" s="68">
        <v>3.0</v>
      </c>
      <c r="J143" s="78"/>
      <c r="K143" s="21"/>
      <c r="M143" s="22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>
      <c r="A144" s="68" t="s">
        <v>1318</v>
      </c>
      <c r="B144" s="69">
        <v>1.0</v>
      </c>
      <c r="C144" s="151"/>
      <c r="D144" s="151"/>
      <c r="E144" s="151"/>
      <c r="F144" s="69">
        <v>2.0</v>
      </c>
      <c r="G144" s="151"/>
      <c r="H144" s="69">
        <v>1.0</v>
      </c>
      <c r="I144" s="68">
        <v>4.0</v>
      </c>
      <c r="J144" s="78"/>
      <c r="K144" s="23"/>
      <c r="L144" s="25"/>
      <c r="M144" s="24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>
      <c r="A145" s="68" t="s">
        <v>1319</v>
      </c>
      <c r="B145" s="69">
        <v>1.0</v>
      </c>
      <c r="C145" s="151"/>
      <c r="D145" s="151"/>
      <c r="E145" s="151"/>
      <c r="F145" s="151"/>
      <c r="G145" s="69">
        <v>1.0</v>
      </c>
      <c r="H145" s="151"/>
      <c r="I145" s="68">
        <v>2.0</v>
      </c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>
      <c r="A146" s="68" t="s">
        <v>1322</v>
      </c>
      <c r="B146" s="69">
        <v>4.0</v>
      </c>
      <c r="C146" s="69">
        <v>2.0</v>
      </c>
      <c r="D146" s="69">
        <v>1.0</v>
      </c>
      <c r="E146" s="69">
        <v>1.0</v>
      </c>
      <c r="F146" s="69">
        <v>1.0</v>
      </c>
      <c r="G146" s="151"/>
      <c r="H146" s="69">
        <v>14.0</v>
      </c>
      <c r="I146" s="68">
        <v>23.0</v>
      </c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>
      <c r="A147" s="68" t="s">
        <v>1323</v>
      </c>
      <c r="B147" s="151"/>
      <c r="C147" s="151"/>
      <c r="D147" s="151"/>
      <c r="E147" s="69">
        <v>1.0</v>
      </c>
      <c r="F147" s="151"/>
      <c r="G147" s="151"/>
      <c r="H147" s="151"/>
      <c r="I147" s="68">
        <v>1.0</v>
      </c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>
      <c r="A148" s="68" t="s">
        <v>1324</v>
      </c>
      <c r="B148" s="151"/>
      <c r="C148" s="151"/>
      <c r="D148" s="151"/>
      <c r="E148" s="151"/>
      <c r="F148" s="151"/>
      <c r="G148" s="151"/>
      <c r="H148" s="69">
        <v>1.0</v>
      </c>
      <c r="I148" s="68">
        <v>1.0</v>
      </c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>
      <c r="A149" s="68" t="s">
        <v>1325</v>
      </c>
      <c r="B149" s="69">
        <v>1.0</v>
      </c>
      <c r="C149" s="151"/>
      <c r="D149" s="151"/>
      <c r="E149" s="69">
        <v>1.0</v>
      </c>
      <c r="F149" s="151"/>
      <c r="G149" s="151"/>
      <c r="H149" s="69">
        <v>5.0</v>
      </c>
      <c r="I149" s="68">
        <v>7.0</v>
      </c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>
      <c r="A150" s="68" t="s">
        <v>1328</v>
      </c>
      <c r="B150" s="151"/>
      <c r="C150" s="151"/>
      <c r="D150" s="151"/>
      <c r="E150" s="69">
        <v>1.0</v>
      </c>
      <c r="F150" s="69">
        <v>1.0</v>
      </c>
      <c r="G150" s="69">
        <v>3.0</v>
      </c>
      <c r="H150" s="151"/>
      <c r="I150" s="68">
        <v>5.0</v>
      </c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>
      <c r="A151" s="68" t="s">
        <v>1332</v>
      </c>
      <c r="B151" s="151"/>
      <c r="C151" s="151"/>
      <c r="D151" s="151"/>
      <c r="E151" s="69">
        <v>2.0</v>
      </c>
      <c r="F151" s="151"/>
      <c r="G151" s="151"/>
      <c r="H151" s="69">
        <v>1.0</v>
      </c>
      <c r="I151" s="68">
        <v>3.0</v>
      </c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>
      <c r="A152" s="68" t="s">
        <v>1335</v>
      </c>
      <c r="B152" s="151"/>
      <c r="C152" s="151"/>
      <c r="D152" s="151"/>
      <c r="E152" s="69">
        <v>1.0</v>
      </c>
      <c r="F152" s="151"/>
      <c r="G152" s="151"/>
      <c r="H152" s="151"/>
      <c r="I152" s="68">
        <v>1.0</v>
      </c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>
      <c r="A153" s="68" t="s">
        <v>1339</v>
      </c>
      <c r="B153" s="151"/>
      <c r="C153" s="151"/>
      <c r="D153" s="151"/>
      <c r="E153" s="151"/>
      <c r="F153" s="151"/>
      <c r="G153" s="151"/>
      <c r="H153" s="69">
        <v>2.0</v>
      </c>
      <c r="I153" s="68">
        <v>2.0</v>
      </c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>
      <c r="A154" s="68" t="s">
        <v>1341</v>
      </c>
      <c r="B154" s="151"/>
      <c r="C154" s="151"/>
      <c r="D154" s="69">
        <v>1.0</v>
      </c>
      <c r="E154" s="69">
        <v>1.0</v>
      </c>
      <c r="F154" s="151"/>
      <c r="G154" s="151"/>
      <c r="H154" s="151"/>
      <c r="I154" s="68">
        <v>2.0</v>
      </c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>
      <c r="A155" s="68" t="s">
        <v>1389</v>
      </c>
      <c r="B155" s="151"/>
      <c r="C155" s="151"/>
      <c r="D155" s="69">
        <v>1.0</v>
      </c>
      <c r="E155" s="151"/>
      <c r="F155" s="151"/>
      <c r="G155" s="151"/>
      <c r="H155" s="151"/>
      <c r="I155" s="68">
        <v>1.0</v>
      </c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>
      <c r="A156" s="68" t="s">
        <v>1353</v>
      </c>
      <c r="B156" s="69">
        <v>1.0</v>
      </c>
      <c r="C156" s="151"/>
      <c r="D156" s="151"/>
      <c r="E156" s="151"/>
      <c r="F156" s="151"/>
      <c r="G156" s="151"/>
      <c r="H156" s="69">
        <v>1.0</v>
      </c>
      <c r="I156" s="68">
        <v>2.0</v>
      </c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>
      <c r="A157" s="68" t="s">
        <v>1356</v>
      </c>
      <c r="B157" s="151"/>
      <c r="C157" s="151"/>
      <c r="D157" s="151"/>
      <c r="E157" s="69">
        <v>1.0</v>
      </c>
      <c r="F157" s="151"/>
      <c r="G157" s="151"/>
      <c r="H157" s="151"/>
      <c r="I157" s="68">
        <v>1.0</v>
      </c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>
      <c r="A158" s="68" t="s">
        <v>1359</v>
      </c>
      <c r="B158" s="69">
        <v>1.0</v>
      </c>
      <c r="C158" s="151"/>
      <c r="D158" s="151"/>
      <c r="E158" s="69">
        <v>2.0</v>
      </c>
      <c r="F158" s="151"/>
      <c r="G158" s="151"/>
      <c r="H158" s="151"/>
      <c r="I158" s="68">
        <v>3.0</v>
      </c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>
      <c r="A159" s="68" t="s">
        <v>1360</v>
      </c>
      <c r="B159" s="151"/>
      <c r="C159" s="151"/>
      <c r="D159" s="69">
        <v>1.0</v>
      </c>
      <c r="E159" s="69">
        <v>7.0</v>
      </c>
      <c r="F159" s="151"/>
      <c r="G159" s="151"/>
      <c r="H159" s="69">
        <v>7.0</v>
      </c>
      <c r="I159" s="68">
        <v>15.0</v>
      </c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>
      <c r="A160" s="68" t="s">
        <v>1361</v>
      </c>
      <c r="B160" s="69">
        <v>1.0</v>
      </c>
      <c r="C160" s="151"/>
      <c r="D160" s="151"/>
      <c r="E160" s="151"/>
      <c r="F160" s="151"/>
      <c r="G160" s="151"/>
      <c r="H160" s="69">
        <v>1.0</v>
      </c>
      <c r="I160" s="68">
        <v>2.0</v>
      </c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>
      <c r="A161" s="68" t="s">
        <v>1363</v>
      </c>
      <c r="B161" s="69">
        <v>1.0</v>
      </c>
      <c r="C161" s="69">
        <v>1.0</v>
      </c>
      <c r="D161" s="151"/>
      <c r="E161" s="69">
        <v>5.0</v>
      </c>
      <c r="F161" s="69">
        <v>2.0</v>
      </c>
      <c r="G161" s="151"/>
      <c r="H161" s="69">
        <v>7.0</v>
      </c>
      <c r="I161" s="68">
        <v>16.0</v>
      </c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>
      <c r="A162" s="68" t="s">
        <v>1400</v>
      </c>
      <c r="B162" s="151"/>
      <c r="C162" s="151"/>
      <c r="D162" s="151"/>
      <c r="E162" s="69">
        <v>1.0</v>
      </c>
      <c r="F162" s="151"/>
      <c r="G162" s="151"/>
      <c r="H162" s="69">
        <v>1.0</v>
      </c>
      <c r="I162" s="68">
        <v>2.0</v>
      </c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>
      <c r="A163" s="68" t="s">
        <v>310</v>
      </c>
      <c r="B163" s="68">
        <v>13.0</v>
      </c>
      <c r="C163" s="68">
        <v>3.0</v>
      </c>
      <c r="D163" s="68">
        <v>7.0</v>
      </c>
      <c r="E163" s="68">
        <v>34.0</v>
      </c>
      <c r="F163" s="68">
        <v>11.0</v>
      </c>
      <c r="G163" s="68">
        <v>13.0</v>
      </c>
      <c r="H163" s="68">
        <v>56.0</v>
      </c>
      <c r="I163" s="68">
        <v>137.0</v>
      </c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>
      <c r="A164" s="65" t="s">
        <v>1412</v>
      </c>
      <c r="B164" s="4"/>
      <c r="C164" s="4"/>
      <c r="D164" s="4"/>
      <c r="E164" s="4"/>
      <c r="F164" s="4"/>
      <c r="G164" s="4"/>
      <c r="H164" s="4"/>
      <c r="I164" s="5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>
      <c r="A165" s="86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36" t="s">
        <v>162</v>
      </c>
      <c r="O166" s="4"/>
      <c r="P166" s="4"/>
      <c r="Q166" s="4"/>
      <c r="R166" s="5"/>
      <c r="S166" s="78"/>
      <c r="T166" s="78"/>
      <c r="U166" s="78"/>
      <c r="V166" s="78"/>
      <c r="W166" s="78"/>
      <c r="X166" s="78"/>
      <c r="Y166" s="78"/>
      <c r="Z166" s="78"/>
    </row>
    <row r="167">
      <c r="A167" s="65" t="s">
        <v>1413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5"/>
      <c r="M167" s="78"/>
      <c r="N167" s="40"/>
      <c r="O167" s="19"/>
      <c r="P167" s="19"/>
      <c r="Q167" s="19"/>
      <c r="R167" s="17"/>
      <c r="S167" s="78"/>
      <c r="T167" s="78"/>
      <c r="U167" s="78"/>
      <c r="V167" s="78"/>
      <c r="W167" s="78"/>
      <c r="X167" s="78"/>
      <c r="Y167" s="78"/>
      <c r="Z167" s="78"/>
    </row>
    <row r="168">
      <c r="A168" s="68" t="s">
        <v>1414</v>
      </c>
      <c r="B168" s="68" t="s">
        <v>1415</v>
      </c>
      <c r="C168" s="68" t="s">
        <v>1416</v>
      </c>
      <c r="D168" s="68" t="s">
        <v>1417</v>
      </c>
      <c r="E168" s="68" t="s">
        <v>1418</v>
      </c>
      <c r="F168" s="68" t="s">
        <v>739</v>
      </c>
      <c r="G168" s="68" t="s">
        <v>740</v>
      </c>
      <c r="H168" s="68" t="s">
        <v>741</v>
      </c>
      <c r="I168" s="68" t="s">
        <v>742</v>
      </c>
      <c r="J168" s="68" t="s">
        <v>743</v>
      </c>
      <c r="K168" s="68" t="s">
        <v>744</v>
      </c>
      <c r="L168" s="68" t="s">
        <v>4</v>
      </c>
      <c r="M168" s="78"/>
      <c r="N168" s="21"/>
      <c r="R168" s="22"/>
      <c r="S168" s="78"/>
      <c r="T168" s="78"/>
      <c r="U168" s="78"/>
      <c r="V168" s="78"/>
      <c r="W168" s="78"/>
      <c r="X168" s="78"/>
      <c r="Y168" s="78"/>
      <c r="Z168" s="78"/>
    </row>
    <row r="169">
      <c r="A169" s="68" t="s">
        <v>1419</v>
      </c>
      <c r="B169" s="132">
        <v>5562.0</v>
      </c>
      <c r="C169" s="132">
        <v>6534.0</v>
      </c>
      <c r="D169" s="132">
        <v>9790.0</v>
      </c>
      <c r="E169" s="132">
        <v>8867.0</v>
      </c>
      <c r="F169" s="110"/>
      <c r="G169" s="110"/>
      <c r="H169" s="110"/>
      <c r="I169" s="110"/>
      <c r="J169" s="156">
        <f t="shared" ref="J169:J171" si="5">SUM(B169:E169)</f>
        <v>30753</v>
      </c>
      <c r="K169" s="110">
        <f t="shared" ref="K169:K171" si="6">SUM(F169:I169)</f>
        <v>0</v>
      </c>
      <c r="L169" s="157">
        <f t="shared" ref="L169:L171" si="7">SUM(J169:K169)</f>
        <v>30753</v>
      </c>
      <c r="M169" s="78"/>
      <c r="N169" s="21"/>
      <c r="R169" s="22"/>
      <c r="S169" s="78"/>
      <c r="T169" s="78"/>
      <c r="U169" s="78"/>
      <c r="V169" s="78"/>
      <c r="W169" s="78"/>
      <c r="X169" s="78"/>
      <c r="Y169" s="78"/>
      <c r="Z169" s="78"/>
    </row>
    <row r="170">
      <c r="A170" s="68" t="s">
        <v>1420</v>
      </c>
      <c r="B170" s="69">
        <v>49.0</v>
      </c>
      <c r="C170" s="69">
        <v>40.0</v>
      </c>
      <c r="D170" s="69">
        <v>105.0</v>
      </c>
      <c r="E170" s="69">
        <v>131.0</v>
      </c>
      <c r="F170" s="110"/>
      <c r="G170" s="110"/>
      <c r="H170" s="110"/>
      <c r="I170" s="110"/>
      <c r="J170" s="110">
        <f t="shared" si="5"/>
        <v>325</v>
      </c>
      <c r="K170" s="110">
        <f t="shared" si="6"/>
        <v>0</v>
      </c>
      <c r="L170" s="113">
        <f t="shared" si="7"/>
        <v>325</v>
      </c>
      <c r="M170" s="78"/>
      <c r="N170" s="21"/>
      <c r="R170" s="22"/>
      <c r="S170" s="78"/>
      <c r="T170" s="78"/>
      <c r="U170" s="78"/>
      <c r="V170" s="78"/>
      <c r="W170" s="78"/>
      <c r="X170" s="78"/>
      <c r="Y170" s="78"/>
      <c r="Z170" s="78"/>
    </row>
    <row r="171">
      <c r="A171" s="68" t="s">
        <v>1421</v>
      </c>
      <c r="B171" s="69">
        <v>332.0</v>
      </c>
      <c r="C171" s="69">
        <v>442.0</v>
      </c>
      <c r="D171" s="69">
        <v>547.0</v>
      </c>
      <c r="E171" s="69">
        <v>620.0</v>
      </c>
      <c r="F171" s="110"/>
      <c r="G171" s="110"/>
      <c r="H171" s="110"/>
      <c r="I171" s="110"/>
      <c r="J171" s="110">
        <f t="shared" si="5"/>
        <v>1941</v>
      </c>
      <c r="K171" s="110">
        <f t="shared" si="6"/>
        <v>0</v>
      </c>
      <c r="L171" s="113">
        <f t="shared" si="7"/>
        <v>1941</v>
      </c>
      <c r="M171" s="78"/>
      <c r="N171" s="53" t="s">
        <v>1422</v>
      </c>
      <c r="O171" s="19"/>
      <c r="P171" s="19"/>
      <c r="Q171" s="19"/>
      <c r="R171" s="17"/>
      <c r="S171" s="78"/>
      <c r="T171" s="78"/>
      <c r="U171" s="78"/>
      <c r="V171" s="78"/>
      <c r="W171" s="78"/>
      <c r="X171" s="78"/>
      <c r="Y171" s="78"/>
      <c r="Z171" s="78"/>
    </row>
    <row r="172">
      <c r="A172" s="65" t="s">
        <v>1423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5"/>
      <c r="M172" s="78"/>
      <c r="N172" s="21"/>
      <c r="R172" s="22"/>
      <c r="S172" s="78"/>
      <c r="T172" s="78"/>
      <c r="U172" s="78"/>
      <c r="V172" s="78"/>
      <c r="W172" s="78"/>
      <c r="X172" s="78"/>
      <c r="Y172" s="78"/>
      <c r="Z172" s="78"/>
    </row>
    <row r="173">
      <c r="A173" s="86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21"/>
      <c r="R173" s="22"/>
      <c r="S173" s="78"/>
      <c r="T173" s="78"/>
      <c r="U173" s="78"/>
      <c r="V173" s="78"/>
      <c r="W173" s="78"/>
      <c r="X173" s="78"/>
      <c r="Y173" s="78"/>
      <c r="Z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23"/>
      <c r="O174" s="25"/>
      <c r="P174" s="25"/>
      <c r="Q174" s="25"/>
      <c r="R174" s="24"/>
      <c r="S174" s="78"/>
      <c r="T174" s="78"/>
      <c r="U174" s="78"/>
      <c r="V174" s="78"/>
      <c r="W174" s="78"/>
      <c r="X174" s="78"/>
      <c r="Y174" s="78"/>
      <c r="Z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158"/>
      <c r="O175" s="158"/>
      <c r="P175" s="15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>
      <c r="A177" s="65" t="s">
        <v>1424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5"/>
      <c r="M177" s="78"/>
      <c r="N177" s="159" t="s">
        <v>162</v>
      </c>
      <c r="O177" s="4"/>
      <c r="P177" s="4"/>
      <c r="Q177" s="4"/>
      <c r="R177" s="5"/>
      <c r="S177" s="78"/>
      <c r="T177" s="78"/>
      <c r="U177" s="78"/>
      <c r="V177" s="78"/>
      <c r="W177" s="78"/>
      <c r="X177" s="78"/>
      <c r="Y177" s="78"/>
      <c r="Z177" s="78"/>
    </row>
    <row r="178">
      <c r="A178" s="68" t="s">
        <v>1425</v>
      </c>
      <c r="B178" s="68" t="s">
        <v>1415</v>
      </c>
      <c r="C178" s="68" t="s">
        <v>1416</v>
      </c>
      <c r="D178" s="68" t="s">
        <v>1417</v>
      </c>
      <c r="E178" s="68" t="s">
        <v>1418</v>
      </c>
      <c r="F178" s="68" t="s">
        <v>739</v>
      </c>
      <c r="G178" s="68" t="s">
        <v>740</v>
      </c>
      <c r="H178" s="68" t="s">
        <v>741</v>
      </c>
      <c r="I178" s="68" t="s">
        <v>742</v>
      </c>
      <c r="J178" s="68" t="s">
        <v>743</v>
      </c>
      <c r="K178" s="68" t="s">
        <v>744</v>
      </c>
      <c r="L178" s="68" t="s">
        <v>4</v>
      </c>
      <c r="M178" s="78"/>
      <c r="N178" s="160"/>
      <c r="O178" s="19"/>
      <c r="P178" s="19"/>
      <c r="Q178" s="19"/>
      <c r="R178" s="17"/>
      <c r="S178" s="78"/>
      <c r="T178" s="78"/>
      <c r="U178" s="78"/>
      <c r="V178" s="78"/>
      <c r="W178" s="78"/>
      <c r="X178" s="78"/>
      <c r="Y178" s="78"/>
      <c r="Z178" s="78"/>
    </row>
    <row r="179">
      <c r="A179" s="68" t="s">
        <v>1426</v>
      </c>
      <c r="B179" s="69">
        <v>18.0</v>
      </c>
      <c r="C179" s="69">
        <v>56.0</v>
      </c>
      <c r="D179" s="69">
        <v>55.0</v>
      </c>
      <c r="E179" s="69">
        <v>7.0</v>
      </c>
      <c r="F179" s="110"/>
      <c r="G179" s="110"/>
      <c r="H179" s="110"/>
      <c r="I179" s="110"/>
      <c r="J179" s="110">
        <f t="shared" ref="J179:J182" si="8">SUM(B179:E179)</f>
        <v>136</v>
      </c>
      <c r="K179" s="110">
        <f t="shared" ref="K179:K182" si="9">SUM(F179:I179)</f>
        <v>0</v>
      </c>
      <c r="L179" s="68">
        <f t="shared" ref="L179:L182" si="10">SUM(J179:K179)</f>
        <v>136</v>
      </c>
      <c r="M179" s="78"/>
      <c r="N179" s="21"/>
      <c r="R179" s="22"/>
      <c r="S179" s="78"/>
      <c r="T179" s="78"/>
      <c r="U179" s="78"/>
      <c r="V179" s="78"/>
      <c r="W179" s="78"/>
      <c r="X179" s="78"/>
      <c r="Y179" s="78"/>
      <c r="Z179" s="78"/>
    </row>
    <row r="180">
      <c r="A180" s="68" t="s">
        <v>1427</v>
      </c>
      <c r="B180" s="69">
        <v>17.0</v>
      </c>
      <c r="C180" s="69">
        <v>25.0</v>
      </c>
      <c r="D180" s="69">
        <v>17.0</v>
      </c>
      <c r="E180" s="69" t="s">
        <v>65</v>
      </c>
      <c r="F180" s="110"/>
      <c r="G180" s="110"/>
      <c r="H180" s="110"/>
      <c r="I180" s="110"/>
      <c r="J180" s="110">
        <f t="shared" si="8"/>
        <v>59</v>
      </c>
      <c r="K180" s="110">
        <f t="shared" si="9"/>
        <v>0</v>
      </c>
      <c r="L180" s="68">
        <f t="shared" si="10"/>
        <v>59</v>
      </c>
      <c r="M180" s="78"/>
      <c r="N180" s="21"/>
      <c r="R180" s="22"/>
      <c r="S180" s="78"/>
      <c r="T180" s="78"/>
      <c r="U180" s="78"/>
      <c r="V180" s="78"/>
      <c r="W180" s="78"/>
      <c r="X180" s="78"/>
      <c r="Y180" s="78"/>
      <c r="Z180" s="78"/>
    </row>
    <row r="181">
      <c r="A181" s="68" t="s">
        <v>1428</v>
      </c>
      <c r="B181" s="69">
        <v>8.0</v>
      </c>
      <c r="C181" s="69">
        <v>17.0</v>
      </c>
      <c r="D181" s="69">
        <v>17.0</v>
      </c>
      <c r="E181" s="69">
        <v>21.0</v>
      </c>
      <c r="F181" s="110"/>
      <c r="G181" s="110"/>
      <c r="H181" s="110"/>
      <c r="I181" s="110"/>
      <c r="J181" s="110">
        <f t="shared" si="8"/>
        <v>63</v>
      </c>
      <c r="K181" s="110">
        <f t="shared" si="9"/>
        <v>0</v>
      </c>
      <c r="L181" s="68">
        <f t="shared" si="10"/>
        <v>63</v>
      </c>
      <c r="M181" s="78"/>
      <c r="N181" s="21"/>
      <c r="R181" s="22"/>
      <c r="S181" s="78"/>
      <c r="T181" s="78"/>
      <c r="U181" s="78"/>
      <c r="V181" s="78"/>
      <c r="W181" s="78"/>
      <c r="X181" s="78"/>
      <c r="Y181" s="78"/>
      <c r="Z181" s="78"/>
    </row>
    <row r="182">
      <c r="A182" s="68" t="s">
        <v>1429</v>
      </c>
      <c r="B182" s="69">
        <v>5.0</v>
      </c>
      <c r="C182" s="69">
        <v>2.0</v>
      </c>
      <c r="D182" s="69">
        <v>1.0</v>
      </c>
      <c r="E182" s="69">
        <v>12.0</v>
      </c>
      <c r="F182" s="110"/>
      <c r="G182" s="110"/>
      <c r="H182" s="110"/>
      <c r="I182" s="110"/>
      <c r="J182" s="110">
        <f t="shared" si="8"/>
        <v>20</v>
      </c>
      <c r="K182" s="110">
        <f t="shared" si="9"/>
        <v>0</v>
      </c>
      <c r="L182" s="68">
        <f t="shared" si="10"/>
        <v>20</v>
      </c>
      <c r="M182" s="78"/>
      <c r="N182" s="161" t="s">
        <v>1430</v>
      </c>
      <c r="O182" s="19"/>
      <c r="P182" s="19"/>
      <c r="Q182" s="19"/>
      <c r="R182" s="17"/>
      <c r="S182" s="78"/>
      <c r="T182" s="78"/>
      <c r="U182" s="78"/>
      <c r="V182" s="78"/>
      <c r="W182" s="78"/>
      <c r="X182" s="78"/>
      <c r="Y182" s="78"/>
      <c r="Z182" s="78"/>
    </row>
    <row r="183">
      <c r="A183" s="65" t="s">
        <v>1431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5"/>
      <c r="M183" s="78"/>
      <c r="N183" s="21"/>
      <c r="R183" s="22"/>
      <c r="S183" s="78"/>
      <c r="T183" s="78"/>
      <c r="U183" s="78"/>
      <c r="V183" s="78"/>
      <c r="W183" s="78"/>
      <c r="X183" s="78"/>
      <c r="Y183" s="78"/>
      <c r="Z183" s="78"/>
    </row>
    <row r="184">
      <c r="A184" s="86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21"/>
      <c r="R184" s="22"/>
      <c r="S184" s="78"/>
      <c r="T184" s="78"/>
      <c r="U184" s="78"/>
      <c r="V184" s="78"/>
      <c r="W184" s="78"/>
      <c r="X184" s="78"/>
      <c r="Y184" s="78"/>
      <c r="Z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23"/>
      <c r="O185" s="25"/>
      <c r="P185" s="25"/>
      <c r="Q185" s="25"/>
      <c r="R185" s="24"/>
      <c r="S185" s="78"/>
      <c r="T185" s="78"/>
      <c r="U185" s="78"/>
      <c r="V185" s="78"/>
      <c r="W185" s="78"/>
      <c r="X185" s="78"/>
      <c r="Y185" s="78"/>
      <c r="Z185" s="78"/>
    </row>
    <row r="186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>
      <c r="A188" s="65" t="s">
        <v>1432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5"/>
      <c r="M188" s="78"/>
      <c r="N188" s="159" t="s">
        <v>162</v>
      </c>
      <c r="O188" s="4"/>
      <c r="P188" s="4"/>
      <c r="Q188" s="4"/>
      <c r="R188" s="5"/>
      <c r="S188" s="78"/>
      <c r="T188" s="78"/>
      <c r="U188" s="78"/>
      <c r="V188" s="78"/>
      <c r="W188" s="78"/>
      <c r="X188" s="78"/>
      <c r="Y188" s="78"/>
      <c r="Z188" s="78"/>
    </row>
    <row r="189">
      <c r="A189" s="68" t="s">
        <v>1433</v>
      </c>
      <c r="B189" s="68" t="s">
        <v>1415</v>
      </c>
      <c r="C189" s="68" t="s">
        <v>1416</v>
      </c>
      <c r="D189" s="68" t="s">
        <v>1417</v>
      </c>
      <c r="E189" s="68" t="s">
        <v>1418</v>
      </c>
      <c r="F189" s="68" t="s">
        <v>739</v>
      </c>
      <c r="G189" s="68" t="s">
        <v>740</v>
      </c>
      <c r="H189" s="68" t="s">
        <v>741</v>
      </c>
      <c r="I189" s="68" t="s">
        <v>742</v>
      </c>
      <c r="J189" s="68" t="s">
        <v>743</v>
      </c>
      <c r="K189" s="68" t="s">
        <v>744</v>
      </c>
      <c r="L189" s="68" t="s">
        <v>4</v>
      </c>
      <c r="M189" s="78"/>
      <c r="N189" s="160"/>
      <c r="O189" s="19"/>
      <c r="P189" s="19"/>
      <c r="Q189" s="19"/>
      <c r="R189" s="17"/>
      <c r="S189" s="78"/>
      <c r="T189" s="78"/>
      <c r="U189" s="78"/>
      <c r="V189" s="78"/>
      <c r="W189" s="78"/>
      <c r="X189" s="78"/>
      <c r="Y189" s="78"/>
      <c r="Z189" s="78"/>
    </row>
    <row r="190">
      <c r="A190" s="68" t="s">
        <v>1426</v>
      </c>
      <c r="B190" s="69">
        <v>11.0</v>
      </c>
      <c r="C190" s="69">
        <v>114.0</v>
      </c>
      <c r="D190" s="69">
        <v>54.0</v>
      </c>
      <c r="E190" s="69">
        <v>40.0</v>
      </c>
      <c r="F190" s="110"/>
      <c r="G190" s="110"/>
      <c r="H190" s="110"/>
      <c r="I190" s="110"/>
      <c r="J190" s="110">
        <f t="shared" ref="J190:J193" si="11">SUM(B190:E190)</f>
        <v>219</v>
      </c>
      <c r="K190" s="110">
        <f t="shared" ref="K190:K193" si="12">SUM(F190:I190)</f>
        <v>0</v>
      </c>
      <c r="L190" s="68">
        <f t="shared" ref="L190:L193" si="13">SUM(J190:K190)</f>
        <v>219</v>
      </c>
      <c r="M190" s="78"/>
      <c r="N190" s="21"/>
      <c r="R190" s="22"/>
      <c r="S190" s="78"/>
      <c r="T190" s="78"/>
      <c r="U190" s="78"/>
      <c r="V190" s="78"/>
      <c r="W190" s="78"/>
      <c r="X190" s="78"/>
      <c r="Y190" s="78"/>
      <c r="Z190" s="78"/>
    </row>
    <row r="191">
      <c r="A191" s="68" t="s">
        <v>1427</v>
      </c>
      <c r="B191" s="69">
        <v>1.0</v>
      </c>
      <c r="C191" s="69">
        <v>11.0</v>
      </c>
      <c r="D191" s="69">
        <v>4.0</v>
      </c>
      <c r="E191" s="69">
        <v>3.0</v>
      </c>
      <c r="F191" s="110"/>
      <c r="G191" s="110"/>
      <c r="H191" s="110"/>
      <c r="I191" s="110"/>
      <c r="J191" s="110">
        <f t="shared" si="11"/>
        <v>19</v>
      </c>
      <c r="K191" s="110">
        <f t="shared" si="12"/>
        <v>0</v>
      </c>
      <c r="L191" s="68">
        <f t="shared" si="13"/>
        <v>19</v>
      </c>
      <c r="M191" s="78"/>
      <c r="N191" s="23"/>
      <c r="O191" s="25"/>
      <c r="P191" s="25"/>
      <c r="Q191" s="25"/>
      <c r="R191" s="24"/>
      <c r="S191" s="78"/>
      <c r="T191" s="78"/>
      <c r="U191" s="78"/>
      <c r="V191" s="78"/>
      <c r="W191" s="78"/>
      <c r="X191" s="78"/>
      <c r="Y191" s="78"/>
      <c r="Z191" s="78"/>
    </row>
    <row r="192">
      <c r="A192" s="68" t="s">
        <v>1428</v>
      </c>
      <c r="B192" s="69" t="s">
        <v>65</v>
      </c>
      <c r="C192" s="69" t="s">
        <v>65</v>
      </c>
      <c r="D192" s="69" t="s">
        <v>65</v>
      </c>
      <c r="E192" s="69">
        <v>2.0</v>
      </c>
      <c r="F192" s="110"/>
      <c r="G192" s="110"/>
      <c r="H192" s="110"/>
      <c r="I192" s="110"/>
      <c r="J192" s="110">
        <f t="shared" si="11"/>
        <v>2</v>
      </c>
      <c r="K192" s="110">
        <f t="shared" si="12"/>
        <v>0</v>
      </c>
      <c r="L192" s="68">
        <f t="shared" si="13"/>
        <v>2</v>
      </c>
      <c r="M192" s="78"/>
      <c r="N192" s="45" t="s">
        <v>1434</v>
      </c>
      <c r="O192" s="19"/>
      <c r="P192" s="19"/>
      <c r="Q192" s="19"/>
      <c r="R192" s="17"/>
      <c r="S192" s="78"/>
      <c r="T192" s="78"/>
      <c r="U192" s="78"/>
      <c r="V192" s="78"/>
      <c r="W192" s="78"/>
      <c r="X192" s="78"/>
      <c r="Y192" s="78"/>
      <c r="Z192" s="78"/>
    </row>
    <row r="193">
      <c r="A193" s="68" t="s">
        <v>1429</v>
      </c>
      <c r="B193" s="69" t="s">
        <v>65</v>
      </c>
      <c r="C193" s="69" t="s">
        <v>65</v>
      </c>
      <c r="D193" s="69">
        <v>1.0</v>
      </c>
      <c r="E193" s="69">
        <v>1.0</v>
      </c>
      <c r="F193" s="110"/>
      <c r="G193" s="110"/>
      <c r="H193" s="110"/>
      <c r="I193" s="110"/>
      <c r="J193" s="110">
        <f t="shared" si="11"/>
        <v>2</v>
      </c>
      <c r="K193" s="110">
        <f t="shared" si="12"/>
        <v>0</v>
      </c>
      <c r="L193" s="68">
        <f t="shared" si="13"/>
        <v>2</v>
      </c>
      <c r="M193" s="78"/>
      <c r="N193" s="21"/>
      <c r="R193" s="22"/>
      <c r="S193" s="78"/>
      <c r="T193" s="78"/>
      <c r="U193" s="78"/>
      <c r="V193" s="78"/>
      <c r="W193" s="78"/>
      <c r="X193" s="78"/>
      <c r="Y193" s="78"/>
      <c r="Z193" s="78"/>
    </row>
    <row r="194">
      <c r="A194" s="65" t="s">
        <v>1435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5"/>
      <c r="M194" s="78"/>
      <c r="N194" s="21"/>
      <c r="R194" s="22"/>
      <c r="S194" s="78"/>
      <c r="T194" s="78"/>
      <c r="U194" s="78"/>
      <c r="V194" s="78"/>
      <c r="W194" s="78"/>
      <c r="X194" s="78"/>
      <c r="Y194" s="78"/>
      <c r="Z194" s="78"/>
    </row>
    <row r="195">
      <c r="A195" s="86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21"/>
      <c r="R195" s="22"/>
      <c r="S195" s="78"/>
      <c r="T195" s="78"/>
      <c r="U195" s="78"/>
      <c r="V195" s="78"/>
      <c r="W195" s="78"/>
      <c r="X195" s="78"/>
      <c r="Y195" s="78"/>
      <c r="Z195" s="78"/>
    </row>
    <row r="196">
      <c r="A196" s="149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23"/>
      <c r="O196" s="25"/>
      <c r="P196" s="25"/>
      <c r="Q196" s="25"/>
      <c r="R196" s="24"/>
      <c r="S196" s="78"/>
      <c r="T196" s="78"/>
      <c r="U196" s="78"/>
      <c r="V196" s="78"/>
      <c r="W196" s="78"/>
      <c r="X196" s="78"/>
      <c r="Y196" s="78"/>
      <c r="Z196" s="78"/>
    </row>
    <row r="197">
      <c r="A197" s="84" t="s">
        <v>1436</v>
      </c>
      <c r="B197" s="4"/>
      <c r="C197" s="4"/>
      <c r="D197" s="5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>
      <c r="A198" s="68" t="s">
        <v>1437</v>
      </c>
      <c r="B198" s="68" t="s">
        <v>1438</v>
      </c>
      <c r="C198" s="68" t="s">
        <v>1439</v>
      </c>
      <c r="D198" s="68" t="s">
        <v>1440</v>
      </c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>
      <c r="A199" s="69" t="s">
        <v>1441</v>
      </c>
      <c r="B199" s="69" t="s">
        <v>1442</v>
      </c>
      <c r="C199" s="69" t="s">
        <v>1443</v>
      </c>
      <c r="D199" s="162">
        <v>45802.0</v>
      </c>
      <c r="E199" s="78"/>
      <c r="F199" s="159" t="s">
        <v>162</v>
      </c>
      <c r="G199" s="4"/>
      <c r="H199" s="4"/>
      <c r="I199" s="4"/>
      <c r="J199" s="5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>
      <c r="A200" s="69" t="s">
        <v>1444</v>
      </c>
      <c r="B200" s="69" t="s">
        <v>1442</v>
      </c>
      <c r="C200" s="69" t="s">
        <v>1445</v>
      </c>
      <c r="D200" s="162">
        <v>45833.0</v>
      </c>
      <c r="E200" s="78"/>
      <c r="F200" s="160"/>
      <c r="G200" s="19"/>
      <c r="H200" s="19"/>
      <c r="I200" s="19"/>
      <c r="J200" s="17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>
      <c r="A201" s="69" t="s">
        <v>1446</v>
      </c>
      <c r="B201" s="69" t="s">
        <v>1442</v>
      </c>
      <c r="C201" s="69" t="s">
        <v>1447</v>
      </c>
      <c r="D201" s="162">
        <v>45833.0</v>
      </c>
      <c r="E201" s="78"/>
      <c r="F201" s="21"/>
      <c r="J201" s="22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>
      <c r="A202" s="69" t="s">
        <v>1448</v>
      </c>
      <c r="B202" s="69" t="s">
        <v>1442</v>
      </c>
      <c r="C202" s="69" t="s">
        <v>1449</v>
      </c>
      <c r="D202" s="162">
        <v>45833.0</v>
      </c>
      <c r="E202" s="78"/>
      <c r="F202" s="23"/>
      <c r="G202" s="25"/>
      <c r="H202" s="25"/>
      <c r="I202" s="25"/>
      <c r="J202" s="24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>
      <c r="A203" s="69" t="s">
        <v>1450</v>
      </c>
      <c r="B203" s="69" t="s">
        <v>1442</v>
      </c>
      <c r="C203" s="69" t="s">
        <v>1451</v>
      </c>
      <c r="D203" s="162">
        <v>45833.0</v>
      </c>
      <c r="E203" s="78"/>
      <c r="F203" s="45" t="s">
        <v>1452</v>
      </c>
      <c r="G203" s="19"/>
      <c r="H203" s="19"/>
      <c r="I203" s="19"/>
      <c r="J203" s="17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>
      <c r="A204" s="69" t="s">
        <v>1453</v>
      </c>
      <c r="B204" s="69" t="s">
        <v>1442</v>
      </c>
      <c r="C204" s="69" t="s">
        <v>1454</v>
      </c>
      <c r="D204" s="162">
        <v>45833.0</v>
      </c>
      <c r="E204" s="78"/>
      <c r="F204" s="21"/>
      <c r="J204" s="22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>
      <c r="A205" s="69" t="s">
        <v>1455</v>
      </c>
      <c r="B205" s="69" t="s">
        <v>1456</v>
      </c>
      <c r="C205" s="69" t="s">
        <v>1457</v>
      </c>
      <c r="D205" s="162">
        <v>45833.0</v>
      </c>
      <c r="E205" s="78"/>
      <c r="F205" s="21"/>
      <c r="J205" s="22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>
      <c r="A206" s="69" t="s">
        <v>1458</v>
      </c>
      <c r="B206" s="69" t="s">
        <v>1428</v>
      </c>
      <c r="C206" s="69" t="s">
        <v>1459</v>
      </c>
      <c r="D206" s="162">
        <v>45833.0</v>
      </c>
      <c r="E206" s="78"/>
      <c r="F206" s="21"/>
      <c r="J206" s="22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>
      <c r="A207" s="69" t="s">
        <v>1460</v>
      </c>
      <c r="B207" s="69" t="s">
        <v>1428</v>
      </c>
      <c r="C207" s="69" t="s">
        <v>1461</v>
      </c>
      <c r="D207" s="162">
        <v>45833.0</v>
      </c>
      <c r="E207" s="78"/>
      <c r="F207" s="23"/>
      <c r="G207" s="25"/>
      <c r="H207" s="25"/>
      <c r="I207" s="25"/>
      <c r="J207" s="24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>
      <c r="A208" s="69" t="s">
        <v>1462</v>
      </c>
      <c r="B208" s="69" t="s">
        <v>1428</v>
      </c>
      <c r="C208" s="69" t="s">
        <v>1463</v>
      </c>
      <c r="D208" s="162">
        <v>45833.0</v>
      </c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>
      <c r="A209" s="69" t="s">
        <v>1464</v>
      </c>
      <c r="B209" s="69" t="s">
        <v>1428</v>
      </c>
      <c r="C209" s="69" t="s">
        <v>1465</v>
      </c>
      <c r="D209" s="162">
        <v>45833.0</v>
      </c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>
      <c r="A210" s="69" t="s">
        <v>1466</v>
      </c>
      <c r="B210" s="69" t="s">
        <v>1428</v>
      </c>
      <c r="C210" s="69" t="s">
        <v>1467</v>
      </c>
      <c r="D210" s="162">
        <v>45833.0</v>
      </c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>
      <c r="A211" s="69" t="s">
        <v>1468</v>
      </c>
      <c r="B211" s="69" t="s">
        <v>1428</v>
      </c>
      <c r="C211" s="69" t="s">
        <v>1469</v>
      </c>
      <c r="D211" s="162">
        <v>45833.0</v>
      </c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>
      <c r="A212" s="69" t="s">
        <v>1470</v>
      </c>
      <c r="B212" s="69" t="s">
        <v>1428</v>
      </c>
      <c r="C212" s="69" t="s">
        <v>1471</v>
      </c>
      <c r="D212" s="162">
        <v>45833.0</v>
      </c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>
      <c r="A213" s="69" t="s">
        <v>1472</v>
      </c>
      <c r="B213" s="69" t="s">
        <v>1428</v>
      </c>
      <c r="C213" s="69" t="s">
        <v>1473</v>
      </c>
      <c r="D213" s="162">
        <v>45833.0</v>
      </c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>
      <c r="A214" s="69" t="s">
        <v>1474</v>
      </c>
      <c r="B214" s="69" t="s">
        <v>1427</v>
      </c>
      <c r="C214" s="69" t="s">
        <v>1475</v>
      </c>
      <c r="D214" s="162">
        <v>45833.0</v>
      </c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>
      <c r="A215" s="69" t="s">
        <v>1476</v>
      </c>
      <c r="B215" s="69" t="s">
        <v>1427</v>
      </c>
      <c r="C215" s="69" t="s">
        <v>1477</v>
      </c>
      <c r="D215" s="162">
        <v>45833.0</v>
      </c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>
      <c r="A216" s="69" t="s">
        <v>1478</v>
      </c>
      <c r="B216" s="69" t="s">
        <v>1427</v>
      </c>
      <c r="C216" s="69" t="s">
        <v>1479</v>
      </c>
      <c r="D216" s="162">
        <v>45833.0</v>
      </c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>
      <c r="A217" s="69" t="s">
        <v>1480</v>
      </c>
      <c r="B217" s="69" t="s">
        <v>1427</v>
      </c>
      <c r="C217" s="69" t="s">
        <v>1481</v>
      </c>
      <c r="D217" s="162">
        <v>45833.0</v>
      </c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>
      <c r="A218" s="69" t="s">
        <v>1482</v>
      </c>
      <c r="B218" s="69" t="s">
        <v>1427</v>
      </c>
      <c r="C218" s="69" t="s">
        <v>1483</v>
      </c>
      <c r="D218" s="162">
        <v>45833.0</v>
      </c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>
      <c r="A219" s="69" t="s">
        <v>1484</v>
      </c>
      <c r="B219" s="69" t="s">
        <v>1427</v>
      </c>
      <c r="C219" s="69" t="s">
        <v>1485</v>
      </c>
      <c r="D219" s="162">
        <v>45833.0</v>
      </c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>
      <c r="A220" s="69" t="s">
        <v>1486</v>
      </c>
      <c r="B220" s="69" t="s">
        <v>1427</v>
      </c>
      <c r="C220" s="69" t="s">
        <v>1487</v>
      </c>
      <c r="D220" s="162">
        <v>45833.0</v>
      </c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>
      <c r="A221" s="69" t="s">
        <v>1488</v>
      </c>
      <c r="B221" s="69" t="s">
        <v>1427</v>
      </c>
      <c r="C221" s="69" t="s">
        <v>1489</v>
      </c>
      <c r="D221" s="162">
        <v>45833.0</v>
      </c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>
      <c r="A222" s="69" t="s">
        <v>1490</v>
      </c>
      <c r="B222" s="69" t="s">
        <v>1427</v>
      </c>
      <c r="C222" s="69" t="s">
        <v>1491</v>
      </c>
      <c r="D222" s="162">
        <v>45833.0</v>
      </c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>
      <c r="A223" s="69" t="s">
        <v>1492</v>
      </c>
      <c r="B223" s="69" t="s">
        <v>1427</v>
      </c>
      <c r="C223" s="69" t="s">
        <v>1493</v>
      </c>
      <c r="D223" s="162">
        <v>45833.0</v>
      </c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>
      <c r="A224" s="69" t="s">
        <v>1494</v>
      </c>
      <c r="B224" s="69" t="s">
        <v>1427</v>
      </c>
      <c r="C224" s="69" t="s">
        <v>1495</v>
      </c>
      <c r="D224" s="162">
        <v>45833.0</v>
      </c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>
      <c r="A225" s="69" t="s">
        <v>1496</v>
      </c>
      <c r="B225" s="69" t="s">
        <v>1427</v>
      </c>
      <c r="C225" s="69" t="s">
        <v>1497</v>
      </c>
      <c r="D225" s="162">
        <v>45833.0</v>
      </c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>
      <c r="A226" s="69" t="s">
        <v>1498</v>
      </c>
      <c r="B226" s="69" t="s">
        <v>1427</v>
      </c>
      <c r="C226" s="69" t="s">
        <v>1499</v>
      </c>
      <c r="D226" s="162">
        <v>45833.0</v>
      </c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>
      <c r="A227" s="69" t="s">
        <v>1500</v>
      </c>
      <c r="B227" s="69" t="s">
        <v>1442</v>
      </c>
      <c r="C227" s="69" t="s">
        <v>1501</v>
      </c>
      <c r="D227" s="162">
        <v>45863.0</v>
      </c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>
      <c r="A228" s="69" t="s">
        <v>1502</v>
      </c>
      <c r="B228" s="69" t="s">
        <v>1427</v>
      </c>
      <c r="C228" s="69" t="s">
        <v>1503</v>
      </c>
      <c r="D228" s="162">
        <v>45863.0</v>
      </c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>
      <c r="A229" s="69" t="s">
        <v>1504</v>
      </c>
      <c r="B229" s="69" t="s">
        <v>1427</v>
      </c>
      <c r="C229" s="69" t="s">
        <v>1505</v>
      </c>
      <c r="D229" s="162">
        <v>45863.0</v>
      </c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>
      <c r="A230" s="69" t="s">
        <v>1506</v>
      </c>
      <c r="B230" s="69" t="s">
        <v>1427</v>
      </c>
      <c r="C230" s="69" t="s">
        <v>1507</v>
      </c>
      <c r="D230" s="162">
        <v>45863.0</v>
      </c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>
      <c r="A231" s="69" t="s">
        <v>1508</v>
      </c>
      <c r="B231" s="69" t="s">
        <v>1427</v>
      </c>
      <c r="C231" s="69" t="s">
        <v>1509</v>
      </c>
      <c r="D231" s="162">
        <v>45863.0</v>
      </c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>
      <c r="A232" s="69" t="s">
        <v>1510</v>
      </c>
      <c r="B232" s="69" t="s">
        <v>1427</v>
      </c>
      <c r="C232" s="69" t="s">
        <v>1511</v>
      </c>
      <c r="D232" s="162">
        <v>45863.0</v>
      </c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>
      <c r="A233" s="69" t="s">
        <v>1512</v>
      </c>
      <c r="B233" s="69" t="s">
        <v>1427</v>
      </c>
      <c r="C233" s="69" t="s">
        <v>1513</v>
      </c>
      <c r="D233" s="162">
        <v>45863.0</v>
      </c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>
      <c r="A234" s="69" t="s">
        <v>1514</v>
      </c>
      <c r="B234" s="69" t="s">
        <v>1427</v>
      </c>
      <c r="C234" s="69" t="s">
        <v>1515</v>
      </c>
      <c r="D234" s="162">
        <v>45863.0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>
      <c r="A235" s="69" t="s">
        <v>1516</v>
      </c>
      <c r="B235" s="69" t="s">
        <v>1427</v>
      </c>
      <c r="C235" s="69" t="s">
        <v>1517</v>
      </c>
      <c r="D235" s="162">
        <v>45863.0</v>
      </c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>
      <c r="A236" s="69" t="s">
        <v>1518</v>
      </c>
      <c r="B236" s="69" t="s">
        <v>1427</v>
      </c>
      <c r="C236" s="69" t="s">
        <v>1519</v>
      </c>
      <c r="D236" s="162">
        <v>45863.0</v>
      </c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>
      <c r="A237" s="69" t="s">
        <v>1520</v>
      </c>
      <c r="B237" s="69" t="s">
        <v>1427</v>
      </c>
      <c r="C237" s="69" t="s">
        <v>1521</v>
      </c>
      <c r="D237" s="162">
        <v>45863.0</v>
      </c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>
      <c r="A238" s="69" t="s">
        <v>1522</v>
      </c>
      <c r="B238" s="69" t="s">
        <v>1427</v>
      </c>
      <c r="C238" s="69" t="s">
        <v>1523</v>
      </c>
      <c r="D238" s="162">
        <v>45863.0</v>
      </c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>
      <c r="A239" s="69" t="s">
        <v>1524</v>
      </c>
      <c r="B239" s="69" t="s">
        <v>1427</v>
      </c>
      <c r="C239" s="69" t="s">
        <v>1525</v>
      </c>
      <c r="D239" s="162">
        <v>45863.0</v>
      </c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>
      <c r="A240" s="69" t="s">
        <v>1526</v>
      </c>
      <c r="B240" s="69" t="s">
        <v>1427</v>
      </c>
      <c r="C240" s="69" t="s">
        <v>1527</v>
      </c>
      <c r="D240" s="162">
        <v>45863.0</v>
      </c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>
      <c r="A241" s="69" t="s">
        <v>1528</v>
      </c>
      <c r="B241" s="69" t="s">
        <v>1427</v>
      </c>
      <c r="C241" s="69" t="s">
        <v>1529</v>
      </c>
      <c r="D241" s="162">
        <v>45863.0</v>
      </c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>
      <c r="A242" s="69" t="s">
        <v>1530</v>
      </c>
      <c r="B242" s="69" t="s">
        <v>1427</v>
      </c>
      <c r="C242" s="69" t="s">
        <v>1531</v>
      </c>
      <c r="D242" s="162">
        <v>45863.0</v>
      </c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>
      <c r="A243" s="69" t="s">
        <v>1532</v>
      </c>
      <c r="B243" s="69" t="s">
        <v>1427</v>
      </c>
      <c r="C243" s="69" t="s">
        <v>1533</v>
      </c>
      <c r="D243" s="162">
        <v>45894.0</v>
      </c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>
      <c r="A244" s="69" t="s">
        <v>1534</v>
      </c>
      <c r="B244" s="69" t="s">
        <v>1427</v>
      </c>
      <c r="C244" s="69" t="s">
        <v>1535</v>
      </c>
      <c r="D244" s="162">
        <v>45894.0</v>
      </c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>
      <c r="A245" s="69" t="s">
        <v>1536</v>
      </c>
      <c r="B245" s="69" t="s">
        <v>1427</v>
      </c>
      <c r="C245" s="69" t="s">
        <v>1537</v>
      </c>
      <c r="D245" s="162">
        <v>45894.0</v>
      </c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>
      <c r="A246" s="69" t="s">
        <v>1538</v>
      </c>
      <c r="B246" s="69" t="s">
        <v>1427</v>
      </c>
      <c r="C246" s="69" t="s">
        <v>1539</v>
      </c>
      <c r="D246" s="162">
        <v>45894.0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>
      <c r="A247" s="69" t="s">
        <v>1540</v>
      </c>
      <c r="B247" s="69" t="s">
        <v>1427</v>
      </c>
      <c r="C247" s="69" t="s">
        <v>1541</v>
      </c>
      <c r="D247" s="162">
        <v>45894.0</v>
      </c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>
      <c r="A248" s="69" t="s">
        <v>1542</v>
      </c>
      <c r="B248" s="69" t="s">
        <v>1427</v>
      </c>
      <c r="C248" s="69" t="s">
        <v>1543</v>
      </c>
      <c r="D248" s="162">
        <v>45894.0</v>
      </c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>
      <c r="A249" s="69" t="s">
        <v>1544</v>
      </c>
      <c r="B249" s="69" t="s">
        <v>1427</v>
      </c>
      <c r="C249" s="69" t="s">
        <v>1545</v>
      </c>
      <c r="D249" s="162">
        <v>45894.0</v>
      </c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>
      <c r="A250" s="69" t="s">
        <v>1546</v>
      </c>
      <c r="B250" s="69" t="s">
        <v>1427</v>
      </c>
      <c r="C250" s="69" t="s">
        <v>1547</v>
      </c>
      <c r="D250" s="162">
        <v>45894.0</v>
      </c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>
      <c r="A251" s="65" t="s">
        <v>1431</v>
      </c>
      <c r="B251" s="4"/>
      <c r="C251" s="4"/>
      <c r="D251" s="5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>
      <c r="A252" s="86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>
      <c r="A253" s="86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>
      <c r="A254" s="65" t="s">
        <v>1548</v>
      </c>
      <c r="B254" s="4"/>
      <c r="C254" s="4"/>
      <c r="D254" s="5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>
      <c r="A255" s="68" t="s">
        <v>1437</v>
      </c>
      <c r="B255" s="68" t="s">
        <v>1438</v>
      </c>
      <c r="C255" s="68" t="s">
        <v>1439</v>
      </c>
      <c r="D255" s="68" t="s">
        <v>1549</v>
      </c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>
      <c r="A256" s="69" t="s">
        <v>1550</v>
      </c>
      <c r="B256" s="69" t="s">
        <v>1427</v>
      </c>
      <c r="C256" s="69" t="s">
        <v>1551</v>
      </c>
      <c r="D256" s="162">
        <v>45713.0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>
      <c r="A257" s="69" t="s">
        <v>1552</v>
      </c>
      <c r="B257" s="69" t="s">
        <v>1442</v>
      </c>
      <c r="C257" s="69" t="s">
        <v>1553</v>
      </c>
      <c r="D257" s="162">
        <v>45772.0</v>
      </c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>
      <c r="A258" s="69" t="s">
        <v>1554</v>
      </c>
      <c r="B258" s="69" t="s">
        <v>1428</v>
      </c>
      <c r="C258" s="69" t="s">
        <v>1555</v>
      </c>
      <c r="D258" s="162">
        <v>45802.0</v>
      </c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>
      <c r="A259" s="69" t="s">
        <v>1556</v>
      </c>
      <c r="B259" s="69" t="s">
        <v>1428</v>
      </c>
      <c r="C259" s="69" t="s">
        <v>1557</v>
      </c>
      <c r="D259" s="162">
        <v>45802.0</v>
      </c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>
      <c r="A260" s="69" t="s">
        <v>1558</v>
      </c>
      <c r="B260" s="69" t="s">
        <v>1428</v>
      </c>
      <c r="C260" s="69" t="s">
        <v>1559</v>
      </c>
      <c r="D260" s="162">
        <v>45802.0</v>
      </c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>
      <c r="A261" s="69" t="s">
        <v>1560</v>
      </c>
      <c r="B261" s="69" t="s">
        <v>1428</v>
      </c>
      <c r="C261" s="69" t="s">
        <v>1561</v>
      </c>
      <c r="D261" s="162">
        <v>45802.0</v>
      </c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>
      <c r="A262" s="69" t="s">
        <v>1562</v>
      </c>
      <c r="B262" s="69" t="s">
        <v>1428</v>
      </c>
      <c r="C262" s="69" t="s">
        <v>1563</v>
      </c>
      <c r="D262" s="162">
        <v>45802.0</v>
      </c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>
      <c r="A263" s="69" t="s">
        <v>1564</v>
      </c>
      <c r="B263" s="69" t="s">
        <v>1428</v>
      </c>
      <c r="C263" s="69" t="s">
        <v>1565</v>
      </c>
      <c r="D263" s="162">
        <v>45802.0</v>
      </c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>
      <c r="A264" s="69" t="s">
        <v>1566</v>
      </c>
      <c r="B264" s="69" t="s">
        <v>1428</v>
      </c>
      <c r="C264" s="69" t="s">
        <v>1567</v>
      </c>
      <c r="D264" s="162">
        <v>45802.0</v>
      </c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>
      <c r="A265" s="69" t="s">
        <v>1568</v>
      </c>
      <c r="B265" s="69" t="s">
        <v>1428</v>
      </c>
      <c r="C265" s="69" t="s">
        <v>1569</v>
      </c>
      <c r="D265" s="162">
        <v>45802.0</v>
      </c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>
      <c r="A266" s="69" t="s">
        <v>1570</v>
      </c>
      <c r="B266" s="69" t="s">
        <v>1428</v>
      </c>
      <c r="C266" s="69" t="s">
        <v>1571</v>
      </c>
      <c r="D266" s="162">
        <v>45802.0</v>
      </c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>
      <c r="A267" s="69" t="s">
        <v>1572</v>
      </c>
      <c r="B267" s="69" t="s">
        <v>1428</v>
      </c>
      <c r="C267" s="69" t="s">
        <v>1573</v>
      </c>
      <c r="D267" s="162">
        <v>45802.0</v>
      </c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>
      <c r="A268" s="69" t="s">
        <v>1574</v>
      </c>
      <c r="B268" s="69" t="s">
        <v>1428</v>
      </c>
      <c r="C268" s="69" t="s">
        <v>1575</v>
      </c>
      <c r="D268" s="162">
        <v>45802.0</v>
      </c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>
      <c r="A269" s="69" t="s">
        <v>1576</v>
      </c>
      <c r="B269" s="69" t="s">
        <v>1428</v>
      </c>
      <c r="C269" s="69" t="s">
        <v>1577</v>
      </c>
      <c r="D269" s="162">
        <v>45802.0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>
      <c r="A270" s="69" t="s">
        <v>1578</v>
      </c>
      <c r="B270" s="69" t="s">
        <v>1428</v>
      </c>
      <c r="C270" s="69" t="s">
        <v>1531</v>
      </c>
      <c r="D270" s="162">
        <v>45802.0</v>
      </c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>
      <c r="A271" s="69" t="s">
        <v>1578</v>
      </c>
      <c r="B271" s="69" t="s">
        <v>1428</v>
      </c>
      <c r="C271" s="69" t="s">
        <v>1579</v>
      </c>
      <c r="D271" s="162">
        <v>45802.0</v>
      </c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>
      <c r="A272" s="69" t="s">
        <v>1580</v>
      </c>
      <c r="B272" s="69" t="s">
        <v>1442</v>
      </c>
      <c r="C272" s="69" t="s">
        <v>1581</v>
      </c>
      <c r="D272" s="162">
        <v>45802.0</v>
      </c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>
      <c r="A273" s="69" t="s">
        <v>1582</v>
      </c>
      <c r="B273" s="69" t="s">
        <v>1442</v>
      </c>
      <c r="C273" s="69" t="s">
        <v>1583</v>
      </c>
      <c r="D273" s="162">
        <v>45802.0</v>
      </c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>
      <c r="A274" s="69" t="s">
        <v>1584</v>
      </c>
      <c r="B274" s="69" t="s">
        <v>1442</v>
      </c>
      <c r="C274" s="69" t="s">
        <v>1585</v>
      </c>
      <c r="D274" s="162">
        <v>45802.0</v>
      </c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>
      <c r="A275" s="69" t="s">
        <v>1586</v>
      </c>
      <c r="B275" s="69" t="s">
        <v>1427</v>
      </c>
      <c r="C275" s="69" t="s">
        <v>1587</v>
      </c>
      <c r="D275" s="162">
        <v>45802.0</v>
      </c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>
      <c r="A276" s="69" t="s">
        <v>1588</v>
      </c>
      <c r="B276" s="69" t="s">
        <v>1427</v>
      </c>
      <c r="C276" s="69" t="s">
        <v>1589</v>
      </c>
      <c r="D276" s="162">
        <v>45802.0</v>
      </c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>
      <c r="A277" s="69" t="s">
        <v>1590</v>
      </c>
      <c r="B277" s="69" t="s">
        <v>1427</v>
      </c>
      <c r="C277" s="69" t="s">
        <v>1591</v>
      </c>
      <c r="D277" s="162">
        <v>45802.0</v>
      </c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>
      <c r="A278" s="69" t="s">
        <v>1592</v>
      </c>
      <c r="B278" s="69" t="s">
        <v>1427</v>
      </c>
      <c r="C278" s="69" t="s">
        <v>1593</v>
      </c>
      <c r="D278" s="162">
        <v>45802.0</v>
      </c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>
      <c r="A279" s="69" t="s">
        <v>1594</v>
      </c>
      <c r="B279" s="69" t="s">
        <v>1427</v>
      </c>
      <c r="C279" s="69" t="s">
        <v>1595</v>
      </c>
      <c r="D279" s="162">
        <v>45802.0</v>
      </c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>
      <c r="A280" s="69" t="s">
        <v>1596</v>
      </c>
      <c r="B280" s="69" t="s">
        <v>1427</v>
      </c>
      <c r="C280" s="69" t="s">
        <v>1597</v>
      </c>
      <c r="D280" s="162">
        <v>45802.0</v>
      </c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>
      <c r="A281" s="65" t="s">
        <v>1431</v>
      </c>
      <c r="B281" s="4"/>
      <c r="C281" s="4"/>
      <c r="D281" s="5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>
      <c r="A282" s="86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>
      <c r="A283" s="87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>
      <c r="A284" s="65" t="s">
        <v>1598</v>
      </c>
      <c r="B284" s="4"/>
      <c r="C284" s="4"/>
      <c r="D284" s="5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>
      <c r="A285" s="68" t="s">
        <v>1439</v>
      </c>
      <c r="B285" s="68" t="s">
        <v>1599</v>
      </c>
      <c r="C285" s="68" t="s">
        <v>1438</v>
      </c>
      <c r="D285" s="68" t="s">
        <v>1600</v>
      </c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>
      <c r="A286" s="69" t="s">
        <v>1601</v>
      </c>
      <c r="B286" s="69" t="s">
        <v>1602</v>
      </c>
      <c r="C286" s="69" t="s">
        <v>1603</v>
      </c>
      <c r="D286" s="108" t="s">
        <v>1604</v>
      </c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>
      <c r="A287" s="69" t="s">
        <v>1605</v>
      </c>
      <c r="B287" s="69" t="s">
        <v>1606</v>
      </c>
      <c r="C287" s="69" t="s">
        <v>1607</v>
      </c>
      <c r="D287" s="56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>
      <c r="A288" s="69" t="s">
        <v>1608</v>
      </c>
      <c r="B288" s="69" t="s">
        <v>1609</v>
      </c>
      <c r="C288" s="69" t="s">
        <v>1607</v>
      </c>
      <c r="D288" s="56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>
      <c r="A289" s="69" t="s">
        <v>1610</v>
      </c>
      <c r="B289" s="69" t="s">
        <v>1611</v>
      </c>
      <c r="C289" s="69" t="s">
        <v>1607</v>
      </c>
      <c r="D289" s="56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>
      <c r="A290" s="69" t="s">
        <v>1612</v>
      </c>
      <c r="B290" s="69" t="s">
        <v>1613</v>
      </c>
      <c r="C290" s="69" t="s">
        <v>1607</v>
      </c>
      <c r="D290" s="56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>
      <c r="A291" s="69" t="s">
        <v>1561</v>
      </c>
      <c r="B291" s="69" t="s">
        <v>1614</v>
      </c>
      <c r="C291" s="69" t="s">
        <v>1607</v>
      </c>
      <c r="D291" s="56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>
      <c r="A292" s="69" t="s">
        <v>1615</v>
      </c>
      <c r="B292" s="69" t="s">
        <v>1616</v>
      </c>
      <c r="C292" s="69" t="s">
        <v>1607</v>
      </c>
      <c r="D292" s="56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>
      <c r="A293" s="69" t="s">
        <v>1617</v>
      </c>
      <c r="B293" s="69" t="s">
        <v>1618</v>
      </c>
      <c r="C293" s="69" t="s">
        <v>1619</v>
      </c>
      <c r="D293" s="56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>
      <c r="A294" s="69" t="s">
        <v>1620</v>
      </c>
      <c r="B294" s="69" t="s">
        <v>1621</v>
      </c>
      <c r="C294" s="69" t="s">
        <v>1607</v>
      </c>
      <c r="D294" s="56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>
      <c r="A295" s="69" t="s">
        <v>1622</v>
      </c>
      <c r="B295" s="69" t="s">
        <v>1623</v>
      </c>
      <c r="C295" s="69" t="s">
        <v>1607</v>
      </c>
      <c r="D295" s="56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>
      <c r="A296" s="69" t="s">
        <v>1624</v>
      </c>
      <c r="B296" s="69" t="s">
        <v>1625</v>
      </c>
      <c r="C296" s="69" t="s">
        <v>1607</v>
      </c>
      <c r="D296" s="56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>
      <c r="A297" s="69" t="s">
        <v>1626</v>
      </c>
      <c r="B297" s="69" t="s">
        <v>1627</v>
      </c>
      <c r="C297" s="69" t="s">
        <v>1607</v>
      </c>
      <c r="D297" s="56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>
      <c r="A298" s="69" t="s">
        <v>1628</v>
      </c>
      <c r="B298" s="69" t="s">
        <v>1629</v>
      </c>
      <c r="C298" s="69" t="s">
        <v>1630</v>
      </c>
      <c r="D298" s="56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>
      <c r="A299" s="69" t="s">
        <v>1631</v>
      </c>
      <c r="B299" s="69" t="s">
        <v>1632</v>
      </c>
      <c r="C299" s="69" t="s">
        <v>1607</v>
      </c>
      <c r="D299" s="56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>
      <c r="A300" s="69" t="s">
        <v>1633</v>
      </c>
      <c r="B300" s="69" t="s">
        <v>1634</v>
      </c>
      <c r="C300" s="69" t="s">
        <v>1607</v>
      </c>
      <c r="D300" s="56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>
      <c r="A301" s="69" t="s">
        <v>1635</v>
      </c>
      <c r="B301" s="69" t="s">
        <v>1636</v>
      </c>
      <c r="C301" s="69" t="s">
        <v>1637</v>
      </c>
      <c r="D301" s="56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>
      <c r="A302" s="69" t="s">
        <v>1638</v>
      </c>
      <c r="B302" s="69" t="s">
        <v>1639</v>
      </c>
      <c r="C302" s="69" t="s">
        <v>1607</v>
      </c>
      <c r="D302" s="56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>
      <c r="A303" s="69" t="s">
        <v>1640</v>
      </c>
      <c r="B303" s="69" t="s">
        <v>1641</v>
      </c>
      <c r="C303" s="69" t="s">
        <v>1607</v>
      </c>
      <c r="D303" s="56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>
      <c r="A304" s="69" t="s">
        <v>1642</v>
      </c>
      <c r="B304" s="69" t="s">
        <v>1643</v>
      </c>
      <c r="C304" s="69" t="s">
        <v>1607</v>
      </c>
      <c r="D304" s="56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>
      <c r="A305" s="69" t="s">
        <v>1644</v>
      </c>
      <c r="B305" s="69" t="s">
        <v>1645</v>
      </c>
      <c r="C305" s="69" t="s">
        <v>1607</v>
      </c>
      <c r="D305" s="56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>
      <c r="A306" s="69" t="s">
        <v>1646</v>
      </c>
      <c r="B306" s="69" t="s">
        <v>1647</v>
      </c>
      <c r="C306" s="69" t="s">
        <v>1607</v>
      </c>
      <c r="D306" s="56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>
      <c r="A307" s="69" t="s">
        <v>1648</v>
      </c>
      <c r="B307" s="69" t="s">
        <v>1649</v>
      </c>
      <c r="C307" s="69" t="s">
        <v>1607</v>
      </c>
      <c r="D307" s="56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>
      <c r="A308" s="69" t="s">
        <v>1650</v>
      </c>
      <c r="B308" s="69" t="s">
        <v>1651</v>
      </c>
      <c r="C308" s="69" t="s">
        <v>1607</v>
      </c>
      <c r="D308" s="56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>
      <c r="A309" s="69" t="s">
        <v>1652</v>
      </c>
      <c r="B309" s="69" t="s">
        <v>1653</v>
      </c>
      <c r="C309" s="69" t="s">
        <v>1607</v>
      </c>
      <c r="D309" s="56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>
      <c r="A310" s="69" t="s">
        <v>1654</v>
      </c>
      <c r="B310" s="69" t="s">
        <v>1655</v>
      </c>
      <c r="C310" s="69" t="s">
        <v>1607</v>
      </c>
      <c r="D310" s="56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>
      <c r="A311" s="69" t="s">
        <v>1656</v>
      </c>
      <c r="B311" s="69" t="s">
        <v>1657</v>
      </c>
      <c r="C311" s="69" t="s">
        <v>1607</v>
      </c>
      <c r="D311" s="56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>
      <c r="A312" s="69" t="s">
        <v>1527</v>
      </c>
      <c r="B312" s="69" t="s">
        <v>1658</v>
      </c>
      <c r="C312" s="69" t="s">
        <v>1659</v>
      </c>
      <c r="D312" s="3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>
      <c r="A313" s="69" t="s">
        <v>1660</v>
      </c>
      <c r="B313" s="69" t="s">
        <v>1661</v>
      </c>
      <c r="C313" s="69" t="s">
        <v>1662</v>
      </c>
      <c r="D313" s="68" t="s">
        <v>1663</v>
      </c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>
      <c r="A314" s="69" t="s">
        <v>1664</v>
      </c>
      <c r="B314" s="69" t="s">
        <v>1665</v>
      </c>
      <c r="C314" s="69" t="s">
        <v>1666</v>
      </c>
      <c r="D314" s="68" t="s">
        <v>1667</v>
      </c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>
      <c r="A315" s="69" t="s">
        <v>1668</v>
      </c>
      <c r="B315" s="69" t="s">
        <v>1669</v>
      </c>
      <c r="C315" s="69" t="s">
        <v>1670</v>
      </c>
      <c r="D315" s="68" t="s">
        <v>1671</v>
      </c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>
      <c r="A316" s="69" t="s">
        <v>1672</v>
      </c>
      <c r="B316" s="69" t="s">
        <v>1673</v>
      </c>
      <c r="C316" s="69" t="s">
        <v>1670</v>
      </c>
      <c r="D316" s="68" t="s">
        <v>1671</v>
      </c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>
      <c r="A317" s="65" t="s">
        <v>1431</v>
      </c>
      <c r="B317" s="4"/>
      <c r="C317" s="4"/>
      <c r="D317" s="5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>
      <c r="A318" s="86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>
      <c r="A320" s="65" t="s">
        <v>1674</v>
      </c>
      <c r="B320" s="4"/>
      <c r="C320" s="5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>
      <c r="A321" s="68" t="s">
        <v>1675</v>
      </c>
      <c r="B321" s="68" t="s">
        <v>1676</v>
      </c>
      <c r="C321" s="68" t="s">
        <v>1677</v>
      </c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>
      <c r="A322" s="68" t="s">
        <v>1415</v>
      </c>
      <c r="B322" s="69">
        <v>12.0</v>
      </c>
      <c r="C322" s="69" t="s">
        <v>1678</v>
      </c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>
      <c r="A323" s="68" t="s">
        <v>1416</v>
      </c>
      <c r="B323" s="69">
        <v>1.0</v>
      </c>
      <c r="C323" s="69" t="s">
        <v>1679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>
      <c r="A324" s="68" t="s">
        <v>1417</v>
      </c>
      <c r="B324" s="69">
        <v>6.0</v>
      </c>
      <c r="C324" s="69" t="s">
        <v>1680</v>
      </c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>
      <c r="A325" s="68" t="s">
        <v>1418</v>
      </c>
      <c r="B325" s="69" t="s">
        <v>65</v>
      </c>
      <c r="C325" s="69" t="s">
        <v>65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>
      <c r="A326" s="68" t="s">
        <v>1681</v>
      </c>
      <c r="B326" s="72"/>
      <c r="C326" s="72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>
      <c r="A327" s="68" t="s">
        <v>1682</v>
      </c>
      <c r="B327" s="72"/>
      <c r="C327" s="72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>
      <c r="A328" s="68" t="s">
        <v>1683</v>
      </c>
      <c r="B328" s="72"/>
      <c r="C328" s="72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>
      <c r="A329" s="68" t="s">
        <v>1684</v>
      </c>
      <c r="B329" s="72"/>
      <c r="C329" s="72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>
      <c r="A330" s="65" t="s">
        <v>1431</v>
      </c>
      <c r="B330" s="4"/>
      <c r="C330" s="5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>
      <c r="A331" s="86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>
      <c r="A333" s="84" t="s">
        <v>1685</v>
      </c>
      <c r="B333" s="4"/>
      <c r="C333" s="5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>
      <c r="A334" s="68" t="s">
        <v>1675</v>
      </c>
      <c r="B334" s="68" t="s">
        <v>1686</v>
      </c>
      <c r="C334" s="68" t="s">
        <v>1677</v>
      </c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>
      <c r="A335" s="68" t="s">
        <v>1415</v>
      </c>
      <c r="B335" s="69">
        <v>5.0</v>
      </c>
      <c r="C335" s="69" t="s">
        <v>1687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>
      <c r="A336" s="68" t="s">
        <v>1416</v>
      </c>
      <c r="B336" s="69">
        <v>1.0</v>
      </c>
      <c r="C336" s="69" t="s">
        <v>1688</v>
      </c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>
      <c r="A337" s="68" t="s">
        <v>1417</v>
      </c>
      <c r="B337" s="69">
        <v>8.0</v>
      </c>
      <c r="C337" s="69" t="s">
        <v>1689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>
      <c r="A338" s="68" t="s">
        <v>1418</v>
      </c>
      <c r="B338" s="69" t="s">
        <v>65</v>
      </c>
      <c r="C338" s="69" t="s">
        <v>65</v>
      </c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>
      <c r="A339" s="68" t="s">
        <v>1681</v>
      </c>
      <c r="B339" s="72"/>
      <c r="C339" s="72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>
      <c r="A340" s="68" t="s">
        <v>1682</v>
      </c>
      <c r="B340" s="72"/>
      <c r="C340" s="72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>
      <c r="A341" s="68" t="s">
        <v>1683</v>
      </c>
      <c r="B341" s="72"/>
      <c r="C341" s="72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>
      <c r="A342" s="68" t="s">
        <v>1684</v>
      </c>
      <c r="B342" s="72"/>
      <c r="C342" s="72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>
      <c r="A343" s="65" t="s">
        <v>1431</v>
      </c>
      <c r="B343" s="4"/>
      <c r="C343" s="5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>
      <c r="A344" s="86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>
      <c r="A346" s="87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>
      <c r="A347" s="87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>
      <c r="A348" s="87"/>
      <c r="B348" s="87"/>
      <c r="C348" s="87"/>
      <c r="D348" s="87"/>
      <c r="E348" s="87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>
      <c r="A349" s="163"/>
      <c r="B349" s="87"/>
      <c r="C349" s="87"/>
      <c r="D349" s="87"/>
      <c r="E349" s="87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>
      <c r="A350" s="163"/>
      <c r="B350" s="87"/>
      <c r="C350" s="87"/>
      <c r="D350" s="87"/>
      <c r="E350" s="87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>
      <c r="A351" s="163"/>
      <c r="B351" s="87"/>
      <c r="C351" s="87"/>
      <c r="D351" s="87"/>
      <c r="E351" s="87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>
      <c r="A352" s="163"/>
      <c r="B352" s="87"/>
      <c r="C352" s="87"/>
      <c r="D352" s="87"/>
      <c r="E352" s="87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>
      <c r="A353" s="163"/>
      <c r="B353" s="87"/>
      <c r="C353" s="87"/>
      <c r="D353" s="87"/>
      <c r="E353" s="87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>
      <c r="A354" s="163"/>
      <c r="B354" s="87"/>
      <c r="C354" s="87"/>
      <c r="D354" s="87"/>
      <c r="E354" s="87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>
      <c r="A355" s="163"/>
      <c r="B355" s="87"/>
      <c r="C355" s="87"/>
      <c r="D355" s="87"/>
      <c r="E355" s="87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>
      <c r="A356" s="163"/>
      <c r="B356" s="87"/>
      <c r="C356" s="87"/>
      <c r="D356" s="87"/>
      <c r="E356" s="87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>
      <c r="A357" s="163"/>
      <c r="B357" s="87"/>
      <c r="C357" s="87"/>
      <c r="D357" s="87"/>
      <c r="E357" s="87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>
      <c r="A358" s="163"/>
      <c r="B358" s="87"/>
      <c r="C358" s="87"/>
      <c r="D358" s="87"/>
      <c r="E358" s="87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>
      <c r="A359" s="163"/>
      <c r="B359" s="87"/>
      <c r="C359" s="87"/>
      <c r="D359" s="87"/>
      <c r="E359" s="87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>
      <c r="A360" s="163"/>
      <c r="B360" s="87"/>
      <c r="C360" s="87"/>
      <c r="D360" s="87"/>
      <c r="E360" s="87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>
      <c r="A361" s="163"/>
      <c r="B361" s="87"/>
      <c r="C361" s="87"/>
      <c r="D361" s="87"/>
      <c r="E361" s="87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>
      <c r="A362" s="163"/>
      <c r="B362" s="87"/>
      <c r="C362" s="87"/>
      <c r="D362" s="87"/>
      <c r="E362" s="87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>
      <c r="A363" s="163"/>
      <c r="B363" s="87"/>
      <c r="C363" s="87"/>
      <c r="D363" s="87"/>
      <c r="E363" s="87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>
      <c r="A364" s="163"/>
      <c r="B364" s="87"/>
      <c r="C364" s="87"/>
      <c r="D364" s="87"/>
      <c r="E364" s="87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>
      <c r="A365" s="163"/>
      <c r="B365" s="87"/>
      <c r="C365" s="87"/>
      <c r="D365" s="87"/>
      <c r="E365" s="87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>
      <c r="A366" s="163"/>
      <c r="B366" s="87"/>
      <c r="C366" s="87"/>
      <c r="D366" s="87"/>
      <c r="E366" s="95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>
      <c r="A367" s="163"/>
      <c r="B367" s="87"/>
      <c r="C367" s="87"/>
      <c r="D367" s="87"/>
      <c r="E367" s="95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>
      <c r="A368" s="163"/>
      <c r="B368" s="87"/>
      <c r="C368" s="87"/>
      <c r="D368" s="95"/>
      <c r="E368" s="87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>
      <c r="A369" s="163"/>
      <c r="B369" s="95"/>
      <c r="C369" s="87"/>
      <c r="D369" s="95"/>
      <c r="E369" s="95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>
      <c r="A370" s="163"/>
      <c r="B370" s="95"/>
      <c r="C370" s="95"/>
      <c r="D370" s="95"/>
      <c r="E370" s="95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>
      <c r="A371" s="163"/>
      <c r="B371" s="87"/>
      <c r="C371" s="87"/>
      <c r="D371" s="87"/>
      <c r="E371" s="87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>
      <c r="A372" s="164"/>
      <c r="B372" s="95"/>
      <c r="C372" s="87"/>
      <c r="D372" s="95"/>
      <c r="E372" s="87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>
      <c r="A373" s="163"/>
      <c r="B373" s="87"/>
      <c r="C373" s="87"/>
      <c r="D373" s="87"/>
      <c r="E373" s="87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>
      <c r="A374" s="163"/>
      <c r="B374" s="87"/>
      <c r="C374" s="87"/>
      <c r="D374" s="95"/>
      <c r="E374" s="95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>
      <c r="A375" s="163"/>
      <c r="B375" s="87"/>
      <c r="C375" s="87"/>
      <c r="D375" s="95"/>
      <c r="E375" s="95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>
      <c r="A376" s="163"/>
      <c r="B376" s="95"/>
      <c r="C376" s="95"/>
      <c r="D376" s="95"/>
      <c r="E376" s="95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>
      <c r="A377" s="163"/>
      <c r="B377" s="95"/>
      <c r="C377" s="95"/>
      <c r="D377" s="95"/>
      <c r="E377" s="95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>
      <c r="A378" s="163"/>
      <c r="B378" s="95"/>
      <c r="C378" s="87"/>
      <c r="D378" s="95"/>
      <c r="E378" s="95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>
      <c r="A379" s="163"/>
      <c r="B379" s="95"/>
      <c r="C379" s="87"/>
      <c r="D379" s="95"/>
      <c r="E379" s="95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>
      <c r="A380" s="163"/>
      <c r="B380" s="95"/>
      <c r="C380" s="95"/>
      <c r="D380" s="87"/>
      <c r="E380" s="95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>
      <c r="A381" s="163"/>
      <c r="B381" s="95"/>
      <c r="C381" s="95"/>
      <c r="D381" s="95"/>
      <c r="E381" s="95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>
      <c r="A382" s="163"/>
      <c r="B382" s="95"/>
      <c r="C382" s="87"/>
      <c r="D382" s="87"/>
      <c r="E382" s="87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>
      <c r="A383" s="163"/>
      <c r="B383" s="87"/>
      <c r="C383" s="87"/>
      <c r="D383" s="87"/>
      <c r="E383" s="87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>
      <c r="A384" s="163"/>
      <c r="B384" s="87"/>
      <c r="C384" s="87"/>
      <c r="D384" s="87"/>
      <c r="E384" s="87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>
      <c r="A385" s="163"/>
      <c r="B385" s="87"/>
      <c r="C385" s="87"/>
      <c r="D385" s="87"/>
      <c r="E385" s="87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>
      <c r="A386" s="163"/>
      <c r="B386" s="95"/>
      <c r="C386" s="87"/>
      <c r="D386" s="87"/>
      <c r="E386" s="95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>
      <c r="A387" s="163"/>
      <c r="B387" s="95"/>
      <c r="C387" s="87"/>
      <c r="D387" s="95"/>
      <c r="E387" s="95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>
      <c r="A388" s="163"/>
      <c r="B388" s="95"/>
      <c r="C388" s="87"/>
      <c r="D388" s="87"/>
      <c r="E388" s="95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>
      <c r="A389" s="163"/>
      <c r="B389" s="95"/>
      <c r="C389" s="95"/>
      <c r="D389" s="87"/>
      <c r="E389" s="95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>
      <c r="A390" s="163"/>
      <c r="B390" s="95"/>
      <c r="C390" s="87"/>
      <c r="D390" s="87"/>
      <c r="E390" s="95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>
      <c r="A391" s="163"/>
      <c r="B391" s="95"/>
      <c r="C391" s="87"/>
      <c r="D391" s="95"/>
      <c r="E391" s="95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>
      <c r="A392" s="163"/>
      <c r="B392" s="87"/>
      <c r="C392" s="87"/>
      <c r="D392" s="87"/>
      <c r="E392" s="87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>
      <c r="A393" s="164"/>
      <c r="B393" s="95"/>
      <c r="C393" s="87"/>
      <c r="D393" s="95"/>
      <c r="E393" s="87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>
      <c r="A394" s="163"/>
      <c r="B394" s="87"/>
      <c r="C394" s="87"/>
      <c r="D394" s="87"/>
      <c r="E394" s="95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>
      <c r="A395" s="163"/>
      <c r="B395" s="87"/>
      <c r="C395" s="95"/>
      <c r="D395" s="87"/>
      <c r="E395" s="95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>
      <c r="A396" s="163"/>
      <c r="B396" s="87"/>
      <c r="C396" s="95"/>
      <c r="D396" s="95"/>
      <c r="E396" s="95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>
      <c r="A397" s="163"/>
      <c r="B397" s="87"/>
      <c r="C397" s="95"/>
      <c r="D397" s="87"/>
      <c r="E397" s="87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>
      <c r="A398" s="164"/>
      <c r="B398" s="87"/>
      <c r="C398" s="87"/>
      <c r="D398" s="87"/>
      <c r="E398" s="87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>
      <c r="A399" s="164"/>
      <c r="B399" s="95"/>
      <c r="C399" s="87"/>
      <c r="D399" s="95"/>
      <c r="E399" s="87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>
      <c r="A400" s="164"/>
      <c r="B400" s="95"/>
      <c r="C400" s="87"/>
      <c r="D400" s="87"/>
      <c r="E400" s="87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>
      <c r="A401" s="164"/>
      <c r="B401" s="95"/>
      <c r="C401" s="87"/>
      <c r="D401" s="87"/>
      <c r="E401" s="87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>
      <c r="A402" s="164"/>
      <c r="B402" s="95"/>
      <c r="C402" s="87"/>
      <c r="D402" s="87"/>
      <c r="E402" s="87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>
      <c r="A403" s="164"/>
      <c r="B403" s="95"/>
      <c r="C403" s="87"/>
      <c r="D403" s="87"/>
      <c r="E403" s="87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>
      <c r="A404" s="164"/>
      <c r="B404" s="95"/>
      <c r="C404" s="87"/>
      <c r="D404" s="87"/>
      <c r="E404" s="87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>
      <c r="A405" s="164"/>
      <c r="B405" s="95"/>
      <c r="C405" s="87"/>
      <c r="D405" s="87"/>
      <c r="E405" s="95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>
      <c r="A406" s="164"/>
      <c r="B406" s="95"/>
      <c r="C406" s="87"/>
      <c r="D406" s="87"/>
      <c r="E406" s="87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>
      <c r="A407" s="164"/>
      <c r="B407" s="95"/>
      <c r="C407" s="95"/>
      <c r="D407" s="87"/>
      <c r="E407" s="87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>
      <c r="A408" s="164"/>
      <c r="B408" s="95"/>
      <c r="C408" s="95"/>
      <c r="D408" s="95"/>
      <c r="E408" s="87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>
      <c r="A409" s="164"/>
      <c r="B409" s="95"/>
      <c r="C409" s="95"/>
      <c r="D409" s="95"/>
      <c r="E409" s="95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>
      <c r="A410" s="164"/>
      <c r="B410" s="95"/>
      <c r="C410" s="95"/>
      <c r="D410" s="95"/>
      <c r="E410" s="95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>
      <c r="A411" s="164"/>
      <c r="B411" s="95"/>
      <c r="C411" s="87"/>
      <c r="D411" s="95"/>
      <c r="E411" s="87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>
      <c r="A412" s="164"/>
      <c r="B412" s="95"/>
      <c r="C412" s="87"/>
      <c r="D412" s="87"/>
      <c r="E412" s="87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>
      <c r="A413" s="164"/>
      <c r="B413" s="95"/>
      <c r="C413" s="87"/>
      <c r="D413" s="87"/>
      <c r="E413" s="87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>
      <c r="A414" s="164"/>
      <c r="B414" s="95"/>
      <c r="C414" s="87"/>
      <c r="D414" s="87"/>
      <c r="E414" s="87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>
      <c r="A415" s="164"/>
      <c r="B415" s="95"/>
      <c r="C415" s="87"/>
      <c r="D415" s="87"/>
      <c r="E415" s="87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>
      <c r="A416" s="164"/>
      <c r="B416" s="95"/>
      <c r="C416" s="87"/>
      <c r="D416" s="87"/>
      <c r="E416" s="87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>
      <c r="A417" s="164"/>
      <c r="B417" s="95"/>
      <c r="C417" s="95"/>
      <c r="D417" s="87"/>
      <c r="E417" s="87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>
      <c r="A418" s="164"/>
      <c r="B418" s="95"/>
      <c r="C418" s="95"/>
      <c r="D418" s="87"/>
      <c r="E418" s="95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>
      <c r="A419" s="164"/>
      <c r="B419" s="95"/>
      <c r="C419" s="95"/>
      <c r="D419" s="87"/>
      <c r="E419" s="95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>
      <c r="A420" s="164"/>
      <c r="B420" s="95"/>
      <c r="C420" s="87"/>
      <c r="D420" s="87"/>
      <c r="E420" s="87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>
      <c r="A421" s="164"/>
      <c r="B421" s="95"/>
      <c r="C421" s="87"/>
      <c r="D421" s="87"/>
      <c r="E421" s="87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>
      <c r="A422" s="164"/>
      <c r="B422" s="95"/>
      <c r="C422" s="87"/>
      <c r="D422" s="87"/>
      <c r="E422" s="87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>
      <c r="A423" s="164"/>
      <c r="B423" s="95"/>
      <c r="C423" s="87"/>
      <c r="D423" s="87"/>
      <c r="E423" s="87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>
      <c r="A424" s="164"/>
      <c r="B424" s="95"/>
      <c r="C424" s="87"/>
      <c r="D424" s="87"/>
      <c r="E424" s="87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>
      <c r="A425" s="164"/>
      <c r="B425" s="87"/>
      <c r="C425" s="87"/>
      <c r="D425" s="87"/>
      <c r="E425" s="87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>
      <c r="A426" s="164"/>
      <c r="B426" s="95"/>
      <c r="C426" s="87"/>
      <c r="D426" s="87"/>
      <c r="E426" s="87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>
      <c r="A427" s="164"/>
      <c r="B427" s="95"/>
      <c r="C427" s="87"/>
      <c r="D427" s="87"/>
      <c r="E427" s="95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>
      <c r="A428" s="164"/>
      <c r="B428" s="95"/>
      <c r="C428" s="87"/>
      <c r="D428" s="87"/>
      <c r="E428" s="95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>
      <c r="A429" s="164"/>
      <c r="B429" s="95"/>
      <c r="C429" s="87"/>
      <c r="D429" s="87"/>
      <c r="E429" s="87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>
      <c r="A430" s="164"/>
      <c r="B430" s="95"/>
      <c r="C430" s="87"/>
      <c r="D430" s="87"/>
      <c r="E430" s="87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>
      <c r="A431" s="164"/>
      <c r="B431" s="95"/>
      <c r="C431" s="87"/>
      <c r="D431" s="87"/>
      <c r="E431" s="87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>
      <c r="A432" s="164"/>
      <c r="B432" s="95"/>
      <c r="C432" s="87"/>
      <c r="D432" s="87"/>
      <c r="E432" s="95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>
      <c r="A433" s="164"/>
      <c r="B433" s="95"/>
      <c r="C433" s="95"/>
      <c r="D433" s="87"/>
      <c r="E433" s="87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>
      <c r="A434" s="164"/>
      <c r="B434" s="95"/>
      <c r="C434" s="95"/>
      <c r="D434" s="87"/>
      <c r="E434" s="95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>
      <c r="A435" s="164"/>
      <c r="B435" s="95"/>
      <c r="C435" s="95"/>
      <c r="D435" s="95"/>
      <c r="E435" s="95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>
      <c r="A436" s="164"/>
      <c r="B436" s="95"/>
      <c r="C436" s="87"/>
      <c r="D436" s="95"/>
      <c r="E436" s="95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>
      <c r="A437" s="164"/>
      <c r="B437" s="95"/>
      <c r="C437" s="95"/>
      <c r="D437" s="95"/>
      <c r="E437" s="95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>
      <c r="A438" s="164"/>
      <c r="B438" s="95"/>
      <c r="C438" s="87"/>
      <c r="D438" s="87"/>
      <c r="E438" s="87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>
      <c r="A439" s="164"/>
      <c r="B439" s="95"/>
      <c r="C439" s="87"/>
      <c r="D439" s="87"/>
      <c r="E439" s="95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>
      <c r="A440" s="164"/>
      <c r="B440" s="95"/>
      <c r="C440" s="87"/>
      <c r="D440" s="87"/>
      <c r="E440" s="95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>
      <c r="A441" s="164"/>
      <c r="B441" s="95"/>
      <c r="C441" s="87"/>
      <c r="D441" s="87"/>
      <c r="E441" s="87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>
      <c r="A442" s="164"/>
      <c r="B442" s="95"/>
      <c r="C442" s="87"/>
      <c r="D442" s="87"/>
      <c r="E442" s="95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>
      <c r="A443" s="164"/>
      <c r="B443" s="95"/>
      <c r="C443" s="87"/>
      <c r="D443" s="87"/>
      <c r="E443" s="87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>
      <c r="A444" s="164"/>
      <c r="B444" s="95"/>
      <c r="C444" s="87"/>
      <c r="D444" s="87"/>
      <c r="E444" s="87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>
      <c r="A445" s="164"/>
      <c r="B445" s="95"/>
      <c r="C445" s="87"/>
      <c r="D445" s="87"/>
      <c r="E445" s="87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>
      <c r="A446" s="95"/>
      <c r="B446" s="95"/>
      <c r="C446" s="95"/>
      <c r="D446" s="87"/>
      <c r="E446" s="95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>
      <c r="A447" s="164"/>
      <c r="B447" s="95"/>
      <c r="C447" s="87"/>
      <c r="D447" s="87"/>
      <c r="E447" s="87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>
      <c r="A448" s="164"/>
      <c r="B448" s="95"/>
      <c r="C448" s="87"/>
      <c r="D448" s="87"/>
      <c r="E448" s="95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>
      <c r="A449" s="164"/>
      <c r="B449" s="95"/>
      <c r="C449" s="87"/>
      <c r="D449" s="87"/>
      <c r="E449" s="95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>
      <c r="A450" s="164"/>
      <c r="B450" s="95"/>
      <c r="C450" s="87"/>
      <c r="D450" s="87"/>
      <c r="E450" s="95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>
      <c r="A451" s="164"/>
      <c r="B451" s="95"/>
      <c r="C451" s="87"/>
      <c r="D451" s="87"/>
      <c r="E451" s="87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>
      <c r="A452" s="164"/>
      <c r="B452" s="95"/>
      <c r="C452" s="95"/>
      <c r="D452" s="87"/>
      <c r="E452" s="87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>
      <c r="A453" s="164"/>
      <c r="B453" s="95"/>
      <c r="C453" s="95"/>
      <c r="D453" s="95"/>
      <c r="E453" s="95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>
      <c r="A454" s="164"/>
      <c r="B454" s="95"/>
      <c r="C454" s="95"/>
      <c r="D454" s="87"/>
      <c r="E454" s="95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>
      <c r="A455" s="95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>
      <c r="A458" s="87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>
      <c r="A459" s="87"/>
      <c r="B459" s="87"/>
      <c r="C459" s="87"/>
      <c r="D459" s="87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>
      <c r="A460" s="165"/>
      <c r="B460" s="87"/>
      <c r="C460" s="87"/>
      <c r="D460" s="87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>
      <c r="A461" s="165"/>
      <c r="B461" s="87"/>
      <c r="C461" s="87"/>
      <c r="D461" s="87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>
      <c r="A462" s="165"/>
      <c r="B462" s="87"/>
      <c r="C462" s="87"/>
      <c r="D462" s="87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>
      <c r="A463" s="165"/>
      <c r="B463" s="87"/>
      <c r="C463" s="87"/>
      <c r="D463" s="87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>
      <c r="A464" s="87"/>
      <c r="B464" s="87"/>
      <c r="C464" s="87"/>
      <c r="D464" s="87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>
      <c r="A465" s="87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>
      <c r="A466" s="86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>
      <c r="A468" s="87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>
      <c r="A469" s="87"/>
      <c r="B469" s="87"/>
      <c r="C469" s="87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>
      <c r="A470" s="165"/>
      <c r="B470" s="87"/>
      <c r="C470" s="87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>
      <c r="A471" s="165"/>
      <c r="B471" s="87"/>
      <c r="C471" s="87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>
      <c r="A472" s="165"/>
      <c r="B472" s="87"/>
      <c r="C472" s="87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>
      <c r="A473" s="165"/>
      <c r="B473" s="87"/>
      <c r="C473" s="87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>
      <c r="A474" s="87"/>
      <c r="B474" s="87"/>
      <c r="C474" s="87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>
      <c r="A475" s="87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>
      <c r="A476" s="86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  <row r="100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</row>
    <row r="1002">
      <c r="A1002" s="78"/>
      <c r="B1002" s="78"/>
      <c r="C1002" s="78"/>
      <c r="D1002" s="78"/>
      <c r="E1002" s="78"/>
      <c r="F1002" s="78"/>
      <c r="G1002" s="78"/>
      <c r="H1002" s="78"/>
      <c r="I1002" s="78"/>
      <c r="J1002" s="78"/>
      <c r="K1002" s="78"/>
      <c r="L1002" s="78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</row>
    <row r="1003">
      <c r="A1003" s="78"/>
      <c r="B1003" s="78"/>
      <c r="C1003" s="78"/>
      <c r="D1003" s="78"/>
      <c r="E1003" s="78"/>
      <c r="F1003" s="78"/>
      <c r="G1003" s="78"/>
      <c r="H1003" s="78"/>
      <c r="I1003" s="78"/>
      <c r="J1003" s="78"/>
      <c r="K1003" s="78"/>
      <c r="L1003" s="78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</row>
    <row r="1004">
      <c r="A1004" s="78"/>
      <c r="B1004" s="78"/>
      <c r="C1004" s="78"/>
      <c r="D1004" s="78"/>
      <c r="E1004" s="78"/>
      <c r="F1004" s="78"/>
      <c r="G1004" s="78"/>
      <c r="H1004" s="78"/>
      <c r="I1004" s="78"/>
      <c r="J1004" s="78"/>
      <c r="K1004" s="78"/>
      <c r="L1004" s="78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</row>
    <row r="1005">
      <c r="A1005" s="78"/>
      <c r="B1005" s="78"/>
      <c r="C1005" s="78"/>
      <c r="D1005" s="78"/>
      <c r="E1005" s="78"/>
      <c r="F1005" s="78"/>
      <c r="G1005" s="78"/>
      <c r="H1005" s="78"/>
      <c r="I1005" s="78"/>
      <c r="J1005" s="78"/>
      <c r="K1005" s="78"/>
      <c r="L1005" s="78"/>
      <c r="M1005" s="78"/>
      <c r="N1005" s="78"/>
      <c r="O1005" s="78"/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</row>
    <row r="1006">
      <c r="A1006" s="78"/>
      <c r="B1006" s="78"/>
      <c r="C1006" s="78"/>
      <c r="D1006" s="78"/>
      <c r="E1006" s="78"/>
      <c r="F1006" s="78"/>
      <c r="G1006" s="78"/>
      <c r="H1006" s="78"/>
      <c r="I1006" s="78"/>
      <c r="J1006" s="78"/>
      <c r="K1006" s="78"/>
      <c r="L1006" s="78"/>
      <c r="M1006" s="78"/>
      <c r="N1006" s="78"/>
      <c r="O1006" s="78"/>
      <c r="P1006" s="78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</row>
    <row r="1007">
      <c r="A1007" s="78"/>
      <c r="B1007" s="78"/>
      <c r="C1007" s="78"/>
      <c r="D1007" s="78"/>
      <c r="E1007" s="78"/>
      <c r="F1007" s="78"/>
      <c r="G1007" s="78"/>
      <c r="H1007" s="78"/>
      <c r="I1007" s="78"/>
      <c r="J1007" s="78"/>
      <c r="K1007" s="78"/>
      <c r="L1007" s="78"/>
      <c r="M1007" s="78"/>
      <c r="N1007" s="78"/>
      <c r="O1007" s="78"/>
      <c r="P1007" s="78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</row>
    <row r="1008">
      <c r="A1008" s="78"/>
      <c r="B1008" s="78"/>
      <c r="C1008" s="78"/>
      <c r="D1008" s="78"/>
      <c r="E1008" s="78"/>
      <c r="F1008" s="78"/>
      <c r="G1008" s="78"/>
      <c r="H1008" s="78"/>
      <c r="I1008" s="78"/>
      <c r="J1008" s="78"/>
      <c r="K1008" s="78"/>
      <c r="L1008" s="78"/>
      <c r="M1008" s="78"/>
      <c r="N1008" s="78"/>
      <c r="O1008" s="78"/>
      <c r="P1008" s="78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</row>
    <row r="1009">
      <c r="A1009" s="78"/>
      <c r="B1009" s="78"/>
      <c r="C1009" s="78"/>
      <c r="D1009" s="78"/>
      <c r="E1009" s="78"/>
      <c r="F1009" s="78"/>
      <c r="G1009" s="78"/>
      <c r="H1009" s="78"/>
      <c r="I1009" s="78"/>
      <c r="J1009" s="78"/>
      <c r="K1009" s="78"/>
      <c r="L1009" s="78"/>
      <c r="M1009" s="78"/>
      <c r="N1009" s="78"/>
      <c r="O1009" s="78"/>
      <c r="P1009" s="78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</row>
    <row r="1010">
      <c r="A1010" s="78"/>
      <c r="B1010" s="78"/>
      <c r="C1010" s="78"/>
      <c r="D1010" s="78"/>
      <c r="E1010" s="78"/>
      <c r="F1010" s="78"/>
      <c r="G1010" s="78"/>
      <c r="H1010" s="78"/>
      <c r="I1010" s="78"/>
      <c r="J1010" s="78"/>
      <c r="K1010" s="78"/>
      <c r="L1010" s="78"/>
      <c r="M1010" s="78"/>
      <c r="N1010" s="78"/>
      <c r="O1010" s="78"/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</row>
    <row r="1011">
      <c r="A1011" s="78"/>
      <c r="B1011" s="78"/>
      <c r="C1011" s="78"/>
      <c r="D1011" s="78"/>
      <c r="E1011" s="78"/>
      <c r="F1011" s="78"/>
      <c r="G1011" s="78"/>
      <c r="H1011" s="78"/>
      <c r="I1011" s="78"/>
      <c r="J1011" s="78"/>
      <c r="K1011" s="78"/>
      <c r="L1011" s="78"/>
      <c r="M1011" s="78"/>
      <c r="N1011" s="78"/>
      <c r="O1011" s="78"/>
      <c r="P1011" s="78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</row>
    <row r="1012">
      <c r="A1012" s="78"/>
      <c r="B1012" s="78"/>
      <c r="C1012" s="78"/>
      <c r="D1012" s="78"/>
      <c r="E1012" s="78"/>
      <c r="F1012" s="78"/>
      <c r="G1012" s="78"/>
      <c r="H1012" s="78"/>
      <c r="I1012" s="78"/>
      <c r="J1012" s="78"/>
      <c r="K1012" s="78"/>
      <c r="L1012" s="78"/>
      <c r="M1012" s="78"/>
      <c r="N1012" s="78"/>
      <c r="O1012" s="78"/>
      <c r="P1012" s="78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</row>
    <row r="1013">
      <c r="A1013" s="78"/>
      <c r="B1013" s="78"/>
      <c r="C1013" s="78"/>
      <c r="D1013" s="78"/>
      <c r="E1013" s="78"/>
      <c r="F1013" s="78"/>
      <c r="G1013" s="78"/>
      <c r="H1013" s="78"/>
      <c r="I1013" s="78"/>
      <c r="J1013" s="78"/>
      <c r="K1013" s="78"/>
      <c r="L1013" s="78"/>
      <c r="M1013" s="78"/>
      <c r="N1013" s="78"/>
      <c r="O1013" s="78"/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</row>
    <row r="1014">
      <c r="A1014" s="78"/>
      <c r="B1014" s="78"/>
      <c r="C1014" s="78"/>
      <c r="D1014" s="78"/>
      <c r="E1014" s="78"/>
      <c r="F1014" s="78"/>
      <c r="G1014" s="78"/>
      <c r="H1014" s="78"/>
      <c r="I1014" s="78"/>
      <c r="J1014" s="78"/>
      <c r="K1014" s="78"/>
      <c r="L1014" s="78"/>
      <c r="M1014" s="78"/>
      <c r="N1014" s="78"/>
      <c r="O1014" s="78"/>
      <c r="P1014" s="78"/>
      <c r="Q1014" s="78"/>
      <c r="R1014" s="78"/>
      <c r="S1014" s="78"/>
      <c r="T1014" s="78"/>
      <c r="U1014" s="78"/>
      <c r="V1014" s="78"/>
      <c r="W1014" s="78"/>
      <c r="X1014" s="78"/>
      <c r="Y1014" s="78"/>
      <c r="Z1014" s="78"/>
    </row>
    <row r="1015">
      <c r="A1015" s="78"/>
      <c r="B1015" s="78"/>
      <c r="C1015" s="78"/>
      <c r="D1015" s="78"/>
      <c r="E1015" s="78"/>
      <c r="F1015" s="78"/>
      <c r="G1015" s="78"/>
      <c r="H1015" s="78"/>
      <c r="I1015" s="78"/>
      <c r="J1015" s="78"/>
      <c r="K1015" s="78"/>
      <c r="L1015" s="78"/>
      <c r="M1015" s="78"/>
      <c r="N1015" s="78"/>
      <c r="O1015" s="78"/>
      <c r="P1015" s="78"/>
      <c r="Q1015" s="78"/>
      <c r="R1015" s="78"/>
      <c r="S1015" s="78"/>
      <c r="T1015" s="78"/>
      <c r="U1015" s="78"/>
      <c r="V1015" s="78"/>
      <c r="W1015" s="78"/>
      <c r="X1015" s="78"/>
      <c r="Y1015" s="78"/>
      <c r="Z1015" s="78"/>
    </row>
  </sheetData>
  <mergeCells count="45">
    <mergeCell ref="A1:K1"/>
    <mergeCell ref="M2:O2"/>
    <mergeCell ref="M3:O6"/>
    <mergeCell ref="M7:O10"/>
    <mergeCell ref="M64:O64"/>
    <mergeCell ref="M65:O68"/>
    <mergeCell ref="M69:O72"/>
    <mergeCell ref="A61:K61"/>
    <mergeCell ref="A132:K132"/>
    <mergeCell ref="A135:I135"/>
    <mergeCell ref="K136:M136"/>
    <mergeCell ref="K137:M140"/>
    <mergeCell ref="K141:M144"/>
    <mergeCell ref="A164:I164"/>
    <mergeCell ref="N166:R166"/>
    <mergeCell ref="A167:L167"/>
    <mergeCell ref="N167:R170"/>
    <mergeCell ref="N171:R174"/>
    <mergeCell ref="A172:L172"/>
    <mergeCell ref="A177:L177"/>
    <mergeCell ref="N177:R177"/>
    <mergeCell ref="N178:R181"/>
    <mergeCell ref="N182:R185"/>
    <mergeCell ref="A183:L183"/>
    <mergeCell ref="A188:L188"/>
    <mergeCell ref="N188:R188"/>
    <mergeCell ref="N189:R191"/>
    <mergeCell ref="N192:R196"/>
    <mergeCell ref="A194:L194"/>
    <mergeCell ref="A197:D197"/>
    <mergeCell ref="F199:J199"/>
    <mergeCell ref="F200:J202"/>
    <mergeCell ref="F203:J207"/>
    <mergeCell ref="A251:D251"/>
    <mergeCell ref="A254:D254"/>
    <mergeCell ref="A343:C343"/>
    <mergeCell ref="A347:E347"/>
    <mergeCell ref="A455:E455"/>
    <mergeCell ref="A281:D281"/>
    <mergeCell ref="A284:D284"/>
    <mergeCell ref="D286:D312"/>
    <mergeCell ref="A317:D317"/>
    <mergeCell ref="A320:C320"/>
    <mergeCell ref="A330:C330"/>
    <mergeCell ref="A333:C333"/>
  </mergeCells>
  <hyperlinks>
    <hyperlink r:id="rId1" ref="N182"/>
    <hyperlink r:id="rId2" ref="N192"/>
    <hyperlink r:id="rId3" ref="F203"/>
  </hyperlinks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5.25"/>
    <col customWidth="1" min="3" max="3" width="24.25"/>
    <col customWidth="1" min="4" max="4" width="22.38"/>
    <col customWidth="1" min="5" max="5" width="20.25"/>
  </cols>
  <sheetData>
    <row r="1">
      <c r="A1" s="2"/>
      <c r="B1" s="2"/>
      <c r="C1" s="2"/>
      <c r="D1" s="2"/>
      <c r="E1" s="2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>
      <c r="A2" s="101" t="s">
        <v>1690</v>
      </c>
      <c r="B2" s="4"/>
      <c r="C2" s="4"/>
      <c r="D2" s="4"/>
      <c r="E2" s="5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103" t="s">
        <v>1691</v>
      </c>
      <c r="B3" s="103" t="s">
        <v>1692</v>
      </c>
      <c r="C3" s="103" t="s">
        <v>1693</v>
      </c>
      <c r="D3" s="103" t="s">
        <v>1694</v>
      </c>
      <c r="E3" s="103" t="s">
        <v>1695</v>
      </c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>
      <c r="A4" s="166">
        <v>45660.0</v>
      </c>
      <c r="B4" s="107" t="s">
        <v>1696</v>
      </c>
      <c r="C4" s="107" t="s">
        <v>1697</v>
      </c>
      <c r="D4" s="107" t="s">
        <v>1698</v>
      </c>
      <c r="E4" s="103" t="s">
        <v>1699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>
      <c r="A5" s="166">
        <v>45661.0</v>
      </c>
      <c r="B5" s="107" t="s">
        <v>1700</v>
      </c>
      <c r="C5" s="107" t="s">
        <v>1701</v>
      </c>
      <c r="D5" s="107" t="s">
        <v>1698</v>
      </c>
      <c r="E5" s="103" t="s">
        <v>1702</v>
      </c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166">
        <v>45667.0</v>
      </c>
      <c r="B6" s="107" t="s">
        <v>1703</v>
      </c>
      <c r="C6" s="107" t="s">
        <v>1704</v>
      </c>
      <c r="D6" s="107" t="s">
        <v>1705</v>
      </c>
      <c r="E6" s="103" t="s">
        <v>1706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>
      <c r="A7" s="166">
        <v>45670.0</v>
      </c>
      <c r="B7" s="107" t="s">
        <v>1707</v>
      </c>
      <c r="C7" s="107" t="s">
        <v>1708</v>
      </c>
      <c r="D7" s="107" t="s">
        <v>1698</v>
      </c>
      <c r="E7" s="103" t="s">
        <v>1709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166">
        <v>45671.0</v>
      </c>
      <c r="B8" s="107" t="s">
        <v>1710</v>
      </c>
      <c r="C8" s="107" t="s">
        <v>1711</v>
      </c>
      <c r="D8" s="107" t="s">
        <v>1698</v>
      </c>
      <c r="E8" s="103" t="s">
        <v>1712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>
      <c r="A9" s="166">
        <v>45671.0</v>
      </c>
      <c r="B9" s="107" t="s">
        <v>1713</v>
      </c>
      <c r="C9" s="107" t="s">
        <v>1697</v>
      </c>
      <c r="D9" s="107" t="s">
        <v>1714</v>
      </c>
      <c r="E9" s="103" t="s">
        <v>1715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>
      <c r="A10" s="166">
        <v>45671.0</v>
      </c>
      <c r="B10" s="107" t="s">
        <v>1716</v>
      </c>
      <c r="C10" s="107" t="s">
        <v>1697</v>
      </c>
      <c r="D10" s="107" t="s">
        <v>1717</v>
      </c>
      <c r="E10" s="103" t="s">
        <v>1718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>
      <c r="A11" s="166">
        <v>45672.0</v>
      </c>
      <c r="B11" s="107" t="s">
        <v>1719</v>
      </c>
      <c r="C11" s="107" t="s">
        <v>1720</v>
      </c>
      <c r="D11" s="107" t="s">
        <v>1721</v>
      </c>
      <c r="E11" s="103" t="s">
        <v>1722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>
      <c r="A12" s="166">
        <v>45672.0</v>
      </c>
      <c r="B12" s="107" t="s">
        <v>1723</v>
      </c>
      <c r="C12" s="107" t="s">
        <v>1724</v>
      </c>
      <c r="D12" s="107" t="s">
        <v>1698</v>
      </c>
      <c r="E12" s="103" t="s">
        <v>1725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166">
        <v>45673.0</v>
      </c>
      <c r="B13" s="107" t="s">
        <v>1726</v>
      </c>
      <c r="C13" s="107" t="s">
        <v>1727</v>
      </c>
      <c r="D13" s="107" t="s">
        <v>1728</v>
      </c>
      <c r="E13" s="103" t="s">
        <v>1729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>
      <c r="A14" s="166">
        <v>45677.0</v>
      </c>
      <c r="B14" s="107" t="s">
        <v>1730</v>
      </c>
      <c r="C14" s="107" t="s">
        <v>1731</v>
      </c>
      <c r="D14" s="107" t="s">
        <v>1732</v>
      </c>
      <c r="E14" s="103" t="s">
        <v>1733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166">
        <v>45680.0</v>
      </c>
      <c r="B15" s="107" t="s">
        <v>1734</v>
      </c>
      <c r="C15" s="107" t="s">
        <v>1735</v>
      </c>
      <c r="D15" s="107" t="s">
        <v>1736</v>
      </c>
      <c r="E15" s="103" t="s">
        <v>1737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166">
        <v>45681.0</v>
      </c>
      <c r="B16" s="107" t="s">
        <v>1738</v>
      </c>
      <c r="C16" s="107" t="s">
        <v>1739</v>
      </c>
      <c r="D16" s="107" t="s">
        <v>1740</v>
      </c>
      <c r="E16" s="103" t="s">
        <v>1741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>
      <c r="A17" s="166">
        <v>45681.0</v>
      </c>
      <c r="B17" s="107" t="s">
        <v>1742</v>
      </c>
      <c r="C17" s="107" t="s">
        <v>1743</v>
      </c>
      <c r="D17" s="107" t="s">
        <v>1698</v>
      </c>
      <c r="E17" s="103" t="s">
        <v>1744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>
      <c r="A18" s="166">
        <v>45681.0</v>
      </c>
      <c r="B18" s="107" t="s">
        <v>1745</v>
      </c>
      <c r="C18" s="107" t="s">
        <v>1746</v>
      </c>
      <c r="D18" s="107" t="s">
        <v>1747</v>
      </c>
      <c r="E18" s="103" t="s">
        <v>1748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>
      <c r="A19" s="166">
        <v>45684.0</v>
      </c>
      <c r="B19" s="107" t="s">
        <v>1749</v>
      </c>
      <c r="C19" s="107" t="s">
        <v>1750</v>
      </c>
      <c r="D19" s="107" t="s">
        <v>1698</v>
      </c>
      <c r="E19" s="103" t="s">
        <v>1751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166">
        <v>45685.0</v>
      </c>
      <c r="B20" s="107" t="s">
        <v>1752</v>
      </c>
      <c r="C20" s="107" t="s">
        <v>1697</v>
      </c>
      <c r="D20" s="107" t="s">
        <v>1753</v>
      </c>
      <c r="E20" s="103" t="s">
        <v>1754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>
      <c r="A21" s="166">
        <v>45685.0</v>
      </c>
      <c r="B21" s="107" t="s">
        <v>1755</v>
      </c>
      <c r="C21" s="107" t="s">
        <v>1756</v>
      </c>
      <c r="D21" s="107" t="s">
        <v>1698</v>
      </c>
      <c r="E21" s="103" t="s">
        <v>1757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>
      <c r="A22" s="166">
        <v>45685.0</v>
      </c>
      <c r="B22" s="107" t="s">
        <v>1758</v>
      </c>
      <c r="C22" s="107" t="s">
        <v>1759</v>
      </c>
      <c r="D22" s="107" t="s">
        <v>1760</v>
      </c>
      <c r="E22" s="103" t="s">
        <v>1748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>
      <c r="A23" s="166">
        <v>45686.0</v>
      </c>
      <c r="B23" s="107" t="s">
        <v>1761</v>
      </c>
      <c r="C23" s="107" t="s">
        <v>1762</v>
      </c>
      <c r="D23" s="104" t="s">
        <v>1763</v>
      </c>
      <c r="E23" s="103" t="s">
        <v>1764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166">
        <v>45686.0</v>
      </c>
      <c r="B24" s="104" t="s">
        <v>1765</v>
      </c>
      <c r="C24" s="107" t="s">
        <v>1766</v>
      </c>
      <c r="D24" s="104" t="s">
        <v>1763</v>
      </c>
      <c r="E24" s="103" t="s">
        <v>1767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>
      <c r="A25" s="166">
        <v>45687.0</v>
      </c>
      <c r="B25" s="104" t="s">
        <v>1768</v>
      </c>
      <c r="C25" s="104" t="s">
        <v>1769</v>
      </c>
      <c r="D25" s="104" t="s">
        <v>1763</v>
      </c>
      <c r="E25" s="103" t="s">
        <v>1770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>
      <c r="A26" s="166">
        <v>45688.0</v>
      </c>
      <c r="B26" s="107" t="s">
        <v>1771</v>
      </c>
      <c r="C26" s="107" t="s">
        <v>1772</v>
      </c>
      <c r="D26" s="107" t="s">
        <v>1773</v>
      </c>
      <c r="E26" s="103" t="s">
        <v>1774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>
      <c r="A27" s="166">
        <v>45691.0</v>
      </c>
      <c r="B27" s="104" t="s">
        <v>1775</v>
      </c>
      <c r="C27" s="107" t="s">
        <v>1697</v>
      </c>
      <c r="D27" s="104" t="s">
        <v>1776</v>
      </c>
      <c r="E27" s="103" t="s">
        <v>1777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166">
        <v>45688.0</v>
      </c>
      <c r="B28" s="107" t="s">
        <v>1778</v>
      </c>
      <c r="C28" s="107" t="s">
        <v>1697</v>
      </c>
      <c r="D28" s="107" t="s">
        <v>1779</v>
      </c>
      <c r="E28" s="103" t="s">
        <v>1780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>
      <c r="A29" s="166">
        <v>45691.0</v>
      </c>
      <c r="B29" s="107" t="s">
        <v>1781</v>
      </c>
      <c r="C29" s="107" t="s">
        <v>1697</v>
      </c>
      <c r="D29" s="104" t="s">
        <v>1782</v>
      </c>
      <c r="E29" s="103" t="s">
        <v>1783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>
      <c r="A30" s="166">
        <v>45692.0</v>
      </c>
      <c r="B30" s="107" t="s">
        <v>1784</v>
      </c>
      <c r="C30" s="107" t="s">
        <v>1697</v>
      </c>
      <c r="D30" s="104" t="s">
        <v>1785</v>
      </c>
      <c r="E30" s="103" t="s">
        <v>1786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>
      <c r="A31" s="166">
        <v>45692.0</v>
      </c>
      <c r="B31" s="104" t="s">
        <v>1787</v>
      </c>
      <c r="C31" s="104" t="s">
        <v>1788</v>
      </c>
      <c r="D31" s="104" t="s">
        <v>1789</v>
      </c>
      <c r="E31" s="103" t="s">
        <v>1790</v>
      </c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166">
        <v>45692.0</v>
      </c>
      <c r="B32" s="104" t="s">
        <v>1791</v>
      </c>
      <c r="C32" s="104" t="s">
        <v>1792</v>
      </c>
      <c r="D32" s="104" t="s">
        <v>1763</v>
      </c>
      <c r="E32" s="103" t="s">
        <v>1793</v>
      </c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>
      <c r="A33" s="166">
        <v>45692.0</v>
      </c>
      <c r="B33" s="104" t="s">
        <v>1794</v>
      </c>
      <c r="C33" s="107" t="s">
        <v>1697</v>
      </c>
      <c r="D33" s="104" t="s">
        <v>1763</v>
      </c>
      <c r="E33" s="103" t="s">
        <v>1795</v>
      </c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>
      <c r="A34" s="166">
        <v>45693.0</v>
      </c>
      <c r="B34" s="104" t="s">
        <v>1796</v>
      </c>
      <c r="C34" s="107" t="s">
        <v>1697</v>
      </c>
      <c r="D34" s="104" t="s">
        <v>1797</v>
      </c>
      <c r="E34" s="103" t="s">
        <v>1798</v>
      </c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166">
        <v>45694.0</v>
      </c>
      <c r="B35" s="104" t="s">
        <v>1799</v>
      </c>
      <c r="C35" s="104" t="s">
        <v>1800</v>
      </c>
      <c r="D35" s="107" t="s">
        <v>1763</v>
      </c>
      <c r="E35" s="103" t="s">
        <v>1801</v>
      </c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>
      <c r="A36" s="166">
        <v>45695.0</v>
      </c>
      <c r="B36" s="104" t="s">
        <v>1802</v>
      </c>
      <c r="C36" s="104" t="s">
        <v>1803</v>
      </c>
      <c r="D36" s="104" t="s">
        <v>1782</v>
      </c>
      <c r="E36" s="103" t="s">
        <v>1804</v>
      </c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>
      <c r="A37" s="166">
        <v>45695.0</v>
      </c>
      <c r="B37" s="104" t="s">
        <v>1805</v>
      </c>
      <c r="C37" s="107" t="s">
        <v>1711</v>
      </c>
      <c r="D37" s="107" t="s">
        <v>1698</v>
      </c>
      <c r="E37" s="103" t="s">
        <v>1806</v>
      </c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>
      <c r="A38" s="166">
        <v>45699.0</v>
      </c>
      <c r="B38" s="107" t="s">
        <v>1807</v>
      </c>
      <c r="C38" s="107" t="s">
        <v>1808</v>
      </c>
      <c r="D38" s="107" t="s">
        <v>1809</v>
      </c>
      <c r="E38" s="103" t="s">
        <v>1810</v>
      </c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166">
        <v>45699.0</v>
      </c>
      <c r="B39" s="107" t="s">
        <v>1811</v>
      </c>
      <c r="C39" s="107" t="s">
        <v>1812</v>
      </c>
      <c r="D39" s="107" t="s">
        <v>1813</v>
      </c>
      <c r="E39" s="103" t="s">
        <v>1814</v>
      </c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166">
        <v>45699.0</v>
      </c>
      <c r="B40" s="107" t="s">
        <v>1815</v>
      </c>
      <c r="C40" s="107" t="s">
        <v>1816</v>
      </c>
      <c r="D40" s="107" t="s">
        <v>1817</v>
      </c>
      <c r="E40" s="103" t="s">
        <v>1818</v>
      </c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>
      <c r="A41" s="166">
        <v>45699.0</v>
      </c>
      <c r="B41" s="104" t="s">
        <v>1819</v>
      </c>
      <c r="C41" s="107" t="s">
        <v>1820</v>
      </c>
      <c r="D41" s="107" t="s">
        <v>1821</v>
      </c>
      <c r="E41" s="103" t="s">
        <v>1822</v>
      </c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166">
        <v>45700.0</v>
      </c>
      <c r="B42" s="104" t="s">
        <v>1823</v>
      </c>
      <c r="C42" s="107" t="s">
        <v>1697</v>
      </c>
      <c r="D42" s="104" t="s">
        <v>1824</v>
      </c>
      <c r="E42" s="103" t="s">
        <v>1825</v>
      </c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>
      <c r="A43" s="166">
        <v>45701.0</v>
      </c>
      <c r="B43" s="104" t="s">
        <v>1826</v>
      </c>
      <c r="C43" s="107" t="s">
        <v>1827</v>
      </c>
      <c r="D43" s="107" t="s">
        <v>1828</v>
      </c>
      <c r="E43" s="103" t="s">
        <v>1829</v>
      </c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>
      <c r="A44" s="166">
        <v>45702.0</v>
      </c>
      <c r="B44" s="104" t="s">
        <v>1830</v>
      </c>
      <c r="C44" s="104" t="s">
        <v>1831</v>
      </c>
      <c r="D44" s="107" t="s">
        <v>1698</v>
      </c>
      <c r="E44" s="103" t="s">
        <v>1832</v>
      </c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>
      <c r="A45" s="166">
        <v>45706.0</v>
      </c>
      <c r="B45" s="104" t="s">
        <v>1833</v>
      </c>
      <c r="C45" s="107" t="s">
        <v>1834</v>
      </c>
      <c r="D45" s="107" t="s">
        <v>1705</v>
      </c>
      <c r="E45" s="103" t="s">
        <v>1757</v>
      </c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>
      <c r="A46" s="166">
        <v>45706.0</v>
      </c>
      <c r="B46" s="104" t="s">
        <v>1835</v>
      </c>
      <c r="C46" s="107" t="s">
        <v>1836</v>
      </c>
      <c r="D46" s="104" t="s">
        <v>1837</v>
      </c>
      <c r="E46" s="103" t="s">
        <v>1838</v>
      </c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>
      <c r="A47" s="166">
        <v>45706.0</v>
      </c>
      <c r="B47" s="107" t="s">
        <v>1839</v>
      </c>
      <c r="C47" s="107" t="s">
        <v>1840</v>
      </c>
      <c r="D47" s="107" t="s">
        <v>1841</v>
      </c>
      <c r="E47" s="103" t="s">
        <v>1842</v>
      </c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>
      <c r="A48" s="166">
        <v>45735.0</v>
      </c>
      <c r="B48" s="104" t="s">
        <v>1775</v>
      </c>
      <c r="C48" s="107" t="s">
        <v>1697</v>
      </c>
      <c r="D48" s="104" t="s">
        <v>1776</v>
      </c>
      <c r="E48" s="103" t="s">
        <v>1777</v>
      </c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>
      <c r="A49" s="166">
        <v>45707.0</v>
      </c>
      <c r="B49" s="107" t="s">
        <v>1843</v>
      </c>
      <c r="C49" s="107" t="s">
        <v>1844</v>
      </c>
      <c r="D49" s="107" t="s">
        <v>1763</v>
      </c>
      <c r="E49" s="103" t="s">
        <v>1845</v>
      </c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>
      <c r="A50" s="166">
        <v>45708.0</v>
      </c>
      <c r="B50" s="107" t="s">
        <v>1846</v>
      </c>
      <c r="C50" s="104" t="s">
        <v>1847</v>
      </c>
      <c r="D50" s="107" t="s">
        <v>1763</v>
      </c>
      <c r="E50" s="103" t="s">
        <v>1848</v>
      </c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>
      <c r="A51" s="166">
        <v>45709.0</v>
      </c>
      <c r="B51" s="107" t="s">
        <v>1849</v>
      </c>
      <c r="C51" s="104" t="s">
        <v>1850</v>
      </c>
      <c r="D51" s="104" t="s">
        <v>1763</v>
      </c>
      <c r="E51" s="103" t="s">
        <v>1851</v>
      </c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>
      <c r="A52" s="166">
        <v>45709.0</v>
      </c>
      <c r="B52" s="107" t="s">
        <v>1852</v>
      </c>
      <c r="C52" s="104" t="s">
        <v>1853</v>
      </c>
      <c r="D52" s="107" t="s">
        <v>1698</v>
      </c>
      <c r="E52" s="103" t="s">
        <v>1854</v>
      </c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>
      <c r="A53" s="166">
        <v>45713.0</v>
      </c>
      <c r="B53" s="107" t="s">
        <v>1855</v>
      </c>
      <c r="C53" s="107" t="s">
        <v>1856</v>
      </c>
      <c r="D53" s="107" t="s">
        <v>1698</v>
      </c>
      <c r="E53" s="103" t="s">
        <v>1857</v>
      </c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>
      <c r="A54" s="166">
        <v>45713.0</v>
      </c>
      <c r="B54" s="104" t="s">
        <v>1858</v>
      </c>
      <c r="C54" s="107" t="s">
        <v>1859</v>
      </c>
      <c r="D54" s="104" t="s">
        <v>1860</v>
      </c>
      <c r="E54" s="103" t="s">
        <v>1861</v>
      </c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>
      <c r="A55" s="166">
        <v>45713.0</v>
      </c>
      <c r="B55" s="104" t="s">
        <v>1862</v>
      </c>
      <c r="C55" s="107" t="s">
        <v>1697</v>
      </c>
      <c r="D55" s="107" t="s">
        <v>1863</v>
      </c>
      <c r="E55" s="103" t="s">
        <v>1864</v>
      </c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>
      <c r="A56" s="166">
        <v>45715.0</v>
      </c>
      <c r="B56" s="104" t="s">
        <v>1865</v>
      </c>
      <c r="C56" s="107" t="s">
        <v>1866</v>
      </c>
      <c r="D56" s="107" t="s">
        <v>1698</v>
      </c>
      <c r="E56" s="103" t="s">
        <v>1867</v>
      </c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>
      <c r="A57" s="166">
        <v>45715.0</v>
      </c>
      <c r="B57" s="104" t="s">
        <v>1868</v>
      </c>
      <c r="C57" s="107" t="s">
        <v>1869</v>
      </c>
      <c r="D57" s="107" t="s">
        <v>1870</v>
      </c>
      <c r="E57" s="103" t="s">
        <v>1871</v>
      </c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>
      <c r="A58" s="166">
        <v>45716.0</v>
      </c>
      <c r="B58" s="104" t="s">
        <v>1872</v>
      </c>
      <c r="C58" s="107" t="s">
        <v>1697</v>
      </c>
      <c r="D58" s="107" t="s">
        <v>1873</v>
      </c>
      <c r="E58" s="103" t="s">
        <v>1874</v>
      </c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>
      <c r="A59" s="166">
        <v>45723.0</v>
      </c>
      <c r="B59" s="104" t="s">
        <v>1875</v>
      </c>
      <c r="C59" s="107" t="s">
        <v>1697</v>
      </c>
      <c r="D59" s="107" t="s">
        <v>1876</v>
      </c>
      <c r="E59" s="103" t="s">
        <v>1877</v>
      </c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166">
        <v>45726.0</v>
      </c>
      <c r="B60" s="104" t="s">
        <v>1878</v>
      </c>
      <c r="C60" s="107" t="s">
        <v>1697</v>
      </c>
      <c r="D60" s="107" t="s">
        <v>1760</v>
      </c>
      <c r="E60" s="103" t="s">
        <v>1879</v>
      </c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>
      <c r="A61" s="166">
        <v>45727.0</v>
      </c>
      <c r="B61" s="104" t="s">
        <v>1880</v>
      </c>
      <c r="C61" s="107" t="s">
        <v>1697</v>
      </c>
      <c r="D61" s="107" t="s">
        <v>1763</v>
      </c>
      <c r="E61" s="103" t="s">
        <v>1881</v>
      </c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>
      <c r="A62" s="166">
        <v>45727.0</v>
      </c>
      <c r="B62" s="104" t="s">
        <v>1882</v>
      </c>
      <c r="C62" s="104" t="s">
        <v>1883</v>
      </c>
      <c r="D62" s="107" t="s">
        <v>1884</v>
      </c>
      <c r="E62" s="103" t="s">
        <v>1885</v>
      </c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>
      <c r="A63" s="166">
        <v>45728.0</v>
      </c>
      <c r="B63" s="104" t="s">
        <v>1886</v>
      </c>
      <c r="C63" s="104" t="s">
        <v>1887</v>
      </c>
      <c r="D63" s="104" t="s">
        <v>1888</v>
      </c>
      <c r="E63" s="103" t="s">
        <v>1889</v>
      </c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>
      <c r="A64" s="166">
        <v>45728.0</v>
      </c>
      <c r="B64" s="104" t="s">
        <v>1890</v>
      </c>
      <c r="C64" s="104" t="s">
        <v>1891</v>
      </c>
      <c r="D64" s="104" t="s">
        <v>1698</v>
      </c>
      <c r="E64" s="103" t="s">
        <v>1757</v>
      </c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166">
        <v>45729.0</v>
      </c>
      <c r="B65" s="104" t="s">
        <v>1892</v>
      </c>
      <c r="C65" s="104" t="s">
        <v>1893</v>
      </c>
      <c r="D65" s="104" t="s">
        <v>1894</v>
      </c>
      <c r="E65" s="103" t="s">
        <v>1895</v>
      </c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>
      <c r="A66" s="166">
        <v>45733.0</v>
      </c>
      <c r="B66" s="104" t="s">
        <v>1896</v>
      </c>
      <c r="C66" s="107" t="s">
        <v>1697</v>
      </c>
      <c r="D66" s="104" t="s">
        <v>1897</v>
      </c>
      <c r="E66" s="103" t="s">
        <v>1898</v>
      </c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>
      <c r="A67" s="166">
        <v>45733.0</v>
      </c>
      <c r="B67" s="104" t="s">
        <v>1899</v>
      </c>
      <c r="C67" s="107" t="s">
        <v>1900</v>
      </c>
      <c r="D67" s="107" t="s">
        <v>1901</v>
      </c>
      <c r="E67" s="103" t="s">
        <v>1902</v>
      </c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>
      <c r="A68" s="166">
        <v>45733.0</v>
      </c>
      <c r="B68" s="104" t="s">
        <v>1903</v>
      </c>
      <c r="C68" s="107" t="s">
        <v>1697</v>
      </c>
      <c r="D68" s="107" t="s">
        <v>1904</v>
      </c>
      <c r="E68" s="103" t="s">
        <v>1905</v>
      </c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>
      <c r="A69" s="166">
        <v>45733.0</v>
      </c>
      <c r="B69" s="104" t="s">
        <v>1906</v>
      </c>
      <c r="C69" s="107" t="s">
        <v>1836</v>
      </c>
      <c r="D69" s="107" t="s">
        <v>1763</v>
      </c>
      <c r="E69" s="103" t="s">
        <v>1907</v>
      </c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166">
        <v>45740.0</v>
      </c>
      <c r="B70" s="104" t="s">
        <v>1908</v>
      </c>
      <c r="C70" s="107" t="s">
        <v>1909</v>
      </c>
      <c r="D70" s="107" t="s">
        <v>1698</v>
      </c>
      <c r="E70" s="103" t="s">
        <v>1910</v>
      </c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>
      <c r="A71" s="166">
        <v>45740.0</v>
      </c>
      <c r="B71" s="104" t="s">
        <v>1911</v>
      </c>
      <c r="C71" s="107" t="s">
        <v>1912</v>
      </c>
      <c r="D71" s="107" t="s">
        <v>1913</v>
      </c>
      <c r="E71" s="103" t="s">
        <v>1914</v>
      </c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>
      <c r="A72" s="166">
        <v>45741.0</v>
      </c>
      <c r="B72" s="104" t="s">
        <v>1915</v>
      </c>
      <c r="C72" s="104" t="s">
        <v>1916</v>
      </c>
      <c r="D72" s="107" t="s">
        <v>1763</v>
      </c>
      <c r="E72" s="103" t="s">
        <v>1917</v>
      </c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>
      <c r="A73" s="166">
        <v>45741.0</v>
      </c>
      <c r="B73" s="104" t="s">
        <v>1918</v>
      </c>
      <c r="C73" s="104" t="s">
        <v>1919</v>
      </c>
      <c r="D73" s="107" t="s">
        <v>1763</v>
      </c>
      <c r="E73" s="103" t="s">
        <v>1920</v>
      </c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>
      <c r="A74" s="166">
        <v>45742.0</v>
      </c>
      <c r="B74" s="104" t="s">
        <v>1921</v>
      </c>
      <c r="C74" s="104" t="s">
        <v>1922</v>
      </c>
      <c r="D74" s="107" t="s">
        <v>1763</v>
      </c>
      <c r="E74" s="103" t="s">
        <v>1923</v>
      </c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166">
        <v>45743.0</v>
      </c>
      <c r="B75" s="104" t="s">
        <v>1924</v>
      </c>
      <c r="C75" s="107" t="s">
        <v>65</v>
      </c>
      <c r="D75" s="107" t="s">
        <v>1925</v>
      </c>
      <c r="E75" s="103" t="s">
        <v>1926</v>
      </c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>
      <c r="A76" s="166">
        <v>45743.0</v>
      </c>
      <c r="B76" s="104" t="s">
        <v>1927</v>
      </c>
      <c r="C76" s="107" t="s">
        <v>65</v>
      </c>
      <c r="D76" s="107" t="s">
        <v>1925</v>
      </c>
      <c r="E76" s="103" t="s">
        <v>1926</v>
      </c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>
      <c r="A77" s="166">
        <v>45743.0</v>
      </c>
      <c r="B77" s="104" t="s">
        <v>1928</v>
      </c>
      <c r="C77" s="107" t="s">
        <v>1836</v>
      </c>
      <c r="D77" s="107" t="s">
        <v>1698</v>
      </c>
      <c r="E77" s="103" t="s">
        <v>1929</v>
      </c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>
      <c r="A78" s="166">
        <v>45744.0</v>
      </c>
      <c r="B78" s="104" t="s">
        <v>1930</v>
      </c>
      <c r="C78" s="107" t="s">
        <v>1931</v>
      </c>
      <c r="D78" s="107" t="s">
        <v>1698</v>
      </c>
      <c r="E78" s="103" t="s">
        <v>1932</v>
      </c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>
      <c r="A79" s="166">
        <v>45747.0</v>
      </c>
      <c r="B79" s="104" t="s">
        <v>1933</v>
      </c>
      <c r="C79" s="107" t="s">
        <v>1697</v>
      </c>
      <c r="D79" s="107" t="s">
        <v>1934</v>
      </c>
      <c r="E79" s="103" t="s">
        <v>1935</v>
      </c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166">
        <v>45748.0</v>
      </c>
      <c r="B80" s="107" t="s">
        <v>1936</v>
      </c>
      <c r="C80" s="107" t="s">
        <v>1937</v>
      </c>
      <c r="D80" s="107" t="s">
        <v>1698</v>
      </c>
      <c r="E80" s="103" t="s">
        <v>1938</v>
      </c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166">
        <v>45748.0</v>
      </c>
      <c r="B81" s="104" t="s">
        <v>1939</v>
      </c>
      <c r="C81" s="107" t="s">
        <v>1940</v>
      </c>
      <c r="D81" s="107" t="s">
        <v>1941</v>
      </c>
      <c r="E81" s="103" t="s">
        <v>1942</v>
      </c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166">
        <v>45748.0</v>
      </c>
      <c r="B82" s="104" t="s">
        <v>1943</v>
      </c>
      <c r="C82" s="107" t="s">
        <v>1697</v>
      </c>
      <c r="D82" s="107" t="s">
        <v>1763</v>
      </c>
      <c r="E82" s="103" t="s">
        <v>1944</v>
      </c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>
      <c r="A83" s="166">
        <v>45748.0</v>
      </c>
      <c r="B83" s="104" t="s">
        <v>1945</v>
      </c>
      <c r="C83" s="107" t="s">
        <v>1946</v>
      </c>
      <c r="D83" s="107" t="s">
        <v>1763</v>
      </c>
      <c r="E83" s="103" t="s">
        <v>1947</v>
      </c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>
      <c r="A84" s="166">
        <v>45749.0</v>
      </c>
      <c r="B84" s="104" t="s">
        <v>1948</v>
      </c>
      <c r="C84" s="107" t="s">
        <v>1949</v>
      </c>
      <c r="D84" s="107" t="s">
        <v>1950</v>
      </c>
      <c r="E84" s="103" t="s">
        <v>1951</v>
      </c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166">
        <v>45749.0</v>
      </c>
      <c r="B85" s="104" t="s">
        <v>1952</v>
      </c>
      <c r="C85" s="107" t="s">
        <v>1953</v>
      </c>
      <c r="D85" s="107" t="s">
        <v>1884</v>
      </c>
      <c r="E85" s="103" t="s">
        <v>1954</v>
      </c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>
      <c r="A86" s="166">
        <v>45750.0</v>
      </c>
      <c r="B86" s="104" t="s">
        <v>1955</v>
      </c>
      <c r="C86" s="107" t="s">
        <v>1956</v>
      </c>
      <c r="D86" s="107" t="s">
        <v>1957</v>
      </c>
      <c r="E86" s="103" t="s">
        <v>1958</v>
      </c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>
      <c r="A87" s="166">
        <v>45750.0</v>
      </c>
      <c r="B87" s="104" t="s">
        <v>1959</v>
      </c>
      <c r="C87" s="107" t="s">
        <v>1960</v>
      </c>
      <c r="D87" s="107" t="s">
        <v>1763</v>
      </c>
      <c r="E87" s="103" t="s">
        <v>1961</v>
      </c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>
      <c r="A88" s="166">
        <v>45750.0</v>
      </c>
      <c r="B88" s="104" t="s">
        <v>1962</v>
      </c>
      <c r="C88" s="104" t="s">
        <v>1963</v>
      </c>
      <c r="D88" s="107" t="s">
        <v>1763</v>
      </c>
      <c r="E88" s="103" t="s">
        <v>1964</v>
      </c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166">
        <v>45751.0</v>
      </c>
      <c r="B89" s="104" t="s">
        <v>1965</v>
      </c>
      <c r="C89" s="104" t="s">
        <v>1966</v>
      </c>
      <c r="D89" s="107" t="s">
        <v>1763</v>
      </c>
      <c r="E89" s="103" t="s">
        <v>1967</v>
      </c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166">
        <v>45751.0</v>
      </c>
      <c r="B90" s="104" t="s">
        <v>1968</v>
      </c>
      <c r="C90" s="104" t="s">
        <v>1969</v>
      </c>
      <c r="D90" s="104" t="s">
        <v>1970</v>
      </c>
      <c r="E90" s="103" t="s">
        <v>1971</v>
      </c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>
      <c r="A91" s="166">
        <v>45754.0</v>
      </c>
      <c r="B91" s="104" t="s">
        <v>1972</v>
      </c>
      <c r="C91" s="107" t="s">
        <v>1697</v>
      </c>
      <c r="D91" s="104" t="s">
        <v>1973</v>
      </c>
      <c r="E91" s="103" t="s">
        <v>1974</v>
      </c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>
      <c r="A92" s="166">
        <v>45754.0</v>
      </c>
      <c r="B92" s="104" t="s">
        <v>1975</v>
      </c>
      <c r="C92" s="104" t="s">
        <v>1976</v>
      </c>
      <c r="D92" s="104" t="s">
        <v>1763</v>
      </c>
      <c r="E92" s="103" t="s">
        <v>1977</v>
      </c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166">
        <v>45754.0</v>
      </c>
      <c r="B93" s="104" t="s">
        <v>1978</v>
      </c>
      <c r="C93" s="107" t="s">
        <v>1979</v>
      </c>
      <c r="D93" s="107" t="s">
        <v>1698</v>
      </c>
      <c r="E93" s="103" t="s">
        <v>1980</v>
      </c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166">
        <v>45755.0</v>
      </c>
      <c r="B94" s="104" t="s">
        <v>1981</v>
      </c>
      <c r="C94" s="107" t="s">
        <v>65</v>
      </c>
      <c r="D94" s="107" t="s">
        <v>1763</v>
      </c>
      <c r="E94" s="103" t="s">
        <v>1982</v>
      </c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166">
        <v>45757.0</v>
      </c>
      <c r="B95" s="104" t="s">
        <v>1983</v>
      </c>
      <c r="C95" s="107" t="s">
        <v>1984</v>
      </c>
      <c r="D95" s="107" t="s">
        <v>1763</v>
      </c>
      <c r="E95" s="103" t="s">
        <v>1985</v>
      </c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>
      <c r="A96" s="166">
        <v>45757.0</v>
      </c>
      <c r="B96" s="104" t="s">
        <v>1986</v>
      </c>
      <c r="C96" s="107" t="s">
        <v>65</v>
      </c>
      <c r="D96" s="107" t="s">
        <v>1987</v>
      </c>
      <c r="E96" s="103" t="s">
        <v>1988</v>
      </c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>
      <c r="A97" s="166">
        <v>45758.0</v>
      </c>
      <c r="B97" s="104" t="s">
        <v>1989</v>
      </c>
      <c r="C97" s="107" t="s">
        <v>1990</v>
      </c>
      <c r="D97" s="107" t="s">
        <v>1698</v>
      </c>
      <c r="E97" s="103" t="s">
        <v>1991</v>
      </c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>
      <c r="A98" s="166">
        <v>45761.0</v>
      </c>
      <c r="B98" s="104" t="s">
        <v>1992</v>
      </c>
      <c r="C98" s="107" t="s">
        <v>1844</v>
      </c>
      <c r="D98" s="107" t="s">
        <v>1763</v>
      </c>
      <c r="E98" s="103" t="s">
        <v>1993</v>
      </c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>
      <c r="A99" s="166">
        <v>45761.0</v>
      </c>
      <c r="B99" s="104" t="s">
        <v>1994</v>
      </c>
      <c r="C99" s="107" t="s">
        <v>1995</v>
      </c>
      <c r="D99" s="107" t="s">
        <v>1763</v>
      </c>
      <c r="E99" s="103" t="s">
        <v>1996</v>
      </c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>
      <c r="A100" s="166">
        <v>45761.0</v>
      </c>
      <c r="B100" s="104" t="s">
        <v>1997</v>
      </c>
      <c r="C100" s="107" t="s">
        <v>1940</v>
      </c>
      <c r="D100" s="107" t="s">
        <v>1941</v>
      </c>
      <c r="E100" s="103" t="s">
        <v>1942</v>
      </c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>
      <c r="A101" s="103" t="s">
        <v>1998</v>
      </c>
      <c r="B101" s="104" t="s">
        <v>1999</v>
      </c>
      <c r="C101" s="104" t="s">
        <v>2000</v>
      </c>
      <c r="D101" s="107" t="s">
        <v>1763</v>
      </c>
      <c r="E101" s="103" t="s">
        <v>2001</v>
      </c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166">
        <v>45770.0</v>
      </c>
      <c r="B102" s="104" t="s">
        <v>2002</v>
      </c>
      <c r="C102" s="107" t="s">
        <v>2003</v>
      </c>
      <c r="D102" s="107" t="s">
        <v>1698</v>
      </c>
      <c r="E102" s="103" t="s">
        <v>2004</v>
      </c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>
      <c r="A103" s="166">
        <v>45771.0</v>
      </c>
      <c r="B103" s="104" t="s">
        <v>2005</v>
      </c>
      <c r="C103" s="107" t="s">
        <v>1697</v>
      </c>
      <c r="D103" s="107" t="s">
        <v>1763</v>
      </c>
      <c r="E103" s="103" t="s">
        <v>2006</v>
      </c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>
      <c r="A104" s="166">
        <v>45775.0</v>
      </c>
      <c r="B104" s="104" t="s">
        <v>2007</v>
      </c>
      <c r="C104" s="107" t="s">
        <v>2008</v>
      </c>
      <c r="D104" s="107" t="s">
        <v>1698</v>
      </c>
      <c r="E104" s="103" t="s">
        <v>2009</v>
      </c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>
      <c r="A105" s="166">
        <v>45775.0</v>
      </c>
      <c r="B105" s="104" t="s">
        <v>2010</v>
      </c>
      <c r="C105" s="107" t="s">
        <v>1697</v>
      </c>
      <c r="D105" s="107" t="s">
        <v>1884</v>
      </c>
      <c r="E105" s="103" t="s">
        <v>2011</v>
      </c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>
      <c r="A106" s="166">
        <v>45775.0</v>
      </c>
      <c r="B106" s="104" t="s">
        <v>2012</v>
      </c>
      <c r="C106" s="107" t="s">
        <v>2013</v>
      </c>
      <c r="D106" s="107" t="s">
        <v>1782</v>
      </c>
      <c r="E106" s="103" t="s">
        <v>2014</v>
      </c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>
      <c r="A107" s="166">
        <v>45776.0</v>
      </c>
      <c r="B107" s="104" t="s">
        <v>2015</v>
      </c>
      <c r="C107" s="104" t="s">
        <v>2016</v>
      </c>
      <c r="D107" s="107" t="s">
        <v>1763</v>
      </c>
      <c r="E107" s="103" t="s">
        <v>2017</v>
      </c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>
      <c r="A108" s="166">
        <v>45776.0</v>
      </c>
      <c r="B108" s="104" t="s">
        <v>2018</v>
      </c>
      <c r="C108" s="104" t="s">
        <v>2019</v>
      </c>
      <c r="D108" s="104" t="s">
        <v>1763</v>
      </c>
      <c r="E108" s="103" t="s">
        <v>2020</v>
      </c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>
      <c r="A109" s="166">
        <v>45777.0</v>
      </c>
      <c r="B109" s="104" t="s">
        <v>2021</v>
      </c>
      <c r="C109" s="104" t="s">
        <v>2022</v>
      </c>
      <c r="D109" s="107" t="s">
        <v>1763</v>
      </c>
      <c r="E109" s="103" t="s">
        <v>2023</v>
      </c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>
      <c r="A110" s="101" t="s">
        <v>2024</v>
      </c>
      <c r="B110" s="4"/>
      <c r="C110" s="4"/>
      <c r="D110" s="4"/>
      <c r="E110" s="5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>
      <c r="A111" s="2"/>
      <c r="B111" s="2"/>
      <c r="C111" s="2"/>
      <c r="D111" s="2"/>
      <c r="E111" s="2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>
      <c r="A112" s="2"/>
      <c r="B112" s="2"/>
      <c r="C112" s="2"/>
      <c r="D112" s="2"/>
      <c r="E112" s="2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>
      <c r="A113" s="101" t="s">
        <v>2025</v>
      </c>
      <c r="B113" s="4"/>
      <c r="C113" s="4"/>
      <c r="D113" s="5"/>
      <c r="E113" s="2"/>
      <c r="F113" s="167" t="s">
        <v>162</v>
      </c>
      <c r="G113" s="4"/>
      <c r="H113" s="4"/>
      <c r="I113" s="5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>
      <c r="A114" s="103" t="s">
        <v>2026</v>
      </c>
      <c r="B114" s="103" t="s">
        <v>2027</v>
      </c>
      <c r="C114" s="103" t="s">
        <v>2028</v>
      </c>
      <c r="D114" s="103" t="s">
        <v>2029</v>
      </c>
      <c r="E114" s="2"/>
      <c r="F114" s="168"/>
      <c r="G114" s="19"/>
      <c r="H114" s="19"/>
      <c r="I114" s="17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>
      <c r="A115" s="169">
        <v>45658.0</v>
      </c>
      <c r="B115" s="107">
        <v>18.0</v>
      </c>
      <c r="C115" s="107">
        <v>42.0</v>
      </c>
      <c r="D115" s="104">
        <v>38.0</v>
      </c>
      <c r="E115" s="2"/>
      <c r="F115" s="21"/>
      <c r="I115" s="22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>
      <c r="A116" s="169">
        <v>45689.0</v>
      </c>
      <c r="B116" s="107">
        <v>24.0</v>
      </c>
      <c r="C116" s="107">
        <v>35.0</v>
      </c>
      <c r="D116" s="104">
        <v>30.0</v>
      </c>
      <c r="E116" s="2"/>
      <c r="F116" s="21"/>
      <c r="I116" s="22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>
      <c r="A117" s="169">
        <v>45717.0</v>
      </c>
      <c r="B117" s="107">
        <v>29.0</v>
      </c>
      <c r="C117" s="107">
        <v>34.0</v>
      </c>
      <c r="D117" s="104">
        <v>21.0</v>
      </c>
      <c r="E117" s="2"/>
      <c r="F117" s="21"/>
      <c r="I117" s="22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>
      <c r="A118" s="169">
        <v>45748.0</v>
      </c>
      <c r="B118" s="107">
        <v>33.0</v>
      </c>
      <c r="C118" s="107">
        <v>28.0</v>
      </c>
      <c r="D118" s="104">
        <v>24.0</v>
      </c>
      <c r="E118" s="2"/>
      <c r="F118" s="170" t="s">
        <v>2030</v>
      </c>
      <c r="G118" s="19"/>
      <c r="H118" s="19"/>
      <c r="I118" s="17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>
      <c r="A119" s="171">
        <v>45778.0</v>
      </c>
      <c r="B119" s="110"/>
      <c r="C119" s="110"/>
      <c r="D119" s="74"/>
      <c r="E119" s="2"/>
      <c r="F119" s="21"/>
      <c r="I119" s="22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>
      <c r="A120" s="172">
        <v>45809.0</v>
      </c>
      <c r="B120" s="107"/>
      <c r="C120" s="107"/>
      <c r="D120" s="104"/>
      <c r="E120" s="2"/>
      <c r="F120" s="21"/>
      <c r="I120" s="22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>
      <c r="A121" s="172">
        <v>45839.0</v>
      </c>
      <c r="B121" s="107"/>
      <c r="C121" s="107"/>
      <c r="D121" s="104"/>
      <c r="E121" s="2"/>
      <c r="F121" s="21"/>
      <c r="I121" s="22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>
      <c r="A122" s="172">
        <v>45870.0</v>
      </c>
      <c r="B122" s="107"/>
      <c r="C122" s="107"/>
      <c r="D122" s="104"/>
      <c r="E122" s="2"/>
      <c r="F122" s="23"/>
      <c r="G122" s="25"/>
      <c r="H122" s="25"/>
      <c r="I122" s="24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>
      <c r="A123" s="103" t="s">
        <v>4</v>
      </c>
      <c r="B123" s="103">
        <f t="shared" ref="B123:D123" si="1">SUM(B115:B122)</f>
        <v>104</v>
      </c>
      <c r="C123" s="103">
        <f t="shared" si="1"/>
        <v>139</v>
      </c>
      <c r="D123" s="103">
        <f t="shared" si="1"/>
        <v>113</v>
      </c>
      <c r="E123" s="2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>
      <c r="A124" s="101" t="s">
        <v>2031</v>
      </c>
      <c r="B124" s="4"/>
      <c r="C124" s="4"/>
      <c r="D124" s="5"/>
      <c r="E124" s="2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>
      <c r="A125" s="2"/>
      <c r="B125" s="2"/>
      <c r="C125" s="2"/>
      <c r="D125" s="2"/>
      <c r="E125" s="2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>
      <c r="A126" s="2"/>
      <c r="B126" s="2"/>
      <c r="C126" s="2"/>
      <c r="D126" s="2"/>
      <c r="E126" s="2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>
      <c r="A127" s="101" t="s">
        <v>2032</v>
      </c>
      <c r="B127" s="4"/>
      <c r="C127" s="5"/>
      <c r="D127" s="2"/>
      <c r="E127" s="167" t="s">
        <v>162</v>
      </c>
      <c r="F127" s="4"/>
      <c r="G127" s="4"/>
      <c r="H127" s="5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>
      <c r="A128" s="103" t="s">
        <v>2026</v>
      </c>
      <c r="B128" s="103" t="s">
        <v>2033</v>
      </c>
      <c r="C128" s="103" t="s">
        <v>2034</v>
      </c>
      <c r="D128" s="2"/>
      <c r="E128" s="168"/>
      <c r="F128" s="19"/>
      <c r="G128" s="19"/>
      <c r="H128" s="17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>
      <c r="A129" s="169">
        <v>45658.0</v>
      </c>
      <c r="B129" s="107">
        <v>67.0</v>
      </c>
      <c r="C129" s="107">
        <v>19.0</v>
      </c>
      <c r="D129" s="2"/>
      <c r="E129" s="21"/>
      <c r="H129" s="22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>
      <c r="A130" s="169">
        <v>45689.0</v>
      </c>
      <c r="B130" s="107">
        <v>46.0</v>
      </c>
      <c r="C130" s="107">
        <v>16.0</v>
      </c>
      <c r="D130" s="2"/>
      <c r="E130" s="21"/>
      <c r="H130" s="22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>
      <c r="A131" s="169">
        <v>45717.0</v>
      </c>
      <c r="B131" s="107">
        <v>61.0</v>
      </c>
      <c r="C131" s="107">
        <v>19.0</v>
      </c>
      <c r="D131" s="2"/>
      <c r="E131" s="21"/>
      <c r="H131" s="22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>
      <c r="A132" s="169">
        <v>45748.0</v>
      </c>
      <c r="B132" s="107">
        <v>91.0</v>
      </c>
      <c r="C132" s="107">
        <v>19.0</v>
      </c>
      <c r="D132" s="2"/>
      <c r="E132" s="168" t="s">
        <v>2035</v>
      </c>
      <c r="F132" s="19"/>
      <c r="G132" s="19"/>
      <c r="H132" s="17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>
      <c r="A133" s="171">
        <v>45778.0</v>
      </c>
      <c r="B133" s="107"/>
      <c r="C133" s="107"/>
      <c r="D133" s="2"/>
      <c r="E133" s="21"/>
      <c r="H133" s="22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>
      <c r="A134" s="172">
        <v>45809.0</v>
      </c>
      <c r="B134" s="107"/>
      <c r="C134" s="107"/>
      <c r="D134" s="2"/>
      <c r="E134" s="21"/>
      <c r="H134" s="22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>
      <c r="A135" s="172">
        <v>45839.0</v>
      </c>
      <c r="B135" s="107"/>
      <c r="C135" s="107"/>
      <c r="D135" s="2"/>
      <c r="E135" s="21"/>
      <c r="H135" s="22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>
      <c r="A136" s="172">
        <v>45870.0</v>
      </c>
      <c r="B136" s="107"/>
      <c r="C136" s="107"/>
      <c r="D136" s="2"/>
      <c r="E136" s="23"/>
      <c r="F136" s="25"/>
      <c r="G136" s="25"/>
      <c r="H136" s="24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>
      <c r="A137" s="103" t="s">
        <v>4</v>
      </c>
      <c r="B137" s="103">
        <f t="shared" ref="B137:C137" si="2">SUM(B129:B136)</f>
        <v>265</v>
      </c>
      <c r="C137" s="103">
        <f t="shared" si="2"/>
        <v>73</v>
      </c>
      <c r="D137" s="2"/>
      <c r="E137" s="2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>
      <c r="A138" s="101" t="s">
        <v>2031</v>
      </c>
      <c r="B138" s="4"/>
      <c r="C138" s="5"/>
      <c r="D138" s="2"/>
      <c r="E138" s="2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>
      <c r="A141" s="65" t="s">
        <v>2036</v>
      </c>
      <c r="B141" s="4"/>
      <c r="C141" s="5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>
      <c r="A142" s="68" t="s">
        <v>2026</v>
      </c>
      <c r="B142" s="68" t="s">
        <v>2037</v>
      </c>
      <c r="C142" s="68" t="s">
        <v>2038</v>
      </c>
      <c r="D142" s="78"/>
      <c r="E142" s="167" t="s">
        <v>162</v>
      </c>
      <c r="F142" s="4"/>
      <c r="G142" s="4"/>
      <c r="H142" s="5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>
      <c r="A143" s="173">
        <v>45658.0</v>
      </c>
      <c r="B143" s="69">
        <v>15.0</v>
      </c>
      <c r="C143" s="69">
        <v>26.0</v>
      </c>
      <c r="D143" s="78"/>
      <c r="E143" s="168"/>
      <c r="F143" s="19"/>
      <c r="G143" s="19"/>
      <c r="H143" s="17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>
      <c r="A144" s="173">
        <v>45689.0</v>
      </c>
      <c r="B144" s="69">
        <v>13.0</v>
      </c>
      <c r="C144" s="69">
        <v>63.0</v>
      </c>
      <c r="D144" s="78"/>
      <c r="E144" s="21"/>
      <c r="H144" s="22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>
      <c r="A145" s="173">
        <v>45717.0</v>
      </c>
      <c r="B145" s="69">
        <v>14.0</v>
      </c>
      <c r="C145" s="69">
        <v>48.0</v>
      </c>
      <c r="D145" s="78"/>
      <c r="E145" s="21"/>
      <c r="H145" s="22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>
      <c r="A146" s="173">
        <v>45748.0</v>
      </c>
      <c r="B146" s="69">
        <v>25.0</v>
      </c>
      <c r="C146" s="69">
        <v>55.0</v>
      </c>
      <c r="D146" s="78"/>
      <c r="E146" s="21"/>
      <c r="H146" s="22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>
      <c r="A147" s="171">
        <v>45778.0</v>
      </c>
      <c r="B147" s="69"/>
      <c r="C147" s="69"/>
      <c r="D147" s="78"/>
      <c r="E147" s="170" t="s">
        <v>2039</v>
      </c>
      <c r="F147" s="19"/>
      <c r="G147" s="19"/>
      <c r="H147" s="17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>
      <c r="A148" s="172">
        <v>45809.0</v>
      </c>
      <c r="B148" s="69"/>
      <c r="C148" s="69"/>
      <c r="D148" s="78"/>
      <c r="E148" s="21"/>
      <c r="H148" s="22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>
      <c r="A149" s="172">
        <v>45839.0</v>
      </c>
      <c r="B149" s="69"/>
      <c r="C149" s="69"/>
      <c r="D149" s="78"/>
      <c r="E149" s="21"/>
      <c r="H149" s="22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>
      <c r="A150" s="172">
        <v>45870.0</v>
      </c>
      <c r="B150" s="69"/>
      <c r="C150" s="69"/>
      <c r="D150" s="78"/>
      <c r="E150" s="21"/>
      <c r="H150" s="22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>
      <c r="A151" s="68" t="s">
        <v>4</v>
      </c>
      <c r="B151" s="68">
        <f t="shared" ref="B151:C151" si="3">SUM(B143:B150)</f>
        <v>67</v>
      </c>
      <c r="C151" s="68">
        <f t="shared" si="3"/>
        <v>192</v>
      </c>
      <c r="D151" s="78"/>
      <c r="E151" s="23"/>
      <c r="F151" s="25"/>
      <c r="G151" s="25"/>
      <c r="H151" s="24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>
      <c r="A152" s="65" t="s">
        <v>2040</v>
      </c>
      <c r="B152" s="4"/>
      <c r="C152" s="5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>
      <c r="A153" s="86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>
      <c r="A155" s="65" t="s">
        <v>2041</v>
      </c>
      <c r="B155" s="4"/>
      <c r="C155" s="4"/>
      <c r="D155" s="4"/>
      <c r="E155" s="4"/>
      <c r="F155" s="4"/>
      <c r="G155" s="4"/>
      <c r="H155" s="4"/>
      <c r="I155" s="4"/>
      <c r="J155" s="4"/>
      <c r="K155" s="5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>
      <c r="A156" s="68" t="s">
        <v>2042</v>
      </c>
      <c r="B156" s="68" t="s">
        <v>735</v>
      </c>
      <c r="C156" s="68" t="s">
        <v>736</v>
      </c>
      <c r="D156" s="68" t="s">
        <v>737</v>
      </c>
      <c r="E156" s="68" t="s">
        <v>738</v>
      </c>
      <c r="F156" s="68" t="s">
        <v>739</v>
      </c>
      <c r="G156" s="68" t="s">
        <v>740</v>
      </c>
      <c r="H156" s="68" t="s">
        <v>741</v>
      </c>
      <c r="I156" s="68" t="s">
        <v>742</v>
      </c>
      <c r="J156" s="68" t="s">
        <v>2043</v>
      </c>
      <c r="K156" s="68" t="s">
        <v>2044</v>
      </c>
      <c r="L156" s="78"/>
      <c r="M156" s="167" t="s">
        <v>162</v>
      </c>
      <c r="N156" s="4"/>
      <c r="O156" s="4"/>
      <c r="P156" s="5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>
      <c r="A157" s="68" t="s">
        <v>2045</v>
      </c>
      <c r="B157" s="69">
        <v>2.0</v>
      </c>
      <c r="C157" s="69">
        <v>3.0</v>
      </c>
      <c r="D157" s="69">
        <v>2.0</v>
      </c>
      <c r="E157" s="69">
        <v>6.0</v>
      </c>
      <c r="F157" s="110"/>
      <c r="G157" s="110"/>
      <c r="H157" s="110"/>
      <c r="I157" s="110"/>
      <c r="J157" s="69">
        <v>13.0</v>
      </c>
      <c r="K157" s="69">
        <v>2.0</v>
      </c>
      <c r="L157" s="78"/>
      <c r="M157" s="168"/>
      <c r="N157" s="19"/>
      <c r="O157" s="19"/>
      <c r="P157" s="17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>
      <c r="A158" s="68" t="s">
        <v>2046</v>
      </c>
      <c r="B158" s="69">
        <v>1.0</v>
      </c>
      <c r="C158" s="69">
        <v>0.0</v>
      </c>
      <c r="D158" s="69">
        <v>3.0</v>
      </c>
      <c r="E158" s="69">
        <v>5.0</v>
      </c>
      <c r="F158" s="110"/>
      <c r="G158" s="110"/>
      <c r="H158" s="110"/>
      <c r="I158" s="110"/>
      <c r="J158" s="69">
        <v>9.0</v>
      </c>
      <c r="K158" s="69">
        <v>0.0</v>
      </c>
      <c r="L158" s="78"/>
      <c r="M158" s="21"/>
      <c r="P158" s="22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>
      <c r="A159" s="68" t="s">
        <v>2047</v>
      </c>
      <c r="B159" s="69">
        <v>0.0</v>
      </c>
      <c r="C159" s="69">
        <v>0.0</v>
      </c>
      <c r="D159" s="69">
        <v>0.0</v>
      </c>
      <c r="E159" s="69">
        <v>0.0</v>
      </c>
      <c r="F159" s="110"/>
      <c r="G159" s="110"/>
      <c r="H159" s="110"/>
      <c r="I159" s="110"/>
      <c r="J159" s="69">
        <v>0.0</v>
      </c>
      <c r="K159" s="69">
        <v>0.0</v>
      </c>
      <c r="L159" s="78"/>
      <c r="M159" s="21"/>
      <c r="P159" s="22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>
      <c r="A160" s="68" t="s">
        <v>2048</v>
      </c>
      <c r="B160" s="69">
        <v>1.0</v>
      </c>
      <c r="C160" s="69">
        <v>3.0</v>
      </c>
      <c r="D160" s="69">
        <v>4.0</v>
      </c>
      <c r="E160" s="69">
        <v>4.0</v>
      </c>
      <c r="F160" s="110"/>
      <c r="G160" s="110"/>
      <c r="H160" s="110"/>
      <c r="I160" s="110"/>
      <c r="J160" s="69">
        <v>12.0</v>
      </c>
      <c r="K160" s="69">
        <v>0.0</v>
      </c>
      <c r="L160" s="78"/>
      <c r="M160" s="21"/>
      <c r="P160" s="22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>
      <c r="A161" s="68" t="s">
        <v>2049</v>
      </c>
      <c r="B161" s="69">
        <v>4.0</v>
      </c>
      <c r="C161" s="69">
        <v>13.0</v>
      </c>
      <c r="D161" s="69">
        <v>5.0</v>
      </c>
      <c r="E161" s="69">
        <v>5.0</v>
      </c>
      <c r="F161" s="110"/>
      <c r="G161" s="110"/>
      <c r="H161" s="110"/>
      <c r="I161" s="110"/>
      <c r="J161" s="69">
        <v>27.0</v>
      </c>
      <c r="K161" s="69">
        <v>6.0</v>
      </c>
      <c r="L161" s="78"/>
      <c r="M161" s="23"/>
      <c r="N161" s="25"/>
      <c r="O161" s="25"/>
      <c r="P161" s="24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>
      <c r="A162" s="68" t="s">
        <v>1071</v>
      </c>
      <c r="B162" s="69">
        <v>2.0</v>
      </c>
      <c r="C162" s="69">
        <v>10.0</v>
      </c>
      <c r="D162" s="69">
        <v>6.0</v>
      </c>
      <c r="E162" s="69">
        <v>4.0</v>
      </c>
      <c r="F162" s="110"/>
      <c r="G162" s="110"/>
      <c r="H162" s="110"/>
      <c r="I162" s="110"/>
      <c r="J162" s="69">
        <v>22.0</v>
      </c>
      <c r="K162" s="69">
        <v>2.0</v>
      </c>
      <c r="L162" s="78"/>
      <c r="M162" s="174" t="s">
        <v>2050</v>
      </c>
      <c r="N162" s="19"/>
      <c r="O162" s="19"/>
      <c r="P162" s="17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>
      <c r="A163" s="68" t="s">
        <v>2051</v>
      </c>
      <c r="B163" s="69">
        <v>2.0</v>
      </c>
      <c r="C163" s="69">
        <v>4.0</v>
      </c>
      <c r="D163" s="69">
        <v>4.0</v>
      </c>
      <c r="E163" s="69">
        <v>1.0</v>
      </c>
      <c r="F163" s="110"/>
      <c r="G163" s="110"/>
      <c r="H163" s="110"/>
      <c r="I163" s="110"/>
      <c r="J163" s="69">
        <v>11.0</v>
      </c>
      <c r="K163" s="69">
        <v>1.0</v>
      </c>
      <c r="L163" s="78"/>
      <c r="M163" s="21"/>
      <c r="P163" s="22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>
      <c r="A164" s="68" t="s">
        <v>2052</v>
      </c>
      <c r="B164" s="69">
        <v>1.0</v>
      </c>
      <c r="C164" s="69">
        <v>0.0</v>
      </c>
      <c r="D164" s="69">
        <v>0.0</v>
      </c>
      <c r="E164" s="69">
        <v>0.0</v>
      </c>
      <c r="F164" s="110"/>
      <c r="G164" s="110"/>
      <c r="H164" s="110"/>
      <c r="I164" s="110"/>
      <c r="J164" s="69">
        <v>1.0</v>
      </c>
      <c r="K164" s="69">
        <v>0.0</v>
      </c>
      <c r="L164" s="78"/>
      <c r="M164" s="21"/>
      <c r="P164" s="22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>
      <c r="A165" s="68" t="s">
        <v>2053</v>
      </c>
      <c r="B165" s="69">
        <v>1.0</v>
      </c>
      <c r="C165" s="69">
        <v>0.0</v>
      </c>
      <c r="D165" s="69">
        <v>2.0</v>
      </c>
      <c r="E165" s="69">
        <v>1.0</v>
      </c>
      <c r="F165" s="110"/>
      <c r="G165" s="110"/>
      <c r="H165" s="110"/>
      <c r="I165" s="110"/>
      <c r="J165" s="69">
        <v>4.0</v>
      </c>
      <c r="K165" s="69">
        <v>0.0</v>
      </c>
      <c r="L165" s="78"/>
      <c r="M165" s="21"/>
      <c r="P165" s="22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>
      <c r="A166" s="68" t="s">
        <v>2054</v>
      </c>
      <c r="B166" s="69">
        <v>1.0</v>
      </c>
      <c r="C166" s="69">
        <v>0.0</v>
      </c>
      <c r="D166" s="69">
        <v>0.0</v>
      </c>
      <c r="E166" s="69">
        <v>0.0</v>
      </c>
      <c r="F166" s="110"/>
      <c r="G166" s="110"/>
      <c r="H166" s="110"/>
      <c r="I166" s="110"/>
      <c r="J166" s="69">
        <v>1.0</v>
      </c>
      <c r="K166" s="69">
        <v>0.0</v>
      </c>
      <c r="L166" s="78"/>
      <c r="M166" s="23"/>
      <c r="N166" s="25"/>
      <c r="O166" s="25"/>
      <c r="P166" s="24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>
      <c r="A167" s="68" t="s">
        <v>2055</v>
      </c>
      <c r="B167" s="69">
        <v>6.0</v>
      </c>
      <c r="C167" s="69">
        <v>11.0</v>
      </c>
      <c r="D167" s="69">
        <v>11.0</v>
      </c>
      <c r="E167" s="69">
        <v>15.0</v>
      </c>
      <c r="F167" s="110"/>
      <c r="G167" s="110"/>
      <c r="H167" s="110"/>
      <c r="I167" s="110"/>
      <c r="J167" s="69">
        <v>43.0</v>
      </c>
      <c r="K167" s="69">
        <v>5.0</v>
      </c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>
      <c r="A168" s="68" t="s">
        <v>2056</v>
      </c>
      <c r="B168" s="69">
        <v>1.0</v>
      </c>
      <c r="C168" s="69">
        <v>0.0</v>
      </c>
      <c r="D168" s="69">
        <v>0.0</v>
      </c>
      <c r="E168" s="69">
        <v>0.0</v>
      </c>
      <c r="F168" s="110"/>
      <c r="G168" s="110"/>
      <c r="H168" s="110"/>
      <c r="I168" s="110"/>
      <c r="J168" s="69">
        <v>1.0</v>
      </c>
      <c r="K168" s="69">
        <v>0.0</v>
      </c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>
      <c r="A169" s="68" t="s">
        <v>2057</v>
      </c>
      <c r="B169" s="69">
        <v>1.0</v>
      </c>
      <c r="C169" s="69">
        <v>2.0</v>
      </c>
      <c r="D169" s="69">
        <v>0.0</v>
      </c>
      <c r="E169" s="69">
        <v>3.0</v>
      </c>
      <c r="F169" s="110"/>
      <c r="G169" s="110"/>
      <c r="H169" s="110"/>
      <c r="I169" s="110"/>
      <c r="J169" s="69">
        <v>6.0</v>
      </c>
      <c r="K169" s="69">
        <v>0.0</v>
      </c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>
      <c r="A170" s="68" t="s">
        <v>2058</v>
      </c>
      <c r="B170" s="69">
        <v>3.0</v>
      </c>
      <c r="C170" s="69">
        <v>4.0</v>
      </c>
      <c r="D170" s="69">
        <v>4.0</v>
      </c>
      <c r="E170" s="69">
        <v>4.0</v>
      </c>
      <c r="F170" s="110"/>
      <c r="G170" s="110"/>
      <c r="H170" s="110"/>
      <c r="I170" s="110"/>
      <c r="J170" s="69">
        <v>15.0</v>
      </c>
      <c r="K170" s="69">
        <v>0.0</v>
      </c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>
      <c r="A171" s="68" t="s">
        <v>2059</v>
      </c>
      <c r="B171" s="69">
        <v>2.0</v>
      </c>
      <c r="C171" s="69">
        <v>0.0</v>
      </c>
      <c r="D171" s="69">
        <v>0.0</v>
      </c>
      <c r="E171" s="69">
        <v>1.0</v>
      </c>
      <c r="F171" s="110"/>
      <c r="G171" s="110"/>
      <c r="H171" s="110"/>
      <c r="I171" s="110"/>
      <c r="J171" s="69">
        <v>3.0</v>
      </c>
      <c r="K171" s="69">
        <v>1.0</v>
      </c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>
      <c r="A172" s="68" t="s">
        <v>2060</v>
      </c>
      <c r="B172" s="69">
        <v>1.0</v>
      </c>
      <c r="C172" s="69">
        <v>3.0</v>
      </c>
      <c r="D172" s="69">
        <v>3.0</v>
      </c>
      <c r="E172" s="69">
        <v>3.0</v>
      </c>
      <c r="F172" s="110"/>
      <c r="G172" s="110"/>
      <c r="H172" s="110"/>
      <c r="I172" s="110"/>
      <c r="J172" s="69">
        <v>10.0</v>
      </c>
      <c r="K172" s="69">
        <v>2.0</v>
      </c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>
      <c r="A173" s="68" t="s">
        <v>2061</v>
      </c>
      <c r="B173" s="69">
        <v>4.0</v>
      </c>
      <c r="C173" s="69">
        <v>25.0</v>
      </c>
      <c r="D173" s="69">
        <v>36.0</v>
      </c>
      <c r="E173" s="69">
        <v>8.0</v>
      </c>
      <c r="F173" s="110"/>
      <c r="G173" s="110"/>
      <c r="H173" s="110"/>
      <c r="I173" s="110"/>
      <c r="J173" s="69">
        <v>73.0</v>
      </c>
      <c r="K173" s="69">
        <v>8.0</v>
      </c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>
      <c r="A174" s="68" t="s">
        <v>2062</v>
      </c>
      <c r="B174" s="69">
        <v>1.0</v>
      </c>
      <c r="C174" s="69">
        <v>0.0</v>
      </c>
      <c r="D174" s="69">
        <v>2.0</v>
      </c>
      <c r="E174" s="69">
        <v>0.0</v>
      </c>
      <c r="F174" s="110"/>
      <c r="G174" s="110"/>
      <c r="H174" s="110"/>
      <c r="I174" s="110"/>
      <c r="J174" s="69">
        <v>3.0</v>
      </c>
      <c r="K174" s="69">
        <v>1.0</v>
      </c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>
      <c r="A175" s="68" t="s">
        <v>2063</v>
      </c>
      <c r="B175" s="69">
        <v>5.0</v>
      </c>
      <c r="C175" s="69">
        <v>3.0</v>
      </c>
      <c r="D175" s="69">
        <v>2.0</v>
      </c>
      <c r="E175" s="69">
        <v>5.0</v>
      </c>
      <c r="F175" s="110"/>
      <c r="G175" s="110"/>
      <c r="H175" s="110"/>
      <c r="I175" s="110"/>
      <c r="J175" s="69">
        <v>15.0</v>
      </c>
      <c r="K175" s="69">
        <v>3.0</v>
      </c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>
      <c r="A176" s="68" t="s">
        <v>2064</v>
      </c>
      <c r="B176" s="69">
        <v>2.0</v>
      </c>
      <c r="C176" s="69">
        <v>3.0</v>
      </c>
      <c r="D176" s="69">
        <v>3.0</v>
      </c>
      <c r="E176" s="69">
        <v>2.0</v>
      </c>
      <c r="F176" s="110"/>
      <c r="G176" s="110"/>
      <c r="H176" s="110"/>
      <c r="I176" s="110"/>
      <c r="J176" s="69">
        <v>10.0</v>
      </c>
      <c r="K176" s="69">
        <v>1.0</v>
      </c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>
      <c r="A177" s="68" t="s">
        <v>2065</v>
      </c>
      <c r="B177" s="69">
        <v>1.0</v>
      </c>
      <c r="C177" s="69">
        <v>1.0</v>
      </c>
      <c r="D177" s="69">
        <v>1.0</v>
      </c>
      <c r="E177" s="69">
        <v>0.0</v>
      </c>
      <c r="F177" s="110"/>
      <c r="G177" s="110"/>
      <c r="H177" s="110"/>
      <c r="I177" s="110"/>
      <c r="J177" s="69">
        <v>3.0</v>
      </c>
      <c r="K177" s="69">
        <v>0.0</v>
      </c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>
      <c r="A178" s="68" t="s">
        <v>2066</v>
      </c>
      <c r="B178" s="69">
        <v>1.0</v>
      </c>
      <c r="C178" s="69">
        <v>0.0</v>
      </c>
      <c r="D178" s="69">
        <v>0.0</v>
      </c>
      <c r="E178" s="69">
        <v>3.0</v>
      </c>
      <c r="F178" s="110"/>
      <c r="G178" s="110"/>
      <c r="H178" s="110"/>
      <c r="I178" s="110"/>
      <c r="J178" s="69">
        <v>4.0</v>
      </c>
      <c r="K178" s="69">
        <v>1.0</v>
      </c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>
      <c r="A179" s="68" t="s">
        <v>2067</v>
      </c>
      <c r="B179" s="69">
        <v>1.0</v>
      </c>
      <c r="C179" s="69">
        <v>0.0</v>
      </c>
      <c r="D179" s="69">
        <v>0.0</v>
      </c>
      <c r="E179" s="69">
        <v>2.0</v>
      </c>
      <c r="F179" s="110"/>
      <c r="G179" s="110"/>
      <c r="H179" s="110"/>
      <c r="I179" s="110"/>
      <c r="J179" s="69">
        <v>3.0</v>
      </c>
      <c r="K179" s="69">
        <v>1.0</v>
      </c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>
      <c r="A180" s="68" t="s">
        <v>2068</v>
      </c>
      <c r="B180" s="69">
        <v>1.0</v>
      </c>
      <c r="C180" s="69">
        <v>0.0</v>
      </c>
      <c r="D180" s="69">
        <v>0.0</v>
      </c>
      <c r="E180" s="69">
        <v>0.0</v>
      </c>
      <c r="F180" s="110"/>
      <c r="G180" s="110"/>
      <c r="H180" s="110"/>
      <c r="I180" s="110"/>
      <c r="J180" s="69">
        <v>1.0</v>
      </c>
      <c r="K180" s="69">
        <v>0.0</v>
      </c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>
      <c r="A181" s="68" t="s">
        <v>4</v>
      </c>
      <c r="B181" s="68">
        <f t="shared" ref="B181:K181" si="4">SUM(B157:B180)</f>
        <v>45</v>
      </c>
      <c r="C181" s="68">
        <f t="shared" si="4"/>
        <v>85</v>
      </c>
      <c r="D181" s="68">
        <f t="shared" si="4"/>
        <v>88</v>
      </c>
      <c r="E181" s="68">
        <f t="shared" si="4"/>
        <v>72</v>
      </c>
      <c r="F181" s="68">
        <f t="shared" si="4"/>
        <v>0</v>
      </c>
      <c r="G181" s="68">
        <f t="shared" si="4"/>
        <v>0</v>
      </c>
      <c r="H181" s="68">
        <f t="shared" si="4"/>
        <v>0</v>
      </c>
      <c r="I181" s="68">
        <f t="shared" si="4"/>
        <v>0</v>
      </c>
      <c r="J181" s="68">
        <f t="shared" si="4"/>
        <v>290</v>
      </c>
      <c r="K181" s="68">
        <f t="shared" si="4"/>
        <v>34</v>
      </c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>
      <c r="A182" s="65" t="s">
        <v>2069</v>
      </c>
      <c r="B182" s="4"/>
      <c r="C182" s="4"/>
      <c r="D182" s="4"/>
      <c r="E182" s="4"/>
      <c r="F182" s="4"/>
      <c r="G182" s="4"/>
      <c r="H182" s="4"/>
      <c r="I182" s="4"/>
      <c r="J182" s="4"/>
      <c r="K182" s="5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>
      <c r="A183" s="86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>
      <c r="A185" s="65" t="s">
        <v>2070</v>
      </c>
      <c r="B185" s="5"/>
      <c r="C185" s="78"/>
      <c r="D185" s="167" t="s">
        <v>162</v>
      </c>
      <c r="E185" s="4"/>
      <c r="F185" s="4"/>
      <c r="G185" s="5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>
      <c r="A186" s="65" t="s">
        <v>2071</v>
      </c>
      <c r="B186" s="5"/>
      <c r="C186" s="78"/>
      <c r="D186" s="168"/>
      <c r="E186" s="19"/>
      <c r="F186" s="19"/>
      <c r="G186" s="17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>
      <c r="A187" s="68" t="s">
        <v>2072</v>
      </c>
      <c r="B187" s="69">
        <v>282.0</v>
      </c>
      <c r="C187" s="78"/>
      <c r="D187" s="21"/>
      <c r="G187" s="22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>
      <c r="A188" s="68" t="s">
        <v>2073</v>
      </c>
      <c r="B188" s="69">
        <v>101.0</v>
      </c>
      <c r="C188" s="78"/>
      <c r="D188" s="21"/>
      <c r="G188" s="22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A189" s="68" t="s">
        <v>2074</v>
      </c>
      <c r="B189" s="69">
        <v>181.0</v>
      </c>
      <c r="C189" s="78"/>
      <c r="D189" s="174" t="s">
        <v>2075</v>
      </c>
      <c r="E189" s="19"/>
      <c r="F189" s="19"/>
      <c r="G189" s="17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>
      <c r="A190" s="65" t="s">
        <v>2076</v>
      </c>
      <c r="B190" s="5"/>
      <c r="C190" s="78"/>
      <c r="D190" s="175"/>
      <c r="E190" s="175"/>
      <c r="F190" s="175"/>
      <c r="G190" s="175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>
      <c r="A191" s="86"/>
      <c r="B191" s="78"/>
      <c r="C191" s="78"/>
      <c r="D191" s="176"/>
      <c r="E191" s="176"/>
      <c r="F191" s="176"/>
      <c r="G191" s="176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>
      <c r="A192" s="78"/>
      <c r="B192" s="78"/>
      <c r="C192" s="78"/>
      <c r="D192" s="176"/>
      <c r="E192" s="176"/>
      <c r="F192" s="176"/>
      <c r="G192" s="176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>
      <c r="A193" s="65" t="s">
        <v>2077</v>
      </c>
      <c r="B193" s="5"/>
      <c r="C193" s="78"/>
      <c r="D193" s="177" t="s">
        <v>162</v>
      </c>
      <c r="E193" s="4"/>
      <c r="F193" s="4"/>
      <c r="G193" s="5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>
      <c r="A194" s="65" t="s">
        <v>2078</v>
      </c>
      <c r="B194" s="5"/>
      <c r="C194" s="78"/>
      <c r="D194" s="178"/>
      <c r="E194" s="19"/>
      <c r="F194" s="19"/>
      <c r="G194" s="17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>
      <c r="A195" s="68" t="s">
        <v>2072</v>
      </c>
      <c r="B195" s="69">
        <v>289.0</v>
      </c>
      <c r="C195" s="78"/>
      <c r="D195" s="21"/>
      <c r="G195" s="22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>
      <c r="A196" s="68" t="s">
        <v>2073</v>
      </c>
      <c r="B196" s="69">
        <v>73.0</v>
      </c>
      <c r="C196" s="78"/>
      <c r="D196" s="21"/>
      <c r="G196" s="22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>
      <c r="A197" s="68" t="s">
        <v>2074</v>
      </c>
      <c r="B197" s="69">
        <v>216.0</v>
      </c>
      <c r="C197" s="78"/>
      <c r="D197" s="179" t="s">
        <v>2079</v>
      </c>
      <c r="E197" s="4"/>
      <c r="F197" s="4"/>
      <c r="G197" s="5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>
      <c r="A198" s="65" t="s">
        <v>2080</v>
      </c>
      <c r="B198" s="5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>
      <c r="A199" s="86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>
      <c r="A201" s="65" t="s">
        <v>2081</v>
      </c>
      <c r="B201" s="5"/>
      <c r="C201" s="78"/>
      <c r="D201" s="167" t="s">
        <v>162</v>
      </c>
      <c r="E201" s="4"/>
      <c r="F201" s="4"/>
      <c r="G201" s="5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>
      <c r="A202" s="65" t="s">
        <v>2082</v>
      </c>
      <c r="B202" s="5"/>
      <c r="C202" s="78"/>
      <c r="D202" s="168"/>
      <c r="E202" s="19"/>
      <c r="F202" s="19"/>
      <c r="G202" s="17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>
      <c r="A203" s="68" t="s">
        <v>2083</v>
      </c>
      <c r="B203" s="68" t="s">
        <v>764</v>
      </c>
      <c r="C203" s="78"/>
      <c r="D203" s="21"/>
      <c r="G203" s="22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>
      <c r="A204" s="68" t="s">
        <v>2084</v>
      </c>
      <c r="B204" s="69">
        <v>418.0</v>
      </c>
      <c r="C204" s="78"/>
      <c r="D204" s="21"/>
      <c r="G204" s="22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>
      <c r="A205" s="68" t="s">
        <v>2085</v>
      </c>
      <c r="B205" s="69">
        <v>114.0</v>
      </c>
      <c r="C205" s="78"/>
      <c r="D205" s="180" t="s">
        <v>2086</v>
      </c>
      <c r="E205" s="4"/>
      <c r="F205" s="4"/>
      <c r="G205" s="5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>
      <c r="A206" s="68" t="s">
        <v>2087</v>
      </c>
      <c r="B206" s="69">
        <v>14.0</v>
      </c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>
      <c r="A207" s="68" t="s">
        <v>2088</v>
      </c>
      <c r="B207" s="69">
        <v>10.0</v>
      </c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>
      <c r="A208" s="68" t="s">
        <v>2089</v>
      </c>
      <c r="B208" s="69">
        <v>11.0</v>
      </c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>
      <c r="A209" s="68" t="s">
        <v>2090</v>
      </c>
      <c r="B209" s="69">
        <v>4.0</v>
      </c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>
      <c r="A210" s="65" t="s">
        <v>2091</v>
      </c>
      <c r="B210" s="5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>
      <c r="A211" s="86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>
      <c r="A212" s="65" t="s">
        <v>2092</v>
      </c>
      <c r="B212" s="4"/>
      <c r="C212" s="5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>
      <c r="A213" s="68" t="s">
        <v>2083</v>
      </c>
      <c r="B213" s="68" t="s">
        <v>2093</v>
      </c>
      <c r="C213" s="68" t="s">
        <v>2094</v>
      </c>
      <c r="D213" s="78"/>
      <c r="E213" s="167" t="s">
        <v>162</v>
      </c>
      <c r="F213" s="4"/>
      <c r="G213" s="4"/>
      <c r="H213" s="5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>
      <c r="A214" s="68" t="s">
        <v>2084</v>
      </c>
      <c r="B214" s="69">
        <v>4.0</v>
      </c>
      <c r="C214" s="69">
        <v>4.0</v>
      </c>
      <c r="D214" s="78"/>
      <c r="E214" s="168"/>
      <c r="F214" s="19"/>
      <c r="G214" s="19"/>
      <c r="H214" s="17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>
      <c r="A215" s="68" t="s">
        <v>2095</v>
      </c>
      <c r="B215" s="69">
        <v>163.0</v>
      </c>
      <c r="C215" s="69">
        <v>140.0</v>
      </c>
      <c r="D215" s="78"/>
      <c r="E215" s="21"/>
      <c r="H215" s="22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>
      <c r="A216" s="68" t="s">
        <v>2096</v>
      </c>
      <c r="B216" s="69">
        <v>124.0</v>
      </c>
      <c r="C216" s="69">
        <v>95.0</v>
      </c>
      <c r="D216" s="78"/>
      <c r="E216" s="21"/>
      <c r="H216" s="22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>
      <c r="A217" s="68" t="s">
        <v>2097</v>
      </c>
      <c r="B217" s="69">
        <v>26.0</v>
      </c>
      <c r="C217" s="69">
        <v>10.0</v>
      </c>
      <c r="D217" s="78"/>
      <c r="E217" s="180" t="s">
        <v>2098</v>
      </c>
      <c r="F217" s="4"/>
      <c r="G217" s="4"/>
      <c r="H217" s="5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>
      <c r="A218" s="68" t="s">
        <v>2099</v>
      </c>
      <c r="B218" s="69">
        <v>26.0</v>
      </c>
      <c r="C218" s="69">
        <v>4.0</v>
      </c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>
      <c r="A219" s="68" t="s">
        <v>2100</v>
      </c>
      <c r="B219" s="69">
        <v>8.0</v>
      </c>
      <c r="C219" s="69">
        <v>8.0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>
      <c r="A220" s="68" t="s">
        <v>2101</v>
      </c>
      <c r="B220" s="69">
        <v>66.0</v>
      </c>
      <c r="C220" s="69">
        <v>45.0</v>
      </c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>
      <c r="A221" s="68" t="s">
        <v>2102</v>
      </c>
      <c r="B221" s="69">
        <v>48.0</v>
      </c>
      <c r="C221" s="69">
        <v>6.0</v>
      </c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>
      <c r="A222" s="68" t="s">
        <v>2103</v>
      </c>
      <c r="B222" s="69">
        <v>10.0</v>
      </c>
      <c r="C222" s="69">
        <v>5.0</v>
      </c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>
      <c r="A223" s="68" t="s">
        <v>2104</v>
      </c>
      <c r="B223" s="69">
        <v>20.0</v>
      </c>
      <c r="C223" s="69">
        <v>7.0</v>
      </c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>
      <c r="A224" s="68" t="s">
        <v>2105</v>
      </c>
      <c r="B224" s="69">
        <v>24.0</v>
      </c>
      <c r="C224" s="69">
        <v>11.0</v>
      </c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>
      <c r="A225" s="68" t="s">
        <v>2106</v>
      </c>
      <c r="B225" s="69">
        <v>3.0</v>
      </c>
      <c r="C225" s="69">
        <v>0.0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>
      <c r="A226" s="68" t="s">
        <v>2107</v>
      </c>
      <c r="B226" s="69">
        <v>28.0</v>
      </c>
      <c r="C226" s="69">
        <v>8.0</v>
      </c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>
      <c r="A227" s="68" t="s">
        <v>2108</v>
      </c>
      <c r="B227" s="69">
        <v>1.0</v>
      </c>
      <c r="C227" s="69">
        <v>1.0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>
      <c r="A228" s="68" t="s">
        <v>2109</v>
      </c>
      <c r="B228" s="69">
        <v>14.0</v>
      </c>
      <c r="C228" s="69">
        <v>8.0</v>
      </c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>
      <c r="A229" s="68" t="s">
        <v>2110</v>
      </c>
      <c r="B229" s="69">
        <v>4.0</v>
      </c>
      <c r="C229" s="69">
        <v>0.0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>
      <c r="A230" s="68" t="s">
        <v>2111</v>
      </c>
      <c r="B230" s="69">
        <v>2.0</v>
      </c>
      <c r="C230" s="69">
        <v>1.0</v>
      </c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>
      <c r="A231" s="65" t="s">
        <v>2091</v>
      </c>
      <c r="B231" s="4"/>
      <c r="C231" s="5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>
      <c r="A232" s="86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>
      <c r="A234" s="65" t="s">
        <v>2112</v>
      </c>
      <c r="B234" s="5"/>
      <c r="C234" s="78"/>
      <c r="D234" s="167" t="s">
        <v>162</v>
      </c>
      <c r="E234" s="4"/>
      <c r="F234" s="4"/>
      <c r="G234" s="5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>
      <c r="A235" s="68" t="s">
        <v>2113</v>
      </c>
      <c r="B235" s="68" t="s">
        <v>764</v>
      </c>
      <c r="C235" s="78"/>
      <c r="D235" s="168"/>
      <c r="E235" s="19"/>
      <c r="F235" s="19"/>
      <c r="G235" s="17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>
      <c r="A236" s="68" t="s">
        <v>2093</v>
      </c>
      <c r="B236" s="132">
        <v>2869.0</v>
      </c>
      <c r="C236" s="78"/>
      <c r="D236" s="21"/>
      <c r="G236" s="22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>
      <c r="A237" s="68" t="s">
        <v>2114</v>
      </c>
      <c r="B237" s="132">
        <v>1963.0</v>
      </c>
      <c r="C237" s="78"/>
      <c r="D237" s="21"/>
      <c r="G237" s="22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>
      <c r="A238" s="68" t="s">
        <v>2115</v>
      </c>
      <c r="B238" s="69">
        <v>906.0</v>
      </c>
      <c r="C238" s="78"/>
      <c r="D238" s="180" t="s">
        <v>2116</v>
      </c>
      <c r="E238" s="4"/>
      <c r="F238" s="4"/>
      <c r="G238" s="5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>
      <c r="A239" s="68" t="s">
        <v>2117</v>
      </c>
      <c r="B239" s="69">
        <v>472.0</v>
      </c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>
      <c r="A240" s="68" t="s">
        <v>2118</v>
      </c>
      <c r="B240" s="69">
        <v>434.0</v>
      </c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>
      <c r="A241" s="65" t="s">
        <v>2119</v>
      </c>
      <c r="B241" s="5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>
      <c r="A242" s="86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>
      <c r="A244" s="65" t="s">
        <v>2120</v>
      </c>
      <c r="B244" s="4"/>
      <c r="C244" s="4"/>
      <c r="D244" s="5"/>
      <c r="E244" s="78"/>
      <c r="F244" s="167" t="s">
        <v>162</v>
      </c>
      <c r="G244" s="4"/>
      <c r="H244" s="4"/>
      <c r="I244" s="5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>
      <c r="A245" s="65" t="s">
        <v>2121</v>
      </c>
      <c r="B245" s="4"/>
      <c r="C245" s="4"/>
      <c r="D245" s="5"/>
      <c r="E245" s="78"/>
      <c r="F245" s="168"/>
      <c r="G245" s="19"/>
      <c r="H245" s="19"/>
      <c r="I245" s="17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>
      <c r="A246" s="68" t="s">
        <v>2122</v>
      </c>
      <c r="B246" s="68" t="s">
        <v>2123</v>
      </c>
      <c r="C246" s="68" t="s">
        <v>2124</v>
      </c>
      <c r="D246" s="68" t="s">
        <v>2125</v>
      </c>
      <c r="E246" s="78"/>
      <c r="F246" s="21"/>
      <c r="I246" s="22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>
      <c r="A247" s="108" t="s">
        <v>735</v>
      </c>
      <c r="B247" s="69" t="s">
        <v>2126</v>
      </c>
      <c r="C247" s="69" t="s">
        <v>2127</v>
      </c>
      <c r="D247" s="68" t="s">
        <v>2128</v>
      </c>
      <c r="E247" s="78"/>
      <c r="F247" s="21"/>
      <c r="I247" s="22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>
      <c r="A248" s="38"/>
      <c r="B248" s="69" t="s">
        <v>2129</v>
      </c>
      <c r="C248" s="69" t="s">
        <v>2130</v>
      </c>
      <c r="D248" s="68" t="s">
        <v>2128</v>
      </c>
      <c r="E248" s="78"/>
      <c r="F248" s="180" t="s">
        <v>2131</v>
      </c>
      <c r="G248" s="4"/>
      <c r="H248" s="4"/>
      <c r="I248" s="5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>
      <c r="A249" s="108" t="s">
        <v>736</v>
      </c>
      <c r="B249" s="69" t="s">
        <v>2132</v>
      </c>
      <c r="C249" s="69" t="s">
        <v>2133</v>
      </c>
      <c r="D249" s="68" t="s">
        <v>2134</v>
      </c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>
      <c r="A250" s="56"/>
      <c r="B250" s="69" t="s">
        <v>2135</v>
      </c>
      <c r="C250" s="69" t="s">
        <v>2136</v>
      </c>
      <c r="D250" s="68" t="s">
        <v>2128</v>
      </c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>
      <c r="A251" s="56"/>
      <c r="B251" s="69" t="s">
        <v>2137</v>
      </c>
      <c r="C251" s="69" t="s">
        <v>2138</v>
      </c>
      <c r="D251" s="68" t="s">
        <v>2139</v>
      </c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>
      <c r="A252" s="56"/>
      <c r="B252" s="69" t="s">
        <v>2140</v>
      </c>
      <c r="C252" s="69" t="s">
        <v>2141</v>
      </c>
      <c r="D252" s="68" t="s">
        <v>2142</v>
      </c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>
      <c r="A253" s="56"/>
      <c r="B253" s="69" t="s">
        <v>2143</v>
      </c>
      <c r="C253" s="69" t="s">
        <v>2144</v>
      </c>
      <c r="D253" s="68" t="s">
        <v>2128</v>
      </c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>
      <c r="A254" s="38"/>
      <c r="B254" s="69" t="s">
        <v>2145</v>
      </c>
      <c r="C254" s="69" t="s">
        <v>2146</v>
      </c>
      <c r="D254" s="68" t="s">
        <v>2147</v>
      </c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>
      <c r="A255" s="108" t="s">
        <v>737</v>
      </c>
      <c r="B255" s="69" t="s">
        <v>2148</v>
      </c>
      <c r="C255" s="69" t="s">
        <v>2149</v>
      </c>
      <c r="D255" s="68" t="s">
        <v>2150</v>
      </c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>
      <c r="A256" s="56"/>
      <c r="B256" s="69" t="s">
        <v>2151</v>
      </c>
      <c r="C256" s="69" t="s">
        <v>2152</v>
      </c>
      <c r="D256" s="68" t="s">
        <v>2153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>
      <c r="A257" s="56"/>
      <c r="B257" s="69" t="s">
        <v>2154</v>
      </c>
      <c r="C257" s="69" t="s">
        <v>2155</v>
      </c>
      <c r="D257" s="68" t="s">
        <v>2128</v>
      </c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>
      <c r="A258" s="56"/>
      <c r="B258" s="69" t="s">
        <v>2156</v>
      </c>
      <c r="C258" s="69" t="s">
        <v>2157</v>
      </c>
      <c r="D258" s="68" t="s">
        <v>2153</v>
      </c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>
      <c r="A259" s="38"/>
      <c r="B259" s="69" t="s">
        <v>2158</v>
      </c>
      <c r="C259" s="69" t="s">
        <v>2159</v>
      </c>
      <c r="D259" s="181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>
      <c r="A260" s="108" t="s">
        <v>738</v>
      </c>
      <c r="B260" s="69" t="s">
        <v>2160</v>
      </c>
      <c r="C260" s="69" t="s">
        <v>2161</v>
      </c>
      <c r="D260" s="68" t="s">
        <v>2128</v>
      </c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>
      <c r="A261" s="56"/>
      <c r="B261" s="69" t="s">
        <v>2162</v>
      </c>
      <c r="C261" s="69" t="s">
        <v>2163</v>
      </c>
      <c r="D261" s="68" t="s">
        <v>2153</v>
      </c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>
      <c r="A262" s="56"/>
      <c r="B262" s="69" t="s">
        <v>2164</v>
      </c>
      <c r="C262" s="69" t="s">
        <v>2163</v>
      </c>
      <c r="D262" s="68" t="s">
        <v>2153</v>
      </c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>
      <c r="A263" s="56"/>
      <c r="B263" s="69" t="s">
        <v>2165</v>
      </c>
      <c r="C263" s="69" t="s">
        <v>2166</v>
      </c>
      <c r="D263" s="68" t="s">
        <v>2167</v>
      </c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>
      <c r="A264" s="56"/>
      <c r="B264" s="69" t="s">
        <v>2168</v>
      </c>
      <c r="C264" s="69" t="s">
        <v>2169</v>
      </c>
      <c r="D264" s="68" t="s">
        <v>2139</v>
      </c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>
      <c r="A265" s="56"/>
      <c r="B265" s="72" t="s">
        <v>2170</v>
      </c>
      <c r="C265" s="69" t="s">
        <v>2171</v>
      </c>
      <c r="D265" s="68" t="s">
        <v>2139</v>
      </c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>
      <c r="A266" s="56"/>
      <c r="B266" s="72" t="s">
        <v>2172</v>
      </c>
      <c r="C266" s="69" t="s">
        <v>2173</v>
      </c>
      <c r="D266" s="68" t="s">
        <v>2153</v>
      </c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>
      <c r="A267" s="38"/>
      <c r="B267" s="72" t="s">
        <v>2174</v>
      </c>
      <c r="C267" s="69" t="s">
        <v>2175</v>
      </c>
      <c r="D267" s="68" t="s">
        <v>2153</v>
      </c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>
      <c r="A268" s="65" t="s">
        <v>2176</v>
      </c>
      <c r="B268" s="4"/>
      <c r="C268" s="4"/>
      <c r="D268" s="5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>
      <c r="A269" s="86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>
      <c r="A271" s="65" t="s">
        <v>2177</v>
      </c>
      <c r="B271" s="4"/>
      <c r="C271" s="4"/>
      <c r="D271" s="4"/>
      <c r="E271" s="4"/>
      <c r="F271" s="4"/>
      <c r="G271" s="5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>
      <c r="A272" s="68" t="s">
        <v>2178</v>
      </c>
      <c r="B272" s="68" t="s">
        <v>2179</v>
      </c>
      <c r="C272" s="68" t="s">
        <v>2180</v>
      </c>
      <c r="D272" s="68" t="s">
        <v>2181</v>
      </c>
      <c r="E272" s="68" t="s">
        <v>2182</v>
      </c>
      <c r="F272" s="68" t="s">
        <v>2183</v>
      </c>
      <c r="G272" s="68" t="s">
        <v>2181</v>
      </c>
      <c r="H272" s="78"/>
      <c r="I272" s="167" t="s">
        <v>162</v>
      </c>
      <c r="J272" s="4"/>
      <c r="K272" s="4"/>
      <c r="L272" s="5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>
      <c r="A273" s="68" t="s">
        <v>2184</v>
      </c>
      <c r="B273" s="69">
        <v>158.0</v>
      </c>
      <c r="C273" s="69">
        <v>228.0</v>
      </c>
      <c r="D273" s="145">
        <f>+44.3%</f>
        <v>0.443</v>
      </c>
      <c r="E273" s="110"/>
      <c r="F273" s="110"/>
      <c r="G273" s="110"/>
      <c r="H273" s="78"/>
      <c r="I273" s="168"/>
      <c r="J273" s="19"/>
      <c r="K273" s="19"/>
      <c r="L273" s="17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>
      <c r="A274" s="68" t="s">
        <v>2185</v>
      </c>
      <c r="B274" s="69">
        <v>988.0</v>
      </c>
      <c r="C274" s="69">
        <v>1692.0</v>
      </c>
      <c r="D274" s="145">
        <f>+71.2%</f>
        <v>0.712</v>
      </c>
      <c r="E274" s="110"/>
      <c r="F274" s="110"/>
      <c r="G274" s="110"/>
      <c r="H274" s="78"/>
      <c r="I274" s="21"/>
      <c r="L274" s="22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>
      <c r="A275" s="68" t="s">
        <v>2186</v>
      </c>
      <c r="B275" s="69">
        <v>412.0</v>
      </c>
      <c r="C275" s="69">
        <v>938.0</v>
      </c>
      <c r="D275" s="145">
        <f>+127.5%</f>
        <v>1.275</v>
      </c>
      <c r="E275" s="110"/>
      <c r="F275" s="110"/>
      <c r="G275" s="110"/>
      <c r="H275" s="78"/>
      <c r="I275" s="21"/>
      <c r="L275" s="22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>
      <c r="A276" s="68" t="s">
        <v>4</v>
      </c>
      <c r="B276" s="69">
        <f t="shared" ref="B276:C276" si="5">SUM(B273:B275)</f>
        <v>1558</v>
      </c>
      <c r="C276" s="69">
        <f t="shared" si="5"/>
        <v>2858</v>
      </c>
      <c r="D276" s="69" t="s">
        <v>2187</v>
      </c>
      <c r="E276" s="110">
        <f t="shared" ref="E276:F276" si="6">SUM(E273:E275)</f>
        <v>0</v>
      </c>
      <c r="F276" s="110">
        <f t="shared" si="6"/>
        <v>0</v>
      </c>
      <c r="G276" s="110"/>
      <c r="H276" s="78"/>
      <c r="I276" s="180" t="s">
        <v>2188</v>
      </c>
      <c r="J276" s="4"/>
      <c r="K276" s="4"/>
      <c r="L276" s="5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>
      <c r="A277" s="65" t="s">
        <v>2189</v>
      </c>
      <c r="B277" s="4"/>
      <c r="C277" s="4"/>
      <c r="D277" s="4"/>
      <c r="E277" s="4"/>
      <c r="F277" s="4"/>
      <c r="G277" s="5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>
      <c r="A278" s="86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>
      <c r="A280" s="65" t="s">
        <v>2190</v>
      </c>
      <c r="B280" s="4"/>
      <c r="C280" s="4"/>
      <c r="D280" s="4"/>
      <c r="E280" s="4"/>
      <c r="F280" s="4"/>
      <c r="G280" s="5"/>
      <c r="H280" s="78"/>
      <c r="I280" s="167" t="s">
        <v>162</v>
      </c>
      <c r="J280" s="4"/>
      <c r="K280" s="4"/>
      <c r="L280" s="5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>
      <c r="A281" s="68" t="s">
        <v>2178</v>
      </c>
      <c r="B281" s="68" t="s">
        <v>2179</v>
      </c>
      <c r="C281" s="68" t="s">
        <v>2180</v>
      </c>
      <c r="D281" s="68" t="s">
        <v>2181</v>
      </c>
      <c r="E281" s="68" t="s">
        <v>2182</v>
      </c>
      <c r="F281" s="68" t="s">
        <v>2183</v>
      </c>
      <c r="G281" s="68" t="s">
        <v>2181</v>
      </c>
      <c r="H281" s="78"/>
      <c r="I281" s="168"/>
      <c r="J281" s="19"/>
      <c r="K281" s="19"/>
      <c r="L281" s="17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>
      <c r="A282" s="68" t="s">
        <v>2191</v>
      </c>
      <c r="B282" s="69">
        <v>83.0</v>
      </c>
      <c r="C282" s="69">
        <v>57.0</v>
      </c>
      <c r="D282" s="109">
        <v>-0.313</v>
      </c>
      <c r="E282" s="110"/>
      <c r="F282" s="110"/>
      <c r="G282" s="110"/>
      <c r="H282" s="78"/>
      <c r="I282" s="21"/>
      <c r="L282" s="22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>
      <c r="A283" s="68" t="s">
        <v>2192</v>
      </c>
      <c r="B283" s="69">
        <v>74.0</v>
      </c>
      <c r="C283" s="69">
        <v>42.0</v>
      </c>
      <c r="D283" s="109">
        <v>-0.432</v>
      </c>
      <c r="E283" s="110"/>
      <c r="F283" s="110"/>
      <c r="G283" s="110"/>
      <c r="H283" s="78"/>
      <c r="I283" s="21"/>
      <c r="L283" s="22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>
      <c r="A284" s="68" t="s">
        <v>4</v>
      </c>
      <c r="B284" s="69">
        <v>157.0</v>
      </c>
      <c r="C284" s="69">
        <v>99.0</v>
      </c>
      <c r="D284" s="69" t="s">
        <v>2193</v>
      </c>
      <c r="E284" s="110"/>
      <c r="F284" s="110"/>
      <c r="G284" s="110"/>
      <c r="H284" s="78"/>
      <c r="I284" s="9" t="s">
        <v>2194</v>
      </c>
      <c r="J284" s="4"/>
      <c r="K284" s="4"/>
      <c r="L284" s="5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>
      <c r="A285" s="65" t="s">
        <v>2189</v>
      </c>
      <c r="B285" s="4"/>
      <c r="C285" s="4"/>
      <c r="D285" s="4"/>
      <c r="E285" s="4"/>
      <c r="F285" s="4"/>
      <c r="G285" s="5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>
      <c r="A286" s="86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167" t="s">
        <v>162</v>
      </c>
      <c r="J287" s="4"/>
      <c r="K287" s="4"/>
      <c r="L287" s="5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>
      <c r="A288" s="65" t="s">
        <v>2195</v>
      </c>
      <c r="B288" s="4"/>
      <c r="C288" s="4"/>
      <c r="D288" s="4"/>
      <c r="E288" s="4"/>
      <c r="F288" s="4"/>
      <c r="G288" s="5"/>
      <c r="H288" s="78"/>
      <c r="I288" s="168"/>
      <c r="J288" s="19"/>
      <c r="K288" s="19"/>
      <c r="L288" s="17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>
      <c r="A289" s="68" t="s">
        <v>2178</v>
      </c>
      <c r="B289" s="68" t="s">
        <v>2179</v>
      </c>
      <c r="C289" s="68" t="s">
        <v>2180</v>
      </c>
      <c r="D289" s="68" t="s">
        <v>2181</v>
      </c>
      <c r="E289" s="68" t="s">
        <v>2182</v>
      </c>
      <c r="F289" s="68" t="s">
        <v>2183</v>
      </c>
      <c r="G289" s="68" t="s">
        <v>2181</v>
      </c>
      <c r="H289" s="78"/>
      <c r="I289" s="21"/>
      <c r="L289" s="22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>
      <c r="A290" s="68" t="s">
        <v>2196</v>
      </c>
      <c r="B290" s="69">
        <v>20.0</v>
      </c>
      <c r="C290" s="69">
        <v>51.0</v>
      </c>
      <c r="D290" s="145">
        <f>+155%</f>
        <v>1.55</v>
      </c>
      <c r="E290" s="110"/>
      <c r="F290" s="110"/>
      <c r="G290" s="110"/>
      <c r="H290" s="78"/>
      <c r="I290" s="21"/>
      <c r="L290" s="22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>
      <c r="A291" s="68" t="s">
        <v>2197</v>
      </c>
      <c r="B291" s="69">
        <v>22.0</v>
      </c>
      <c r="C291" s="69">
        <v>56.0</v>
      </c>
      <c r="D291" s="145">
        <f>+154.5%</f>
        <v>1.545</v>
      </c>
      <c r="E291" s="110"/>
      <c r="F291" s="110"/>
      <c r="G291" s="110"/>
      <c r="H291" s="78"/>
      <c r="I291" s="180" t="s">
        <v>2198</v>
      </c>
      <c r="J291" s="4"/>
      <c r="K291" s="4"/>
      <c r="L291" s="5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>
      <c r="A292" s="68" t="s">
        <v>2199</v>
      </c>
      <c r="B292" s="69">
        <v>72.0</v>
      </c>
      <c r="C292" s="69">
        <v>55.0</v>
      </c>
      <c r="D292" s="109">
        <v>-0.236</v>
      </c>
      <c r="E292" s="110"/>
      <c r="F292" s="110"/>
      <c r="G292" s="110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>
      <c r="A293" s="68" t="s">
        <v>4</v>
      </c>
      <c r="B293" s="69">
        <f t="shared" ref="B293:C293" si="7">SUM(B290:B292)</f>
        <v>114</v>
      </c>
      <c r="C293" s="69">
        <f t="shared" si="7"/>
        <v>162</v>
      </c>
      <c r="D293" s="109">
        <v>0.4261</v>
      </c>
      <c r="E293" s="110">
        <f t="shared" ref="E293:F293" si="8">SUM(E290:E292)</f>
        <v>0</v>
      </c>
      <c r="F293" s="110">
        <f t="shared" si="8"/>
        <v>0</v>
      </c>
      <c r="G293" s="110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>
      <c r="A294" s="65" t="s">
        <v>2200</v>
      </c>
      <c r="B294" s="4"/>
      <c r="C294" s="4"/>
      <c r="D294" s="4"/>
      <c r="E294" s="4"/>
      <c r="F294" s="4"/>
      <c r="G294" s="5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>
      <c r="A295" s="86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>
      <c r="A297" s="65" t="s">
        <v>2201</v>
      </c>
      <c r="B297" s="4"/>
      <c r="C297" s="4"/>
      <c r="D297" s="4"/>
      <c r="E297" s="4"/>
      <c r="F297" s="4"/>
      <c r="G297" s="5"/>
      <c r="H297" s="78"/>
      <c r="I297" s="167" t="s">
        <v>162</v>
      </c>
      <c r="J297" s="4"/>
      <c r="K297" s="4"/>
      <c r="L297" s="5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>
      <c r="A298" s="68" t="s">
        <v>2178</v>
      </c>
      <c r="B298" s="68" t="s">
        <v>2179</v>
      </c>
      <c r="C298" s="68" t="s">
        <v>2180</v>
      </c>
      <c r="D298" s="68" t="s">
        <v>2181</v>
      </c>
      <c r="E298" s="68" t="s">
        <v>2182</v>
      </c>
      <c r="F298" s="68" t="s">
        <v>2183</v>
      </c>
      <c r="G298" s="68" t="s">
        <v>2181</v>
      </c>
      <c r="H298" s="78"/>
      <c r="I298" s="168"/>
      <c r="J298" s="19"/>
      <c r="K298" s="19"/>
      <c r="L298" s="17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>
      <c r="A299" s="68" t="s">
        <v>2202</v>
      </c>
      <c r="B299" s="69">
        <v>181.0</v>
      </c>
      <c r="C299" s="69">
        <v>264.0</v>
      </c>
      <c r="D299" s="145">
        <f>+45.9%</f>
        <v>0.459</v>
      </c>
      <c r="E299" s="110"/>
      <c r="F299" s="110"/>
      <c r="G299" s="110"/>
      <c r="H299" s="78"/>
      <c r="I299" s="21"/>
      <c r="L299" s="22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>
      <c r="A300" s="68" t="s">
        <v>2203</v>
      </c>
      <c r="B300" s="69">
        <v>438.0</v>
      </c>
      <c r="C300" s="69">
        <v>817.0</v>
      </c>
      <c r="D300" s="145">
        <f>+86.5%</f>
        <v>0.865</v>
      </c>
      <c r="E300" s="110"/>
      <c r="F300" s="110"/>
      <c r="G300" s="110"/>
      <c r="H300" s="78"/>
      <c r="I300" s="21"/>
      <c r="L300" s="22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>
      <c r="A301" s="68" t="s">
        <v>2204</v>
      </c>
      <c r="B301" s="69">
        <v>181.0</v>
      </c>
      <c r="C301" s="69">
        <v>366.0</v>
      </c>
      <c r="D301" s="145">
        <f>+102.2%</f>
        <v>1.022</v>
      </c>
      <c r="E301" s="110"/>
      <c r="F301" s="110"/>
      <c r="G301" s="110"/>
      <c r="H301" s="78"/>
      <c r="I301" s="180" t="s">
        <v>2205</v>
      </c>
      <c r="J301" s="4"/>
      <c r="K301" s="4"/>
      <c r="L301" s="5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>
      <c r="A302" s="68" t="s">
        <v>2206</v>
      </c>
      <c r="B302" s="69">
        <v>22.0</v>
      </c>
      <c r="C302" s="69">
        <v>31.0</v>
      </c>
      <c r="D302" s="145">
        <f>+40.9%</f>
        <v>0.409</v>
      </c>
      <c r="E302" s="110"/>
      <c r="F302" s="110"/>
      <c r="G302" s="110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>
      <c r="A303" s="68" t="s">
        <v>2207</v>
      </c>
      <c r="B303" s="69">
        <v>4.0</v>
      </c>
      <c r="C303" s="69">
        <v>9.0</v>
      </c>
      <c r="D303" s="145">
        <f>+125%</f>
        <v>1.25</v>
      </c>
      <c r="E303" s="110"/>
      <c r="F303" s="110"/>
      <c r="G303" s="110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>
      <c r="A304" s="68" t="s">
        <v>2208</v>
      </c>
      <c r="B304" s="69">
        <v>3.0</v>
      </c>
      <c r="C304" s="69">
        <v>6.0</v>
      </c>
      <c r="D304" s="145">
        <f>+100%</f>
        <v>1</v>
      </c>
      <c r="E304" s="110"/>
      <c r="F304" s="110"/>
      <c r="G304" s="110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>
      <c r="A305" s="68" t="s">
        <v>2209</v>
      </c>
      <c r="B305" s="69">
        <v>29.0</v>
      </c>
      <c r="C305" s="69">
        <v>27.0</v>
      </c>
      <c r="D305" s="109">
        <v>-0.069</v>
      </c>
      <c r="E305" s="110"/>
      <c r="F305" s="110"/>
      <c r="G305" s="110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>
      <c r="A306" s="68" t="s">
        <v>4</v>
      </c>
      <c r="B306" s="68">
        <f t="shared" ref="B306:C306" si="9">SUM(B299:B305)</f>
        <v>858</v>
      </c>
      <c r="C306" s="68">
        <f t="shared" si="9"/>
        <v>1520</v>
      </c>
      <c r="D306" s="112">
        <v>0.7716</v>
      </c>
      <c r="E306" s="113">
        <f t="shared" ref="E306:F306" si="10">SUM(E299:E305)</f>
        <v>0</v>
      </c>
      <c r="F306" s="113">
        <f t="shared" si="10"/>
        <v>0</v>
      </c>
      <c r="G306" s="113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>
      <c r="A307" s="65" t="s">
        <v>2189</v>
      </c>
      <c r="B307" s="4"/>
      <c r="C307" s="4"/>
      <c r="D307" s="4"/>
      <c r="E307" s="4"/>
      <c r="F307" s="4"/>
      <c r="G307" s="5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>
      <c r="A308" s="86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>
      <c r="A310" s="65" t="s">
        <v>2210</v>
      </c>
      <c r="B310" s="4"/>
      <c r="C310" s="4"/>
      <c r="D310" s="4"/>
      <c r="E310" s="4"/>
      <c r="F310" s="4"/>
      <c r="G310" s="4"/>
      <c r="H310" s="4"/>
      <c r="I310" s="5"/>
      <c r="J310" s="78"/>
      <c r="K310" s="167" t="s">
        <v>162</v>
      </c>
      <c r="L310" s="4"/>
      <c r="M310" s="4"/>
      <c r="N310" s="5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>
      <c r="A311" s="68" t="s">
        <v>2211</v>
      </c>
      <c r="B311" s="68" t="s">
        <v>2179</v>
      </c>
      <c r="C311" s="68" t="s">
        <v>2180</v>
      </c>
      <c r="D311" s="68" t="s">
        <v>2212</v>
      </c>
      <c r="E311" s="68" t="s">
        <v>2181</v>
      </c>
      <c r="F311" s="68" t="s">
        <v>2182</v>
      </c>
      <c r="G311" s="68" t="s">
        <v>2183</v>
      </c>
      <c r="H311" s="68" t="s">
        <v>2212</v>
      </c>
      <c r="I311" s="68" t="s">
        <v>2181</v>
      </c>
      <c r="J311" s="78"/>
      <c r="K311" s="168"/>
      <c r="L311" s="19"/>
      <c r="M311" s="19"/>
      <c r="N311" s="17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>
      <c r="A312" s="68" t="s">
        <v>2213</v>
      </c>
      <c r="B312" s="182">
        <v>4319322.0</v>
      </c>
      <c r="C312" s="182">
        <v>5045538.0</v>
      </c>
      <c r="D312" s="182">
        <v>726216.0</v>
      </c>
      <c r="E312" s="145">
        <f>+16.8%</f>
        <v>0.168</v>
      </c>
      <c r="F312" s="183"/>
      <c r="G312" s="183"/>
      <c r="H312" s="183"/>
      <c r="I312" s="110"/>
      <c r="J312" s="78"/>
      <c r="K312" s="21"/>
      <c r="N312" s="22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>
      <c r="A313" s="68" t="s">
        <v>2214</v>
      </c>
      <c r="B313" s="182">
        <v>19970.0</v>
      </c>
      <c r="C313" s="182">
        <v>22822.0</v>
      </c>
      <c r="D313" s="182">
        <v>2852.0</v>
      </c>
      <c r="E313" s="145">
        <f>+14.3%</f>
        <v>0.143</v>
      </c>
      <c r="F313" s="183"/>
      <c r="G313" s="183"/>
      <c r="H313" s="183"/>
      <c r="I313" s="110"/>
      <c r="J313" s="78"/>
      <c r="K313" s="21"/>
      <c r="N313" s="22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>
      <c r="A314" s="68" t="s">
        <v>2215</v>
      </c>
      <c r="B314" s="182">
        <v>2222.0</v>
      </c>
      <c r="C314" s="182">
        <v>3534.0</v>
      </c>
      <c r="D314" s="182">
        <v>1312.0</v>
      </c>
      <c r="E314" s="145">
        <f>+59.1%</f>
        <v>0.591</v>
      </c>
      <c r="F314" s="183"/>
      <c r="G314" s="183"/>
      <c r="H314" s="183"/>
      <c r="I314" s="110"/>
      <c r="J314" s="78"/>
      <c r="K314" s="174" t="s">
        <v>2216</v>
      </c>
      <c r="L314" s="19"/>
      <c r="M314" s="19"/>
      <c r="N314" s="17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>
      <c r="A315" s="68" t="s">
        <v>2217</v>
      </c>
      <c r="B315" s="182">
        <v>220.0</v>
      </c>
      <c r="C315" s="182">
        <v>462.0</v>
      </c>
      <c r="D315" s="182">
        <v>242.0</v>
      </c>
      <c r="E315" s="145">
        <f>+110%</f>
        <v>1.1</v>
      </c>
      <c r="F315" s="183"/>
      <c r="G315" s="183"/>
      <c r="H315" s="183"/>
      <c r="I315" s="110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>
      <c r="A316" s="68" t="s">
        <v>2218</v>
      </c>
      <c r="B316" s="182">
        <v>10259.0</v>
      </c>
      <c r="C316" s="182">
        <v>8241.0</v>
      </c>
      <c r="D316" s="182">
        <v>2018.0</v>
      </c>
      <c r="E316" s="109">
        <v>-0.196</v>
      </c>
      <c r="F316" s="183"/>
      <c r="G316" s="183"/>
      <c r="H316" s="183"/>
      <c r="I316" s="110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>
      <c r="A317" s="68" t="s">
        <v>4</v>
      </c>
      <c r="B317" s="184">
        <f t="shared" ref="B317:D317" si="11">SUM(B312:B316)</f>
        <v>4351993</v>
      </c>
      <c r="C317" s="184">
        <f t="shared" si="11"/>
        <v>5080597</v>
      </c>
      <c r="D317" s="184">
        <f t="shared" si="11"/>
        <v>732640</v>
      </c>
      <c r="E317" s="181" t="str">
        <f>+ 16,74%.</f>
        <v>#ERROR!</v>
      </c>
      <c r="F317" s="185">
        <f t="shared" ref="F317:H317" si="12">SUM(F312:F316)</f>
        <v>0</v>
      </c>
      <c r="G317" s="185">
        <f t="shared" si="12"/>
        <v>0</v>
      </c>
      <c r="H317" s="185">
        <f t="shared" si="12"/>
        <v>0</v>
      </c>
      <c r="I317" s="113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>
      <c r="A318" s="65" t="s">
        <v>2219</v>
      </c>
      <c r="B318" s="4"/>
      <c r="C318" s="4"/>
      <c r="D318" s="4"/>
      <c r="E318" s="4"/>
      <c r="F318" s="4"/>
      <c r="G318" s="4"/>
      <c r="H318" s="4"/>
      <c r="I318" s="5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>
      <c r="A319" s="86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>
      <c r="A321" s="65" t="s">
        <v>2220</v>
      </c>
      <c r="B321" s="4"/>
      <c r="C321" s="4"/>
      <c r="D321" s="5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>
      <c r="A322" s="68" t="s">
        <v>2221</v>
      </c>
      <c r="B322" s="68" t="s">
        <v>2222</v>
      </c>
      <c r="C322" s="68" t="s">
        <v>2223</v>
      </c>
      <c r="D322" s="68" t="s">
        <v>2224</v>
      </c>
      <c r="E322" s="78"/>
      <c r="F322" s="167" t="s">
        <v>162</v>
      </c>
      <c r="G322" s="4"/>
      <c r="H322" s="4"/>
      <c r="I322" s="5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>
      <c r="A323" s="68" t="s">
        <v>2225</v>
      </c>
      <c r="B323" s="69" t="s">
        <v>2226</v>
      </c>
      <c r="C323" s="69" t="s">
        <v>2227</v>
      </c>
      <c r="D323" s="69" t="s">
        <v>2228</v>
      </c>
      <c r="E323" s="78"/>
      <c r="F323" s="168"/>
      <c r="G323" s="19"/>
      <c r="H323" s="19"/>
      <c r="I323" s="17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>
      <c r="A324" s="68" t="s">
        <v>2229</v>
      </c>
      <c r="B324" s="69" t="s">
        <v>2230</v>
      </c>
      <c r="C324" s="69" t="s">
        <v>2231</v>
      </c>
      <c r="D324" s="69" t="s">
        <v>2232</v>
      </c>
      <c r="E324" s="78"/>
      <c r="F324" s="21"/>
      <c r="I324" s="22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>
      <c r="A325" s="68" t="s">
        <v>2233</v>
      </c>
      <c r="B325" s="69" t="s">
        <v>2234</v>
      </c>
      <c r="C325" s="69" t="s">
        <v>2235</v>
      </c>
      <c r="D325" s="69" t="s">
        <v>2153</v>
      </c>
      <c r="E325" s="78"/>
      <c r="F325" s="21"/>
      <c r="I325" s="22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>
      <c r="A326" s="68" t="s">
        <v>2236</v>
      </c>
      <c r="B326" s="69" t="s">
        <v>2237</v>
      </c>
      <c r="C326" s="69" t="s">
        <v>2238</v>
      </c>
      <c r="D326" s="69" t="s">
        <v>2239</v>
      </c>
      <c r="E326" s="78"/>
      <c r="F326" s="180" t="s">
        <v>2240</v>
      </c>
      <c r="G326" s="4"/>
      <c r="H326" s="4"/>
      <c r="I326" s="5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>
      <c r="A327" s="68" t="s">
        <v>2241</v>
      </c>
      <c r="B327" s="69" t="s">
        <v>2242</v>
      </c>
      <c r="C327" s="69" t="s">
        <v>2243</v>
      </c>
      <c r="D327" s="69" t="s">
        <v>2244</v>
      </c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>
      <c r="A328" s="68" t="s">
        <v>2245</v>
      </c>
      <c r="B328" s="69" t="s">
        <v>2246</v>
      </c>
      <c r="C328" s="69" t="s">
        <v>2247</v>
      </c>
      <c r="D328" s="69" t="s">
        <v>2248</v>
      </c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>
      <c r="A329" s="65" t="s">
        <v>2249</v>
      </c>
      <c r="B329" s="4"/>
      <c r="C329" s="4"/>
      <c r="D329" s="5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>
      <c r="A330" s="86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>
      <c r="A332" s="65" t="s">
        <v>2250</v>
      </c>
      <c r="B332" s="4"/>
      <c r="C332" s="5"/>
      <c r="D332" s="78"/>
      <c r="E332" s="167" t="s">
        <v>162</v>
      </c>
      <c r="F332" s="4"/>
      <c r="G332" s="4"/>
      <c r="H332" s="5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>
      <c r="A333" s="68" t="s">
        <v>2251</v>
      </c>
      <c r="B333" s="68" t="s">
        <v>2252</v>
      </c>
      <c r="C333" s="68" t="s">
        <v>2253</v>
      </c>
      <c r="D333" s="78"/>
      <c r="E333" s="168"/>
      <c r="F333" s="19"/>
      <c r="G333" s="19"/>
      <c r="H333" s="17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>
      <c r="A334" s="68" t="s">
        <v>2254</v>
      </c>
      <c r="B334" s="69" t="s">
        <v>2255</v>
      </c>
      <c r="C334" s="69" t="s">
        <v>2256</v>
      </c>
      <c r="D334" s="78"/>
      <c r="E334" s="21"/>
      <c r="H334" s="22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>
      <c r="A335" s="68" t="s">
        <v>2257</v>
      </c>
      <c r="B335" s="69" t="s">
        <v>2258</v>
      </c>
      <c r="C335" s="69" t="s">
        <v>2259</v>
      </c>
      <c r="D335" s="78"/>
      <c r="E335" s="21"/>
      <c r="H335" s="22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>
      <c r="A336" s="68" t="s">
        <v>2260</v>
      </c>
      <c r="B336" s="69" t="s">
        <v>2261</v>
      </c>
      <c r="C336" s="69" t="s">
        <v>2262</v>
      </c>
      <c r="D336" s="78"/>
      <c r="E336" s="180" t="s">
        <v>2263</v>
      </c>
      <c r="F336" s="4"/>
      <c r="G336" s="4"/>
      <c r="H336" s="5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>
      <c r="A337" s="68" t="s">
        <v>2264</v>
      </c>
      <c r="B337" s="69" t="s">
        <v>2265</v>
      </c>
      <c r="C337" s="69" t="s">
        <v>2266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>
      <c r="A338" s="65" t="s">
        <v>2249</v>
      </c>
      <c r="B338" s="4"/>
      <c r="C338" s="5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>
      <c r="A339" s="86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>
      <c r="A340" s="68" t="s">
        <v>2251</v>
      </c>
      <c r="B340" s="68" t="s">
        <v>2267</v>
      </c>
      <c r="C340" s="68" t="s">
        <v>2268</v>
      </c>
      <c r="D340" s="78"/>
      <c r="E340" s="186" t="s">
        <v>162</v>
      </c>
      <c r="F340" s="4"/>
      <c r="G340" s="4"/>
      <c r="H340" s="5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>
      <c r="A341" s="68" t="s">
        <v>2269</v>
      </c>
      <c r="B341" s="69" t="s">
        <v>2270</v>
      </c>
      <c r="C341" s="69" t="s">
        <v>2271</v>
      </c>
      <c r="D341" s="78"/>
      <c r="E341" s="187"/>
      <c r="F341" s="19"/>
      <c r="G341" s="19"/>
      <c r="H341" s="17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>
      <c r="A342" s="68" t="s">
        <v>2272</v>
      </c>
      <c r="B342" s="69" t="s">
        <v>2273</v>
      </c>
      <c r="C342" s="69" t="s">
        <v>2274</v>
      </c>
      <c r="D342" s="78"/>
      <c r="E342" s="21"/>
      <c r="H342" s="22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>
      <c r="A343" s="68" t="s">
        <v>2275</v>
      </c>
      <c r="B343" s="69" t="s">
        <v>2276</v>
      </c>
      <c r="C343" s="69" t="s">
        <v>2277</v>
      </c>
      <c r="D343" s="78"/>
      <c r="E343" s="21"/>
      <c r="H343" s="22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>
      <c r="A344" s="68" t="s">
        <v>2278</v>
      </c>
      <c r="B344" s="69" t="s">
        <v>2279</v>
      </c>
      <c r="C344" s="69" t="s">
        <v>2280</v>
      </c>
      <c r="D344" s="78"/>
      <c r="E344" s="188" t="s">
        <v>2281</v>
      </c>
      <c r="F344" s="4"/>
      <c r="G344" s="4"/>
      <c r="H344" s="5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>
      <c r="A345" s="65" t="s">
        <v>2249</v>
      </c>
      <c r="B345" s="4"/>
      <c r="C345" s="5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>
      <c r="A346" s="86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>
      <c r="A348" s="65" t="s">
        <v>2282</v>
      </c>
      <c r="B348" s="4"/>
      <c r="C348" s="4"/>
      <c r="D348" s="4"/>
      <c r="E348" s="5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>
      <c r="A349" s="108" t="s">
        <v>2283</v>
      </c>
      <c r="B349" s="65">
        <v>2024.0</v>
      </c>
      <c r="C349" s="5"/>
      <c r="D349" s="65">
        <v>2025.0</v>
      </c>
      <c r="E349" s="5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>
      <c r="A350" s="38"/>
      <c r="B350" s="68" t="s">
        <v>2284</v>
      </c>
      <c r="C350" s="68" t="s">
        <v>2285</v>
      </c>
      <c r="D350" s="68" t="s">
        <v>2284</v>
      </c>
      <c r="E350" s="68" t="s">
        <v>2285</v>
      </c>
      <c r="F350" s="78"/>
      <c r="G350" s="186" t="s">
        <v>162</v>
      </c>
      <c r="H350" s="4"/>
      <c r="I350" s="4"/>
      <c r="J350" s="5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>
      <c r="A351" s="68">
        <v>1.0</v>
      </c>
      <c r="B351" s="69">
        <v>266.0</v>
      </c>
      <c r="C351" s="69">
        <v>413.0</v>
      </c>
      <c r="D351" s="69">
        <v>306.0</v>
      </c>
      <c r="E351" s="69">
        <v>284.0</v>
      </c>
      <c r="F351" s="78"/>
      <c r="G351" s="187"/>
      <c r="H351" s="19"/>
      <c r="I351" s="19"/>
      <c r="J351" s="17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>
      <c r="A352" s="68">
        <v>2.0</v>
      </c>
      <c r="B352" s="69">
        <v>299.0</v>
      </c>
      <c r="C352" s="69">
        <v>367.0</v>
      </c>
      <c r="D352" s="69">
        <v>554.0</v>
      </c>
      <c r="E352" s="69">
        <v>691.0</v>
      </c>
      <c r="F352" s="78"/>
      <c r="G352" s="21"/>
      <c r="J352" s="22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>
      <c r="A353" s="68">
        <v>3.0</v>
      </c>
      <c r="B353" s="69">
        <v>359.0</v>
      </c>
      <c r="C353" s="69">
        <v>410.0</v>
      </c>
      <c r="D353" s="69">
        <v>425.0</v>
      </c>
      <c r="E353" s="69">
        <v>717.0</v>
      </c>
      <c r="F353" s="78"/>
      <c r="G353" s="21"/>
      <c r="J353" s="22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>
      <c r="A354" s="68">
        <v>4.0</v>
      </c>
      <c r="B354" s="69">
        <v>342.0</v>
      </c>
      <c r="C354" s="69">
        <v>448.0</v>
      </c>
      <c r="D354" s="69">
        <v>619.0</v>
      </c>
      <c r="E354" s="69">
        <v>634.0</v>
      </c>
      <c r="F354" s="78"/>
      <c r="G354" s="188" t="s">
        <v>2286</v>
      </c>
      <c r="H354" s="4"/>
      <c r="I354" s="4"/>
      <c r="J354" s="5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>
      <c r="A355" s="68">
        <v>5.0</v>
      </c>
      <c r="B355" s="69">
        <v>432.0</v>
      </c>
      <c r="C355" s="69">
        <v>461.0</v>
      </c>
      <c r="D355" s="69">
        <v>494.0</v>
      </c>
      <c r="E355" s="69">
        <v>474.0</v>
      </c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>
      <c r="A356" s="68">
        <v>6.0</v>
      </c>
      <c r="B356" s="69">
        <v>367.0</v>
      </c>
      <c r="C356" s="69">
        <v>464.0</v>
      </c>
      <c r="D356" s="69">
        <v>505.0</v>
      </c>
      <c r="E356" s="69">
        <v>498.0</v>
      </c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>
      <c r="A357" s="68">
        <v>7.0</v>
      </c>
      <c r="B357" s="69">
        <v>396.0</v>
      </c>
      <c r="C357" s="69">
        <v>419.0</v>
      </c>
      <c r="D357" s="69">
        <v>484.0</v>
      </c>
      <c r="E357" s="69">
        <v>471.0</v>
      </c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>
      <c r="A358" s="68">
        <v>8.0</v>
      </c>
      <c r="B358" s="69">
        <v>238.0</v>
      </c>
      <c r="C358" s="69">
        <v>495.0</v>
      </c>
      <c r="D358" s="69">
        <v>479.0</v>
      </c>
      <c r="E358" s="69">
        <v>471.0</v>
      </c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>
      <c r="A359" s="68">
        <v>9.0</v>
      </c>
      <c r="B359" s="69">
        <v>269.0</v>
      </c>
      <c r="C359" s="69">
        <v>475.0</v>
      </c>
      <c r="D359" s="69">
        <v>335.0</v>
      </c>
      <c r="E359" s="69">
        <v>427.0</v>
      </c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>
      <c r="A360" s="68">
        <v>10.0</v>
      </c>
      <c r="B360" s="69">
        <v>235.0</v>
      </c>
      <c r="C360" s="69">
        <v>472.0</v>
      </c>
      <c r="D360" s="69">
        <v>324.0</v>
      </c>
      <c r="E360" s="69">
        <v>353.0</v>
      </c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>
      <c r="A361" s="68">
        <v>11.0</v>
      </c>
      <c r="B361" s="69">
        <v>324.0</v>
      </c>
      <c r="C361" s="69">
        <v>417.0</v>
      </c>
      <c r="D361" s="69">
        <v>383.0</v>
      </c>
      <c r="E361" s="69">
        <v>456.0</v>
      </c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>
      <c r="A362" s="68">
        <v>12.0</v>
      </c>
      <c r="B362" s="69">
        <v>129.0</v>
      </c>
      <c r="C362" s="69">
        <v>362.0</v>
      </c>
      <c r="D362" s="69">
        <v>313.0</v>
      </c>
      <c r="E362" s="69">
        <v>392.0</v>
      </c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>
      <c r="A363" s="68">
        <v>13.0</v>
      </c>
      <c r="B363" s="69">
        <v>242.0</v>
      </c>
      <c r="C363" s="69">
        <v>293.0</v>
      </c>
      <c r="D363" s="69">
        <v>348.0</v>
      </c>
      <c r="E363" s="69">
        <v>454.0</v>
      </c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>
      <c r="A364" s="68">
        <v>14.0</v>
      </c>
      <c r="B364" s="69">
        <v>245.0</v>
      </c>
      <c r="C364" s="69">
        <v>354.0</v>
      </c>
      <c r="D364" s="69">
        <v>389.0</v>
      </c>
      <c r="E364" s="69">
        <v>520.0</v>
      </c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>
      <c r="A365" s="68">
        <v>15.0</v>
      </c>
      <c r="B365" s="69">
        <v>189.0</v>
      </c>
      <c r="C365" s="69">
        <v>357.0</v>
      </c>
      <c r="D365" s="69">
        <v>536.0</v>
      </c>
      <c r="E365" s="69">
        <v>507.0</v>
      </c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>
      <c r="A366" s="68">
        <v>16.0</v>
      </c>
      <c r="B366" s="69">
        <v>248.0</v>
      </c>
      <c r="C366" s="69">
        <v>337.0</v>
      </c>
      <c r="D366" s="69">
        <v>378.0</v>
      </c>
      <c r="E366" s="69">
        <v>325.0</v>
      </c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>
      <c r="A367" s="68">
        <v>17.0</v>
      </c>
      <c r="B367" s="69">
        <v>199.0</v>
      </c>
      <c r="C367" s="69">
        <v>395.0</v>
      </c>
      <c r="D367" s="69">
        <v>375.0</v>
      </c>
      <c r="E367" s="69">
        <v>365.0</v>
      </c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>
      <c r="A368" s="68" t="s">
        <v>4</v>
      </c>
      <c r="B368" s="134">
        <f t="shared" ref="B368:E368" si="13">SUM(B351:B367)</f>
        <v>4779</v>
      </c>
      <c r="C368" s="134">
        <f t="shared" si="13"/>
        <v>6939</v>
      </c>
      <c r="D368" s="134">
        <f t="shared" si="13"/>
        <v>7247</v>
      </c>
      <c r="E368" s="134">
        <f t="shared" si="13"/>
        <v>8039</v>
      </c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>
      <c r="A369" s="65" t="s">
        <v>2287</v>
      </c>
      <c r="B369" s="4"/>
      <c r="C369" s="4"/>
      <c r="D369" s="4"/>
      <c r="E369" s="5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>
      <c r="A370" s="86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>
      <c r="A371" s="86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>
      <c r="A372" s="65" t="s">
        <v>2288</v>
      </c>
      <c r="B372" s="4"/>
      <c r="C372" s="4"/>
      <c r="D372" s="4"/>
      <c r="E372" s="5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>
      <c r="A373" s="189"/>
      <c r="B373" s="78"/>
      <c r="C373" s="78"/>
      <c r="D373" s="78"/>
      <c r="E373" s="190"/>
      <c r="F373" s="78"/>
      <c r="G373" s="16" t="s">
        <v>68</v>
      </c>
      <c r="H373" s="17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>
      <c r="A374" s="189"/>
      <c r="B374" s="78"/>
      <c r="C374" s="78"/>
      <c r="D374" s="78"/>
      <c r="E374" s="190"/>
      <c r="F374" s="78"/>
      <c r="G374" s="21"/>
      <c r="H374" s="22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>
      <c r="A375" s="189"/>
      <c r="B375" s="78"/>
      <c r="C375" s="78"/>
      <c r="D375" s="78"/>
      <c r="E375" s="190"/>
      <c r="F375" s="78"/>
      <c r="G375" s="23"/>
      <c r="H375" s="24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>
      <c r="A376" s="189"/>
      <c r="B376" s="78"/>
      <c r="C376" s="78"/>
      <c r="D376" s="78"/>
      <c r="E376" s="190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>
      <c r="A377" s="189"/>
      <c r="B377" s="78"/>
      <c r="C377" s="78"/>
      <c r="D377" s="78"/>
      <c r="E377" s="190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>
      <c r="A378" s="189"/>
      <c r="B378" s="78"/>
      <c r="C378" s="78"/>
      <c r="D378" s="78"/>
      <c r="E378" s="190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>
      <c r="A379" s="189"/>
      <c r="B379" s="78"/>
      <c r="C379" s="78"/>
      <c r="D379" s="78"/>
      <c r="E379" s="190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>
      <c r="A380" s="189"/>
      <c r="B380" s="78"/>
      <c r="C380" s="78"/>
      <c r="D380" s="78"/>
      <c r="E380" s="190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>
      <c r="A381" s="189"/>
      <c r="B381" s="78"/>
      <c r="C381" s="78"/>
      <c r="D381" s="78"/>
      <c r="E381" s="190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>
      <c r="A382" s="189"/>
      <c r="B382" s="78"/>
      <c r="C382" s="78"/>
      <c r="D382" s="78"/>
      <c r="E382" s="190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>
      <c r="A383" s="189"/>
      <c r="B383" s="78"/>
      <c r="C383" s="78"/>
      <c r="D383" s="78"/>
      <c r="E383" s="190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>
      <c r="A384" s="189"/>
      <c r="B384" s="78"/>
      <c r="C384" s="78"/>
      <c r="D384" s="78"/>
      <c r="E384" s="190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>
      <c r="A385" s="189"/>
      <c r="B385" s="78"/>
      <c r="C385" s="78"/>
      <c r="D385" s="78"/>
      <c r="E385" s="190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>
      <c r="A386" s="189"/>
      <c r="B386" s="78"/>
      <c r="C386" s="78"/>
      <c r="D386" s="78"/>
      <c r="E386" s="190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>
      <c r="A387" s="189"/>
      <c r="B387" s="78"/>
      <c r="C387" s="78"/>
      <c r="D387" s="78"/>
      <c r="E387" s="190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>
      <c r="A388" s="191"/>
      <c r="B388" s="154"/>
      <c r="C388" s="154"/>
      <c r="D388" s="154"/>
      <c r="E388" s="192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>
      <c r="A389" s="100" t="s">
        <v>2289</v>
      </c>
      <c r="B389" s="4"/>
      <c r="C389" s="4"/>
      <c r="D389" s="4"/>
      <c r="E389" s="5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>
      <c r="A390" s="86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>
      <c r="A391" s="86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>
      <c r="A392" s="65" t="s">
        <v>2290</v>
      </c>
      <c r="B392" s="4"/>
      <c r="C392" s="4"/>
      <c r="D392" s="4"/>
      <c r="E392" s="5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>
      <c r="A393" s="189"/>
      <c r="B393" s="78"/>
      <c r="C393" s="78"/>
      <c r="D393" s="78"/>
      <c r="E393" s="190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>
      <c r="A394" s="189"/>
      <c r="B394" s="78"/>
      <c r="C394" s="78"/>
      <c r="D394" s="78"/>
      <c r="E394" s="190"/>
      <c r="F394" s="78"/>
      <c r="G394" s="16" t="s">
        <v>68</v>
      </c>
      <c r="H394" s="17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>
      <c r="A395" s="189"/>
      <c r="B395" s="78"/>
      <c r="C395" s="78"/>
      <c r="D395" s="78"/>
      <c r="E395" s="190"/>
      <c r="F395" s="78"/>
      <c r="G395" s="21"/>
      <c r="H395" s="22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>
      <c r="A396" s="189"/>
      <c r="B396" s="78"/>
      <c r="C396" s="78"/>
      <c r="D396" s="78"/>
      <c r="E396" s="190"/>
      <c r="F396" s="78"/>
      <c r="G396" s="23"/>
      <c r="H396" s="24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>
      <c r="A397" s="189"/>
      <c r="B397" s="78"/>
      <c r="C397" s="78"/>
      <c r="D397" s="78"/>
      <c r="E397" s="190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>
      <c r="A398" s="189"/>
      <c r="B398" s="78"/>
      <c r="C398" s="78"/>
      <c r="D398" s="78"/>
      <c r="E398" s="190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>
      <c r="A399" s="189"/>
      <c r="B399" s="78"/>
      <c r="C399" s="78"/>
      <c r="D399" s="78"/>
      <c r="E399" s="190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>
      <c r="A400" s="189"/>
      <c r="B400" s="78"/>
      <c r="C400" s="78"/>
      <c r="D400" s="78"/>
      <c r="E400" s="190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>
      <c r="A401" s="189"/>
      <c r="B401" s="78"/>
      <c r="C401" s="78"/>
      <c r="D401" s="78"/>
      <c r="E401" s="190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>
      <c r="A402" s="189"/>
      <c r="B402" s="78"/>
      <c r="C402" s="78"/>
      <c r="D402" s="78"/>
      <c r="E402" s="190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>
      <c r="A403" s="189"/>
      <c r="B403" s="78"/>
      <c r="C403" s="78"/>
      <c r="D403" s="78"/>
      <c r="E403" s="190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>
      <c r="A404" s="189"/>
      <c r="B404" s="78"/>
      <c r="C404" s="78"/>
      <c r="D404" s="78"/>
      <c r="E404" s="190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>
      <c r="A405" s="189"/>
      <c r="B405" s="78"/>
      <c r="C405" s="78"/>
      <c r="D405" s="78"/>
      <c r="E405" s="190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>
      <c r="A406" s="189"/>
      <c r="B406" s="78"/>
      <c r="C406" s="78"/>
      <c r="D406" s="78"/>
      <c r="E406" s="190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>
      <c r="A407" s="189"/>
      <c r="B407" s="78"/>
      <c r="C407" s="78"/>
      <c r="D407" s="78"/>
      <c r="E407" s="190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>
      <c r="A408" s="189"/>
      <c r="B408" s="78"/>
      <c r="C408" s="78"/>
      <c r="D408" s="78"/>
      <c r="E408" s="190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>
      <c r="A409" s="73" t="s">
        <v>2291</v>
      </c>
      <c r="B409" s="4"/>
      <c r="C409" s="4"/>
      <c r="D409" s="4"/>
      <c r="E409" s="5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>
      <c r="A410" s="86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>
      <c r="A411" s="86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>
      <c r="A412" s="65" t="s">
        <v>2292</v>
      </c>
      <c r="B412" s="4"/>
      <c r="C412" s="4"/>
      <c r="D412" s="4"/>
      <c r="E412" s="5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>
      <c r="A413" s="189"/>
      <c r="B413" s="78"/>
      <c r="C413" s="78"/>
      <c r="D413" s="78"/>
      <c r="E413" s="190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>
      <c r="A414" s="189"/>
      <c r="B414" s="78"/>
      <c r="C414" s="78"/>
      <c r="D414" s="78"/>
      <c r="E414" s="190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>
      <c r="A415" s="189"/>
      <c r="B415" s="78"/>
      <c r="C415" s="78"/>
      <c r="D415" s="78"/>
      <c r="E415" s="190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>
      <c r="A416" s="189"/>
      <c r="B416" s="78"/>
      <c r="C416" s="78"/>
      <c r="D416" s="78"/>
      <c r="E416" s="190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>
      <c r="A417" s="189"/>
      <c r="B417" s="78"/>
      <c r="C417" s="78"/>
      <c r="D417" s="78"/>
      <c r="E417" s="190"/>
      <c r="F417" s="78"/>
      <c r="G417" s="16" t="s">
        <v>68</v>
      </c>
      <c r="H417" s="17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>
      <c r="A418" s="189"/>
      <c r="B418" s="78"/>
      <c r="C418" s="78"/>
      <c r="D418" s="78"/>
      <c r="E418" s="190"/>
      <c r="F418" s="78"/>
      <c r="G418" s="21"/>
      <c r="H418" s="22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>
      <c r="A419" s="189"/>
      <c r="B419" s="78"/>
      <c r="C419" s="78"/>
      <c r="D419" s="78"/>
      <c r="E419" s="190"/>
      <c r="F419" s="78"/>
      <c r="G419" s="23"/>
      <c r="H419" s="24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>
      <c r="A420" s="189"/>
      <c r="B420" s="78"/>
      <c r="C420" s="78"/>
      <c r="D420" s="78"/>
      <c r="E420" s="190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>
      <c r="A421" s="189"/>
      <c r="B421" s="78"/>
      <c r="C421" s="78"/>
      <c r="D421" s="78"/>
      <c r="E421" s="190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>
      <c r="A422" s="189"/>
      <c r="B422" s="78"/>
      <c r="C422" s="78"/>
      <c r="D422" s="78"/>
      <c r="E422" s="190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>
      <c r="A423" s="189"/>
      <c r="B423" s="78"/>
      <c r="C423" s="78"/>
      <c r="D423" s="78"/>
      <c r="E423" s="190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>
      <c r="A424" s="189"/>
      <c r="B424" s="78"/>
      <c r="C424" s="78"/>
      <c r="D424" s="78"/>
      <c r="E424" s="190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>
      <c r="A425" s="189"/>
      <c r="B425" s="78"/>
      <c r="C425" s="78"/>
      <c r="D425" s="78"/>
      <c r="E425" s="190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>
      <c r="A426" s="189"/>
      <c r="B426" s="78"/>
      <c r="C426" s="78"/>
      <c r="D426" s="78"/>
      <c r="E426" s="190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>
      <c r="A427" s="189"/>
      <c r="B427" s="78"/>
      <c r="C427" s="78"/>
      <c r="D427" s="78"/>
      <c r="E427" s="190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>
      <c r="A428" s="189"/>
      <c r="B428" s="78"/>
      <c r="C428" s="78"/>
      <c r="D428" s="78"/>
      <c r="E428" s="190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>
      <c r="A429" s="73" t="s">
        <v>2291</v>
      </c>
      <c r="B429" s="4"/>
      <c r="C429" s="4"/>
      <c r="D429" s="4"/>
      <c r="E429" s="5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>
      <c r="A430" s="86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>
      <c r="A431" s="86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>
      <c r="A432" s="65" t="s">
        <v>2292</v>
      </c>
      <c r="B432" s="4"/>
      <c r="C432" s="4"/>
      <c r="D432" s="4"/>
      <c r="E432" s="5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>
      <c r="A433" s="189"/>
      <c r="B433" s="78"/>
      <c r="C433" s="78"/>
      <c r="D433" s="78"/>
      <c r="E433" s="190"/>
      <c r="F433" s="78"/>
      <c r="G433" s="16" t="s">
        <v>68</v>
      </c>
      <c r="H433" s="17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>
      <c r="A434" s="189"/>
      <c r="B434" s="78"/>
      <c r="C434" s="78"/>
      <c r="D434" s="78"/>
      <c r="E434" s="190"/>
      <c r="F434" s="78"/>
      <c r="G434" s="21"/>
      <c r="H434" s="22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>
      <c r="A435" s="189"/>
      <c r="B435" s="78"/>
      <c r="C435" s="78"/>
      <c r="D435" s="78"/>
      <c r="E435" s="190"/>
      <c r="F435" s="78"/>
      <c r="G435" s="23"/>
      <c r="H435" s="24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>
      <c r="A436" s="189"/>
      <c r="B436" s="78"/>
      <c r="C436" s="78"/>
      <c r="D436" s="78"/>
      <c r="E436" s="190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>
      <c r="A437" s="189"/>
      <c r="B437" s="78"/>
      <c r="C437" s="78"/>
      <c r="D437" s="78"/>
      <c r="E437" s="190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>
      <c r="A438" s="189"/>
      <c r="B438" s="78"/>
      <c r="C438" s="78"/>
      <c r="D438" s="78"/>
      <c r="E438" s="190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>
      <c r="A439" s="189"/>
      <c r="B439" s="78"/>
      <c r="C439" s="78"/>
      <c r="D439" s="78"/>
      <c r="E439" s="190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>
      <c r="A440" s="189"/>
      <c r="B440" s="78"/>
      <c r="C440" s="78"/>
      <c r="D440" s="78"/>
      <c r="E440" s="190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>
      <c r="A441" s="189"/>
      <c r="B441" s="78"/>
      <c r="C441" s="78"/>
      <c r="D441" s="78"/>
      <c r="E441" s="190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>
      <c r="A442" s="189"/>
      <c r="B442" s="78"/>
      <c r="C442" s="78"/>
      <c r="D442" s="78"/>
      <c r="E442" s="190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>
      <c r="A443" s="189"/>
      <c r="B443" s="78"/>
      <c r="C443" s="78"/>
      <c r="D443" s="78"/>
      <c r="E443" s="190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>
      <c r="A444" s="189"/>
      <c r="B444" s="78"/>
      <c r="C444" s="78"/>
      <c r="D444" s="78"/>
      <c r="E444" s="190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>
      <c r="A445" s="189"/>
      <c r="B445" s="78"/>
      <c r="C445" s="78"/>
      <c r="D445" s="78"/>
      <c r="E445" s="190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>
      <c r="A446" s="189"/>
      <c r="B446" s="78"/>
      <c r="C446" s="78"/>
      <c r="D446" s="78"/>
      <c r="E446" s="190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>
      <c r="A447" s="189"/>
      <c r="B447" s="78"/>
      <c r="C447" s="78"/>
      <c r="D447" s="78"/>
      <c r="E447" s="190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>
      <c r="A448" s="189"/>
      <c r="B448" s="78"/>
      <c r="C448" s="78"/>
      <c r="D448" s="78"/>
      <c r="E448" s="190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>
      <c r="A449" s="73" t="s">
        <v>2291</v>
      </c>
      <c r="B449" s="4"/>
      <c r="C449" s="4"/>
      <c r="D449" s="4"/>
      <c r="E449" s="5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>
      <c r="A450" s="86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>
      <c r="A452" s="65" t="s">
        <v>2293</v>
      </c>
      <c r="B452" s="4"/>
      <c r="C452" s="5"/>
      <c r="D452" s="78"/>
      <c r="E452" s="186" t="s">
        <v>162</v>
      </c>
      <c r="F452" s="4"/>
      <c r="G452" s="4"/>
      <c r="H452" s="5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>
      <c r="A453" s="68" t="s">
        <v>2283</v>
      </c>
      <c r="B453" s="68">
        <v>2024.0</v>
      </c>
      <c r="C453" s="68">
        <v>2025.0</v>
      </c>
      <c r="D453" s="78"/>
      <c r="E453" s="187"/>
      <c r="F453" s="19"/>
      <c r="G453" s="19"/>
      <c r="H453" s="17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>
      <c r="A454" s="68">
        <v>1.0</v>
      </c>
      <c r="B454" s="69">
        <v>47.0</v>
      </c>
      <c r="C454" s="69">
        <v>28.0</v>
      </c>
      <c r="D454" s="78"/>
      <c r="E454" s="21"/>
      <c r="H454" s="22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>
      <c r="A455" s="68">
        <v>2.0</v>
      </c>
      <c r="B455" s="69">
        <v>44.0</v>
      </c>
      <c r="C455" s="69">
        <v>44.0</v>
      </c>
      <c r="D455" s="78"/>
      <c r="E455" s="21"/>
      <c r="H455" s="22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>
      <c r="A456" s="68">
        <v>3.0</v>
      </c>
      <c r="B456" s="69">
        <v>39.0</v>
      </c>
      <c r="C456" s="69">
        <v>47.0</v>
      </c>
      <c r="D456" s="78"/>
      <c r="E456" s="188" t="s">
        <v>2294</v>
      </c>
      <c r="F456" s="4"/>
      <c r="G456" s="4"/>
      <c r="H456" s="5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>
      <c r="A457" s="68">
        <v>4.0</v>
      </c>
      <c r="B457" s="69">
        <v>35.0</v>
      </c>
      <c r="C457" s="69">
        <v>56.0</v>
      </c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>
      <c r="A458" s="68">
        <v>5.0</v>
      </c>
      <c r="B458" s="69">
        <v>35.0</v>
      </c>
      <c r="C458" s="69">
        <v>53.0</v>
      </c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>
      <c r="A459" s="68">
        <v>6.0</v>
      </c>
      <c r="B459" s="69">
        <v>40.0</v>
      </c>
      <c r="C459" s="69">
        <v>32.0</v>
      </c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>
      <c r="A460" s="68">
        <v>7.0</v>
      </c>
      <c r="B460" s="69">
        <v>37.0</v>
      </c>
      <c r="C460" s="69">
        <v>39.0</v>
      </c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>
      <c r="A461" s="68">
        <v>8.0</v>
      </c>
      <c r="B461" s="69">
        <v>33.0</v>
      </c>
      <c r="C461" s="69">
        <v>43.0</v>
      </c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>
      <c r="A462" s="68">
        <v>9.0</v>
      </c>
      <c r="B462" s="69">
        <v>41.0</v>
      </c>
      <c r="C462" s="69">
        <v>49.0</v>
      </c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>
      <c r="A463" s="68">
        <v>10.0</v>
      </c>
      <c r="B463" s="69">
        <v>38.0</v>
      </c>
      <c r="C463" s="69">
        <v>29.0</v>
      </c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>
      <c r="A464" s="68">
        <v>11.0</v>
      </c>
      <c r="B464" s="69">
        <v>36.0</v>
      </c>
      <c r="C464" s="69">
        <v>51.0</v>
      </c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>
      <c r="A465" s="68">
        <v>12.0</v>
      </c>
      <c r="B465" s="69">
        <v>23.0</v>
      </c>
      <c r="C465" s="69">
        <v>32.0</v>
      </c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>
      <c r="A466" s="68">
        <v>13.0</v>
      </c>
      <c r="B466" s="69">
        <v>29.0</v>
      </c>
      <c r="C466" s="69">
        <v>45.0</v>
      </c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>
      <c r="A467" s="68">
        <v>14.0</v>
      </c>
      <c r="B467" s="69">
        <v>33.0</v>
      </c>
      <c r="C467" s="69">
        <v>48.0</v>
      </c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>
      <c r="A468" s="68">
        <v>15.0</v>
      </c>
      <c r="B468" s="69">
        <v>39.0</v>
      </c>
      <c r="C468" s="69">
        <v>50.0</v>
      </c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>
      <c r="A469" s="68">
        <v>16.0</v>
      </c>
      <c r="B469" s="69">
        <v>36.0</v>
      </c>
      <c r="C469" s="69">
        <v>49.0</v>
      </c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>
      <c r="A470" s="68">
        <v>17.0</v>
      </c>
      <c r="B470" s="69">
        <v>40.0</v>
      </c>
      <c r="C470" s="69">
        <v>67.0</v>
      </c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>
      <c r="A471" s="68" t="s">
        <v>4</v>
      </c>
      <c r="B471" s="68">
        <f t="shared" ref="B471:C471" si="14">SUM(B454:B470)</f>
        <v>625</v>
      </c>
      <c r="C471" s="68">
        <f t="shared" si="14"/>
        <v>762</v>
      </c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>
      <c r="A472" s="65" t="s">
        <v>2295</v>
      </c>
      <c r="B472" s="4"/>
      <c r="C472" s="5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>
      <c r="A473" s="86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>
      <c r="A475" s="65" t="s">
        <v>2296</v>
      </c>
      <c r="B475" s="4"/>
      <c r="C475" s="5"/>
      <c r="D475" s="78"/>
      <c r="E475" s="186" t="s">
        <v>162</v>
      </c>
      <c r="F475" s="4"/>
      <c r="G475" s="4"/>
      <c r="H475" s="5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>
      <c r="A476" s="68" t="s">
        <v>2297</v>
      </c>
      <c r="B476" s="68" t="s">
        <v>2298</v>
      </c>
      <c r="C476" s="68" t="s">
        <v>2299</v>
      </c>
      <c r="D476" s="78"/>
      <c r="E476" s="187"/>
      <c r="F476" s="19"/>
      <c r="G476" s="19"/>
      <c r="H476" s="17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>
      <c r="A477" s="68" t="s">
        <v>2300</v>
      </c>
      <c r="B477" s="69">
        <v>32.0</v>
      </c>
      <c r="C477" s="69">
        <v>9.0</v>
      </c>
      <c r="D477" s="78"/>
      <c r="E477" s="21"/>
      <c r="H477" s="22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>
      <c r="A478" s="68" t="s">
        <v>2301</v>
      </c>
      <c r="B478" s="69">
        <v>140.0</v>
      </c>
      <c r="C478" s="69">
        <v>45.0</v>
      </c>
      <c r="D478" s="78"/>
      <c r="E478" s="21"/>
      <c r="H478" s="22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>
      <c r="A479" s="68" t="s">
        <v>2302</v>
      </c>
      <c r="B479" s="69">
        <v>7.0</v>
      </c>
      <c r="C479" s="69">
        <v>1.0</v>
      </c>
      <c r="D479" s="78"/>
      <c r="E479" s="188" t="s">
        <v>2303</v>
      </c>
      <c r="F479" s="4"/>
      <c r="G479" s="4"/>
      <c r="H479" s="5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>
      <c r="A480" s="68" t="s">
        <v>2304</v>
      </c>
      <c r="B480" s="69">
        <v>130.0</v>
      </c>
      <c r="C480" s="69">
        <v>138.0</v>
      </c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>
      <c r="A481" s="68" t="s">
        <v>2305</v>
      </c>
      <c r="B481" s="69">
        <v>78.0</v>
      </c>
      <c r="C481" s="69">
        <v>44.0</v>
      </c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>
      <c r="A482" s="68" t="s">
        <v>2306</v>
      </c>
      <c r="B482" s="69">
        <v>12.0</v>
      </c>
      <c r="C482" s="69">
        <v>98.0</v>
      </c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>
      <c r="A483" s="68" t="s">
        <v>4</v>
      </c>
      <c r="B483" s="68">
        <f t="shared" ref="B483:C483" si="15">SUM(B477:B482)</f>
        <v>399</v>
      </c>
      <c r="C483" s="68">
        <f t="shared" si="15"/>
        <v>335</v>
      </c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>
      <c r="A484" s="65" t="s">
        <v>2307</v>
      </c>
      <c r="B484" s="4"/>
      <c r="C484" s="5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>
      <c r="A485" s="65" t="s">
        <v>2308</v>
      </c>
      <c r="B485" s="4"/>
      <c r="C485" s="5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>
      <c r="A486" s="86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>
      <c r="A488" s="65" t="s">
        <v>2309</v>
      </c>
      <c r="B488" s="4"/>
      <c r="C488" s="4"/>
      <c r="D488" s="4"/>
      <c r="E488" s="5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>
      <c r="A489" s="68" t="s">
        <v>2310</v>
      </c>
      <c r="B489" s="68" t="s">
        <v>2311</v>
      </c>
      <c r="C489" s="68" t="s">
        <v>2312</v>
      </c>
      <c r="D489" s="68" t="s">
        <v>2313</v>
      </c>
      <c r="E489" s="68" t="s">
        <v>4</v>
      </c>
      <c r="F489" s="78"/>
      <c r="G489" s="186" t="s">
        <v>162</v>
      </c>
      <c r="H489" s="4"/>
      <c r="I489" s="4"/>
      <c r="J489" s="5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>
      <c r="A490" s="68" t="s">
        <v>2314</v>
      </c>
      <c r="B490" s="69">
        <v>2.0</v>
      </c>
      <c r="C490" s="69">
        <v>1.0</v>
      </c>
      <c r="D490" s="69" t="s">
        <v>65</v>
      </c>
      <c r="E490" s="68">
        <f t="shared" ref="E490:E513" si="16">SUM(B490:D490)</f>
        <v>3</v>
      </c>
      <c r="F490" s="78"/>
      <c r="G490" s="187"/>
      <c r="H490" s="19"/>
      <c r="I490" s="19"/>
      <c r="J490" s="17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>
      <c r="A491" s="68" t="s">
        <v>2315</v>
      </c>
      <c r="B491" s="69" t="s">
        <v>65</v>
      </c>
      <c r="C491" s="69">
        <v>3.0</v>
      </c>
      <c r="D491" s="69" t="s">
        <v>65</v>
      </c>
      <c r="E491" s="68">
        <f t="shared" si="16"/>
        <v>3</v>
      </c>
      <c r="F491" s="78"/>
      <c r="G491" s="21"/>
      <c r="J491" s="22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>
      <c r="A492" s="68" t="s">
        <v>2316</v>
      </c>
      <c r="B492" s="69" t="s">
        <v>65</v>
      </c>
      <c r="C492" s="69">
        <v>1.0</v>
      </c>
      <c r="D492" s="69" t="s">
        <v>65</v>
      </c>
      <c r="E492" s="68">
        <f t="shared" si="16"/>
        <v>1</v>
      </c>
      <c r="F492" s="78"/>
      <c r="G492" s="21"/>
      <c r="J492" s="22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>
      <c r="A493" s="68" t="s">
        <v>26</v>
      </c>
      <c r="B493" s="69">
        <v>1.0</v>
      </c>
      <c r="C493" s="69">
        <v>6.0</v>
      </c>
      <c r="D493" s="69" t="s">
        <v>65</v>
      </c>
      <c r="E493" s="68">
        <f t="shared" si="16"/>
        <v>7</v>
      </c>
      <c r="F493" s="78"/>
      <c r="G493" s="188" t="s">
        <v>2317</v>
      </c>
      <c r="H493" s="4"/>
      <c r="I493" s="4"/>
      <c r="J493" s="5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>
      <c r="A494" s="68" t="s">
        <v>2318</v>
      </c>
      <c r="B494" s="69">
        <v>2.0</v>
      </c>
      <c r="C494" s="69">
        <v>4.0</v>
      </c>
      <c r="D494" s="69" t="s">
        <v>65</v>
      </c>
      <c r="E494" s="68">
        <f t="shared" si="16"/>
        <v>6</v>
      </c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>
      <c r="A495" s="68" t="s">
        <v>2319</v>
      </c>
      <c r="B495" s="69" t="s">
        <v>65</v>
      </c>
      <c r="C495" s="69" t="s">
        <v>65</v>
      </c>
      <c r="D495" s="69">
        <v>1.0</v>
      </c>
      <c r="E495" s="68">
        <f t="shared" si="16"/>
        <v>1</v>
      </c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>
      <c r="A496" s="68" t="s">
        <v>2320</v>
      </c>
      <c r="B496" s="69" t="s">
        <v>65</v>
      </c>
      <c r="C496" s="69">
        <v>3.0</v>
      </c>
      <c r="D496" s="69" t="s">
        <v>65</v>
      </c>
      <c r="E496" s="68">
        <f t="shared" si="16"/>
        <v>3</v>
      </c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>
      <c r="A497" s="68" t="s">
        <v>2321</v>
      </c>
      <c r="B497" s="69">
        <v>2.0</v>
      </c>
      <c r="C497" s="69" t="s">
        <v>65</v>
      </c>
      <c r="D497" s="69" t="s">
        <v>65</v>
      </c>
      <c r="E497" s="68">
        <f t="shared" si="16"/>
        <v>2</v>
      </c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>
      <c r="A498" s="68" t="s">
        <v>33</v>
      </c>
      <c r="B498" s="69">
        <v>3.0</v>
      </c>
      <c r="C498" s="69" t="s">
        <v>65</v>
      </c>
      <c r="D498" s="69" t="s">
        <v>65</v>
      </c>
      <c r="E498" s="68">
        <f t="shared" si="16"/>
        <v>3</v>
      </c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>
      <c r="A499" s="68" t="s">
        <v>2322</v>
      </c>
      <c r="B499" s="69" t="s">
        <v>65</v>
      </c>
      <c r="C499" s="69">
        <v>11.0</v>
      </c>
      <c r="D499" s="69" t="s">
        <v>65</v>
      </c>
      <c r="E499" s="68">
        <f t="shared" si="16"/>
        <v>11</v>
      </c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>
      <c r="A500" s="68" t="s">
        <v>2323</v>
      </c>
      <c r="B500" s="69" t="s">
        <v>65</v>
      </c>
      <c r="C500" s="69">
        <v>12.0</v>
      </c>
      <c r="D500" s="69" t="s">
        <v>65</v>
      </c>
      <c r="E500" s="68">
        <f t="shared" si="16"/>
        <v>12</v>
      </c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>
      <c r="A501" s="68" t="s">
        <v>2324</v>
      </c>
      <c r="B501" s="69">
        <v>1.0</v>
      </c>
      <c r="C501" s="69" t="s">
        <v>65</v>
      </c>
      <c r="D501" s="69" t="s">
        <v>65</v>
      </c>
      <c r="E501" s="68">
        <f t="shared" si="16"/>
        <v>1</v>
      </c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>
      <c r="A502" s="68" t="s">
        <v>2325</v>
      </c>
      <c r="B502" s="69">
        <v>1.0</v>
      </c>
      <c r="C502" s="69" t="s">
        <v>65</v>
      </c>
      <c r="D502" s="69" t="s">
        <v>65</v>
      </c>
      <c r="E502" s="68">
        <f t="shared" si="16"/>
        <v>1</v>
      </c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>
      <c r="A503" s="68" t="s">
        <v>2326</v>
      </c>
      <c r="B503" s="69" t="s">
        <v>65</v>
      </c>
      <c r="C503" s="69">
        <v>1.0</v>
      </c>
      <c r="D503" s="69" t="s">
        <v>65</v>
      </c>
      <c r="E503" s="68">
        <f t="shared" si="16"/>
        <v>1</v>
      </c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>
      <c r="A504" s="68" t="s">
        <v>2327</v>
      </c>
      <c r="B504" s="69">
        <v>1.0</v>
      </c>
      <c r="C504" s="69" t="s">
        <v>65</v>
      </c>
      <c r="D504" s="69" t="s">
        <v>65</v>
      </c>
      <c r="E504" s="68">
        <f t="shared" si="16"/>
        <v>1</v>
      </c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>
      <c r="A505" s="68" t="s">
        <v>2328</v>
      </c>
      <c r="B505" s="69">
        <v>1.0</v>
      </c>
      <c r="C505" s="69" t="s">
        <v>65</v>
      </c>
      <c r="D505" s="69" t="s">
        <v>65</v>
      </c>
      <c r="E505" s="68">
        <f t="shared" si="16"/>
        <v>1</v>
      </c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>
      <c r="A506" s="68" t="s">
        <v>2329</v>
      </c>
      <c r="B506" s="69" t="s">
        <v>65</v>
      </c>
      <c r="C506" s="69">
        <v>1.0</v>
      </c>
      <c r="D506" s="69" t="s">
        <v>65</v>
      </c>
      <c r="E506" s="68">
        <f t="shared" si="16"/>
        <v>1</v>
      </c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>
      <c r="A507" s="68" t="s">
        <v>2330</v>
      </c>
      <c r="B507" s="69" t="s">
        <v>65</v>
      </c>
      <c r="C507" s="69">
        <v>1.0</v>
      </c>
      <c r="D507" s="69" t="s">
        <v>65</v>
      </c>
      <c r="E507" s="68">
        <f t="shared" si="16"/>
        <v>1</v>
      </c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>
      <c r="A508" s="68" t="s">
        <v>2331</v>
      </c>
      <c r="B508" s="69" t="s">
        <v>65</v>
      </c>
      <c r="C508" s="69">
        <v>1.0</v>
      </c>
      <c r="D508" s="69" t="s">
        <v>65</v>
      </c>
      <c r="E508" s="68">
        <f t="shared" si="16"/>
        <v>1</v>
      </c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>
      <c r="A509" s="68" t="s">
        <v>2332</v>
      </c>
      <c r="B509" s="69">
        <v>5.0</v>
      </c>
      <c r="C509" s="69" t="s">
        <v>65</v>
      </c>
      <c r="D509" s="69" t="s">
        <v>65</v>
      </c>
      <c r="E509" s="68">
        <f t="shared" si="16"/>
        <v>5</v>
      </c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>
      <c r="A510" s="68" t="s">
        <v>2333</v>
      </c>
      <c r="B510" s="69">
        <v>1.0</v>
      </c>
      <c r="C510" s="69" t="s">
        <v>65</v>
      </c>
      <c r="D510" s="69" t="s">
        <v>65</v>
      </c>
      <c r="E510" s="68">
        <f t="shared" si="16"/>
        <v>1</v>
      </c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>
      <c r="A511" s="68" t="s">
        <v>2334</v>
      </c>
      <c r="B511" s="69">
        <v>5.0</v>
      </c>
      <c r="C511" s="69" t="s">
        <v>65</v>
      </c>
      <c r="D511" s="69" t="s">
        <v>65</v>
      </c>
      <c r="E511" s="68">
        <f t="shared" si="16"/>
        <v>5</v>
      </c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>
      <c r="A512" s="68" t="s">
        <v>2335</v>
      </c>
      <c r="B512" s="69">
        <v>1.0</v>
      </c>
      <c r="C512" s="69" t="s">
        <v>65</v>
      </c>
      <c r="D512" s="69" t="s">
        <v>65</v>
      </c>
      <c r="E512" s="68">
        <f t="shared" si="16"/>
        <v>1</v>
      </c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>
      <c r="A513" s="68" t="s">
        <v>2336</v>
      </c>
      <c r="B513" s="69" t="s">
        <v>65</v>
      </c>
      <c r="C513" s="69">
        <v>2.0</v>
      </c>
      <c r="D513" s="69" t="s">
        <v>65</v>
      </c>
      <c r="E513" s="68">
        <f t="shared" si="16"/>
        <v>2</v>
      </c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>
      <c r="A514" s="68" t="s">
        <v>239</v>
      </c>
      <c r="B514" s="68">
        <f t="shared" ref="B514:E514" si="17">SUM(B490:B513)</f>
        <v>26</v>
      </c>
      <c r="C514" s="68">
        <f t="shared" si="17"/>
        <v>47</v>
      </c>
      <c r="D514" s="68">
        <f t="shared" si="17"/>
        <v>1</v>
      </c>
      <c r="E514" s="68">
        <f t="shared" si="17"/>
        <v>74</v>
      </c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>
      <c r="A515" s="65" t="s">
        <v>2337</v>
      </c>
      <c r="B515" s="4"/>
      <c r="C515" s="4"/>
      <c r="D515" s="4"/>
      <c r="E515" s="5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>
      <c r="A516" s="86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>
      <c r="A519" s="65" t="s">
        <v>2338</v>
      </c>
      <c r="B519" s="5"/>
      <c r="C519" s="78"/>
      <c r="D519" s="186" t="s">
        <v>162</v>
      </c>
      <c r="E519" s="4"/>
      <c r="F519" s="4"/>
      <c r="G519" s="5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>
      <c r="A520" s="68" t="s">
        <v>2339</v>
      </c>
      <c r="B520" s="68" t="s">
        <v>2340</v>
      </c>
      <c r="C520" s="78"/>
      <c r="D520" s="187"/>
      <c r="E520" s="19"/>
      <c r="F520" s="19"/>
      <c r="G520" s="17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>
      <c r="A521" s="69" t="s">
        <v>2300</v>
      </c>
      <c r="B521" s="134">
        <v>18920.0</v>
      </c>
      <c r="C521" s="78"/>
      <c r="D521" s="21"/>
      <c r="G521" s="22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>
      <c r="A522" s="69" t="s">
        <v>2341</v>
      </c>
      <c r="B522" s="134">
        <v>7456.0</v>
      </c>
      <c r="C522" s="78"/>
      <c r="D522" s="21"/>
      <c r="G522" s="22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>
      <c r="A523" s="69" t="s">
        <v>2342</v>
      </c>
      <c r="B523" s="134">
        <v>7216.0</v>
      </c>
      <c r="C523" s="78"/>
      <c r="D523" s="188" t="s">
        <v>2343</v>
      </c>
      <c r="E523" s="4"/>
      <c r="F523" s="4"/>
      <c r="G523" s="5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>
      <c r="A524" s="69" t="s">
        <v>2344</v>
      </c>
      <c r="B524" s="134">
        <v>4826.0</v>
      </c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>
      <c r="A525" s="69" t="s">
        <v>2345</v>
      </c>
      <c r="B525" s="134">
        <v>4053.0</v>
      </c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>
      <c r="A526" s="69" t="s">
        <v>2346</v>
      </c>
      <c r="B526" s="134">
        <v>5050.0</v>
      </c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>
      <c r="A527" s="69" t="s">
        <v>2347</v>
      </c>
      <c r="B527" s="134">
        <v>3403.0</v>
      </c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>
      <c r="A528" s="69" t="s">
        <v>2348</v>
      </c>
      <c r="B528" s="134">
        <v>5971.0</v>
      </c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>
      <c r="A529" s="69" t="s">
        <v>2349</v>
      </c>
      <c r="B529" s="134">
        <v>4025.0</v>
      </c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>
      <c r="A530" s="69" t="s">
        <v>26</v>
      </c>
      <c r="B530" s="134">
        <v>2996.0</v>
      </c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>
      <c r="A531" s="65" t="s">
        <v>2350</v>
      </c>
      <c r="B531" s="5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>
      <c r="A532" s="86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>
      <c r="A534" s="65" t="s">
        <v>2351</v>
      </c>
      <c r="B534" s="5"/>
      <c r="C534" s="78"/>
      <c r="D534" s="186" t="s">
        <v>162</v>
      </c>
      <c r="E534" s="4"/>
      <c r="F534" s="4"/>
      <c r="G534" s="5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>
      <c r="A535" s="68" t="s">
        <v>2352</v>
      </c>
      <c r="B535" s="68" t="s">
        <v>2353</v>
      </c>
      <c r="C535" s="78"/>
      <c r="D535" s="187"/>
      <c r="E535" s="19"/>
      <c r="F535" s="19"/>
      <c r="G535" s="17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>
      <c r="A536" s="69" t="s">
        <v>2354</v>
      </c>
      <c r="B536" s="69" t="s">
        <v>2355</v>
      </c>
      <c r="C536" s="78"/>
      <c r="D536" s="21"/>
      <c r="G536" s="22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>
      <c r="A537" s="69" t="s">
        <v>2356</v>
      </c>
      <c r="B537" s="69" t="s">
        <v>2357</v>
      </c>
      <c r="C537" s="78"/>
      <c r="D537" s="21"/>
      <c r="G537" s="22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>
      <c r="A538" s="69" t="s">
        <v>2358</v>
      </c>
      <c r="B538" s="69" t="s">
        <v>2359</v>
      </c>
      <c r="C538" s="78"/>
      <c r="D538" s="188" t="s">
        <v>2360</v>
      </c>
      <c r="E538" s="4"/>
      <c r="F538" s="4"/>
      <c r="G538" s="5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>
      <c r="A539" s="69" t="s">
        <v>2361</v>
      </c>
      <c r="B539" s="69" t="s">
        <v>2362</v>
      </c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>
      <c r="A540" s="69" t="s">
        <v>2363</v>
      </c>
      <c r="B540" s="69" t="s">
        <v>2364</v>
      </c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>
      <c r="A541" s="65" t="s">
        <v>2365</v>
      </c>
      <c r="B541" s="5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>
      <c r="A542" s="86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>
      <c r="A544" s="65" t="s">
        <v>2366</v>
      </c>
      <c r="B544" s="4"/>
      <c r="C544" s="5"/>
      <c r="D544" s="78"/>
      <c r="E544" s="186" t="s">
        <v>162</v>
      </c>
      <c r="F544" s="4"/>
      <c r="G544" s="4"/>
      <c r="H544" s="5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>
      <c r="A545" s="68" t="s">
        <v>2352</v>
      </c>
      <c r="B545" s="68" t="s">
        <v>2178</v>
      </c>
      <c r="C545" s="68" t="s">
        <v>764</v>
      </c>
      <c r="D545" s="78"/>
      <c r="E545" s="187"/>
      <c r="F545" s="19"/>
      <c r="G545" s="19"/>
      <c r="H545" s="17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>
      <c r="A546" s="68" t="s">
        <v>2367</v>
      </c>
      <c r="B546" s="69" t="s">
        <v>2368</v>
      </c>
      <c r="C546" s="134">
        <v>5568.0</v>
      </c>
      <c r="D546" s="78"/>
      <c r="E546" s="21"/>
      <c r="H546" s="22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>
      <c r="A547" s="68" t="s">
        <v>2367</v>
      </c>
      <c r="B547" s="69" t="s">
        <v>2369</v>
      </c>
      <c r="C547" s="68">
        <v>629.0</v>
      </c>
      <c r="D547" s="78"/>
      <c r="E547" s="21"/>
      <c r="H547" s="22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>
      <c r="A548" s="68" t="s">
        <v>2367</v>
      </c>
      <c r="B548" s="69" t="s">
        <v>2370</v>
      </c>
      <c r="C548" s="134">
        <v>2307.0</v>
      </c>
      <c r="D548" s="78"/>
      <c r="E548" s="188" t="s">
        <v>2371</v>
      </c>
      <c r="F548" s="4"/>
      <c r="G548" s="4"/>
      <c r="H548" s="5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>
      <c r="A549" s="68" t="s">
        <v>2367</v>
      </c>
      <c r="B549" s="69" t="s">
        <v>2372</v>
      </c>
      <c r="C549" s="68">
        <v>338.0</v>
      </c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>
      <c r="A550" s="68" t="s">
        <v>2367</v>
      </c>
      <c r="B550" s="69" t="s">
        <v>2373</v>
      </c>
      <c r="C550" s="68">
        <v>557.0</v>
      </c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>
      <c r="A551" s="68" t="s">
        <v>2367</v>
      </c>
      <c r="B551" s="69" t="s">
        <v>2374</v>
      </c>
      <c r="C551" s="134">
        <v>13587.0</v>
      </c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>
      <c r="A552" s="68" t="s">
        <v>2367</v>
      </c>
      <c r="B552" s="69" t="s">
        <v>2375</v>
      </c>
      <c r="C552" s="68">
        <v>5.0</v>
      </c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>
      <c r="A553" s="68" t="s">
        <v>2376</v>
      </c>
      <c r="B553" s="69" t="s">
        <v>2377</v>
      </c>
      <c r="C553" s="134">
        <v>142486.0</v>
      </c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>
      <c r="A554" s="68" t="s">
        <v>2376</v>
      </c>
      <c r="B554" s="69" t="s">
        <v>2378</v>
      </c>
      <c r="C554" s="134">
        <v>1409.0</v>
      </c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>
      <c r="A555" s="68" t="s">
        <v>2376</v>
      </c>
      <c r="B555" s="69" t="s">
        <v>2379</v>
      </c>
      <c r="C555" s="68">
        <v>569.0</v>
      </c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>
      <c r="A556" s="68" t="s">
        <v>2376</v>
      </c>
      <c r="B556" s="69" t="s">
        <v>2380</v>
      </c>
      <c r="C556" s="68">
        <v>59.0</v>
      </c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>
      <c r="A557" s="68" t="s">
        <v>2376</v>
      </c>
      <c r="B557" s="69" t="s">
        <v>2381</v>
      </c>
      <c r="C557" s="134">
        <v>23548.0</v>
      </c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>
      <c r="A558" s="68" t="s">
        <v>2376</v>
      </c>
      <c r="B558" s="69" t="s">
        <v>2382</v>
      </c>
      <c r="C558" s="68">
        <v>1.0</v>
      </c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>
      <c r="A559" s="68" t="s">
        <v>2383</v>
      </c>
      <c r="B559" s="69" t="s">
        <v>2384</v>
      </c>
      <c r="C559" s="68">
        <v>18.0</v>
      </c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>
      <c r="A560" s="68" t="s">
        <v>2383</v>
      </c>
      <c r="B560" s="69" t="s">
        <v>2385</v>
      </c>
      <c r="C560" s="68">
        <v>41.0</v>
      </c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>
      <c r="A561" s="68" t="s">
        <v>2383</v>
      </c>
      <c r="B561" s="69" t="s">
        <v>2386</v>
      </c>
      <c r="C561" s="68">
        <v>71.0</v>
      </c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>
      <c r="A562" s="68" t="s">
        <v>2383</v>
      </c>
      <c r="B562" s="69" t="s">
        <v>2387</v>
      </c>
      <c r="C562" s="68">
        <v>26.0</v>
      </c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>
      <c r="A563" s="68" t="s">
        <v>2383</v>
      </c>
      <c r="B563" s="69" t="s">
        <v>2388</v>
      </c>
      <c r="C563" s="68">
        <v>606.0</v>
      </c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>
      <c r="A564" s="68" t="s">
        <v>2383</v>
      </c>
      <c r="B564" s="69" t="s">
        <v>2389</v>
      </c>
      <c r="C564" s="68">
        <v>6.0</v>
      </c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>
      <c r="A565" s="68" t="s">
        <v>2383</v>
      </c>
      <c r="B565" s="69" t="s">
        <v>2390</v>
      </c>
      <c r="C565" s="68">
        <v>139.0</v>
      </c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>
      <c r="A566" s="68" t="s">
        <v>2383</v>
      </c>
      <c r="B566" s="69" t="s">
        <v>2391</v>
      </c>
      <c r="C566" s="134">
        <v>1978.0</v>
      </c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>
      <c r="A567" s="68" t="s">
        <v>2383</v>
      </c>
      <c r="B567" s="69" t="s">
        <v>2392</v>
      </c>
      <c r="C567" s="134">
        <v>23548.0</v>
      </c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>
      <c r="A568" s="68" t="s">
        <v>2393</v>
      </c>
      <c r="B568" s="69" t="s">
        <v>2394</v>
      </c>
      <c r="C568" s="68">
        <v>36.0</v>
      </c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>
      <c r="A569" s="65" t="s">
        <v>4</v>
      </c>
      <c r="B569" s="5"/>
      <c r="C569" s="134">
        <f>SUM(C546:C568)</f>
        <v>217532</v>
      </c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>
      <c r="A570" s="65" t="s">
        <v>2395</v>
      </c>
      <c r="B570" s="4"/>
      <c r="C570" s="5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>
      <c r="A571" s="86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>
      <c r="A573" s="65" t="s">
        <v>2396</v>
      </c>
      <c r="B573" s="4"/>
      <c r="C573" s="5"/>
      <c r="D573" s="78"/>
      <c r="E573" s="186" t="s">
        <v>162</v>
      </c>
      <c r="F573" s="4"/>
      <c r="G573" s="4"/>
      <c r="H573" s="5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>
      <c r="A574" s="68" t="s">
        <v>2397</v>
      </c>
      <c r="B574" s="68" t="s">
        <v>2398</v>
      </c>
      <c r="C574" s="68" t="s">
        <v>2399</v>
      </c>
      <c r="D574" s="78"/>
      <c r="E574" s="187"/>
      <c r="F574" s="19"/>
      <c r="G574" s="19"/>
      <c r="H574" s="17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>
      <c r="A575" s="69" t="s">
        <v>2400</v>
      </c>
      <c r="B575" s="69" t="s">
        <v>2401</v>
      </c>
      <c r="C575" s="68" t="s">
        <v>2402</v>
      </c>
      <c r="D575" s="78"/>
      <c r="E575" s="21"/>
      <c r="H575" s="22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>
      <c r="A576" s="69" t="s">
        <v>2403</v>
      </c>
      <c r="B576" s="69" t="s">
        <v>2404</v>
      </c>
      <c r="C576" s="68" t="s">
        <v>2405</v>
      </c>
      <c r="D576" s="78"/>
      <c r="E576" s="21"/>
      <c r="H576" s="22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>
      <c r="A577" s="69" t="s">
        <v>2406</v>
      </c>
      <c r="B577" s="69" t="s">
        <v>2407</v>
      </c>
      <c r="C577" s="68" t="s">
        <v>2408</v>
      </c>
      <c r="D577" s="78"/>
      <c r="E577" s="188" t="s">
        <v>2409</v>
      </c>
      <c r="F577" s="4"/>
      <c r="G577" s="4"/>
      <c r="H577" s="5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>
      <c r="A578" s="69" t="s">
        <v>2410</v>
      </c>
      <c r="B578" s="69" t="s">
        <v>2411</v>
      </c>
      <c r="C578" s="68" t="s">
        <v>2412</v>
      </c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>
      <c r="A579" s="69" t="s">
        <v>2413</v>
      </c>
      <c r="B579" s="69" t="s">
        <v>2414</v>
      </c>
      <c r="C579" s="68" t="s">
        <v>2128</v>
      </c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>
      <c r="A580" s="69" t="s">
        <v>2415</v>
      </c>
      <c r="B580" s="69" t="s">
        <v>2416</v>
      </c>
      <c r="C580" s="68" t="s">
        <v>2417</v>
      </c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>
      <c r="A581" s="69" t="s">
        <v>2418</v>
      </c>
      <c r="B581" s="69" t="s">
        <v>2419</v>
      </c>
      <c r="C581" s="68" t="s">
        <v>2420</v>
      </c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>
      <c r="A582" s="69" t="s">
        <v>2421</v>
      </c>
      <c r="B582" s="69" t="s">
        <v>2422</v>
      </c>
      <c r="C582" s="68" t="s">
        <v>2423</v>
      </c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>
      <c r="A583" s="69" t="s">
        <v>2424</v>
      </c>
      <c r="B583" s="69" t="s">
        <v>2425</v>
      </c>
      <c r="C583" s="68" t="s">
        <v>2426</v>
      </c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>
      <c r="A584" s="69" t="s">
        <v>2427</v>
      </c>
      <c r="B584" s="69" t="s">
        <v>2428</v>
      </c>
      <c r="C584" s="68" t="s">
        <v>2429</v>
      </c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>
      <c r="A585" s="69" t="s">
        <v>2430</v>
      </c>
      <c r="B585" s="69" t="s">
        <v>2431</v>
      </c>
      <c r="C585" s="68" t="s">
        <v>2432</v>
      </c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  <row r="100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</row>
    <row r="1002">
      <c r="A1002" s="78"/>
      <c r="B1002" s="78"/>
      <c r="C1002" s="78"/>
      <c r="D1002" s="78"/>
      <c r="E1002" s="78"/>
      <c r="F1002" s="78"/>
      <c r="G1002" s="78"/>
      <c r="H1002" s="78"/>
      <c r="I1002" s="78"/>
      <c r="J1002" s="78"/>
      <c r="K1002" s="78"/>
      <c r="L1002" s="78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</row>
    <row r="1003">
      <c r="A1003" s="78"/>
      <c r="B1003" s="78"/>
      <c r="C1003" s="78"/>
      <c r="D1003" s="78"/>
      <c r="E1003" s="78"/>
      <c r="F1003" s="78"/>
      <c r="G1003" s="78"/>
      <c r="H1003" s="78"/>
      <c r="I1003" s="78"/>
      <c r="J1003" s="78"/>
      <c r="K1003" s="78"/>
      <c r="L1003" s="78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</row>
    <row r="1004">
      <c r="A1004" s="78"/>
      <c r="B1004" s="78"/>
      <c r="C1004" s="78"/>
      <c r="D1004" s="78"/>
      <c r="E1004" s="78"/>
      <c r="F1004" s="78"/>
      <c r="G1004" s="78"/>
      <c r="H1004" s="78"/>
      <c r="I1004" s="78"/>
      <c r="J1004" s="78"/>
      <c r="K1004" s="78"/>
      <c r="L1004" s="78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</row>
    <row r="1005">
      <c r="A1005" s="78"/>
      <c r="B1005" s="78"/>
      <c r="C1005" s="78"/>
      <c r="D1005" s="78"/>
      <c r="E1005" s="78"/>
      <c r="F1005" s="78"/>
      <c r="G1005" s="78"/>
      <c r="H1005" s="78"/>
      <c r="I1005" s="78"/>
      <c r="J1005" s="78"/>
      <c r="K1005" s="78"/>
      <c r="L1005" s="78"/>
      <c r="M1005" s="78"/>
      <c r="N1005" s="78"/>
      <c r="O1005" s="78"/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</row>
    <row r="1006">
      <c r="A1006" s="78"/>
      <c r="B1006" s="78"/>
      <c r="C1006" s="78"/>
      <c r="D1006" s="78"/>
      <c r="E1006" s="78"/>
      <c r="F1006" s="78"/>
      <c r="G1006" s="78"/>
      <c r="H1006" s="78"/>
      <c r="I1006" s="78"/>
      <c r="J1006" s="78"/>
      <c r="K1006" s="78"/>
      <c r="L1006" s="78"/>
      <c r="M1006" s="78"/>
      <c r="N1006" s="78"/>
      <c r="O1006" s="78"/>
      <c r="P1006" s="78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</row>
    <row r="1007">
      <c r="A1007" s="78"/>
      <c r="B1007" s="78"/>
      <c r="C1007" s="78"/>
      <c r="D1007" s="78"/>
      <c r="E1007" s="78"/>
      <c r="F1007" s="78"/>
      <c r="G1007" s="78"/>
      <c r="H1007" s="78"/>
      <c r="I1007" s="78"/>
      <c r="J1007" s="78"/>
      <c r="K1007" s="78"/>
      <c r="L1007" s="78"/>
      <c r="M1007" s="78"/>
      <c r="N1007" s="78"/>
      <c r="O1007" s="78"/>
      <c r="P1007" s="78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</row>
    <row r="1008">
      <c r="A1008" s="78"/>
      <c r="B1008" s="78"/>
      <c r="C1008" s="78"/>
      <c r="D1008" s="78"/>
      <c r="E1008" s="78"/>
      <c r="F1008" s="78"/>
      <c r="G1008" s="78"/>
      <c r="H1008" s="78"/>
      <c r="I1008" s="78"/>
      <c r="J1008" s="78"/>
      <c r="K1008" s="78"/>
      <c r="L1008" s="78"/>
      <c r="M1008" s="78"/>
      <c r="N1008" s="78"/>
      <c r="O1008" s="78"/>
      <c r="P1008" s="78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</row>
    <row r="1009">
      <c r="A1009" s="78"/>
      <c r="B1009" s="78"/>
      <c r="C1009" s="78"/>
      <c r="D1009" s="78"/>
      <c r="E1009" s="78"/>
      <c r="F1009" s="78"/>
      <c r="G1009" s="78"/>
      <c r="H1009" s="78"/>
      <c r="I1009" s="78"/>
      <c r="J1009" s="78"/>
      <c r="K1009" s="78"/>
      <c r="L1009" s="78"/>
      <c r="M1009" s="78"/>
      <c r="N1009" s="78"/>
      <c r="O1009" s="78"/>
      <c r="P1009" s="78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</row>
    <row r="1010">
      <c r="A1010" s="78"/>
      <c r="B1010" s="78"/>
      <c r="C1010" s="78"/>
      <c r="D1010" s="78"/>
      <c r="E1010" s="78"/>
      <c r="F1010" s="78"/>
      <c r="G1010" s="78"/>
      <c r="H1010" s="78"/>
      <c r="I1010" s="78"/>
      <c r="J1010" s="78"/>
      <c r="K1010" s="78"/>
      <c r="L1010" s="78"/>
      <c r="M1010" s="78"/>
      <c r="N1010" s="78"/>
      <c r="O1010" s="78"/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</row>
    <row r="1011">
      <c r="A1011" s="78"/>
      <c r="B1011" s="78"/>
      <c r="C1011" s="78"/>
      <c r="D1011" s="78"/>
      <c r="E1011" s="78"/>
      <c r="F1011" s="78"/>
      <c r="G1011" s="78"/>
      <c r="H1011" s="78"/>
      <c r="I1011" s="78"/>
      <c r="J1011" s="78"/>
      <c r="K1011" s="78"/>
      <c r="L1011" s="78"/>
      <c r="M1011" s="78"/>
      <c r="N1011" s="78"/>
      <c r="O1011" s="78"/>
      <c r="P1011" s="78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</row>
    <row r="1012">
      <c r="A1012" s="78"/>
      <c r="B1012" s="78"/>
      <c r="C1012" s="78"/>
      <c r="D1012" s="78"/>
      <c r="E1012" s="78"/>
      <c r="F1012" s="78"/>
      <c r="G1012" s="78"/>
      <c r="H1012" s="78"/>
      <c r="I1012" s="78"/>
      <c r="J1012" s="78"/>
      <c r="K1012" s="78"/>
      <c r="L1012" s="78"/>
      <c r="M1012" s="78"/>
      <c r="N1012" s="78"/>
      <c r="O1012" s="78"/>
      <c r="P1012" s="78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</row>
    <row r="1013">
      <c r="A1013" s="78"/>
      <c r="B1013" s="78"/>
      <c r="C1013" s="78"/>
      <c r="D1013" s="78"/>
      <c r="E1013" s="78"/>
      <c r="F1013" s="78"/>
      <c r="G1013" s="78"/>
      <c r="H1013" s="78"/>
      <c r="I1013" s="78"/>
      <c r="J1013" s="78"/>
      <c r="K1013" s="78"/>
      <c r="L1013" s="78"/>
      <c r="M1013" s="78"/>
      <c r="N1013" s="78"/>
      <c r="O1013" s="78"/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</row>
    <row r="1014">
      <c r="A1014" s="78"/>
      <c r="B1014" s="78"/>
      <c r="C1014" s="78"/>
      <c r="D1014" s="78"/>
      <c r="E1014" s="78"/>
      <c r="F1014" s="78"/>
      <c r="G1014" s="78"/>
      <c r="H1014" s="78"/>
      <c r="I1014" s="78"/>
      <c r="J1014" s="78"/>
      <c r="K1014" s="78"/>
      <c r="L1014" s="78"/>
      <c r="M1014" s="78"/>
      <c r="N1014" s="78"/>
      <c r="O1014" s="78"/>
      <c r="P1014" s="78"/>
      <c r="Q1014" s="78"/>
      <c r="R1014" s="78"/>
      <c r="S1014" s="78"/>
      <c r="T1014" s="78"/>
      <c r="U1014" s="78"/>
      <c r="V1014" s="78"/>
      <c r="W1014" s="78"/>
      <c r="X1014" s="78"/>
      <c r="Y1014" s="78"/>
      <c r="Z1014" s="78"/>
    </row>
    <row r="1015">
      <c r="A1015" s="78"/>
      <c r="B1015" s="78"/>
      <c r="C1015" s="78"/>
      <c r="D1015" s="78"/>
      <c r="E1015" s="78"/>
      <c r="F1015" s="78"/>
      <c r="G1015" s="78"/>
      <c r="H1015" s="78"/>
      <c r="I1015" s="78"/>
      <c r="J1015" s="78"/>
      <c r="K1015" s="78"/>
      <c r="L1015" s="78"/>
      <c r="M1015" s="78"/>
      <c r="N1015" s="78"/>
      <c r="O1015" s="78"/>
      <c r="P1015" s="78"/>
      <c r="Q1015" s="78"/>
      <c r="R1015" s="78"/>
      <c r="S1015" s="78"/>
      <c r="T1015" s="78"/>
      <c r="U1015" s="78"/>
      <c r="V1015" s="78"/>
      <c r="W1015" s="78"/>
      <c r="X1015" s="78"/>
      <c r="Y1015" s="78"/>
      <c r="Z1015" s="78"/>
    </row>
    <row r="1016">
      <c r="A1016" s="78"/>
      <c r="B1016" s="78"/>
      <c r="C1016" s="78"/>
      <c r="D1016" s="78"/>
      <c r="E1016" s="78"/>
      <c r="F1016" s="78"/>
      <c r="G1016" s="78"/>
      <c r="H1016" s="78"/>
      <c r="I1016" s="78"/>
      <c r="J1016" s="78"/>
      <c r="K1016" s="78"/>
      <c r="L1016" s="78"/>
      <c r="M1016" s="78"/>
      <c r="N1016" s="78"/>
      <c r="O1016" s="78"/>
      <c r="P1016" s="78"/>
      <c r="Q1016" s="78"/>
      <c r="R1016" s="78"/>
      <c r="S1016" s="78"/>
      <c r="T1016" s="78"/>
      <c r="U1016" s="78"/>
      <c r="V1016" s="78"/>
      <c r="W1016" s="78"/>
      <c r="X1016" s="78"/>
      <c r="Y1016" s="78"/>
      <c r="Z1016" s="78"/>
    </row>
    <row r="1017">
      <c r="A1017" s="78"/>
      <c r="B1017" s="78"/>
      <c r="C1017" s="78"/>
      <c r="D1017" s="78"/>
      <c r="E1017" s="78"/>
      <c r="F1017" s="78"/>
      <c r="G1017" s="78"/>
      <c r="H1017" s="78"/>
      <c r="I1017" s="78"/>
      <c r="J1017" s="78"/>
      <c r="K1017" s="78"/>
      <c r="L1017" s="78"/>
      <c r="M1017" s="78"/>
      <c r="N1017" s="78"/>
      <c r="O1017" s="78"/>
      <c r="P1017" s="78"/>
      <c r="Q1017" s="78"/>
      <c r="R1017" s="78"/>
      <c r="S1017" s="78"/>
      <c r="T1017" s="78"/>
      <c r="U1017" s="78"/>
      <c r="V1017" s="78"/>
      <c r="W1017" s="78"/>
      <c r="X1017" s="78"/>
      <c r="Y1017" s="78"/>
      <c r="Z1017" s="78"/>
    </row>
    <row r="1018">
      <c r="A1018" s="78"/>
      <c r="B1018" s="78"/>
      <c r="C1018" s="78"/>
      <c r="D1018" s="78"/>
      <c r="E1018" s="78"/>
      <c r="F1018" s="78"/>
      <c r="G1018" s="78"/>
      <c r="H1018" s="78"/>
      <c r="I1018" s="78"/>
      <c r="J1018" s="78"/>
      <c r="K1018" s="78"/>
      <c r="L1018" s="78"/>
      <c r="M1018" s="78"/>
      <c r="N1018" s="78"/>
      <c r="O1018" s="78"/>
      <c r="P1018" s="78"/>
      <c r="Q1018" s="78"/>
      <c r="R1018" s="78"/>
      <c r="S1018" s="78"/>
      <c r="T1018" s="78"/>
      <c r="U1018" s="78"/>
      <c r="V1018" s="78"/>
      <c r="W1018" s="78"/>
      <c r="X1018" s="78"/>
      <c r="Y1018" s="78"/>
      <c r="Z1018" s="78"/>
    </row>
    <row r="1019">
      <c r="A1019" s="78"/>
      <c r="B1019" s="78"/>
      <c r="C1019" s="78"/>
      <c r="D1019" s="78"/>
      <c r="E1019" s="78"/>
      <c r="F1019" s="78"/>
      <c r="G1019" s="78"/>
      <c r="H1019" s="78"/>
      <c r="I1019" s="78"/>
      <c r="J1019" s="78"/>
      <c r="K1019" s="78"/>
      <c r="L1019" s="78"/>
      <c r="M1019" s="78"/>
      <c r="N1019" s="78"/>
      <c r="O1019" s="78"/>
      <c r="P1019" s="78"/>
      <c r="Q1019" s="78"/>
      <c r="R1019" s="78"/>
      <c r="S1019" s="78"/>
      <c r="T1019" s="78"/>
      <c r="U1019" s="78"/>
      <c r="V1019" s="78"/>
      <c r="W1019" s="78"/>
      <c r="X1019" s="78"/>
      <c r="Y1019" s="78"/>
      <c r="Z1019" s="78"/>
    </row>
    <row r="1020">
      <c r="A1020" s="78"/>
      <c r="B1020" s="78"/>
      <c r="C1020" s="78"/>
      <c r="D1020" s="78"/>
      <c r="E1020" s="78"/>
      <c r="F1020" s="78"/>
      <c r="G1020" s="78"/>
      <c r="H1020" s="78"/>
      <c r="I1020" s="78"/>
      <c r="J1020" s="78"/>
      <c r="K1020" s="78"/>
      <c r="L1020" s="78"/>
      <c r="M1020" s="78"/>
      <c r="N1020" s="78"/>
      <c r="O1020" s="78"/>
      <c r="P1020" s="78"/>
      <c r="Q1020" s="78"/>
      <c r="R1020" s="78"/>
      <c r="S1020" s="78"/>
      <c r="T1020" s="78"/>
      <c r="U1020" s="78"/>
      <c r="V1020" s="78"/>
      <c r="W1020" s="78"/>
      <c r="X1020" s="78"/>
      <c r="Y1020" s="78"/>
      <c r="Z1020" s="78"/>
    </row>
    <row r="1021">
      <c r="A1021" s="78"/>
      <c r="B1021" s="78"/>
      <c r="C1021" s="78"/>
      <c r="D1021" s="78"/>
      <c r="E1021" s="78"/>
      <c r="F1021" s="78"/>
      <c r="G1021" s="78"/>
      <c r="H1021" s="78"/>
      <c r="I1021" s="78"/>
      <c r="J1021" s="78"/>
      <c r="K1021" s="78"/>
      <c r="L1021" s="78"/>
      <c r="M1021" s="78"/>
      <c r="N1021" s="78"/>
      <c r="O1021" s="78"/>
      <c r="P1021" s="78"/>
      <c r="Q1021" s="78"/>
      <c r="R1021" s="78"/>
      <c r="S1021" s="78"/>
      <c r="T1021" s="78"/>
      <c r="U1021" s="78"/>
      <c r="V1021" s="78"/>
      <c r="W1021" s="78"/>
      <c r="X1021" s="78"/>
      <c r="Y1021" s="78"/>
      <c r="Z1021" s="78"/>
    </row>
    <row r="1022">
      <c r="A1022" s="78"/>
      <c r="B1022" s="78"/>
      <c r="C1022" s="78"/>
      <c r="D1022" s="78"/>
      <c r="E1022" s="78"/>
      <c r="F1022" s="78"/>
      <c r="G1022" s="78"/>
      <c r="H1022" s="78"/>
      <c r="I1022" s="78"/>
      <c r="J1022" s="78"/>
      <c r="K1022" s="78"/>
      <c r="L1022" s="78"/>
      <c r="M1022" s="78"/>
      <c r="N1022" s="78"/>
      <c r="O1022" s="78"/>
      <c r="P1022" s="78"/>
      <c r="Q1022" s="78"/>
      <c r="R1022" s="78"/>
      <c r="S1022" s="78"/>
      <c r="T1022" s="78"/>
      <c r="U1022" s="78"/>
      <c r="V1022" s="78"/>
      <c r="W1022" s="78"/>
      <c r="X1022" s="78"/>
      <c r="Y1022" s="78"/>
      <c r="Z1022" s="78"/>
    </row>
    <row r="1023">
      <c r="A1023" s="78"/>
      <c r="B1023" s="78"/>
      <c r="C1023" s="78"/>
      <c r="D1023" s="78"/>
      <c r="E1023" s="78"/>
      <c r="F1023" s="78"/>
      <c r="G1023" s="78"/>
      <c r="H1023" s="78"/>
      <c r="I1023" s="78"/>
      <c r="J1023" s="78"/>
      <c r="K1023" s="78"/>
      <c r="L1023" s="78"/>
      <c r="M1023" s="78"/>
      <c r="N1023" s="78"/>
      <c r="O1023" s="78"/>
      <c r="P1023" s="78"/>
      <c r="Q1023" s="78"/>
      <c r="R1023" s="78"/>
      <c r="S1023" s="78"/>
      <c r="T1023" s="78"/>
      <c r="U1023" s="78"/>
      <c r="V1023" s="78"/>
      <c r="W1023" s="78"/>
      <c r="X1023" s="78"/>
      <c r="Y1023" s="78"/>
      <c r="Z1023" s="78"/>
    </row>
    <row r="1024">
      <c r="A1024" s="78"/>
      <c r="B1024" s="78"/>
      <c r="C1024" s="78"/>
      <c r="D1024" s="78"/>
      <c r="E1024" s="78"/>
      <c r="F1024" s="78"/>
      <c r="G1024" s="78"/>
      <c r="H1024" s="78"/>
      <c r="I1024" s="78"/>
      <c r="J1024" s="78"/>
      <c r="K1024" s="78"/>
      <c r="L1024" s="78"/>
      <c r="M1024" s="78"/>
      <c r="N1024" s="78"/>
      <c r="O1024" s="78"/>
      <c r="P1024" s="78"/>
      <c r="Q1024" s="78"/>
      <c r="R1024" s="78"/>
      <c r="S1024" s="78"/>
      <c r="T1024" s="78"/>
      <c r="U1024" s="78"/>
      <c r="V1024" s="78"/>
      <c r="W1024" s="78"/>
      <c r="X1024" s="78"/>
      <c r="Y1024" s="78"/>
      <c r="Z1024" s="78"/>
    </row>
    <row r="1025">
      <c r="A1025" s="78"/>
      <c r="B1025" s="78"/>
      <c r="C1025" s="78"/>
      <c r="D1025" s="78"/>
      <c r="E1025" s="78"/>
      <c r="F1025" s="78"/>
      <c r="G1025" s="78"/>
      <c r="H1025" s="78"/>
      <c r="I1025" s="78"/>
      <c r="J1025" s="78"/>
      <c r="K1025" s="78"/>
      <c r="L1025" s="78"/>
      <c r="M1025" s="78"/>
      <c r="N1025" s="78"/>
      <c r="O1025" s="78"/>
      <c r="P1025" s="78"/>
      <c r="Q1025" s="78"/>
      <c r="R1025" s="78"/>
      <c r="S1025" s="78"/>
      <c r="T1025" s="78"/>
      <c r="U1025" s="78"/>
      <c r="V1025" s="78"/>
      <c r="W1025" s="78"/>
      <c r="X1025" s="78"/>
      <c r="Y1025" s="78"/>
      <c r="Z1025" s="78"/>
    </row>
    <row r="1026">
      <c r="A1026" s="78"/>
      <c r="B1026" s="78"/>
      <c r="C1026" s="78"/>
      <c r="D1026" s="78"/>
      <c r="E1026" s="78"/>
      <c r="F1026" s="78"/>
      <c r="G1026" s="78"/>
      <c r="H1026" s="78"/>
      <c r="I1026" s="78"/>
      <c r="J1026" s="78"/>
      <c r="K1026" s="78"/>
      <c r="L1026" s="78"/>
      <c r="M1026" s="78"/>
      <c r="N1026" s="78"/>
      <c r="O1026" s="78"/>
      <c r="P1026" s="78"/>
      <c r="Q1026" s="78"/>
      <c r="R1026" s="78"/>
      <c r="S1026" s="78"/>
      <c r="T1026" s="78"/>
      <c r="U1026" s="78"/>
      <c r="V1026" s="78"/>
      <c r="W1026" s="78"/>
      <c r="X1026" s="78"/>
      <c r="Y1026" s="78"/>
      <c r="Z1026" s="78"/>
    </row>
    <row r="1027">
      <c r="A1027" s="78"/>
      <c r="B1027" s="78"/>
      <c r="C1027" s="78"/>
      <c r="D1027" s="78"/>
      <c r="E1027" s="78"/>
      <c r="F1027" s="78"/>
      <c r="G1027" s="78"/>
      <c r="H1027" s="78"/>
      <c r="I1027" s="78"/>
      <c r="J1027" s="78"/>
      <c r="K1027" s="78"/>
      <c r="L1027" s="78"/>
      <c r="M1027" s="78"/>
      <c r="N1027" s="78"/>
      <c r="O1027" s="78"/>
      <c r="P1027" s="78"/>
      <c r="Q1027" s="78"/>
      <c r="R1027" s="78"/>
      <c r="S1027" s="78"/>
      <c r="T1027" s="78"/>
      <c r="U1027" s="78"/>
      <c r="V1027" s="78"/>
      <c r="W1027" s="78"/>
      <c r="X1027" s="78"/>
      <c r="Y1027" s="78"/>
      <c r="Z1027" s="78"/>
    </row>
    <row r="1028">
      <c r="A1028" s="78"/>
      <c r="B1028" s="78"/>
      <c r="C1028" s="78"/>
      <c r="D1028" s="78"/>
      <c r="E1028" s="78"/>
      <c r="F1028" s="78"/>
      <c r="G1028" s="78"/>
      <c r="H1028" s="78"/>
      <c r="I1028" s="78"/>
      <c r="J1028" s="78"/>
      <c r="K1028" s="78"/>
      <c r="L1028" s="78"/>
      <c r="M1028" s="78"/>
      <c r="N1028" s="78"/>
      <c r="O1028" s="78"/>
      <c r="P1028" s="78"/>
      <c r="Q1028" s="78"/>
      <c r="R1028" s="78"/>
      <c r="S1028" s="78"/>
      <c r="T1028" s="78"/>
      <c r="U1028" s="78"/>
      <c r="V1028" s="78"/>
      <c r="W1028" s="78"/>
      <c r="X1028" s="78"/>
      <c r="Y1028" s="78"/>
      <c r="Z1028" s="78"/>
    </row>
    <row r="1029">
      <c r="A1029" s="78"/>
      <c r="B1029" s="78"/>
      <c r="C1029" s="78"/>
      <c r="D1029" s="78"/>
      <c r="E1029" s="78"/>
      <c r="F1029" s="78"/>
      <c r="G1029" s="78"/>
      <c r="H1029" s="78"/>
      <c r="I1029" s="78"/>
      <c r="J1029" s="78"/>
      <c r="K1029" s="78"/>
      <c r="L1029" s="78"/>
      <c r="M1029" s="78"/>
      <c r="N1029" s="78"/>
      <c r="O1029" s="78"/>
      <c r="P1029" s="78"/>
      <c r="Q1029" s="78"/>
      <c r="R1029" s="78"/>
      <c r="S1029" s="78"/>
      <c r="T1029" s="78"/>
      <c r="U1029" s="78"/>
      <c r="V1029" s="78"/>
      <c r="W1029" s="78"/>
      <c r="X1029" s="78"/>
      <c r="Y1029" s="78"/>
      <c r="Z1029" s="78"/>
    </row>
    <row r="1030">
      <c r="A1030" s="78"/>
      <c r="B1030" s="78"/>
      <c r="C1030" s="78"/>
      <c r="D1030" s="78"/>
      <c r="E1030" s="78"/>
      <c r="F1030" s="78"/>
      <c r="G1030" s="78"/>
      <c r="H1030" s="78"/>
      <c r="I1030" s="78"/>
      <c r="J1030" s="78"/>
      <c r="K1030" s="78"/>
      <c r="L1030" s="78"/>
      <c r="M1030" s="78"/>
      <c r="N1030" s="78"/>
      <c r="O1030" s="78"/>
      <c r="P1030" s="78"/>
      <c r="Q1030" s="78"/>
      <c r="R1030" s="78"/>
      <c r="S1030" s="78"/>
      <c r="T1030" s="78"/>
      <c r="U1030" s="78"/>
      <c r="V1030" s="78"/>
      <c r="W1030" s="78"/>
      <c r="X1030" s="78"/>
      <c r="Y1030" s="78"/>
      <c r="Z1030" s="78"/>
    </row>
    <row r="1031">
      <c r="A1031" s="78"/>
      <c r="B1031" s="78"/>
      <c r="C1031" s="78"/>
      <c r="D1031" s="78"/>
      <c r="E1031" s="78"/>
      <c r="F1031" s="78"/>
      <c r="G1031" s="78"/>
      <c r="H1031" s="78"/>
      <c r="I1031" s="78"/>
      <c r="J1031" s="78"/>
      <c r="K1031" s="78"/>
      <c r="L1031" s="78"/>
      <c r="M1031" s="78"/>
      <c r="N1031" s="78"/>
      <c r="O1031" s="78"/>
      <c r="P1031" s="78"/>
      <c r="Q1031" s="78"/>
      <c r="R1031" s="78"/>
      <c r="S1031" s="78"/>
      <c r="T1031" s="78"/>
      <c r="U1031" s="78"/>
      <c r="V1031" s="78"/>
      <c r="W1031" s="78"/>
      <c r="X1031" s="78"/>
      <c r="Y1031" s="78"/>
      <c r="Z1031" s="78"/>
    </row>
    <row r="1032">
      <c r="A1032" s="78"/>
      <c r="B1032" s="78"/>
      <c r="C1032" s="78"/>
      <c r="D1032" s="78"/>
      <c r="E1032" s="78"/>
      <c r="F1032" s="78"/>
      <c r="G1032" s="78"/>
      <c r="H1032" s="78"/>
      <c r="I1032" s="78"/>
      <c r="J1032" s="78"/>
      <c r="K1032" s="78"/>
      <c r="L1032" s="78"/>
      <c r="M1032" s="78"/>
      <c r="N1032" s="78"/>
      <c r="O1032" s="78"/>
      <c r="P1032" s="78"/>
      <c r="Q1032" s="78"/>
      <c r="R1032" s="78"/>
      <c r="S1032" s="78"/>
      <c r="T1032" s="78"/>
      <c r="U1032" s="78"/>
      <c r="V1032" s="78"/>
      <c r="W1032" s="78"/>
      <c r="X1032" s="78"/>
      <c r="Y1032" s="78"/>
      <c r="Z1032" s="78"/>
    </row>
    <row r="1033">
      <c r="A1033" s="78"/>
      <c r="B1033" s="78"/>
      <c r="C1033" s="78"/>
      <c r="D1033" s="78"/>
      <c r="E1033" s="78"/>
      <c r="F1033" s="78"/>
      <c r="G1033" s="78"/>
      <c r="H1033" s="78"/>
      <c r="I1033" s="78"/>
      <c r="J1033" s="78"/>
      <c r="K1033" s="78"/>
      <c r="L1033" s="78"/>
      <c r="M1033" s="78"/>
      <c r="N1033" s="78"/>
      <c r="O1033" s="78"/>
      <c r="P1033" s="78"/>
      <c r="Q1033" s="78"/>
      <c r="R1033" s="78"/>
      <c r="S1033" s="78"/>
      <c r="T1033" s="78"/>
      <c r="U1033" s="78"/>
      <c r="V1033" s="78"/>
      <c r="W1033" s="78"/>
      <c r="X1033" s="78"/>
      <c r="Y1033" s="78"/>
      <c r="Z1033" s="78"/>
    </row>
    <row r="1034">
      <c r="A1034" s="78"/>
      <c r="B1034" s="78"/>
      <c r="C1034" s="78"/>
      <c r="D1034" s="78"/>
      <c r="E1034" s="78"/>
      <c r="F1034" s="78"/>
      <c r="G1034" s="78"/>
      <c r="H1034" s="78"/>
      <c r="I1034" s="78"/>
      <c r="J1034" s="78"/>
      <c r="K1034" s="78"/>
      <c r="L1034" s="78"/>
      <c r="M1034" s="78"/>
      <c r="N1034" s="78"/>
      <c r="O1034" s="78"/>
      <c r="P1034" s="78"/>
      <c r="Q1034" s="78"/>
      <c r="R1034" s="78"/>
      <c r="S1034" s="78"/>
      <c r="T1034" s="78"/>
      <c r="U1034" s="78"/>
      <c r="V1034" s="78"/>
      <c r="W1034" s="78"/>
      <c r="X1034" s="78"/>
      <c r="Y1034" s="78"/>
      <c r="Z1034" s="78"/>
    </row>
    <row r="1035">
      <c r="A1035" s="78"/>
      <c r="B1035" s="78"/>
      <c r="C1035" s="78"/>
      <c r="D1035" s="78"/>
      <c r="E1035" s="78"/>
      <c r="F1035" s="78"/>
      <c r="G1035" s="78"/>
      <c r="H1035" s="78"/>
      <c r="I1035" s="78"/>
      <c r="J1035" s="78"/>
      <c r="K1035" s="78"/>
      <c r="L1035" s="78"/>
      <c r="M1035" s="78"/>
      <c r="N1035" s="78"/>
      <c r="O1035" s="78"/>
      <c r="P1035" s="78"/>
      <c r="Q1035" s="78"/>
      <c r="R1035" s="78"/>
      <c r="S1035" s="78"/>
      <c r="T1035" s="78"/>
      <c r="U1035" s="78"/>
      <c r="V1035" s="78"/>
      <c r="W1035" s="78"/>
      <c r="X1035" s="78"/>
      <c r="Y1035" s="78"/>
      <c r="Z1035" s="78"/>
    </row>
    <row r="1036">
      <c r="A1036" s="78"/>
      <c r="B1036" s="78"/>
      <c r="C1036" s="78"/>
      <c r="D1036" s="78"/>
      <c r="E1036" s="78"/>
      <c r="F1036" s="78"/>
      <c r="G1036" s="78"/>
      <c r="H1036" s="78"/>
      <c r="I1036" s="78"/>
      <c r="J1036" s="78"/>
      <c r="K1036" s="78"/>
      <c r="L1036" s="78"/>
      <c r="M1036" s="78"/>
      <c r="N1036" s="78"/>
      <c r="O1036" s="78"/>
      <c r="P1036" s="78"/>
      <c r="Q1036" s="78"/>
      <c r="R1036" s="78"/>
      <c r="S1036" s="78"/>
      <c r="T1036" s="78"/>
      <c r="U1036" s="78"/>
      <c r="V1036" s="78"/>
      <c r="W1036" s="78"/>
      <c r="X1036" s="78"/>
      <c r="Y1036" s="78"/>
      <c r="Z1036" s="78"/>
    </row>
    <row r="1037">
      <c r="A1037" s="78"/>
      <c r="B1037" s="78"/>
      <c r="C1037" s="78"/>
      <c r="D1037" s="78"/>
      <c r="E1037" s="78"/>
      <c r="F1037" s="78"/>
      <c r="G1037" s="78"/>
      <c r="H1037" s="78"/>
      <c r="I1037" s="78"/>
      <c r="J1037" s="78"/>
      <c r="K1037" s="78"/>
      <c r="L1037" s="78"/>
      <c r="M1037" s="78"/>
      <c r="N1037" s="78"/>
      <c r="O1037" s="78"/>
      <c r="P1037" s="78"/>
      <c r="Q1037" s="78"/>
      <c r="R1037" s="78"/>
      <c r="S1037" s="78"/>
      <c r="T1037" s="78"/>
      <c r="U1037" s="78"/>
      <c r="V1037" s="78"/>
      <c r="W1037" s="78"/>
      <c r="X1037" s="78"/>
      <c r="Y1037" s="78"/>
      <c r="Z1037" s="78"/>
    </row>
    <row r="1038">
      <c r="A1038" s="78"/>
      <c r="B1038" s="78"/>
      <c r="C1038" s="78"/>
      <c r="D1038" s="78"/>
      <c r="E1038" s="78"/>
      <c r="F1038" s="78"/>
      <c r="G1038" s="78"/>
      <c r="H1038" s="78"/>
      <c r="I1038" s="78"/>
      <c r="J1038" s="78"/>
      <c r="K1038" s="78"/>
      <c r="L1038" s="78"/>
      <c r="M1038" s="78"/>
      <c r="N1038" s="78"/>
      <c r="O1038" s="78"/>
      <c r="P1038" s="78"/>
      <c r="Q1038" s="78"/>
      <c r="R1038" s="78"/>
      <c r="S1038" s="78"/>
      <c r="T1038" s="78"/>
      <c r="U1038" s="78"/>
      <c r="V1038" s="78"/>
      <c r="W1038" s="78"/>
      <c r="X1038" s="78"/>
      <c r="Y1038" s="78"/>
      <c r="Z1038" s="78"/>
    </row>
    <row r="1039">
      <c r="A1039" s="78"/>
      <c r="B1039" s="78"/>
      <c r="C1039" s="78"/>
      <c r="D1039" s="78"/>
      <c r="E1039" s="78"/>
      <c r="F1039" s="78"/>
      <c r="G1039" s="78"/>
      <c r="H1039" s="78"/>
      <c r="I1039" s="78"/>
      <c r="J1039" s="78"/>
      <c r="K1039" s="78"/>
      <c r="L1039" s="78"/>
      <c r="M1039" s="78"/>
      <c r="N1039" s="78"/>
      <c r="O1039" s="78"/>
      <c r="P1039" s="78"/>
      <c r="Q1039" s="78"/>
      <c r="R1039" s="78"/>
      <c r="S1039" s="78"/>
      <c r="T1039" s="78"/>
      <c r="U1039" s="78"/>
      <c r="V1039" s="78"/>
      <c r="W1039" s="78"/>
      <c r="X1039" s="78"/>
      <c r="Y1039" s="78"/>
      <c r="Z1039" s="78"/>
    </row>
    <row r="1040">
      <c r="A1040" s="78"/>
      <c r="B1040" s="78"/>
      <c r="C1040" s="78"/>
      <c r="D1040" s="78"/>
      <c r="E1040" s="78"/>
      <c r="F1040" s="78"/>
      <c r="G1040" s="78"/>
      <c r="H1040" s="78"/>
      <c r="I1040" s="78"/>
      <c r="J1040" s="78"/>
      <c r="K1040" s="78"/>
      <c r="L1040" s="78"/>
      <c r="M1040" s="78"/>
      <c r="N1040" s="78"/>
      <c r="O1040" s="78"/>
      <c r="P1040" s="78"/>
      <c r="Q1040" s="78"/>
      <c r="R1040" s="78"/>
      <c r="S1040" s="78"/>
      <c r="T1040" s="78"/>
      <c r="U1040" s="78"/>
      <c r="V1040" s="78"/>
      <c r="W1040" s="78"/>
      <c r="X1040" s="78"/>
      <c r="Y1040" s="78"/>
      <c r="Z1040" s="78"/>
    </row>
    <row r="1041">
      <c r="A1041" s="78"/>
      <c r="B1041" s="78"/>
      <c r="C1041" s="78"/>
      <c r="D1041" s="78"/>
      <c r="E1041" s="78"/>
      <c r="F1041" s="78"/>
      <c r="G1041" s="78"/>
      <c r="H1041" s="78"/>
      <c r="I1041" s="78"/>
      <c r="J1041" s="78"/>
      <c r="K1041" s="78"/>
      <c r="L1041" s="78"/>
      <c r="M1041" s="78"/>
      <c r="N1041" s="78"/>
      <c r="O1041" s="78"/>
      <c r="P1041" s="78"/>
      <c r="Q1041" s="78"/>
      <c r="R1041" s="78"/>
      <c r="S1041" s="78"/>
      <c r="T1041" s="78"/>
      <c r="U1041" s="78"/>
      <c r="V1041" s="78"/>
      <c r="W1041" s="78"/>
      <c r="X1041" s="78"/>
      <c r="Y1041" s="78"/>
      <c r="Z1041" s="78"/>
    </row>
    <row r="1042">
      <c r="A1042" s="78"/>
      <c r="B1042" s="78"/>
      <c r="C1042" s="78"/>
      <c r="D1042" s="78"/>
      <c r="E1042" s="78"/>
      <c r="F1042" s="78"/>
      <c r="G1042" s="78"/>
      <c r="H1042" s="78"/>
      <c r="I1042" s="78"/>
      <c r="J1042" s="78"/>
      <c r="K1042" s="78"/>
      <c r="L1042" s="78"/>
      <c r="M1042" s="78"/>
      <c r="N1042" s="78"/>
      <c r="O1042" s="78"/>
      <c r="P1042" s="78"/>
      <c r="Q1042" s="78"/>
      <c r="R1042" s="78"/>
      <c r="S1042" s="78"/>
      <c r="T1042" s="78"/>
      <c r="U1042" s="78"/>
      <c r="V1042" s="78"/>
      <c r="W1042" s="78"/>
      <c r="X1042" s="78"/>
      <c r="Y1042" s="78"/>
      <c r="Z1042" s="78"/>
    </row>
    <row r="1043">
      <c r="A1043" s="78"/>
      <c r="B1043" s="78"/>
      <c r="C1043" s="78"/>
      <c r="D1043" s="78"/>
      <c r="E1043" s="78"/>
      <c r="F1043" s="78"/>
      <c r="G1043" s="78"/>
      <c r="H1043" s="78"/>
      <c r="I1043" s="78"/>
      <c r="J1043" s="78"/>
      <c r="K1043" s="78"/>
      <c r="L1043" s="78"/>
      <c r="M1043" s="78"/>
      <c r="N1043" s="78"/>
      <c r="O1043" s="78"/>
      <c r="P1043" s="78"/>
      <c r="Q1043" s="78"/>
      <c r="R1043" s="78"/>
      <c r="S1043" s="78"/>
      <c r="T1043" s="78"/>
      <c r="U1043" s="78"/>
      <c r="V1043" s="78"/>
      <c r="W1043" s="78"/>
      <c r="X1043" s="78"/>
      <c r="Y1043" s="78"/>
      <c r="Z1043" s="78"/>
    </row>
    <row r="1044">
      <c r="A1044" s="78"/>
      <c r="B1044" s="78"/>
      <c r="C1044" s="78"/>
      <c r="D1044" s="78"/>
      <c r="E1044" s="78"/>
      <c r="F1044" s="78"/>
      <c r="G1044" s="78"/>
      <c r="H1044" s="78"/>
      <c r="I1044" s="78"/>
      <c r="J1044" s="78"/>
      <c r="K1044" s="78"/>
      <c r="L1044" s="78"/>
      <c r="M1044" s="78"/>
      <c r="N1044" s="78"/>
      <c r="O1044" s="78"/>
      <c r="P1044" s="78"/>
      <c r="Q1044" s="78"/>
      <c r="R1044" s="78"/>
      <c r="S1044" s="78"/>
      <c r="T1044" s="78"/>
      <c r="U1044" s="78"/>
      <c r="V1044" s="78"/>
      <c r="W1044" s="78"/>
      <c r="X1044" s="78"/>
      <c r="Y1044" s="78"/>
      <c r="Z1044" s="78"/>
    </row>
    <row r="1045">
      <c r="A1045" s="78"/>
      <c r="B1045" s="78"/>
      <c r="C1045" s="78"/>
      <c r="D1045" s="78"/>
      <c r="E1045" s="78"/>
      <c r="F1045" s="78"/>
      <c r="G1045" s="78"/>
      <c r="H1045" s="78"/>
      <c r="I1045" s="78"/>
      <c r="J1045" s="78"/>
      <c r="K1045" s="78"/>
      <c r="L1045" s="78"/>
      <c r="M1045" s="78"/>
      <c r="N1045" s="78"/>
      <c r="O1045" s="78"/>
      <c r="P1045" s="78"/>
      <c r="Q1045" s="78"/>
      <c r="R1045" s="78"/>
      <c r="S1045" s="78"/>
      <c r="T1045" s="78"/>
      <c r="U1045" s="78"/>
      <c r="V1045" s="78"/>
      <c r="W1045" s="78"/>
      <c r="X1045" s="78"/>
      <c r="Y1045" s="78"/>
      <c r="Z1045" s="78"/>
    </row>
    <row r="1046">
      <c r="A1046" s="78"/>
      <c r="B1046" s="78"/>
      <c r="C1046" s="78"/>
      <c r="D1046" s="78"/>
      <c r="E1046" s="78"/>
      <c r="F1046" s="78"/>
      <c r="G1046" s="78"/>
      <c r="H1046" s="78"/>
      <c r="I1046" s="78"/>
      <c r="J1046" s="78"/>
      <c r="K1046" s="78"/>
      <c r="L1046" s="78"/>
      <c r="M1046" s="78"/>
      <c r="N1046" s="78"/>
      <c r="O1046" s="78"/>
      <c r="P1046" s="78"/>
      <c r="Q1046" s="78"/>
      <c r="R1046" s="78"/>
      <c r="S1046" s="78"/>
      <c r="T1046" s="78"/>
      <c r="U1046" s="78"/>
      <c r="V1046" s="78"/>
      <c r="W1046" s="78"/>
      <c r="X1046" s="78"/>
      <c r="Y1046" s="78"/>
      <c r="Z1046" s="78"/>
    </row>
    <row r="1047">
      <c r="A1047" s="78"/>
      <c r="B1047" s="78"/>
      <c r="C1047" s="78"/>
      <c r="D1047" s="78"/>
      <c r="E1047" s="78"/>
      <c r="F1047" s="78"/>
      <c r="G1047" s="78"/>
      <c r="H1047" s="78"/>
      <c r="I1047" s="78"/>
      <c r="J1047" s="78"/>
      <c r="K1047" s="78"/>
      <c r="L1047" s="78"/>
      <c r="M1047" s="78"/>
      <c r="N1047" s="78"/>
      <c r="O1047" s="78"/>
      <c r="P1047" s="78"/>
      <c r="Q1047" s="78"/>
      <c r="R1047" s="78"/>
      <c r="S1047" s="78"/>
      <c r="T1047" s="78"/>
      <c r="U1047" s="78"/>
      <c r="V1047" s="78"/>
      <c r="W1047" s="78"/>
      <c r="X1047" s="78"/>
      <c r="Y1047" s="78"/>
      <c r="Z1047" s="78"/>
    </row>
    <row r="1048">
      <c r="A1048" s="78"/>
      <c r="B1048" s="78"/>
      <c r="C1048" s="78"/>
      <c r="D1048" s="78"/>
      <c r="E1048" s="78"/>
      <c r="F1048" s="78"/>
      <c r="G1048" s="78"/>
      <c r="H1048" s="78"/>
      <c r="I1048" s="78"/>
      <c r="J1048" s="78"/>
      <c r="K1048" s="78"/>
      <c r="L1048" s="78"/>
      <c r="M1048" s="78"/>
      <c r="N1048" s="78"/>
      <c r="O1048" s="78"/>
      <c r="P1048" s="78"/>
      <c r="Q1048" s="78"/>
      <c r="R1048" s="78"/>
      <c r="S1048" s="78"/>
      <c r="T1048" s="78"/>
      <c r="U1048" s="78"/>
      <c r="V1048" s="78"/>
      <c r="W1048" s="78"/>
      <c r="X1048" s="78"/>
      <c r="Y1048" s="78"/>
      <c r="Z1048" s="78"/>
    </row>
    <row r="1049">
      <c r="A1049" s="78"/>
      <c r="B1049" s="78"/>
      <c r="C1049" s="78"/>
      <c r="D1049" s="78"/>
      <c r="E1049" s="78"/>
      <c r="F1049" s="78"/>
      <c r="G1049" s="78"/>
      <c r="H1049" s="78"/>
      <c r="I1049" s="78"/>
      <c r="J1049" s="78"/>
      <c r="K1049" s="78"/>
      <c r="L1049" s="78"/>
      <c r="M1049" s="78"/>
      <c r="N1049" s="78"/>
      <c r="O1049" s="78"/>
      <c r="P1049" s="78"/>
      <c r="Q1049" s="78"/>
      <c r="R1049" s="78"/>
      <c r="S1049" s="78"/>
      <c r="T1049" s="78"/>
      <c r="U1049" s="78"/>
      <c r="V1049" s="78"/>
      <c r="W1049" s="78"/>
      <c r="X1049" s="78"/>
      <c r="Y1049" s="78"/>
      <c r="Z1049" s="78"/>
    </row>
    <row r="1050">
      <c r="A1050" s="78"/>
      <c r="B1050" s="78"/>
      <c r="C1050" s="78"/>
      <c r="D1050" s="78"/>
      <c r="E1050" s="78"/>
      <c r="F1050" s="78"/>
      <c r="G1050" s="78"/>
      <c r="H1050" s="78"/>
      <c r="I1050" s="78"/>
      <c r="J1050" s="78"/>
      <c r="K1050" s="78"/>
      <c r="L1050" s="78"/>
      <c r="M1050" s="78"/>
      <c r="N1050" s="78"/>
      <c r="O1050" s="78"/>
      <c r="P1050" s="78"/>
      <c r="Q1050" s="78"/>
      <c r="R1050" s="78"/>
      <c r="S1050" s="78"/>
      <c r="T1050" s="78"/>
      <c r="U1050" s="78"/>
      <c r="V1050" s="78"/>
      <c r="W1050" s="78"/>
      <c r="X1050" s="78"/>
      <c r="Y1050" s="78"/>
      <c r="Z1050" s="78"/>
    </row>
    <row r="1051">
      <c r="A1051" s="78"/>
      <c r="B1051" s="78"/>
      <c r="C1051" s="78"/>
      <c r="D1051" s="78"/>
      <c r="E1051" s="78"/>
      <c r="F1051" s="78"/>
      <c r="G1051" s="78"/>
      <c r="H1051" s="78"/>
      <c r="I1051" s="78"/>
      <c r="J1051" s="78"/>
      <c r="K1051" s="78"/>
      <c r="L1051" s="78"/>
      <c r="M1051" s="78"/>
      <c r="N1051" s="78"/>
      <c r="O1051" s="78"/>
      <c r="P1051" s="78"/>
      <c r="Q1051" s="78"/>
      <c r="R1051" s="78"/>
      <c r="S1051" s="78"/>
      <c r="T1051" s="78"/>
      <c r="U1051" s="78"/>
      <c r="V1051" s="78"/>
      <c r="W1051" s="78"/>
      <c r="X1051" s="78"/>
      <c r="Y1051" s="78"/>
      <c r="Z1051" s="78"/>
    </row>
    <row r="1052">
      <c r="A1052" s="78"/>
      <c r="B1052" s="78"/>
      <c r="C1052" s="78"/>
      <c r="D1052" s="78"/>
      <c r="E1052" s="78"/>
      <c r="F1052" s="78"/>
      <c r="G1052" s="78"/>
      <c r="H1052" s="78"/>
      <c r="I1052" s="78"/>
      <c r="J1052" s="78"/>
      <c r="K1052" s="78"/>
      <c r="L1052" s="78"/>
      <c r="M1052" s="78"/>
      <c r="N1052" s="78"/>
      <c r="O1052" s="78"/>
      <c r="P1052" s="78"/>
      <c r="Q1052" s="78"/>
      <c r="R1052" s="78"/>
      <c r="S1052" s="78"/>
      <c r="T1052" s="78"/>
      <c r="U1052" s="78"/>
      <c r="V1052" s="78"/>
      <c r="W1052" s="78"/>
      <c r="X1052" s="78"/>
      <c r="Y1052" s="78"/>
      <c r="Z1052" s="78"/>
    </row>
    <row r="1053">
      <c r="A1053" s="78"/>
      <c r="B1053" s="78"/>
      <c r="C1053" s="78"/>
      <c r="D1053" s="78"/>
      <c r="E1053" s="78"/>
      <c r="F1053" s="78"/>
      <c r="G1053" s="78"/>
      <c r="H1053" s="78"/>
      <c r="I1053" s="78"/>
      <c r="J1053" s="78"/>
      <c r="K1053" s="78"/>
      <c r="L1053" s="78"/>
      <c r="M1053" s="78"/>
      <c r="N1053" s="78"/>
      <c r="O1053" s="78"/>
      <c r="P1053" s="78"/>
      <c r="Q1053" s="78"/>
      <c r="R1053" s="78"/>
      <c r="S1053" s="78"/>
      <c r="T1053" s="78"/>
      <c r="U1053" s="78"/>
      <c r="V1053" s="78"/>
      <c r="W1053" s="78"/>
      <c r="X1053" s="78"/>
      <c r="Y1053" s="78"/>
      <c r="Z1053" s="78"/>
    </row>
    <row r="1054">
      <c r="A1054" s="78"/>
      <c r="B1054" s="78"/>
      <c r="C1054" s="78"/>
      <c r="D1054" s="78"/>
      <c r="E1054" s="78"/>
      <c r="F1054" s="78"/>
      <c r="G1054" s="78"/>
      <c r="H1054" s="78"/>
      <c r="I1054" s="78"/>
      <c r="J1054" s="78"/>
      <c r="K1054" s="78"/>
      <c r="L1054" s="78"/>
      <c r="M1054" s="78"/>
      <c r="N1054" s="78"/>
      <c r="O1054" s="78"/>
      <c r="P1054" s="78"/>
      <c r="Q1054" s="78"/>
      <c r="R1054" s="78"/>
      <c r="S1054" s="78"/>
      <c r="T1054" s="78"/>
      <c r="U1054" s="78"/>
      <c r="V1054" s="78"/>
      <c r="W1054" s="78"/>
      <c r="X1054" s="78"/>
      <c r="Y1054" s="78"/>
      <c r="Z1054" s="78"/>
    </row>
    <row r="1055">
      <c r="A1055" s="78"/>
      <c r="B1055" s="78"/>
      <c r="C1055" s="78"/>
      <c r="D1055" s="78"/>
      <c r="E1055" s="78"/>
      <c r="F1055" s="78"/>
      <c r="G1055" s="78"/>
      <c r="H1055" s="78"/>
      <c r="I1055" s="78"/>
      <c r="J1055" s="78"/>
      <c r="K1055" s="78"/>
      <c r="L1055" s="78"/>
      <c r="M1055" s="78"/>
      <c r="N1055" s="78"/>
      <c r="O1055" s="78"/>
      <c r="P1055" s="78"/>
      <c r="Q1055" s="78"/>
      <c r="R1055" s="78"/>
      <c r="S1055" s="78"/>
      <c r="T1055" s="78"/>
      <c r="U1055" s="78"/>
      <c r="V1055" s="78"/>
      <c r="W1055" s="78"/>
      <c r="X1055" s="78"/>
      <c r="Y1055" s="78"/>
      <c r="Z1055" s="78"/>
    </row>
    <row r="1056">
      <c r="A1056" s="78"/>
      <c r="B1056" s="78"/>
      <c r="C1056" s="78"/>
      <c r="D1056" s="78"/>
      <c r="E1056" s="78"/>
      <c r="F1056" s="78"/>
      <c r="G1056" s="78"/>
      <c r="H1056" s="78"/>
      <c r="I1056" s="78"/>
      <c r="J1056" s="78"/>
      <c r="K1056" s="78"/>
      <c r="L1056" s="78"/>
      <c r="M1056" s="78"/>
      <c r="N1056" s="78"/>
      <c r="O1056" s="78"/>
      <c r="P1056" s="78"/>
      <c r="Q1056" s="78"/>
      <c r="R1056" s="78"/>
      <c r="S1056" s="78"/>
      <c r="T1056" s="78"/>
      <c r="U1056" s="78"/>
      <c r="V1056" s="78"/>
      <c r="W1056" s="78"/>
      <c r="X1056" s="78"/>
      <c r="Y1056" s="78"/>
      <c r="Z1056" s="78"/>
    </row>
    <row r="1057">
      <c r="A1057" s="78"/>
      <c r="B1057" s="78"/>
      <c r="C1057" s="78"/>
      <c r="D1057" s="78"/>
      <c r="E1057" s="78"/>
      <c r="F1057" s="78"/>
      <c r="G1057" s="78"/>
      <c r="H1057" s="78"/>
      <c r="I1057" s="78"/>
      <c r="J1057" s="78"/>
      <c r="K1057" s="78"/>
      <c r="L1057" s="78"/>
      <c r="M1057" s="78"/>
      <c r="N1057" s="78"/>
      <c r="O1057" s="78"/>
      <c r="P1057" s="78"/>
      <c r="Q1057" s="78"/>
      <c r="R1057" s="78"/>
      <c r="S1057" s="78"/>
      <c r="T1057" s="78"/>
      <c r="U1057" s="78"/>
      <c r="V1057" s="78"/>
      <c r="W1057" s="78"/>
      <c r="X1057" s="78"/>
      <c r="Y1057" s="78"/>
      <c r="Z1057" s="78"/>
    </row>
    <row r="1058">
      <c r="A1058" s="78"/>
      <c r="B1058" s="78"/>
      <c r="C1058" s="78"/>
      <c r="D1058" s="78"/>
      <c r="E1058" s="78"/>
      <c r="F1058" s="78"/>
      <c r="G1058" s="78"/>
      <c r="H1058" s="78"/>
      <c r="I1058" s="78"/>
      <c r="J1058" s="78"/>
      <c r="K1058" s="78"/>
      <c r="L1058" s="78"/>
      <c r="M1058" s="78"/>
      <c r="N1058" s="78"/>
      <c r="O1058" s="78"/>
      <c r="P1058" s="78"/>
      <c r="Q1058" s="78"/>
      <c r="R1058" s="78"/>
      <c r="S1058" s="78"/>
      <c r="T1058" s="78"/>
      <c r="U1058" s="78"/>
      <c r="V1058" s="78"/>
      <c r="W1058" s="78"/>
      <c r="X1058" s="78"/>
      <c r="Y1058" s="78"/>
      <c r="Z1058" s="78"/>
    </row>
    <row r="1059">
      <c r="A1059" s="78"/>
      <c r="B1059" s="78"/>
      <c r="C1059" s="78"/>
      <c r="D1059" s="78"/>
      <c r="E1059" s="78"/>
      <c r="F1059" s="78"/>
      <c r="G1059" s="78"/>
      <c r="H1059" s="78"/>
      <c r="I1059" s="78"/>
      <c r="J1059" s="78"/>
      <c r="K1059" s="78"/>
      <c r="L1059" s="78"/>
      <c r="M1059" s="78"/>
      <c r="N1059" s="78"/>
      <c r="O1059" s="78"/>
      <c r="P1059" s="78"/>
      <c r="Q1059" s="78"/>
      <c r="R1059" s="78"/>
      <c r="S1059" s="78"/>
      <c r="T1059" s="78"/>
      <c r="U1059" s="78"/>
      <c r="V1059" s="78"/>
      <c r="W1059" s="78"/>
      <c r="X1059" s="78"/>
      <c r="Y1059" s="78"/>
      <c r="Z1059" s="78"/>
    </row>
    <row r="1060">
      <c r="A1060" s="78"/>
      <c r="B1060" s="78"/>
      <c r="C1060" s="78"/>
      <c r="D1060" s="78"/>
      <c r="E1060" s="78"/>
      <c r="F1060" s="78"/>
      <c r="G1060" s="78"/>
      <c r="H1060" s="78"/>
      <c r="I1060" s="78"/>
      <c r="J1060" s="78"/>
      <c r="K1060" s="78"/>
      <c r="L1060" s="78"/>
      <c r="M1060" s="78"/>
      <c r="N1060" s="78"/>
      <c r="O1060" s="78"/>
      <c r="P1060" s="78"/>
      <c r="Q1060" s="78"/>
      <c r="R1060" s="78"/>
      <c r="S1060" s="78"/>
      <c r="T1060" s="78"/>
      <c r="U1060" s="78"/>
      <c r="V1060" s="78"/>
      <c r="W1060" s="78"/>
      <c r="X1060" s="78"/>
      <c r="Y1060" s="78"/>
      <c r="Z1060" s="78"/>
    </row>
    <row r="1061">
      <c r="A1061" s="78"/>
      <c r="B1061" s="78"/>
      <c r="C1061" s="78"/>
      <c r="D1061" s="78"/>
      <c r="E1061" s="78"/>
      <c r="F1061" s="78"/>
      <c r="G1061" s="78"/>
      <c r="H1061" s="78"/>
      <c r="I1061" s="78"/>
      <c r="J1061" s="78"/>
      <c r="K1061" s="78"/>
      <c r="L1061" s="78"/>
      <c r="M1061" s="78"/>
      <c r="N1061" s="78"/>
      <c r="O1061" s="78"/>
      <c r="P1061" s="78"/>
      <c r="Q1061" s="78"/>
      <c r="R1061" s="78"/>
      <c r="S1061" s="78"/>
      <c r="T1061" s="78"/>
      <c r="U1061" s="78"/>
      <c r="V1061" s="78"/>
      <c r="W1061" s="78"/>
      <c r="X1061" s="78"/>
      <c r="Y1061" s="78"/>
      <c r="Z1061" s="78"/>
    </row>
    <row r="1062">
      <c r="A1062" s="78"/>
      <c r="B1062" s="78"/>
      <c r="C1062" s="78"/>
      <c r="D1062" s="78"/>
      <c r="E1062" s="78"/>
      <c r="F1062" s="78"/>
      <c r="G1062" s="78"/>
      <c r="H1062" s="78"/>
      <c r="I1062" s="78"/>
      <c r="J1062" s="78"/>
      <c r="K1062" s="78"/>
      <c r="L1062" s="78"/>
      <c r="M1062" s="78"/>
      <c r="N1062" s="78"/>
      <c r="O1062" s="78"/>
      <c r="P1062" s="78"/>
      <c r="Q1062" s="78"/>
      <c r="R1062" s="78"/>
      <c r="S1062" s="78"/>
      <c r="T1062" s="78"/>
      <c r="U1062" s="78"/>
      <c r="V1062" s="78"/>
      <c r="W1062" s="78"/>
      <c r="X1062" s="78"/>
      <c r="Y1062" s="78"/>
      <c r="Z1062" s="78"/>
    </row>
    <row r="1063">
      <c r="A1063" s="78"/>
      <c r="B1063" s="78"/>
      <c r="C1063" s="78"/>
      <c r="D1063" s="78"/>
      <c r="E1063" s="78"/>
      <c r="F1063" s="78"/>
      <c r="G1063" s="78"/>
      <c r="H1063" s="78"/>
      <c r="I1063" s="78"/>
      <c r="J1063" s="78"/>
      <c r="K1063" s="78"/>
      <c r="L1063" s="78"/>
      <c r="M1063" s="78"/>
      <c r="N1063" s="78"/>
      <c r="O1063" s="78"/>
      <c r="P1063" s="78"/>
      <c r="Q1063" s="78"/>
      <c r="R1063" s="78"/>
      <c r="S1063" s="78"/>
      <c r="T1063" s="78"/>
      <c r="U1063" s="78"/>
      <c r="V1063" s="78"/>
      <c r="W1063" s="78"/>
      <c r="X1063" s="78"/>
      <c r="Y1063" s="78"/>
      <c r="Z1063" s="78"/>
    </row>
    <row r="1064">
      <c r="A1064" s="78"/>
      <c r="B1064" s="78"/>
      <c r="C1064" s="78"/>
      <c r="D1064" s="78"/>
      <c r="E1064" s="78"/>
      <c r="F1064" s="78"/>
      <c r="G1064" s="78"/>
      <c r="H1064" s="78"/>
      <c r="I1064" s="78"/>
      <c r="J1064" s="78"/>
      <c r="K1064" s="78"/>
      <c r="L1064" s="78"/>
      <c r="M1064" s="78"/>
      <c r="N1064" s="78"/>
      <c r="O1064" s="78"/>
      <c r="P1064" s="78"/>
      <c r="Q1064" s="78"/>
      <c r="R1064" s="78"/>
      <c r="S1064" s="78"/>
      <c r="T1064" s="78"/>
      <c r="U1064" s="78"/>
      <c r="V1064" s="78"/>
      <c r="W1064" s="78"/>
      <c r="X1064" s="78"/>
      <c r="Y1064" s="78"/>
      <c r="Z1064" s="78"/>
    </row>
  </sheetData>
  <mergeCells count="155">
    <mergeCell ref="D202:G204"/>
    <mergeCell ref="D205:G205"/>
    <mergeCell ref="E213:H213"/>
    <mergeCell ref="E214:H216"/>
    <mergeCell ref="E217:H217"/>
    <mergeCell ref="D234:G234"/>
    <mergeCell ref="D235:G237"/>
    <mergeCell ref="A201:B201"/>
    <mergeCell ref="A202:B202"/>
    <mergeCell ref="A210:B210"/>
    <mergeCell ref="A212:C212"/>
    <mergeCell ref="A231:C231"/>
    <mergeCell ref="A234:B234"/>
    <mergeCell ref="A241:B241"/>
    <mergeCell ref="A2:E2"/>
    <mergeCell ref="A110:E110"/>
    <mergeCell ref="A113:D113"/>
    <mergeCell ref="F113:I113"/>
    <mergeCell ref="F114:I117"/>
    <mergeCell ref="F118:I122"/>
    <mergeCell ref="A124:D124"/>
    <mergeCell ref="A127:C127"/>
    <mergeCell ref="E127:H127"/>
    <mergeCell ref="E128:H131"/>
    <mergeCell ref="E132:H136"/>
    <mergeCell ref="A138:C138"/>
    <mergeCell ref="A141:C141"/>
    <mergeCell ref="E142:H142"/>
    <mergeCell ref="E143:H146"/>
    <mergeCell ref="E147:H151"/>
    <mergeCell ref="A152:C152"/>
    <mergeCell ref="A155:K155"/>
    <mergeCell ref="M156:P156"/>
    <mergeCell ref="M157:P161"/>
    <mergeCell ref="M162:P166"/>
    <mergeCell ref="A182:K182"/>
    <mergeCell ref="A185:B185"/>
    <mergeCell ref="D185:G185"/>
    <mergeCell ref="A186:B186"/>
    <mergeCell ref="D186:G188"/>
    <mergeCell ref="D189:G189"/>
    <mergeCell ref="A190:B190"/>
    <mergeCell ref="A193:B193"/>
    <mergeCell ref="D193:G193"/>
    <mergeCell ref="A194:B194"/>
    <mergeCell ref="D194:G196"/>
    <mergeCell ref="D197:G197"/>
    <mergeCell ref="A198:B198"/>
    <mergeCell ref="D201:G201"/>
    <mergeCell ref="D238:G238"/>
    <mergeCell ref="F244:I244"/>
    <mergeCell ref="F245:I247"/>
    <mergeCell ref="F248:I248"/>
    <mergeCell ref="A244:D244"/>
    <mergeCell ref="A245:D245"/>
    <mergeCell ref="A247:A248"/>
    <mergeCell ref="A249:A254"/>
    <mergeCell ref="A255:A259"/>
    <mergeCell ref="A260:A267"/>
    <mergeCell ref="A268:D268"/>
    <mergeCell ref="E332:H332"/>
    <mergeCell ref="E333:H335"/>
    <mergeCell ref="E336:H336"/>
    <mergeCell ref="A338:C338"/>
    <mergeCell ref="E340:H340"/>
    <mergeCell ref="E341:H343"/>
    <mergeCell ref="E344:H344"/>
    <mergeCell ref="D349:E349"/>
    <mergeCell ref="A369:E369"/>
    <mergeCell ref="A372:E372"/>
    <mergeCell ref="G373:H375"/>
    <mergeCell ref="A389:E389"/>
    <mergeCell ref="A392:E392"/>
    <mergeCell ref="G394:H396"/>
    <mergeCell ref="A452:C452"/>
    <mergeCell ref="E452:H452"/>
    <mergeCell ref="E453:H455"/>
    <mergeCell ref="E456:H456"/>
    <mergeCell ref="A472:C472"/>
    <mergeCell ref="A475:C475"/>
    <mergeCell ref="E475:H475"/>
    <mergeCell ref="E476:H478"/>
    <mergeCell ref="E479:H479"/>
    <mergeCell ref="A484:C484"/>
    <mergeCell ref="A485:C485"/>
    <mergeCell ref="G489:J489"/>
    <mergeCell ref="G490:J492"/>
    <mergeCell ref="G493:J493"/>
    <mergeCell ref="A488:E488"/>
    <mergeCell ref="A515:E515"/>
    <mergeCell ref="A519:B519"/>
    <mergeCell ref="D519:G519"/>
    <mergeCell ref="D520:G522"/>
    <mergeCell ref="D523:G523"/>
    <mergeCell ref="A531:B531"/>
    <mergeCell ref="E545:H547"/>
    <mergeCell ref="E548:H548"/>
    <mergeCell ref="A569:B569"/>
    <mergeCell ref="A570:C570"/>
    <mergeCell ref="A573:C573"/>
    <mergeCell ref="E573:H573"/>
    <mergeCell ref="E574:H576"/>
    <mergeCell ref="E577:H577"/>
    <mergeCell ref="A534:B534"/>
    <mergeCell ref="D534:G534"/>
    <mergeCell ref="D535:G537"/>
    <mergeCell ref="D538:G538"/>
    <mergeCell ref="A541:B541"/>
    <mergeCell ref="A544:C544"/>
    <mergeCell ref="E544:H544"/>
    <mergeCell ref="A271:G271"/>
    <mergeCell ref="I272:L272"/>
    <mergeCell ref="I273:L275"/>
    <mergeCell ref="I276:L276"/>
    <mergeCell ref="A277:G277"/>
    <mergeCell ref="A280:G280"/>
    <mergeCell ref="I280:L280"/>
    <mergeCell ref="I281:L283"/>
    <mergeCell ref="I284:L284"/>
    <mergeCell ref="A285:G285"/>
    <mergeCell ref="I287:L287"/>
    <mergeCell ref="A288:G288"/>
    <mergeCell ref="I288:L290"/>
    <mergeCell ref="I291:L291"/>
    <mergeCell ref="K310:N310"/>
    <mergeCell ref="K311:N313"/>
    <mergeCell ref="K314:N314"/>
    <mergeCell ref="A294:G294"/>
    <mergeCell ref="A297:G297"/>
    <mergeCell ref="I297:L297"/>
    <mergeCell ref="I298:L300"/>
    <mergeCell ref="I301:L301"/>
    <mergeCell ref="A307:G307"/>
    <mergeCell ref="A310:I310"/>
    <mergeCell ref="A318:I318"/>
    <mergeCell ref="A321:D321"/>
    <mergeCell ref="F322:I322"/>
    <mergeCell ref="F323:I325"/>
    <mergeCell ref="F326:I326"/>
    <mergeCell ref="A329:D329"/>
    <mergeCell ref="A332:C332"/>
    <mergeCell ref="A345:C345"/>
    <mergeCell ref="A348:E348"/>
    <mergeCell ref="A349:A350"/>
    <mergeCell ref="B349:C349"/>
    <mergeCell ref="G350:J350"/>
    <mergeCell ref="G351:J353"/>
    <mergeCell ref="G354:J354"/>
    <mergeCell ref="A409:E409"/>
    <mergeCell ref="A412:E412"/>
    <mergeCell ref="G417:H419"/>
    <mergeCell ref="A429:E429"/>
    <mergeCell ref="A432:E432"/>
    <mergeCell ref="G433:H435"/>
    <mergeCell ref="A449:E449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  <col customWidth="1" min="2" max="2" width="50.88"/>
    <col customWidth="1" min="3" max="3" width="21.75"/>
    <col customWidth="1" min="4" max="4" width="20.13"/>
  </cols>
  <sheetData>
    <row r="1">
      <c r="A1" s="65" t="s">
        <v>2433</v>
      </c>
      <c r="B1" s="4"/>
      <c r="C1" s="4"/>
      <c r="D1" s="5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>
      <c r="A2" s="68" t="s">
        <v>2434</v>
      </c>
      <c r="B2" s="68" t="s">
        <v>2435</v>
      </c>
      <c r="C2" s="68" t="s">
        <v>2436</v>
      </c>
      <c r="D2" s="68" t="s">
        <v>2437</v>
      </c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69" t="s">
        <v>2438</v>
      </c>
      <c r="B3" s="69" t="s">
        <v>2439</v>
      </c>
      <c r="C3" s="69" t="s">
        <v>2440</v>
      </c>
      <c r="D3" s="69" t="s">
        <v>2441</v>
      </c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>
      <c r="A4" s="69" t="s">
        <v>2442</v>
      </c>
      <c r="B4" s="69" t="s">
        <v>2443</v>
      </c>
      <c r="C4" s="69" t="s">
        <v>2128</v>
      </c>
      <c r="D4" s="69" t="s">
        <v>2444</v>
      </c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>
      <c r="A5" s="69" t="s">
        <v>2445</v>
      </c>
      <c r="B5" s="69" t="s">
        <v>2446</v>
      </c>
      <c r="C5" s="69" t="s">
        <v>2440</v>
      </c>
      <c r="D5" s="193">
        <v>45748.0</v>
      </c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69" t="s">
        <v>2447</v>
      </c>
      <c r="B6" s="69" t="s">
        <v>2448</v>
      </c>
      <c r="C6" s="69" t="s">
        <v>2128</v>
      </c>
      <c r="D6" s="69" t="s">
        <v>2449</v>
      </c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>
      <c r="A7" s="69" t="s">
        <v>2450</v>
      </c>
      <c r="B7" s="69" t="s">
        <v>2451</v>
      </c>
      <c r="C7" s="69" t="s">
        <v>2440</v>
      </c>
      <c r="D7" s="69" t="s">
        <v>2452</v>
      </c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69" t="s">
        <v>2453</v>
      </c>
      <c r="B8" s="69" t="s">
        <v>2454</v>
      </c>
      <c r="C8" s="69" t="s">
        <v>2128</v>
      </c>
      <c r="D8" s="69" t="s">
        <v>2455</v>
      </c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>
      <c r="A9" s="69" t="s">
        <v>2456</v>
      </c>
      <c r="B9" s="69" t="s">
        <v>2457</v>
      </c>
      <c r="C9" s="69" t="s">
        <v>2128</v>
      </c>
      <c r="D9" s="69" t="s">
        <v>2455</v>
      </c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>
      <c r="A10" s="69" t="s">
        <v>801</v>
      </c>
      <c r="B10" s="69" t="s">
        <v>2458</v>
      </c>
      <c r="C10" s="69" t="s">
        <v>2128</v>
      </c>
      <c r="D10" s="69" t="s">
        <v>2455</v>
      </c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>
      <c r="A11" s="69" t="s">
        <v>2459</v>
      </c>
      <c r="B11" s="69" t="s">
        <v>2460</v>
      </c>
      <c r="C11" s="69" t="s">
        <v>2461</v>
      </c>
      <c r="D11" s="69" t="s">
        <v>2462</v>
      </c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>
      <c r="A12" s="194"/>
      <c r="B12" s="4"/>
      <c r="C12" s="4"/>
      <c r="D12" s="5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>
      <c r="A14" s="65" t="s">
        <v>2463</v>
      </c>
      <c r="B14" s="4"/>
      <c r="C14" s="4"/>
      <c r="D14" s="5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68" t="s">
        <v>2464</v>
      </c>
      <c r="B15" s="68" t="s">
        <v>2465</v>
      </c>
      <c r="C15" s="68" t="s">
        <v>2466</v>
      </c>
      <c r="D15" s="68" t="s">
        <v>2467</v>
      </c>
      <c r="E15" s="78"/>
      <c r="F15" s="195"/>
      <c r="G15" s="195"/>
      <c r="H15" s="195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69" t="s">
        <v>2468</v>
      </c>
      <c r="B16" s="69" t="s">
        <v>2469</v>
      </c>
      <c r="C16" s="196">
        <v>45704.0</v>
      </c>
      <c r="D16" s="196">
        <v>45717.0</v>
      </c>
      <c r="E16" s="78"/>
      <c r="F16" s="195"/>
      <c r="G16" s="195"/>
      <c r="H16" s="195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>
      <c r="A17" s="69" t="s">
        <v>2470</v>
      </c>
      <c r="B17" s="69" t="s">
        <v>2471</v>
      </c>
      <c r="C17" s="196">
        <v>45696.0</v>
      </c>
      <c r="D17" s="196">
        <v>45696.0</v>
      </c>
      <c r="E17" s="78"/>
      <c r="F17" s="195"/>
      <c r="G17" s="195"/>
      <c r="H17" s="195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>
      <c r="A18" s="69" t="s">
        <v>2472</v>
      </c>
      <c r="B18" s="69" t="s">
        <v>2473</v>
      </c>
      <c r="C18" s="196">
        <v>45711.0</v>
      </c>
      <c r="D18" s="196">
        <v>45731.0</v>
      </c>
      <c r="E18" s="78"/>
      <c r="F18" s="195"/>
      <c r="G18" s="195"/>
      <c r="H18" s="195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>
      <c r="A19" s="69" t="s">
        <v>2474</v>
      </c>
      <c r="B19" s="196">
        <v>45762.0</v>
      </c>
      <c r="C19" s="196">
        <v>45711.0</v>
      </c>
      <c r="D19" s="69" t="s">
        <v>65</v>
      </c>
      <c r="E19" s="78"/>
      <c r="F19" s="195"/>
      <c r="G19" s="195"/>
      <c r="H19" s="195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69" t="s">
        <v>2475</v>
      </c>
      <c r="B20" s="196">
        <v>45726.0</v>
      </c>
      <c r="C20" s="196">
        <v>45688.0</v>
      </c>
      <c r="D20" s="196">
        <v>45688.0</v>
      </c>
      <c r="E20" s="78"/>
      <c r="F20" s="195"/>
      <c r="G20" s="195"/>
      <c r="H20" s="195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>
      <c r="A21" s="69" t="s">
        <v>2476</v>
      </c>
      <c r="B21" s="196">
        <v>45726.0</v>
      </c>
      <c r="C21" s="196">
        <v>45725.0</v>
      </c>
      <c r="D21" s="69" t="s">
        <v>65</v>
      </c>
      <c r="E21" s="78"/>
      <c r="F21" s="195"/>
      <c r="G21" s="195"/>
      <c r="H21" s="195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>
      <c r="A22" s="69" t="s">
        <v>2477</v>
      </c>
      <c r="B22" s="196">
        <v>45755.0</v>
      </c>
      <c r="C22" s="69" t="s">
        <v>2478</v>
      </c>
      <c r="D22" s="196">
        <v>45761.0</v>
      </c>
      <c r="E22" s="78"/>
      <c r="F22" s="195"/>
      <c r="G22" s="195"/>
      <c r="H22" s="195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>
      <c r="A23" s="69" t="s">
        <v>2479</v>
      </c>
      <c r="B23" s="196">
        <v>45755.0</v>
      </c>
      <c r="C23" s="196">
        <v>45710.0</v>
      </c>
      <c r="D23" s="196">
        <v>45724.0</v>
      </c>
      <c r="E23" s="78"/>
      <c r="F23" s="195"/>
      <c r="G23" s="195"/>
      <c r="H23" s="195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69" t="s">
        <v>2480</v>
      </c>
      <c r="B24" s="196">
        <v>45750.0</v>
      </c>
      <c r="C24" s="196">
        <v>45704.0</v>
      </c>
      <c r="D24" s="196">
        <v>45731.0</v>
      </c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>
      <c r="A25" s="69" t="s">
        <v>2481</v>
      </c>
      <c r="B25" s="196">
        <v>45751.0</v>
      </c>
      <c r="C25" s="196">
        <v>45704.0</v>
      </c>
      <c r="D25" s="196">
        <v>45717.0</v>
      </c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>
      <c r="A26" s="69" t="s">
        <v>2482</v>
      </c>
      <c r="B26" s="69" t="s">
        <v>2483</v>
      </c>
      <c r="C26" s="69" t="s">
        <v>2484</v>
      </c>
      <c r="D26" s="196">
        <v>45697.0</v>
      </c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>
      <c r="A27" s="69" t="s">
        <v>2485</v>
      </c>
      <c r="B27" s="196">
        <v>45743.0</v>
      </c>
      <c r="C27" s="196">
        <v>45704.0</v>
      </c>
      <c r="D27" s="196">
        <v>45731.0</v>
      </c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69" t="s">
        <v>2486</v>
      </c>
      <c r="B28" s="69" t="s">
        <v>2487</v>
      </c>
      <c r="C28" s="196">
        <v>45717.0</v>
      </c>
      <c r="D28" s="196">
        <v>45717.0</v>
      </c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>
      <c r="A29" s="69" t="s">
        <v>2488</v>
      </c>
      <c r="B29" s="196">
        <v>45775.0</v>
      </c>
      <c r="C29" s="196">
        <v>45704.0</v>
      </c>
      <c r="D29" s="196">
        <v>45704.0</v>
      </c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>
      <c r="A30" s="69" t="s">
        <v>2489</v>
      </c>
      <c r="B30" s="196">
        <v>45727.0</v>
      </c>
      <c r="C30" s="196">
        <v>45704.0</v>
      </c>
      <c r="D30" s="145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>
      <c r="A31" s="69" t="s">
        <v>2490</v>
      </c>
      <c r="B31" s="69" t="s">
        <v>2491</v>
      </c>
      <c r="C31" s="196">
        <v>45725.0</v>
      </c>
      <c r="D31" s="196">
        <v>45745.0</v>
      </c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69" t="s">
        <v>2450</v>
      </c>
      <c r="B32" s="196">
        <v>45703.0</v>
      </c>
      <c r="C32" s="196">
        <v>45696.0</v>
      </c>
      <c r="D32" s="69" t="s">
        <v>2492</v>
      </c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>
      <c r="A33" s="69" t="s">
        <v>2493</v>
      </c>
      <c r="B33" s="69" t="s">
        <v>2494</v>
      </c>
      <c r="C33" s="69" t="s">
        <v>2495</v>
      </c>
      <c r="D33" s="196">
        <v>45696.0</v>
      </c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>
      <c r="A34" s="69" t="s">
        <v>2496</v>
      </c>
      <c r="B34" s="196">
        <v>45705.0</v>
      </c>
      <c r="C34" s="196">
        <v>45697.0</v>
      </c>
      <c r="D34" s="196">
        <v>45697.0</v>
      </c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69" t="s">
        <v>2497</v>
      </c>
      <c r="B35" s="69" t="s">
        <v>2498</v>
      </c>
      <c r="C35" s="196">
        <v>45711.0</v>
      </c>
      <c r="D35" s="196">
        <v>45724.0</v>
      </c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>
      <c r="A36" s="69" t="s">
        <v>2499</v>
      </c>
      <c r="B36" s="196">
        <v>45701.0</v>
      </c>
      <c r="C36" s="196">
        <v>45725.0</v>
      </c>
      <c r="D36" s="196">
        <v>45735.0</v>
      </c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>
      <c r="A37" s="69" t="s">
        <v>2500</v>
      </c>
      <c r="B37" s="196">
        <v>45714.0</v>
      </c>
      <c r="C37" s="196">
        <v>45725.0</v>
      </c>
      <c r="D37" s="69" t="s">
        <v>65</v>
      </c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>
      <c r="A38" s="69" t="s">
        <v>2501</v>
      </c>
      <c r="B38" s="196">
        <v>45708.0</v>
      </c>
      <c r="C38" s="196">
        <v>45710.0</v>
      </c>
      <c r="D38" s="196">
        <v>45731.0</v>
      </c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69" t="s">
        <v>2502</v>
      </c>
      <c r="B39" s="196">
        <v>45777.0</v>
      </c>
      <c r="C39" s="196">
        <v>45725.0</v>
      </c>
      <c r="D39" s="196">
        <v>45735.0</v>
      </c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69" t="s">
        <v>2503</v>
      </c>
      <c r="B40" s="69" t="s">
        <v>2469</v>
      </c>
      <c r="C40" s="196">
        <v>45745.0</v>
      </c>
      <c r="D40" s="196">
        <v>45745.0</v>
      </c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>
      <c r="A41" s="69" t="s">
        <v>2504</v>
      </c>
      <c r="B41" s="69" t="s">
        <v>2469</v>
      </c>
      <c r="C41" s="196">
        <v>45745.0</v>
      </c>
      <c r="D41" s="196">
        <v>45745.0</v>
      </c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69" t="s">
        <v>2505</v>
      </c>
      <c r="B42" s="196">
        <v>45734.0</v>
      </c>
      <c r="C42" s="196">
        <v>45703.0</v>
      </c>
      <c r="D42" s="196">
        <v>45703.0</v>
      </c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>
      <c r="A43" s="69" t="s">
        <v>2506</v>
      </c>
      <c r="B43" s="69" t="s">
        <v>2469</v>
      </c>
      <c r="C43" s="196">
        <v>45710.0</v>
      </c>
      <c r="D43" s="196">
        <v>45710.0</v>
      </c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>
      <c r="A44" s="69" t="s">
        <v>2507</v>
      </c>
      <c r="B44" s="69" t="s">
        <v>2508</v>
      </c>
      <c r="C44" s="196">
        <v>45710.0</v>
      </c>
      <c r="D44" s="196">
        <v>45710.0</v>
      </c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>
      <c r="A45" s="69" t="s">
        <v>2509</v>
      </c>
      <c r="B45" s="196">
        <v>45769.0</v>
      </c>
      <c r="C45" s="196">
        <v>45710.0</v>
      </c>
      <c r="D45" s="196">
        <v>45731.0</v>
      </c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>
      <c r="A46" s="69" t="s">
        <v>2510</v>
      </c>
      <c r="B46" s="196">
        <v>45710.0</v>
      </c>
      <c r="C46" s="196">
        <v>45725.0</v>
      </c>
      <c r="D46" s="196">
        <v>45725.0</v>
      </c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>
      <c r="A47" s="69" t="s">
        <v>2511</v>
      </c>
      <c r="B47" s="196">
        <v>45755.0</v>
      </c>
      <c r="C47" s="196">
        <v>45696.0</v>
      </c>
      <c r="D47" s="69" t="s">
        <v>65</v>
      </c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>
      <c r="A48" s="69" t="s">
        <v>2512</v>
      </c>
      <c r="B48" s="69" t="s">
        <v>2513</v>
      </c>
      <c r="C48" s="196">
        <v>45704.0</v>
      </c>
      <c r="D48" s="196">
        <v>45717.0</v>
      </c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>
      <c r="A49" s="69" t="s">
        <v>2514</v>
      </c>
      <c r="B49" s="196">
        <v>45782.0</v>
      </c>
      <c r="C49" s="196">
        <v>45738.0</v>
      </c>
      <c r="D49" s="69" t="s">
        <v>65</v>
      </c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>
      <c r="A50" s="69" t="s">
        <v>2515</v>
      </c>
      <c r="B50" s="196">
        <v>45741.0</v>
      </c>
      <c r="C50" s="196">
        <v>45711.0</v>
      </c>
      <c r="D50" s="196">
        <v>45724.0</v>
      </c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>
      <c r="A51" s="69" t="s">
        <v>2516</v>
      </c>
      <c r="B51" s="196">
        <v>45737.0</v>
      </c>
      <c r="C51" s="196">
        <v>45711.0</v>
      </c>
      <c r="D51" s="196">
        <v>45724.0</v>
      </c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>
      <c r="A52" s="69" t="s">
        <v>2517</v>
      </c>
      <c r="B52" s="196">
        <v>45739.0</v>
      </c>
      <c r="C52" s="196">
        <v>45696.0</v>
      </c>
      <c r="D52" s="145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>
      <c r="A53" s="69" t="s">
        <v>2518</v>
      </c>
      <c r="B53" s="196">
        <v>45758.0</v>
      </c>
      <c r="C53" s="196">
        <v>45711.0</v>
      </c>
      <c r="D53" s="196">
        <v>45724.0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>
      <c r="A54" s="69" t="s">
        <v>2519</v>
      </c>
      <c r="B54" s="196">
        <v>45788.0</v>
      </c>
      <c r="C54" s="196">
        <v>45745.0</v>
      </c>
      <c r="D54" s="196">
        <v>45745.0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>
      <c r="A55" s="69" t="s">
        <v>2520</v>
      </c>
      <c r="B55" s="196">
        <v>45726.0</v>
      </c>
      <c r="C55" s="196">
        <v>45688.0</v>
      </c>
      <c r="D55" s="196">
        <v>45688.0</v>
      </c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>
      <c r="A56" s="69" t="s">
        <v>2521</v>
      </c>
      <c r="B56" s="69" t="s">
        <v>2522</v>
      </c>
      <c r="C56" s="196">
        <v>45725.0</v>
      </c>
      <c r="D56" s="196">
        <v>45725.0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>
      <c r="A57" s="69" t="s">
        <v>2523</v>
      </c>
      <c r="B57" s="196">
        <v>45748.0</v>
      </c>
      <c r="C57" s="196">
        <v>45703.0</v>
      </c>
      <c r="D57" s="145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>
      <c r="A58" s="69" t="s">
        <v>2524</v>
      </c>
      <c r="B58" s="196">
        <v>45748.0</v>
      </c>
      <c r="C58" s="196">
        <v>45738.0</v>
      </c>
      <c r="D58" s="196">
        <v>45738.0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>
      <c r="A59" s="69" t="s">
        <v>2525</v>
      </c>
      <c r="B59" s="196">
        <v>45713.0</v>
      </c>
      <c r="C59" s="196">
        <v>45704.0</v>
      </c>
      <c r="D59" s="196">
        <v>45717.0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69" t="s">
        <v>2526</v>
      </c>
      <c r="B60" s="69" t="s">
        <v>2527</v>
      </c>
      <c r="C60" s="196">
        <v>45704.0</v>
      </c>
      <c r="D60" s="196">
        <v>45704.0</v>
      </c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>
      <c r="A61" s="69" t="s">
        <v>2528</v>
      </c>
      <c r="B61" s="196">
        <v>45750.0</v>
      </c>
      <c r="C61" s="196">
        <v>45697.0</v>
      </c>
      <c r="D61" s="196">
        <v>45697.0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>
      <c r="A62" s="69" t="s">
        <v>2529</v>
      </c>
      <c r="B62" s="196">
        <v>45757.0</v>
      </c>
      <c r="C62" s="196">
        <v>45711.0</v>
      </c>
      <c r="D62" s="196">
        <v>45735.0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>
      <c r="A63" s="69" t="s">
        <v>2530</v>
      </c>
      <c r="B63" s="196">
        <v>45756.0</v>
      </c>
      <c r="C63" s="196">
        <v>45697.0</v>
      </c>
      <c r="D63" s="196">
        <v>45697.0</v>
      </c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>
      <c r="A64" s="69" t="s">
        <v>2531</v>
      </c>
      <c r="B64" s="196">
        <v>45763.0</v>
      </c>
      <c r="C64" s="196">
        <v>45697.0</v>
      </c>
      <c r="D64" s="196">
        <v>45697.0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69" t="s">
        <v>2532</v>
      </c>
      <c r="B65" s="196">
        <v>45744.0</v>
      </c>
      <c r="C65" s="196">
        <v>45711.0</v>
      </c>
      <c r="D65" s="196">
        <v>45731.0</v>
      </c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>
      <c r="A66" s="69" t="s">
        <v>2533</v>
      </c>
      <c r="B66" s="196">
        <v>45730.0</v>
      </c>
      <c r="C66" s="196">
        <v>45724.0</v>
      </c>
      <c r="D66" s="196">
        <v>45724.0</v>
      </c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>
      <c r="A67" s="69" t="s">
        <v>2534</v>
      </c>
      <c r="B67" s="196">
        <v>45730.0</v>
      </c>
      <c r="C67" s="196">
        <v>45710.0</v>
      </c>
      <c r="D67" s="196">
        <v>45710.0</v>
      </c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>
      <c r="A68" s="69" t="s">
        <v>2535</v>
      </c>
      <c r="B68" s="196">
        <v>45763.0</v>
      </c>
      <c r="C68" s="196">
        <v>45725.0</v>
      </c>
      <c r="D68" s="196">
        <v>45731.0</v>
      </c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>
      <c r="A69" s="69" t="s">
        <v>2536</v>
      </c>
      <c r="B69" s="69" t="s">
        <v>2537</v>
      </c>
      <c r="C69" s="196">
        <v>45703.0</v>
      </c>
      <c r="D69" s="196">
        <v>45703.0</v>
      </c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69" t="s">
        <v>2538</v>
      </c>
      <c r="B70" s="69" t="s">
        <v>2471</v>
      </c>
      <c r="C70" s="196">
        <v>45696.0</v>
      </c>
      <c r="D70" s="196">
        <v>45696.0</v>
      </c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>
      <c r="A71" s="65" t="s">
        <v>2539</v>
      </c>
      <c r="B71" s="4"/>
      <c r="C71" s="4"/>
      <c r="D71" s="5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>
      <c r="A72" s="86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>
      <c r="A74" s="65" t="s">
        <v>2540</v>
      </c>
      <c r="B74" s="4"/>
      <c r="C74" s="4"/>
      <c r="D74" s="5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68" t="s">
        <v>2464</v>
      </c>
      <c r="B75" s="68" t="s">
        <v>2465</v>
      </c>
      <c r="C75" s="68" t="s">
        <v>2466</v>
      </c>
      <c r="D75" s="68" t="s">
        <v>2467</v>
      </c>
      <c r="E75" s="78"/>
      <c r="F75" s="195"/>
      <c r="G75" s="195"/>
      <c r="H75" s="195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>
      <c r="A76" s="69" t="s">
        <v>2468</v>
      </c>
      <c r="B76" s="196">
        <v>45806.0</v>
      </c>
      <c r="C76" s="69" t="s">
        <v>2541</v>
      </c>
      <c r="D76" s="69" t="s">
        <v>2541</v>
      </c>
      <c r="E76" s="78"/>
      <c r="F76" s="195"/>
      <c r="G76" s="195"/>
      <c r="H76" s="195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>
      <c r="A77" s="69" t="s">
        <v>2470</v>
      </c>
      <c r="B77" s="196">
        <v>45807.0</v>
      </c>
      <c r="C77" s="69" t="s">
        <v>2541</v>
      </c>
      <c r="D77" s="69" t="s">
        <v>2541</v>
      </c>
      <c r="E77" s="78"/>
      <c r="F77" s="195"/>
      <c r="G77" s="195"/>
      <c r="H77" s="195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>
      <c r="A78" s="69" t="s">
        <v>2472</v>
      </c>
      <c r="B78" s="196">
        <v>45810.0</v>
      </c>
      <c r="C78" s="69" t="s">
        <v>2541</v>
      </c>
      <c r="D78" s="69" t="s">
        <v>2541</v>
      </c>
      <c r="E78" s="78"/>
      <c r="F78" s="195"/>
      <c r="G78" s="195"/>
      <c r="H78" s="195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>
      <c r="A79" s="69" t="s">
        <v>2474</v>
      </c>
      <c r="B79" s="196">
        <v>45811.0</v>
      </c>
      <c r="C79" s="69" t="s">
        <v>2541</v>
      </c>
      <c r="D79" s="69" t="s">
        <v>2541</v>
      </c>
      <c r="E79" s="78"/>
      <c r="F79" s="195"/>
      <c r="G79" s="195"/>
      <c r="H79" s="195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69" t="s">
        <v>2475</v>
      </c>
      <c r="B80" s="196">
        <v>45812.0</v>
      </c>
      <c r="C80" s="69" t="s">
        <v>2541</v>
      </c>
      <c r="D80" s="69" t="s">
        <v>2541</v>
      </c>
      <c r="E80" s="78"/>
      <c r="F80" s="195"/>
      <c r="G80" s="195"/>
      <c r="H80" s="195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69" t="s">
        <v>2542</v>
      </c>
      <c r="B81" s="196">
        <v>45812.0</v>
      </c>
      <c r="C81" s="69" t="s">
        <v>2541</v>
      </c>
      <c r="D81" s="69" t="s">
        <v>2541</v>
      </c>
      <c r="E81" s="78"/>
      <c r="F81" s="195"/>
      <c r="G81" s="195"/>
      <c r="H81" s="195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69" t="s">
        <v>2477</v>
      </c>
      <c r="B82" s="196">
        <v>45817.0</v>
      </c>
      <c r="C82" s="69" t="s">
        <v>2541</v>
      </c>
      <c r="D82" s="193">
        <v>45778.0</v>
      </c>
      <c r="E82" s="78"/>
      <c r="F82" s="195"/>
      <c r="G82" s="195"/>
      <c r="H82" s="195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>
      <c r="A83" s="69" t="s">
        <v>2479</v>
      </c>
      <c r="B83" s="196">
        <v>45817.0</v>
      </c>
      <c r="C83" s="69" t="s">
        <v>2541</v>
      </c>
      <c r="D83" s="69" t="s">
        <v>2541</v>
      </c>
      <c r="E83" s="78"/>
      <c r="F83" s="195"/>
      <c r="G83" s="195"/>
      <c r="H83" s="195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>
      <c r="A84" s="69" t="s">
        <v>2480</v>
      </c>
      <c r="B84" s="196">
        <v>45818.0</v>
      </c>
      <c r="C84" s="69" t="s">
        <v>2541</v>
      </c>
      <c r="D84" s="69" t="s">
        <v>2541</v>
      </c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69" t="s">
        <v>2481</v>
      </c>
      <c r="B85" s="196">
        <v>45819.0</v>
      </c>
      <c r="C85" s="69" t="s">
        <v>2541</v>
      </c>
      <c r="D85" s="69" t="s">
        <v>2541</v>
      </c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>
      <c r="A86" s="69" t="s">
        <v>2482</v>
      </c>
      <c r="B86" s="196">
        <v>45820.0</v>
      </c>
      <c r="C86" s="69" t="s">
        <v>2541</v>
      </c>
      <c r="D86" s="69" t="s">
        <v>2541</v>
      </c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>
      <c r="A87" s="69" t="s">
        <v>2485</v>
      </c>
      <c r="B87" s="196">
        <v>45821.0</v>
      </c>
      <c r="C87" s="69" t="s">
        <v>2541</v>
      </c>
      <c r="D87" s="69" t="s">
        <v>2541</v>
      </c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>
      <c r="A88" s="69" t="s">
        <v>2486</v>
      </c>
      <c r="B88" s="196">
        <v>45824.0</v>
      </c>
      <c r="C88" s="69" t="s">
        <v>2541</v>
      </c>
      <c r="D88" s="69" t="s">
        <v>2541</v>
      </c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69" t="s">
        <v>2488</v>
      </c>
      <c r="B89" s="196">
        <v>45825.0</v>
      </c>
      <c r="C89" s="69" t="s">
        <v>2541</v>
      </c>
      <c r="D89" s="69" t="s">
        <v>2541</v>
      </c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69" t="s">
        <v>2489</v>
      </c>
      <c r="B90" s="196">
        <v>45826.0</v>
      </c>
      <c r="C90" s="69" t="s">
        <v>2541</v>
      </c>
      <c r="D90" s="69" t="s">
        <v>2541</v>
      </c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>
      <c r="A91" s="69" t="s">
        <v>2490</v>
      </c>
      <c r="B91" s="196">
        <v>45827.0</v>
      </c>
      <c r="C91" s="69" t="s">
        <v>2541</v>
      </c>
      <c r="D91" s="69" t="s">
        <v>2541</v>
      </c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>
      <c r="A92" s="69" t="s">
        <v>2450</v>
      </c>
      <c r="B92" s="196">
        <v>45828.0</v>
      </c>
      <c r="C92" s="69" t="s">
        <v>2541</v>
      </c>
      <c r="D92" s="69" t="s">
        <v>2541</v>
      </c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69" t="s">
        <v>2493</v>
      </c>
      <c r="B93" s="196">
        <v>45831.0</v>
      </c>
      <c r="C93" s="69" t="s">
        <v>2541</v>
      </c>
      <c r="D93" s="69" t="s">
        <v>2541</v>
      </c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69" t="s">
        <v>2496</v>
      </c>
      <c r="B94" s="196">
        <v>45832.0</v>
      </c>
      <c r="C94" s="69" t="s">
        <v>2541</v>
      </c>
      <c r="D94" s="69" t="s">
        <v>2541</v>
      </c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69" t="s">
        <v>2497</v>
      </c>
      <c r="B95" s="196">
        <v>45833.0</v>
      </c>
      <c r="C95" s="69" t="s">
        <v>2541</v>
      </c>
      <c r="D95" s="69" t="s">
        <v>2541</v>
      </c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>
      <c r="A96" s="69" t="s">
        <v>2499</v>
      </c>
      <c r="B96" s="196">
        <v>45834.0</v>
      </c>
      <c r="C96" s="69" t="s">
        <v>2541</v>
      </c>
      <c r="D96" s="69" t="s">
        <v>2541</v>
      </c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>
      <c r="A97" s="69" t="s">
        <v>2500</v>
      </c>
      <c r="B97" s="196">
        <v>45835.0</v>
      </c>
      <c r="C97" s="69" t="s">
        <v>2541</v>
      </c>
      <c r="D97" s="69" t="s">
        <v>2541</v>
      </c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>
      <c r="A98" s="69" t="s">
        <v>2501</v>
      </c>
      <c r="B98" s="196">
        <v>45835.0</v>
      </c>
      <c r="C98" s="69" t="s">
        <v>2541</v>
      </c>
      <c r="D98" s="69" t="s">
        <v>2541</v>
      </c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>
      <c r="A99" s="69" t="s">
        <v>2543</v>
      </c>
      <c r="B99" s="196">
        <v>45839.0</v>
      </c>
      <c r="C99" s="69" t="s">
        <v>2541</v>
      </c>
      <c r="D99" s="69" t="s">
        <v>2541</v>
      </c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>
      <c r="A100" s="69" t="s">
        <v>2503</v>
      </c>
      <c r="B100" s="196">
        <v>45840.0</v>
      </c>
      <c r="C100" s="69" t="s">
        <v>2541</v>
      </c>
      <c r="D100" s="69" t="s">
        <v>2541</v>
      </c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>
      <c r="A101" s="69" t="s">
        <v>2504</v>
      </c>
      <c r="B101" s="196">
        <v>45841.0</v>
      </c>
      <c r="C101" s="69" t="s">
        <v>2541</v>
      </c>
      <c r="D101" s="69" t="s">
        <v>2541</v>
      </c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69" t="s">
        <v>2544</v>
      </c>
      <c r="B102" s="196">
        <v>45842.0</v>
      </c>
      <c r="C102" s="69" t="s">
        <v>2541</v>
      </c>
      <c r="D102" s="69" t="s">
        <v>2541</v>
      </c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>
      <c r="A103" s="69" t="s">
        <v>2506</v>
      </c>
      <c r="B103" s="69" t="s">
        <v>2545</v>
      </c>
      <c r="C103" s="69" t="s">
        <v>2541</v>
      </c>
      <c r="D103" s="69" t="s">
        <v>2541</v>
      </c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>
      <c r="A104" s="69" t="s">
        <v>2507</v>
      </c>
      <c r="B104" s="196">
        <v>45846.0</v>
      </c>
      <c r="C104" s="69" t="s">
        <v>2541</v>
      </c>
      <c r="D104" s="69" t="s">
        <v>2541</v>
      </c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>
      <c r="A105" s="69" t="s">
        <v>2509</v>
      </c>
      <c r="B105" s="196">
        <v>45846.0</v>
      </c>
      <c r="C105" s="69" t="s">
        <v>2541</v>
      </c>
      <c r="D105" s="69" t="s">
        <v>2541</v>
      </c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>
      <c r="A106" s="69" t="s">
        <v>2510</v>
      </c>
      <c r="B106" s="196">
        <v>45848.0</v>
      </c>
      <c r="C106" s="69" t="s">
        <v>2541</v>
      </c>
      <c r="D106" s="69" t="s">
        <v>2541</v>
      </c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>
      <c r="A107" s="69" t="s">
        <v>2511</v>
      </c>
      <c r="B107" s="196">
        <v>45849.0</v>
      </c>
      <c r="C107" s="69" t="s">
        <v>2541</v>
      </c>
      <c r="D107" s="193">
        <v>45778.0</v>
      </c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>
      <c r="A108" s="69" t="s">
        <v>2512</v>
      </c>
      <c r="B108" s="196">
        <v>45852.0</v>
      </c>
      <c r="C108" s="69" t="s">
        <v>2541</v>
      </c>
      <c r="D108" s="69" t="s">
        <v>2541</v>
      </c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>
      <c r="A109" s="69" t="s">
        <v>2514</v>
      </c>
      <c r="B109" s="196">
        <v>45852.0</v>
      </c>
      <c r="C109" s="69" t="s">
        <v>2541</v>
      </c>
      <c r="D109" s="69" t="s">
        <v>2541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>
      <c r="A110" s="69" t="s">
        <v>2515</v>
      </c>
      <c r="B110" s="196">
        <v>45854.0</v>
      </c>
      <c r="C110" s="69" t="s">
        <v>2541</v>
      </c>
      <c r="D110" s="69" t="s">
        <v>2541</v>
      </c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>
      <c r="A111" s="69" t="s">
        <v>2516</v>
      </c>
      <c r="B111" s="196">
        <v>45855.0</v>
      </c>
      <c r="C111" s="69" t="s">
        <v>2541</v>
      </c>
      <c r="D111" s="69" t="s">
        <v>2541</v>
      </c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>
      <c r="A112" s="69" t="s">
        <v>2517</v>
      </c>
      <c r="B112" s="196">
        <v>45856.0</v>
      </c>
      <c r="C112" s="69" t="s">
        <v>2541</v>
      </c>
      <c r="D112" s="69" t="s">
        <v>2541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>
      <c r="A113" s="69" t="s">
        <v>2518</v>
      </c>
      <c r="B113" s="196">
        <v>45859.0</v>
      </c>
      <c r="C113" s="69" t="s">
        <v>2541</v>
      </c>
      <c r="D113" s="69" t="s">
        <v>2541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>
      <c r="A114" s="69" t="s">
        <v>2519</v>
      </c>
      <c r="B114" s="196">
        <v>45860.0</v>
      </c>
      <c r="C114" s="69" t="s">
        <v>2541</v>
      </c>
      <c r="D114" s="69" t="s">
        <v>2541</v>
      </c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>
      <c r="A115" s="69" t="s">
        <v>2520</v>
      </c>
      <c r="B115" s="196">
        <v>45861.0</v>
      </c>
      <c r="C115" s="69" t="s">
        <v>2541</v>
      </c>
      <c r="D115" s="69" t="s">
        <v>2541</v>
      </c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>
      <c r="A116" s="69" t="s">
        <v>2521</v>
      </c>
      <c r="B116" s="196">
        <v>45862.0</v>
      </c>
      <c r="C116" s="69" t="s">
        <v>2541</v>
      </c>
      <c r="D116" s="69" t="s">
        <v>2541</v>
      </c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>
      <c r="A117" s="69" t="s">
        <v>2523</v>
      </c>
      <c r="B117" s="196">
        <v>45863.0</v>
      </c>
      <c r="C117" s="69" t="s">
        <v>2541</v>
      </c>
      <c r="D117" s="69" t="s">
        <v>2541</v>
      </c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>
      <c r="A118" s="69" t="s">
        <v>2546</v>
      </c>
      <c r="B118" s="196">
        <v>45863.0</v>
      </c>
      <c r="C118" s="69" t="s">
        <v>2541</v>
      </c>
      <c r="D118" s="69" t="s">
        <v>2541</v>
      </c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>
      <c r="A119" s="69" t="s">
        <v>2525</v>
      </c>
      <c r="B119" s="196">
        <v>45867.0</v>
      </c>
      <c r="C119" s="69" t="s">
        <v>2541</v>
      </c>
      <c r="D119" s="69" t="s">
        <v>2541</v>
      </c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>
      <c r="A120" s="69" t="s">
        <v>2526</v>
      </c>
      <c r="B120" s="196">
        <v>45868.0</v>
      </c>
      <c r="C120" s="69" t="s">
        <v>2541</v>
      </c>
      <c r="D120" s="69" t="s">
        <v>2541</v>
      </c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>
      <c r="A121" s="69" t="s">
        <v>2528</v>
      </c>
      <c r="B121" s="196">
        <v>45869.0</v>
      </c>
      <c r="C121" s="69" t="s">
        <v>2541</v>
      </c>
      <c r="D121" s="69" t="s">
        <v>2541</v>
      </c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>
      <c r="A122" s="69" t="s">
        <v>2529</v>
      </c>
      <c r="B122" s="196">
        <v>45870.0</v>
      </c>
      <c r="C122" s="69" t="s">
        <v>2541</v>
      </c>
      <c r="D122" s="69" t="s">
        <v>2541</v>
      </c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>
      <c r="A123" s="69" t="s">
        <v>2530</v>
      </c>
      <c r="B123" s="196">
        <v>45873.0</v>
      </c>
      <c r="C123" s="69" t="s">
        <v>2541</v>
      </c>
      <c r="D123" s="69" t="s">
        <v>2541</v>
      </c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>
      <c r="A124" s="69" t="s">
        <v>2531</v>
      </c>
      <c r="B124" s="196">
        <v>45874.0</v>
      </c>
      <c r="C124" s="69" t="s">
        <v>2541</v>
      </c>
      <c r="D124" s="69" t="s">
        <v>2541</v>
      </c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>
      <c r="A125" s="69" t="s">
        <v>2532</v>
      </c>
      <c r="B125" s="196">
        <v>45875.0</v>
      </c>
      <c r="C125" s="69" t="s">
        <v>2541</v>
      </c>
      <c r="D125" s="69" t="s">
        <v>2541</v>
      </c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>
      <c r="A126" s="69" t="s">
        <v>2533</v>
      </c>
      <c r="B126" s="196">
        <v>45876.0</v>
      </c>
      <c r="C126" s="69" t="s">
        <v>2541</v>
      </c>
      <c r="D126" s="69" t="s">
        <v>2541</v>
      </c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>
      <c r="A127" s="69" t="s">
        <v>2534</v>
      </c>
      <c r="B127" s="196">
        <v>45877.0</v>
      </c>
      <c r="C127" s="69" t="s">
        <v>2541</v>
      </c>
      <c r="D127" s="69" t="s">
        <v>2541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>
      <c r="A128" s="69" t="s">
        <v>2535</v>
      </c>
      <c r="B128" s="196">
        <v>45880.0</v>
      </c>
      <c r="C128" s="69" t="s">
        <v>2541</v>
      </c>
      <c r="D128" s="69" t="s">
        <v>2541</v>
      </c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>
      <c r="A129" s="69" t="s">
        <v>2536</v>
      </c>
      <c r="B129" s="196">
        <v>45881.0</v>
      </c>
      <c r="C129" s="69" t="s">
        <v>2541</v>
      </c>
      <c r="D129" s="69" t="s">
        <v>2541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>
      <c r="A130" s="69" t="s">
        <v>2538</v>
      </c>
      <c r="B130" s="196">
        <v>45882.0</v>
      </c>
      <c r="C130" s="69" t="s">
        <v>2541</v>
      </c>
      <c r="D130" s="69" t="s">
        <v>2541</v>
      </c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>
      <c r="A131" s="65" t="s">
        <v>2539</v>
      </c>
      <c r="B131" s="4"/>
      <c r="C131" s="4"/>
      <c r="D131" s="5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>
      <c r="A132" s="86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>
      <c r="A134" s="65" t="s">
        <v>2547</v>
      </c>
      <c r="B134" s="4"/>
      <c r="C134" s="4"/>
      <c r="D134" s="5"/>
      <c r="E134" s="78"/>
      <c r="F134" s="195"/>
      <c r="G134" s="195"/>
      <c r="H134" s="195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>
      <c r="A135" s="68" t="s">
        <v>2548</v>
      </c>
      <c r="B135" s="68" t="s">
        <v>2434</v>
      </c>
      <c r="C135" s="68" t="s">
        <v>2549</v>
      </c>
      <c r="D135" s="68" t="s">
        <v>2550</v>
      </c>
      <c r="E135" s="78"/>
      <c r="F135" s="195"/>
      <c r="G135" s="195"/>
      <c r="H135" s="195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>
      <c r="A136" s="68">
        <v>1.0</v>
      </c>
      <c r="B136" s="69" t="s">
        <v>2551</v>
      </c>
      <c r="C136" s="162">
        <v>45713.0</v>
      </c>
      <c r="D136" s="162">
        <v>45833.0</v>
      </c>
      <c r="E136" s="78"/>
      <c r="F136" s="195"/>
      <c r="G136" s="195"/>
      <c r="H136" s="195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>
      <c r="A137" s="68">
        <v>2.0</v>
      </c>
      <c r="B137" s="69" t="s">
        <v>987</v>
      </c>
      <c r="C137" s="162">
        <v>45741.0</v>
      </c>
      <c r="D137" s="162">
        <v>45863.0</v>
      </c>
      <c r="E137" s="78"/>
      <c r="F137" s="195"/>
      <c r="G137" s="195"/>
      <c r="H137" s="195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>
      <c r="A138" s="68">
        <v>3.0</v>
      </c>
      <c r="B138" s="69" t="s">
        <v>2552</v>
      </c>
      <c r="C138" s="162">
        <v>45713.0</v>
      </c>
      <c r="D138" s="162">
        <v>45833.0</v>
      </c>
      <c r="E138" s="78"/>
      <c r="F138" s="195"/>
      <c r="G138" s="195"/>
      <c r="H138" s="195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>
      <c r="A139" s="68">
        <v>4.0</v>
      </c>
      <c r="B139" s="69" t="s">
        <v>2553</v>
      </c>
      <c r="C139" s="162">
        <v>45802.0</v>
      </c>
      <c r="D139" s="162">
        <v>45925.0</v>
      </c>
      <c r="E139" s="78"/>
      <c r="F139" s="195"/>
      <c r="G139" s="195"/>
      <c r="H139" s="195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>
      <c r="A140" s="68">
        <v>5.0</v>
      </c>
      <c r="B140" s="69" t="s">
        <v>2554</v>
      </c>
      <c r="C140" s="162">
        <v>45802.0</v>
      </c>
      <c r="D140" s="162">
        <v>45925.0</v>
      </c>
      <c r="E140" s="78"/>
      <c r="F140" s="195"/>
      <c r="G140" s="195"/>
      <c r="H140" s="195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>
      <c r="A141" s="68">
        <v>6.0</v>
      </c>
      <c r="B141" s="69" t="s">
        <v>1002</v>
      </c>
      <c r="C141" s="162">
        <v>45833.0</v>
      </c>
      <c r="D141" s="162">
        <v>45955.0</v>
      </c>
      <c r="E141" s="78"/>
      <c r="F141" s="195"/>
      <c r="G141" s="195"/>
      <c r="H141" s="195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>
      <c r="A142" s="68">
        <v>7.0</v>
      </c>
      <c r="B142" s="69" t="s">
        <v>2555</v>
      </c>
      <c r="C142" s="162">
        <v>45833.0</v>
      </c>
      <c r="D142" s="162">
        <v>45955.0</v>
      </c>
      <c r="E142" s="78"/>
      <c r="F142" s="195"/>
      <c r="G142" s="195"/>
      <c r="H142" s="195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>
      <c r="A143" s="68">
        <v>8.0</v>
      </c>
      <c r="B143" s="69" t="s">
        <v>2556</v>
      </c>
      <c r="C143" s="162">
        <v>45863.0</v>
      </c>
      <c r="D143" s="162">
        <v>45955.0</v>
      </c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>
      <c r="A144" s="68">
        <v>9.0</v>
      </c>
      <c r="B144" s="69" t="s">
        <v>2557</v>
      </c>
      <c r="C144" s="162">
        <v>45894.0</v>
      </c>
      <c r="D144" s="162">
        <v>46016.0</v>
      </c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>
      <c r="A145" s="68">
        <v>10.0</v>
      </c>
      <c r="B145" s="69" t="s">
        <v>2558</v>
      </c>
      <c r="C145" s="162">
        <v>45894.0</v>
      </c>
      <c r="D145" s="162">
        <v>46016.0</v>
      </c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>
      <c r="A146" s="68">
        <v>11.0</v>
      </c>
      <c r="B146" s="69" t="s">
        <v>981</v>
      </c>
      <c r="C146" s="162">
        <v>45894.0</v>
      </c>
      <c r="D146" s="162">
        <v>46016.0</v>
      </c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>
      <c r="A147" s="68">
        <v>12.0</v>
      </c>
      <c r="B147" s="69" t="s">
        <v>2559</v>
      </c>
      <c r="C147" s="162">
        <v>45894.0</v>
      </c>
      <c r="D147" s="162">
        <v>46016.0</v>
      </c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>
      <c r="A148" s="65" t="s">
        <v>2560</v>
      </c>
      <c r="B148" s="4"/>
      <c r="C148" s="4"/>
      <c r="D148" s="5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>
      <c r="A149" s="86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</sheetData>
  <mergeCells count="8">
    <mergeCell ref="A1:D1"/>
    <mergeCell ref="A12:D12"/>
    <mergeCell ref="A14:D14"/>
    <mergeCell ref="A71:D71"/>
    <mergeCell ref="A74:D74"/>
    <mergeCell ref="A131:D131"/>
    <mergeCell ref="A134:D134"/>
    <mergeCell ref="A148:D148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40.38"/>
    <col customWidth="1" min="4" max="4" width="15.63"/>
  </cols>
  <sheetData>
    <row r="1">
      <c r="A1" s="65" t="s">
        <v>2561</v>
      </c>
      <c r="B1" s="4"/>
      <c r="C1" s="4"/>
      <c r="D1" s="5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>
      <c r="A2" s="68" t="s">
        <v>2562</v>
      </c>
      <c r="B2" s="68" t="s">
        <v>2563</v>
      </c>
      <c r="C2" s="68" t="s">
        <v>2564</v>
      </c>
      <c r="D2" s="68" t="s">
        <v>2565</v>
      </c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68">
        <v>1.0</v>
      </c>
      <c r="B3" s="69" t="s">
        <v>2566</v>
      </c>
      <c r="C3" s="69">
        <v>1.0</v>
      </c>
      <c r="D3" s="69" t="s">
        <v>2567</v>
      </c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>
      <c r="A4" s="197">
        <v>45658.0</v>
      </c>
      <c r="B4" s="69" t="s">
        <v>2568</v>
      </c>
      <c r="C4" s="69">
        <v>1.0</v>
      </c>
      <c r="D4" s="69" t="s">
        <v>2569</v>
      </c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>
      <c r="A5" s="198">
        <v>37257.0</v>
      </c>
      <c r="B5" s="69" t="s">
        <v>2570</v>
      </c>
      <c r="C5" s="69">
        <v>1.0</v>
      </c>
      <c r="D5" s="69" t="s">
        <v>2571</v>
      </c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198">
        <v>37622.0</v>
      </c>
      <c r="B6" s="69" t="s">
        <v>2572</v>
      </c>
      <c r="C6" s="69">
        <v>1.0</v>
      </c>
      <c r="D6" s="69" t="s">
        <v>2571</v>
      </c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>
      <c r="A7" s="198">
        <v>37987.0</v>
      </c>
      <c r="B7" s="69" t="s">
        <v>2573</v>
      </c>
      <c r="C7" s="69">
        <v>1.0</v>
      </c>
      <c r="D7" s="69" t="s">
        <v>2571</v>
      </c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197">
        <v>45689.0</v>
      </c>
      <c r="B8" s="69" t="s">
        <v>2574</v>
      </c>
      <c r="C8" s="69">
        <v>1.0</v>
      </c>
      <c r="D8" s="69" t="s">
        <v>2575</v>
      </c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>
      <c r="A9" s="198">
        <v>36923.0</v>
      </c>
      <c r="B9" s="69" t="s">
        <v>2576</v>
      </c>
      <c r="C9" s="69">
        <v>1.0</v>
      </c>
      <c r="D9" s="69" t="s">
        <v>2577</v>
      </c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>
      <c r="A10" s="198">
        <v>37288.0</v>
      </c>
      <c r="B10" s="69" t="s">
        <v>2578</v>
      </c>
      <c r="C10" s="69">
        <v>1.0</v>
      </c>
      <c r="D10" s="69" t="s">
        <v>2575</v>
      </c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>
      <c r="A11" s="198">
        <v>37653.0</v>
      </c>
      <c r="B11" s="69" t="s">
        <v>2579</v>
      </c>
      <c r="C11" s="69">
        <v>1.0</v>
      </c>
      <c r="D11" s="69" t="s">
        <v>2575</v>
      </c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>
      <c r="A12" s="198">
        <v>38018.0</v>
      </c>
      <c r="B12" s="69" t="s">
        <v>2580</v>
      </c>
      <c r="C12" s="69">
        <v>1.0</v>
      </c>
      <c r="D12" s="69" t="s">
        <v>2581</v>
      </c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197">
        <v>45717.0</v>
      </c>
      <c r="B13" s="69" t="s">
        <v>2582</v>
      </c>
      <c r="C13" s="69">
        <v>1.0</v>
      </c>
      <c r="D13" s="69" t="s">
        <v>2577</v>
      </c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>
      <c r="A14" s="198">
        <v>36951.0</v>
      </c>
      <c r="B14" s="69" t="s">
        <v>2583</v>
      </c>
      <c r="C14" s="69">
        <v>1.0</v>
      </c>
      <c r="D14" s="69" t="s">
        <v>2584</v>
      </c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198">
        <v>37316.0</v>
      </c>
      <c r="B15" s="69" t="s">
        <v>2585</v>
      </c>
      <c r="C15" s="69">
        <v>1.0</v>
      </c>
      <c r="D15" s="69" t="s">
        <v>2584</v>
      </c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198">
        <v>37681.0</v>
      </c>
      <c r="B16" s="69" t="s">
        <v>2586</v>
      </c>
      <c r="C16" s="69">
        <v>1.0</v>
      </c>
      <c r="D16" s="69" t="s">
        <v>2584</v>
      </c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>
      <c r="A17" s="197">
        <v>45748.0</v>
      </c>
      <c r="B17" s="69" t="s">
        <v>2587</v>
      </c>
      <c r="C17" s="69">
        <v>1.0</v>
      </c>
      <c r="D17" s="69" t="s">
        <v>2588</v>
      </c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>
      <c r="A18" s="197">
        <v>45778.0</v>
      </c>
      <c r="B18" s="69" t="s">
        <v>2589</v>
      </c>
      <c r="C18" s="69">
        <v>1.0</v>
      </c>
      <c r="D18" s="69" t="s">
        <v>2590</v>
      </c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>
      <c r="A19" s="198">
        <v>37012.0</v>
      </c>
      <c r="B19" s="69" t="s">
        <v>2591</v>
      </c>
      <c r="C19" s="69">
        <v>1.0</v>
      </c>
      <c r="D19" s="69" t="s">
        <v>2577</v>
      </c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198">
        <v>37377.0</v>
      </c>
      <c r="B20" s="69" t="s">
        <v>2592</v>
      </c>
      <c r="C20" s="69">
        <v>1.0</v>
      </c>
      <c r="D20" s="69" t="s">
        <v>2577</v>
      </c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>
      <c r="A21" s="68" t="s">
        <v>2593</v>
      </c>
      <c r="B21" s="69" t="s">
        <v>2594</v>
      </c>
      <c r="C21" s="69">
        <v>1.0</v>
      </c>
      <c r="D21" s="69" t="s">
        <v>2571</v>
      </c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>
      <c r="A22" s="68" t="s">
        <v>2595</v>
      </c>
      <c r="B22" s="69" t="s">
        <v>2596</v>
      </c>
      <c r="C22" s="69">
        <v>1.0</v>
      </c>
      <c r="D22" s="69" t="s">
        <v>2571</v>
      </c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>
      <c r="A23" s="197">
        <v>45809.0</v>
      </c>
      <c r="B23" s="69" t="s">
        <v>2597</v>
      </c>
      <c r="C23" s="69">
        <v>1.0</v>
      </c>
      <c r="D23" s="69" t="s">
        <v>2590</v>
      </c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198">
        <v>37043.0</v>
      </c>
      <c r="B24" s="69" t="s">
        <v>2598</v>
      </c>
      <c r="C24" s="69">
        <v>1.0</v>
      </c>
      <c r="D24" s="69" t="s">
        <v>2577</v>
      </c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>
      <c r="A25" s="68" t="s">
        <v>2599</v>
      </c>
      <c r="B25" s="69" t="s">
        <v>2600</v>
      </c>
      <c r="C25" s="69">
        <v>1.0</v>
      </c>
      <c r="D25" s="69" t="s">
        <v>2571</v>
      </c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>
      <c r="A26" s="68" t="s">
        <v>2601</v>
      </c>
      <c r="B26" s="69" t="s">
        <v>2602</v>
      </c>
      <c r="C26" s="69">
        <v>1.0</v>
      </c>
      <c r="D26" s="69" t="s">
        <v>2584</v>
      </c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>
      <c r="A27" s="68" t="s">
        <v>2603</v>
      </c>
      <c r="B27" s="69" t="s">
        <v>2604</v>
      </c>
      <c r="C27" s="69">
        <v>1.0</v>
      </c>
      <c r="D27" s="69" t="s">
        <v>2584</v>
      </c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68" t="s">
        <v>2605</v>
      </c>
      <c r="B28" s="69" t="s">
        <v>2606</v>
      </c>
      <c r="C28" s="69">
        <v>1.0</v>
      </c>
      <c r="D28" s="69" t="s">
        <v>2571</v>
      </c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>
      <c r="A29" s="68" t="s">
        <v>2607</v>
      </c>
      <c r="B29" s="69" t="s">
        <v>2608</v>
      </c>
      <c r="C29" s="69">
        <v>1.0</v>
      </c>
      <c r="D29" s="69" t="s">
        <v>2584</v>
      </c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>
      <c r="A30" s="68" t="s">
        <v>2609</v>
      </c>
      <c r="B30" s="69" t="s">
        <v>2610</v>
      </c>
      <c r="C30" s="69">
        <v>1.0</v>
      </c>
      <c r="D30" s="69" t="s">
        <v>2588</v>
      </c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>
      <c r="A31" s="68" t="s">
        <v>2611</v>
      </c>
      <c r="B31" s="69" t="s">
        <v>2612</v>
      </c>
      <c r="C31" s="69">
        <v>1.0</v>
      </c>
      <c r="D31" s="69" t="s">
        <v>2588</v>
      </c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68" t="s">
        <v>2613</v>
      </c>
      <c r="B32" s="69" t="s">
        <v>2614</v>
      </c>
      <c r="C32" s="69">
        <v>1.0</v>
      </c>
      <c r="D32" s="69" t="s">
        <v>2588</v>
      </c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>
      <c r="A33" s="198">
        <v>37408.0</v>
      </c>
      <c r="B33" s="69" t="s">
        <v>2615</v>
      </c>
      <c r="C33" s="69">
        <v>1.0</v>
      </c>
      <c r="D33" s="69" t="s">
        <v>2577</v>
      </c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>
      <c r="A34" s="68" t="s">
        <v>2616</v>
      </c>
      <c r="B34" s="69" t="s">
        <v>2617</v>
      </c>
      <c r="C34" s="69">
        <v>1.0</v>
      </c>
      <c r="D34" s="69" t="s">
        <v>2571</v>
      </c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68" t="s">
        <v>2618</v>
      </c>
      <c r="B35" s="69" t="s">
        <v>2619</v>
      </c>
      <c r="C35" s="69">
        <v>1.0</v>
      </c>
      <c r="D35" s="69" t="s">
        <v>2584</v>
      </c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>
      <c r="A36" s="68" t="s">
        <v>2620</v>
      </c>
      <c r="B36" s="69" t="s">
        <v>2621</v>
      </c>
      <c r="C36" s="69">
        <v>1.0</v>
      </c>
      <c r="D36" s="69" t="s">
        <v>2584</v>
      </c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>
      <c r="A37" s="197">
        <v>45839.0</v>
      </c>
      <c r="B37" s="69" t="s">
        <v>2622</v>
      </c>
      <c r="C37" s="69">
        <v>1.0</v>
      </c>
      <c r="D37" s="69" t="s">
        <v>2590</v>
      </c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>
      <c r="A38" s="198">
        <v>37073.0</v>
      </c>
      <c r="B38" s="69" t="s">
        <v>2623</v>
      </c>
      <c r="C38" s="69">
        <v>1.0</v>
      </c>
      <c r="D38" s="69" t="s">
        <v>2577</v>
      </c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68" t="s">
        <v>2624</v>
      </c>
      <c r="B39" s="69" t="s">
        <v>2625</v>
      </c>
      <c r="C39" s="69">
        <v>1.0</v>
      </c>
      <c r="D39" s="69" t="s">
        <v>2571</v>
      </c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68" t="s">
        <v>2626</v>
      </c>
      <c r="B40" s="69" t="s">
        <v>2627</v>
      </c>
      <c r="C40" s="69">
        <v>1.0</v>
      </c>
      <c r="D40" s="69" t="s">
        <v>2584</v>
      </c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>
      <c r="A41" s="68" t="s">
        <v>2628</v>
      </c>
      <c r="B41" s="69" t="s">
        <v>2629</v>
      </c>
      <c r="C41" s="69">
        <v>1.0</v>
      </c>
      <c r="D41" s="69" t="s">
        <v>2584</v>
      </c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68" t="s">
        <v>2630</v>
      </c>
      <c r="B42" s="69" t="s">
        <v>2631</v>
      </c>
      <c r="C42" s="69">
        <v>1.0</v>
      </c>
      <c r="D42" s="69" t="s">
        <v>2571</v>
      </c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>
      <c r="A43" s="68" t="s">
        <v>2632</v>
      </c>
      <c r="B43" s="69" t="s">
        <v>2633</v>
      </c>
      <c r="C43" s="69">
        <v>1.0</v>
      </c>
      <c r="D43" s="69" t="s">
        <v>2571</v>
      </c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>
      <c r="A44" s="68" t="s">
        <v>2634</v>
      </c>
      <c r="B44" s="69" t="s">
        <v>2635</v>
      </c>
      <c r="C44" s="69">
        <v>1.0</v>
      </c>
      <c r="D44" s="69" t="s">
        <v>2584</v>
      </c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>
      <c r="A45" s="68" t="s">
        <v>2636</v>
      </c>
      <c r="B45" s="69" t="s">
        <v>2637</v>
      </c>
      <c r="C45" s="69">
        <v>1.0</v>
      </c>
      <c r="D45" s="69" t="s">
        <v>2584</v>
      </c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>
      <c r="A46" s="68" t="s">
        <v>2638</v>
      </c>
      <c r="B46" s="69" t="s">
        <v>2639</v>
      </c>
      <c r="C46" s="69">
        <v>1.0</v>
      </c>
      <c r="D46" s="69" t="s">
        <v>2584</v>
      </c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>
      <c r="A47" s="68" t="s">
        <v>2640</v>
      </c>
      <c r="B47" s="69" t="s">
        <v>2641</v>
      </c>
      <c r="C47" s="69">
        <v>1.0</v>
      </c>
      <c r="D47" s="69" t="s">
        <v>2584</v>
      </c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>
      <c r="A48" s="198">
        <v>37438.0</v>
      </c>
      <c r="B48" s="69" t="s">
        <v>2107</v>
      </c>
      <c r="C48" s="69">
        <v>1.0</v>
      </c>
      <c r="D48" s="69" t="s">
        <v>2577</v>
      </c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>
      <c r="A49" s="68" t="s">
        <v>2642</v>
      </c>
      <c r="B49" s="69" t="s">
        <v>2643</v>
      </c>
      <c r="C49" s="69">
        <v>1.0</v>
      </c>
      <c r="D49" s="69" t="s">
        <v>2571</v>
      </c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>
      <c r="A50" s="68" t="s">
        <v>2644</v>
      </c>
      <c r="B50" s="69" t="s">
        <v>2645</v>
      </c>
      <c r="C50" s="69">
        <v>1.0</v>
      </c>
      <c r="D50" s="69" t="s">
        <v>2571</v>
      </c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>
      <c r="A51" s="68" t="s">
        <v>2646</v>
      </c>
      <c r="B51" s="69" t="s">
        <v>2647</v>
      </c>
      <c r="C51" s="69">
        <v>1.0</v>
      </c>
      <c r="D51" s="69" t="s">
        <v>2571</v>
      </c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>
      <c r="A52" s="68" t="s">
        <v>2648</v>
      </c>
      <c r="B52" s="69" t="s">
        <v>2649</v>
      </c>
      <c r="C52" s="69">
        <v>1.0</v>
      </c>
      <c r="D52" s="69" t="s">
        <v>2571</v>
      </c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>
      <c r="A53" s="68" t="s">
        <v>2650</v>
      </c>
      <c r="B53" s="69" t="s">
        <v>2651</v>
      </c>
      <c r="C53" s="69">
        <v>1.0</v>
      </c>
      <c r="D53" s="69" t="s">
        <v>2571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>
      <c r="A54" s="68" t="s">
        <v>2652</v>
      </c>
      <c r="B54" s="69" t="s">
        <v>2096</v>
      </c>
      <c r="C54" s="69">
        <v>1.0</v>
      </c>
      <c r="D54" s="69" t="s">
        <v>2571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>
      <c r="A55" s="197">
        <v>45870.0</v>
      </c>
      <c r="B55" s="69" t="s">
        <v>2653</v>
      </c>
      <c r="C55" s="69">
        <v>1.0</v>
      </c>
      <c r="D55" s="69" t="s">
        <v>2590</v>
      </c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>
      <c r="A56" s="198">
        <v>37104.0</v>
      </c>
      <c r="B56" s="69" t="s">
        <v>2654</v>
      </c>
      <c r="C56" s="69">
        <v>1.0</v>
      </c>
      <c r="D56" s="69" t="s">
        <v>2577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>
      <c r="A57" s="68" t="s">
        <v>2655</v>
      </c>
      <c r="B57" s="69" t="s">
        <v>2656</v>
      </c>
      <c r="C57" s="69">
        <v>1.0</v>
      </c>
      <c r="D57" s="69" t="s">
        <v>2571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>
      <c r="A58" s="198">
        <v>37469.0</v>
      </c>
      <c r="B58" s="69" t="s">
        <v>2657</v>
      </c>
      <c r="C58" s="69">
        <v>1.0</v>
      </c>
      <c r="D58" s="69" t="s">
        <v>2577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>
      <c r="A59" s="68" t="s">
        <v>2658</v>
      </c>
      <c r="B59" s="69" t="s">
        <v>2659</v>
      </c>
      <c r="C59" s="69">
        <v>1.0</v>
      </c>
      <c r="D59" s="69" t="s">
        <v>2571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68" t="s">
        <v>2660</v>
      </c>
      <c r="B60" s="69" t="s">
        <v>2661</v>
      </c>
      <c r="C60" s="69">
        <v>1.0</v>
      </c>
      <c r="D60" s="69" t="s">
        <v>2584</v>
      </c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>
      <c r="A61" s="68" t="s">
        <v>2662</v>
      </c>
      <c r="B61" s="69" t="s">
        <v>2663</v>
      </c>
      <c r="C61" s="69">
        <v>1.0</v>
      </c>
      <c r="D61" s="69" t="s">
        <v>2584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>
      <c r="A62" s="197">
        <v>45901.0</v>
      </c>
      <c r="B62" s="69" t="s">
        <v>2664</v>
      </c>
      <c r="C62" s="69">
        <v>1.0</v>
      </c>
      <c r="D62" s="69" t="s">
        <v>2590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>
      <c r="A63" s="198">
        <v>37135.0</v>
      </c>
      <c r="B63" s="69" t="s">
        <v>2665</v>
      </c>
      <c r="C63" s="69">
        <v>1.0</v>
      </c>
      <c r="D63" s="69" t="s">
        <v>2577</v>
      </c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>
      <c r="A64" s="68" t="s">
        <v>2666</v>
      </c>
      <c r="B64" s="69" t="s">
        <v>2667</v>
      </c>
      <c r="C64" s="69">
        <v>1.0</v>
      </c>
      <c r="D64" s="69" t="s">
        <v>2571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68" t="s">
        <v>2668</v>
      </c>
      <c r="B65" s="69" t="s">
        <v>2669</v>
      </c>
      <c r="C65" s="69">
        <v>1.0</v>
      </c>
      <c r="D65" s="69" t="s">
        <v>2571</v>
      </c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>
      <c r="A66" s="68" t="s">
        <v>2670</v>
      </c>
      <c r="B66" s="69" t="s">
        <v>2671</v>
      </c>
      <c r="C66" s="69">
        <v>1.0</v>
      </c>
      <c r="D66" s="69" t="s">
        <v>2571</v>
      </c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>
      <c r="A67" s="198">
        <v>37500.0</v>
      </c>
      <c r="B67" s="69" t="s">
        <v>2672</v>
      </c>
      <c r="C67" s="69">
        <v>1.0</v>
      </c>
      <c r="D67" s="69" t="s">
        <v>2577</v>
      </c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>
      <c r="A68" s="198">
        <v>37865.0</v>
      </c>
      <c r="B68" s="69" t="s">
        <v>2673</v>
      </c>
      <c r="C68" s="69">
        <v>1.0</v>
      </c>
      <c r="D68" s="69" t="s">
        <v>2577</v>
      </c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>
      <c r="A69" s="68" t="s">
        <v>2674</v>
      </c>
      <c r="B69" s="69" t="s">
        <v>2675</v>
      </c>
      <c r="C69" s="69">
        <v>1.0</v>
      </c>
      <c r="D69" s="69" t="s">
        <v>2577</v>
      </c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65" t="s">
        <v>658</v>
      </c>
      <c r="B70" s="5"/>
      <c r="C70" s="65">
        <f>SUM(C3:C69)</f>
        <v>67</v>
      </c>
      <c r="D70" s="5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</sheetData>
  <mergeCells count="3">
    <mergeCell ref="A1:D1"/>
    <mergeCell ref="A70:B70"/>
    <mergeCell ref="C70:D70"/>
  </mergeCells>
  <printOptions gridLines="1" horizontalCentered="1"/>
  <pageMargins bottom="0.75" footer="0.0" header="0.0" left="0.7" right="0.7" top="0.75"/>
  <pageSetup paperSize="9" scale="87" cellComments="atEnd" orientation="portrait" pageOrder="overThenDown"/>
  <drawing r:id="rId1"/>
</worksheet>
</file>