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riar_Trem" sheetId="1" r:id="rId1"/>
    <sheet name="Detalh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5" i="2" l="1"/>
  <c r="BO217" i="2" l="1"/>
  <c r="BN217" i="2"/>
  <c r="BL217" i="2"/>
  <c r="BK217" i="2"/>
  <c r="BI217" i="2"/>
  <c r="BH217" i="2"/>
  <c r="BF217" i="2"/>
  <c r="BE217" i="2"/>
  <c r="BA217" i="2"/>
  <c r="AZ217" i="2"/>
  <c r="AX217" i="2"/>
  <c r="AW217" i="2"/>
  <c r="AU217" i="2"/>
  <c r="AT217" i="2"/>
  <c r="AR217" i="2"/>
  <c r="AQ217" i="2"/>
  <c r="AM217" i="2"/>
  <c r="AL217" i="2"/>
  <c r="AJ217" i="2"/>
  <c r="AI217" i="2"/>
  <c r="AG217" i="2"/>
  <c r="AF217" i="2"/>
  <c r="AD217" i="2"/>
  <c r="AC217" i="2"/>
  <c r="Y217" i="2"/>
  <c r="X217" i="2"/>
  <c r="V217" i="2"/>
  <c r="U217" i="2"/>
  <c r="S217" i="2"/>
  <c r="R217" i="2"/>
  <c r="P217" i="2"/>
  <c r="O217" i="2"/>
  <c r="N217" i="2"/>
  <c r="BO216" i="2"/>
  <c r="BN216" i="2"/>
  <c r="BL216" i="2"/>
  <c r="BK216" i="2"/>
  <c r="BI216" i="2"/>
  <c r="BH216" i="2"/>
  <c r="BF216" i="2"/>
  <c r="BE216" i="2"/>
  <c r="BA216" i="2"/>
  <c r="AZ216" i="2"/>
  <c r="AX216" i="2"/>
  <c r="AW216" i="2"/>
  <c r="AU216" i="2"/>
  <c r="AT216" i="2"/>
  <c r="AR216" i="2"/>
  <c r="AQ216" i="2"/>
  <c r="AM216" i="2"/>
  <c r="AL216" i="2"/>
  <c r="AJ216" i="2"/>
  <c r="AI216" i="2"/>
  <c r="AG216" i="2"/>
  <c r="AF216" i="2"/>
  <c r="AD216" i="2"/>
  <c r="AC216" i="2"/>
  <c r="Y216" i="2"/>
  <c r="X216" i="2"/>
  <c r="V216" i="2"/>
  <c r="U216" i="2"/>
  <c r="S216" i="2"/>
  <c r="R216" i="2"/>
  <c r="P216" i="2"/>
  <c r="O216" i="2"/>
  <c r="N216" i="2"/>
  <c r="BO215" i="2"/>
  <c r="BO218" i="2" s="1"/>
  <c r="BN215" i="2"/>
  <c r="BN218" i="2" s="1"/>
  <c r="BL215" i="2"/>
  <c r="BK215" i="2"/>
  <c r="BK218" i="2" s="1"/>
  <c r="BI215" i="2"/>
  <c r="BH215" i="2"/>
  <c r="BF215" i="2"/>
  <c r="BE215" i="2"/>
  <c r="BA215" i="2"/>
  <c r="BA218" i="2" s="1"/>
  <c r="AZ215" i="2"/>
  <c r="AZ218" i="2" s="1"/>
  <c r="AX215" i="2"/>
  <c r="AW215" i="2"/>
  <c r="AW218" i="2" s="1"/>
  <c r="AU215" i="2"/>
  <c r="AT215" i="2"/>
  <c r="AR215" i="2"/>
  <c r="AQ215" i="2"/>
  <c r="AM215" i="2"/>
  <c r="AM218" i="2" s="1"/>
  <c r="AL215" i="2"/>
  <c r="AL218" i="2" s="1"/>
  <c r="AJ215" i="2"/>
  <c r="AI215" i="2"/>
  <c r="AI218" i="2" s="1"/>
  <c r="AG215" i="2"/>
  <c r="AF215" i="2"/>
  <c r="AD215" i="2"/>
  <c r="AC215" i="2"/>
  <c r="Y215" i="2"/>
  <c r="Y218" i="2" s="1"/>
  <c r="X215" i="2"/>
  <c r="X218" i="2" s="1"/>
  <c r="V215" i="2"/>
  <c r="U215" i="2"/>
  <c r="S215" i="2"/>
  <c r="R215" i="2"/>
  <c r="P215" i="2"/>
  <c r="O215" i="2"/>
  <c r="N215" i="2"/>
  <c r="N218" i="2" s="1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L212" i="2"/>
  <c r="K212" i="2"/>
  <c r="J212" i="2"/>
  <c r="I212" i="2"/>
  <c r="A212" i="2"/>
  <c r="M211" i="2"/>
  <c r="K211" i="2"/>
  <c r="J211" i="2"/>
  <c r="I211" i="2"/>
  <c r="A211" i="2"/>
  <c r="CC210" i="2"/>
  <c r="CC211" i="2" s="1"/>
  <c r="CB210" i="2"/>
  <c r="CB211" i="2" s="1"/>
  <c r="BZ210" i="2"/>
  <c r="BZ211" i="2" s="1"/>
  <c r="BY210" i="2"/>
  <c r="BY211" i="2" s="1"/>
  <c r="BW210" i="2"/>
  <c r="BW211" i="2" s="1"/>
  <c r="BV210" i="2"/>
  <c r="BV211" i="2" s="1"/>
  <c r="BT210" i="2"/>
  <c r="BT211" i="2" s="1"/>
  <c r="BS210" i="2"/>
  <c r="BS211" i="2" s="1"/>
  <c r="BO210" i="2"/>
  <c r="BO211" i="2" s="1"/>
  <c r="BN210" i="2"/>
  <c r="BN211" i="2" s="1"/>
  <c r="BL210" i="2"/>
  <c r="BL211" i="2" s="1"/>
  <c r="BK210" i="2"/>
  <c r="BK211" i="2" s="1"/>
  <c r="BI210" i="2"/>
  <c r="BI211" i="2" s="1"/>
  <c r="BH210" i="2"/>
  <c r="BH211" i="2" s="1"/>
  <c r="BF210" i="2"/>
  <c r="BF211" i="2" s="1"/>
  <c r="BE210" i="2"/>
  <c r="BE211" i="2" s="1"/>
  <c r="BA210" i="2"/>
  <c r="BA211" i="2" s="1"/>
  <c r="AZ210" i="2"/>
  <c r="AZ211" i="2" s="1"/>
  <c r="AX210" i="2"/>
  <c r="AX211" i="2" s="1"/>
  <c r="AW210" i="2"/>
  <c r="AW211" i="2" s="1"/>
  <c r="AU210" i="2"/>
  <c r="AU211" i="2" s="1"/>
  <c r="AT210" i="2"/>
  <c r="AT211" i="2" s="1"/>
  <c r="AR210" i="2"/>
  <c r="AR211" i="2" s="1"/>
  <c r="AQ210" i="2"/>
  <c r="AQ211" i="2" s="1"/>
  <c r="AM210" i="2"/>
  <c r="AM211" i="2" s="1"/>
  <c r="AL210" i="2"/>
  <c r="AL211" i="2" s="1"/>
  <c r="AJ210" i="2"/>
  <c r="AJ211" i="2" s="1"/>
  <c r="AI210" i="2"/>
  <c r="AI211" i="2" s="1"/>
  <c r="AG210" i="2"/>
  <c r="AG211" i="2" s="1"/>
  <c r="AF210" i="2"/>
  <c r="AF211" i="2" s="1"/>
  <c r="AD210" i="2"/>
  <c r="AD211" i="2" s="1"/>
  <c r="AC210" i="2"/>
  <c r="AC211" i="2" s="1"/>
  <c r="Y210" i="2"/>
  <c r="Y211" i="2" s="1"/>
  <c r="X210" i="2"/>
  <c r="X211" i="2" s="1"/>
  <c r="V210" i="2"/>
  <c r="V211" i="2" s="1"/>
  <c r="U210" i="2"/>
  <c r="U211" i="2" s="1"/>
  <c r="S210" i="2"/>
  <c r="S211" i="2" s="1"/>
  <c r="R210" i="2"/>
  <c r="R211" i="2" s="1"/>
  <c r="P210" i="2"/>
  <c r="P211" i="2" s="1"/>
  <c r="O210" i="2"/>
  <c r="O211" i="2" s="1"/>
  <c r="N210" i="2"/>
  <c r="M210" i="2"/>
  <c r="K210" i="2"/>
  <c r="J210" i="2"/>
  <c r="I210" i="2"/>
  <c r="A210" i="2"/>
  <c r="A209" i="2"/>
  <c r="CC208" i="2"/>
  <c r="CB208" i="2"/>
  <c r="BZ208" i="2"/>
  <c r="BY208" i="2"/>
  <c r="BW208" i="2"/>
  <c r="BV208" i="2"/>
  <c r="BT208" i="2"/>
  <c r="BS208" i="2"/>
  <c r="BO208" i="2"/>
  <c r="BN208" i="2"/>
  <c r="BL208" i="2"/>
  <c r="BK208" i="2"/>
  <c r="BI208" i="2"/>
  <c r="BH208" i="2"/>
  <c r="BF208" i="2"/>
  <c r="BE208" i="2"/>
  <c r="BA208" i="2"/>
  <c r="AZ208" i="2"/>
  <c r="AX208" i="2"/>
  <c r="AW208" i="2"/>
  <c r="AU208" i="2"/>
  <c r="AT208" i="2"/>
  <c r="AR208" i="2"/>
  <c r="AQ208" i="2"/>
  <c r="AM208" i="2"/>
  <c r="AL208" i="2"/>
  <c r="AJ208" i="2"/>
  <c r="AI208" i="2"/>
  <c r="AG208" i="2"/>
  <c r="AF208" i="2"/>
  <c r="AD208" i="2"/>
  <c r="AC208" i="2"/>
  <c r="Y208" i="2"/>
  <c r="X208" i="2"/>
  <c r="V208" i="2"/>
  <c r="U208" i="2"/>
  <c r="S208" i="2"/>
  <c r="R208" i="2"/>
  <c r="P208" i="2"/>
  <c r="O208" i="2"/>
  <c r="N208" i="2"/>
  <c r="M208" i="2"/>
  <c r="K208" i="2"/>
  <c r="J208" i="2"/>
  <c r="I208" i="2"/>
  <c r="A208" i="2"/>
  <c r="CC207" i="2"/>
  <c r="CB207" i="2"/>
  <c r="BZ207" i="2"/>
  <c r="BY207" i="2"/>
  <c r="BW207" i="2"/>
  <c r="BV207" i="2"/>
  <c r="BT207" i="2"/>
  <c r="BS207" i="2"/>
  <c r="BO207" i="2"/>
  <c r="BN207" i="2"/>
  <c r="BL207" i="2"/>
  <c r="BK207" i="2"/>
  <c r="BI207" i="2"/>
  <c r="BH207" i="2"/>
  <c r="BF207" i="2"/>
  <c r="BE207" i="2"/>
  <c r="BA207" i="2"/>
  <c r="AZ207" i="2"/>
  <c r="AX207" i="2"/>
  <c r="AW207" i="2"/>
  <c r="AU207" i="2"/>
  <c r="AT207" i="2"/>
  <c r="AR207" i="2"/>
  <c r="AQ207" i="2"/>
  <c r="AM207" i="2"/>
  <c r="AL207" i="2"/>
  <c r="AJ207" i="2"/>
  <c r="AI207" i="2"/>
  <c r="AG207" i="2"/>
  <c r="AF207" i="2"/>
  <c r="AD207" i="2"/>
  <c r="AC207" i="2"/>
  <c r="Y207" i="2"/>
  <c r="X207" i="2"/>
  <c r="V207" i="2"/>
  <c r="U207" i="2"/>
  <c r="S207" i="2"/>
  <c r="R207" i="2"/>
  <c r="P207" i="2"/>
  <c r="O207" i="2"/>
  <c r="N207" i="2"/>
  <c r="M207" i="2"/>
  <c r="K207" i="2"/>
  <c r="J207" i="2"/>
  <c r="J209" i="2" s="1"/>
  <c r="I207" i="2"/>
  <c r="A207" i="2"/>
  <c r="CC206" i="2"/>
  <c r="CB206" i="2"/>
  <c r="BZ206" i="2"/>
  <c r="BY206" i="2"/>
  <c r="BW206" i="2"/>
  <c r="BV206" i="2"/>
  <c r="BT206" i="2"/>
  <c r="BS206" i="2"/>
  <c r="BO206" i="2"/>
  <c r="BN206" i="2"/>
  <c r="BL206" i="2"/>
  <c r="BK206" i="2"/>
  <c r="BI206" i="2"/>
  <c r="BH206" i="2"/>
  <c r="BF206" i="2"/>
  <c r="BE206" i="2"/>
  <c r="BA206" i="2"/>
  <c r="AZ206" i="2"/>
  <c r="AX206" i="2"/>
  <c r="AW206" i="2"/>
  <c r="AU206" i="2"/>
  <c r="AT206" i="2"/>
  <c r="AR206" i="2"/>
  <c r="AQ206" i="2"/>
  <c r="AM206" i="2"/>
  <c r="AL206" i="2"/>
  <c r="AJ206" i="2"/>
  <c r="AI206" i="2"/>
  <c r="AG206" i="2"/>
  <c r="AF206" i="2"/>
  <c r="AD206" i="2"/>
  <c r="AC206" i="2"/>
  <c r="Y206" i="2"/>
  <c r="X206" i="2"/>
  <c r="V206" i="2"/>
  <c r="U206" i="2"/>
  <c r="S206" i="2"/>
  <c r="R206" i="2"/>
  <c r="P206" i="2"/>
  <c r="O206" i="2"/>
  <c r="N206" i="2"/>
  <c r="M206" i="2"/>
  <c r="K206" i="2"/>
  <c r="J206" i="2"/>
  <c r="I206" i="2"/>
  <c r="A206" i="2"/>
  <c r="CC205" i="2"/>
  <c r="CB205" i="2"/>
  <c r="CB209" i="2" s="1"/>
  <c r="BZ205" i="2"/>
  <c r="BY205" i="2"/>
  <c r="BY209" i="2" s="1"/>
  <c r="BW205" i="2"/>
  <c r="BV205" i="2"/>
  <c r="BT205" i="2"/>
  <c r="BS205" i="2"/>
  <c r="BS209" i="2" s="1"/>
  <c r="BO205" i="2"/>
  <c r="BN205" i="2"/>
  <c r="BL205" i="2"/>
  <c r="BK205" i="2"/>
  <c r="BI205" i="2"/>
  <c r="BH205" i="2"/>
  <c r="BH209" i="2" s="1"/>
  <c r="BF205" i="2"/>
  <c r="BE205" i="2"/>
  <c r="BE209" i="2" s="1"/>
  <c r="BA205" i="2"/>
  <c r="AZ205" i="2"/>
  <c r="AZ209" i="2" s="1"/>
  <c r="AX205" i="2"/>
  <c r="AW205" i="2"/>
  <c r="AW209" i="2" s="1"/>
  <c r="AU205" i="2"/>
  <c r="AT205" i="2"/>
  <c r="AT209" i="2" s="1"/>
  <c r="AR205" i="2"/>
  <c r="AQ205" i="2"/>
  <c r="AQ209" i="2" s="1"/>
  <c r="AM205" i="2"/>
  <c r="AL205" i="2"/>
  <c r="AL209" i="2" s="1"/>
  <c r="AJ205" i="2"/>
  <c r="AI205" i="2"/>
  <c r="AI209" i="2" s="1"/>
  <c r="AG205" i="2"/>
  <c r="AF205" i="2"/>
  <c r="AF209" i="2" s="1"/>
  <c r="AD205" i="2"/>
  <c r="AC205" i="2"/>
  <c r="AC209" i="2" s="1"/>
  <c r="Y205" i="2"/>
  <c r="X205" i="2"/>
  <c r="X209" i="2" s="1"/>
  <c r="V205" i="2"/>
  <c r="U205" i="2"/>
  <c r="U209" i="2" s="1"/>
  <c r="S205" i="2"/>
  <c r="R205" i="2"/>
  <c r="R209" i="2" s="1"/>
  <c r="P205" i="2"/>
  <c r="O205" i="2"/>
  <c r="O209" i="2" s="1"/>
  <c r="N205" i="2"/>
  <c r="M205" i="2"/>
  <c r="K205" i="2"/>
  <c r="J205" i="2"/>
  <c r="I205" i="2"/>
  <c r="A205" i="2"/>
  <c r="A204" i="2"/>
  <c r="A203" i="2"/>
  <c r="CC202" i="2"/>
  <c r="CB202" i="2"/>
  <c r="BZ202" i="2"/>
  <c r="BY202" i="2"/>
  <c r="BW202" i="2"/>
  <c r="BV202" i="2"/>
  <c r="BT202" i="2"/>
  <c r="BS202" i="2"/>
  <c r="BO202" i="2"/>
  <c r="BN202" i="2"/>
  <c r="BL202" i="2"/>
  <c r="BK202" i="2"/>
  <c r="BI202" i="2"/>
  <c r="BH202" i="2"/>
  <c r="BF202" i="2"/>
  <c r="BE202" i="2"/>
  <c r="BA202" i="2"/>
  <c r="AZ202" i="2"/>
  <c r="AX202" i="2"/>
  <c r="AW202" i="2"/>
  <c r="AU202" i="2"/>
  <c r="AT202" i="2"/>
  <c r="AR202" i="2"/>
  <c r="AQ202" i="2"/>
  <c r="AM202" i="2"/>
  <c r="AL202" i="2"/>
  <c r="AJ202" i="2"/>
  <c r="AI202" i="2"/>
  <c r="AG202" i="2"/>
  <c r="AF202" i="2"/>
  <c r="AD202" i="2"/>
  <c r="AC202" i="2"/>
  <c r="Y202" i="2"/>
  <c r="X202" i="2"/>
  <c r="V202" i="2"/>
  <c r="U202" i="2"/>
  <c r="S202" i="2"/>
  <c r="R202" i="2"/>
  <c r="P202" i="2"/>
  <c r="O202" i="2"/>
  <c r="N202" i="2"/>
  <c r="M202" i="2"/>
  <c r="K202" i="2"/>
  <c r="J202" i="2"/>
  <c r="I202" i="2"/>
  <c r="A202" i="2"/>
  <c r="CC201" i="2"/>
  <c r="CB201" i="2"/>
  <c r="BZ201" i="2"/>
  <c r="BY201" i="2"/>
  <c r="BW201" i="2"/>
  <c r="BV201" i="2"/>
  <c r="BT201" i="2"/>
  <c r="BS201" i="2"/>
  <c r="BO201" i="2"/>
  <c r="BN201" i="2"/>
  <c r="BL201" i="2"/>
  <c r="BK201" i="2"/>
  <c r="BI201" i="2"/>
  <c r="BH201" i="2"/>
  <c r="BF201" i="2"/>
  <c r="BE201" i="2"/>
  <c r="BA201" i="2"/>
  <c r="AZ201" i="2"/>
  <c r="AX201" i="2"/>
  <c r="AW201" i="2"/>
  <c r="AU201" i="2"/>
  <c r="AT201" i="2"/>
  <c r="AR201" i="2"/>
  <c r="AQ201" i="2"/>
  <c r="AM201" i="2"/>
  <c r="AL201" i="2"/>
  <c r="AJ201" i="2"/>
  <c r="AI201" i="2"/>
  <c r="AG201" i="2"/>
  <c r="AF201" i="2"/>
  <c r="AD201" i="2"/>
  <c r="AC201" i="2"/>
  <c r="Y201" i="2"/>
  <c r="X201" i="2"/>
  <c r="V201" i="2"/>
  <c r="U201" i="2"/>
  <c r="S201" i="2"/>
  <c r="R201" i="2"/>
  <c r="P201" i="2"/>
  <c r="O201" i="2"/>
  <c r="N201" i="2"/>
  <c r="M201" i="2"/>
  <c r="K201" i="2"/>
  <c r="J201" i="2"/>
  <c r="I201" i="2"/>
  <c r="I203" i="2" s="1"/>
  <c r="A201" i="2"/>
  <c r="CC200" i="2"/>
  <c r="CB200" i="2"/>
  <c r="BZ200" i="2"/>
  <c r="BY200" i="2"/>
  <c r="BW200" i="2"/>
  <c r="BV200" i="2"/>
  <c r="BT200" i="2"/>
  <c r="BS200" i="2"/>
  <c r="BO200" i="2"/>
  <c r="BN200" i="2"/>
  <c r="BL200" i="2"/>
  <c r="BK200" i="2"/>
  <c r="BI200" i="2"/>
  <c r="BH200" i="2"/>
  <c r="BF200" i="2"/>
  <c r="BE200" i="2"/>
  <c r="BA200" i="2"/>
  <c r="AZ200" i="2"/>
  <c r="AX200" i="2"/>
  <c r="AW200" i="2"/>
  <c r="AU200" i="2"/>
  <c r="AT200" i="2"/>
  <c r="AR200" i="2"/>
  <c r="AQ200" i="2"/>
  <c r="AM200" i="2"/>
  <c r="AL200" i="2"/>
  <c r="AJ200" i="2"/>
  <c r="AI200" i="2"/>
  <c r="AG200" i="2"/>
  <c r="AF200" i="2"/>
  <c r="AD200" i="2"/>
  <c r="AC200" i="2"/>
  <c r="Y200" i="2"/>
  <c r="X200" i="2"/>
  <c r="V200" i="2"/>
  <c r="U200" i="2"/>
  <c r="S200" i="2"/>
  <c r="R200" i="2"/>
  <c r="P200" i="2"/>
  <c r="O200" i="2"/>
  <c r="N200" i="2"/>
  <c r="M200" i="2"/>
  <c r="K200" i="2"/>
  <c r="J200" i="2"/>
  <c r="I200" i="2"/>
  <c r="A200" i="2"/>
  <c r="CC199" i="2"/>
  <c r="CC203" i="2" s="1"/>
  <c r="CB199" i="2"/>
  <c r="BZ199" i="2"/>
  <c r="BY199" i="2"/>
  <c r="BY203" i="2" s="1"/>
  <c r="BW199" i="2"/>
  <c r="BV199" i="2"/>
  <c r="BT199" i="2"/>
  <c r="BS199" i="2"/>
  <c r="BO199" i="2"/>
  <c r="BN199" i="2"/>
  <c r="BL199" i="2"/>
  <c r="BK199" i="2"/>
  <c r="BK203" i="2" s="1"/>
  <c r="BI199" i="2"/>
  <c r="BH199" i="2"/>
  <c r="BF199" i="2"/>
  <c r="BE199" i="2"/>
  <c r="BA199" i="2"/>
  <c r="BA203" i="2" s="1"/>
  <c r="AZ199" i="2"/>
  <c r="AX199" i="2"/>
  <c r="AW199" i="2"/>
  <c r="AW203" i="2" s="1"/>
  <c r="AU199" i="2"/>
  <c r="AT199" i="2"/>
  <c r="AR199" i="2"/>
  <c r="AQ199" i="2"/>
  <c r="AM199" i="2"/>
  <c r="AL199" i="2"/>
  <c r="AJ199" i="2"/>
  <c r="AI199" i="2"/>
  <c r="AI203" i="2" s="1"/>
  <c r="AG199" i="2"/>
  <c r="AF199" i="2"/>
  <c r="AD199" i="2"/>
  <c r="AC199" i="2"/>
  <c r="Y199" i="2"/>
  <c r="Y203" i="2" s="1"/>
  <c r="X199" i="2"/>
  <c r="V199" i="2"/>
  <c r="U199" i="2"/>
  <c r="U203" i="2" s="1"/>
  <c r="S199" i="2"/>
  <c r="R199" i="2"/>
  <c r="P199" i="2"/>
  <c r="O199" i="2"/>
  <c r="N199" i="2"/>
  <c r="M199" i="2"/>
  <c r="K199" i="2"/>
  <c r="J199" i="2"/>
  <c r="I199" i="2"/>
  <c r="A199" i="2"/>
  <c r="A198" i="2"/>
  <c r="AI197" i="2"/>
  <c r="M197" i="2"/>
  <c r="K197" i="2"/>
  <c r="J197" i="2"/>
  <c r="I197" i="2"/>
  <c r="A197" i="2"/>
  <c r="CC196" i="2"/>
  <c r="CC197" i="2" s="1"/>
  <c r="CB196" i="2"/>
  <c r="CB197" i="2" s="1"/>
  <c r="BZ196" i="2"/>
  <c r="BZ197" i="2" s="1"/>
  <c r="BY196" i="2"/>
  <c r="BY197" i="2" s="1"/>
  <c r="BW196" i="2"/>
  <c r="BW197" i="2" s="1"/>
  <c r="BV196" i="2"/>
  <c r="BV197" i="2" s="1"/>
  <c r="BT196" i="2"/>
  <c r="BT197" i="2" s="1"/>
  <c r="BS196" i="2"/>
  <c r="BS197" i="2" s="1"/>
  <c r="BO196" i="2"/>
  <c r="BO197" i="2" s="1"/>
  <c r="BN196" i="2"/>
  <c r="BN197" i="2" s="1"/>
  <c r="BL196" i="2"/>
  <c r="BL197" i="2" s="1"/>
  <c r="BK196" i="2"/>
  <c r="BK197" i="2" s="1"/>
  <c r="BI196" i="2"/>
  <c r="BI197" i="2" s="1"/>
  <c r="BH196" i="2"/>
  <c r="BH197" i="2" s="1"/>
  <c r="BF196" i="2"/>
  <c r="BF197" i="2" s="1"/>
  <c r="BE196" i="2"/>
  <c r="BE197" i="2" s="1"/>
  <c r="BA196" i="2"/>
  <c r="BA197" i="2" s="1"/>
  <c r="AZ196" i="2"/>
  <c r="AZ197" i="2" s="1"/>
  <c r="AX196" i="2"/>
  <c r="AX197" i="2" s="1"/>
  <c r="AW196" i="2"/>
  <c r="AW197" i="2" s="1"/>
  <c r="AU196" i="2"/>
  <c r="AU197" i="2" s="1"/>
  <c r="AT196" i="2"/>
  <c r="AT197" i="2" s="1"/>
  <c r="AR196" i="2"/>
  <c r="AR197" i="2" s="1"/>
  <c r="AQ196" i="2"/>
  <c r="AQ197" i="2" s="1"/>
  <c r="AM196" i="2"/>
  <c r="AM197" i="2" s="1"/>
  <c r="AL196" i="2"/>
  <c r="AL197" i="2" s="1"/>
  <c r="AJ196" i="2"/>
  <c r="AJ197" i="2" s="1"/>
  <c r="AI196" i="2"/>
  <c r="AG196" i="2"/>
  <c r="AG197" i="2" s="1"/>
  <c r="AF196" i="2"/>
  <c r="AF197" i="2" s="1"/>
  <c r="AD196" i="2"/>
  <c r="AD197" i="2" s="1"/>
  <c r="AC196" i="2"/>
  <c r="AC197" i="2" s="1"/>
  <c r="Y196" i="2"/>
  <c r="Y197" i="2" s="1"/>
  <c r="X196" i="2"/>
  <c r="X197" i="2" s="1"/>
  <c r="V196" i="2"/>
  <c r="V197" i="2" s="1"/>
  <c r="U196" i="2"/>
  <c r="U197" i="2" s="1"/>
  <c r="S196" i="2"/>
  <c r="S197" i="2" s="1"/>
  <c r="R196" i="2"/>
  <c r="R197" i="2" s="1"/>
  <c r="P196" i="2"/>
  <c r="P197" i="2" s="1"/>
  <c r="O196" i="2"/>
  <c r="O197" i="2" s="1"/>
  <c r="N196" i="2"/>
  <c r="N197" i="2" s="1"/>
  <c r="M196" i="2"/>
  <c r="K196" i="2"/>
  <c r="J196" i="2"/>
  <c r="I196" i="2"/>
  <c r="A196" i="2"/>
  <c r="M195" i="2"/>
  <c r="K195" i="2"/>
  <c r="J195" i="2"/>
  <c r="I195" i="2"/>
  <c r="A195" i="2"/>
  <c r="CC194" i="2"/>
  <c r="CB194" i="2"/>
  <c r="BZ194" i="2"/>
  <c r="BY194" i="2"/>
  <c r="BW194" i="2"/>
  <c r="BV194" i="2"/>
  <c r="BT194" i="2"/>
  <c r="BS194" i="2"/>
  <c r="BO194" i="2"/>
  <c r="BN194" i="2"/>
  <c r="BL194" i="2"/>
  <c r="BK194" i="2"/>
  <c r="BI194" i="2"/>
  <c r="BH194" i="2"/>
  <c r="BF194" i="2"/>
  <c r="BE194" i="2"/>
  <c r="BA194" i="2"/>
  <c r="AZ194" i="2"/>
  <c r="AX194" i="2"/>
  <c r="AW194" i="2"/>
  <c r="AU194" i="2"/>
  <c r="AT194" i="2"/>
  <c r="AR194" i="2"/>
  <c r="AQ194" i="2"/>
  <c r="AM194" i="2"/>
  <c r="AL194" i="2"/>
  <c r="AJ194" i="2"/>
  <c r="AG194" i="2"/>
  <c r="AF194" i="2"/>
  <c r="AD194" i="2"/>
  <c r="AC194" i="2"/>
  <c r="Y194" i="2"/>
  <c r="X194" i="2"/>
  <c r="V194" i="2"/>
  <c r="U194" i="2"/>
  <c r="S194" i="2"/>
  <c r="R194" i="2"/>
  <c r="P194" i="2"/>
  <c r="O194" i="2"/>
  <c r="N194" i="2"/>
  <c r="M194" i="2"/>
  <c r="K194" i="2"/>
  <c r="J194" i="2"/>
  <c r="I194" i="2"/>
  <c r="A194" i="2"/>
  <c r="CC193" i="2"/>
  <c r="CB193" i="2"/>
  <c r="BZ193" i="2"/>
  <c r="BY193" i="2"/>
  <c r="BW193" i="2"/>
  <c r="BV193" i="2"/>
  <c r="BT193" i="2"/>
  <c r="BS193" i="2"/>
  <c r="BO193" i="2"/>
  <c r="BO195" i="2" s="1"/>
  <c r="BN193" i="2"/>
  <c r="BL193" i="2"/>
  <c r="BK193" i="2"/>
  <c r="BI193" i="2"/>
  <c r="BH193" i="2"/>
  <c r="BF193" i="2"/>
  <c r="BE193" i="2"/>
  <c r="BA193" i="2"/>
  <c r="BA195" i="2" s="1"/>
  <c r="AZ193" i="2"/>
  <c r="AX193" i="2"/>
  <c r="AW193" i="2"/>
  <c r="AU193" i="2"/>
  <c r="AT193" i="2"/>
  <c r="AR193" i="2"/>
  <c r="AQ193" i="2"/>
  <c r="AQ195" i="2" s="1"/>
  <c r="AM193" i="2"/>
  <c r="AM195" i="2" s="1"/>
  <c r="AL193" i="2"/>
  <c r="AJ193" i="2"/>
  <c r="AI193" i="2"/>
  <c r="AI195" i="2" s="1"/>
  <c r="AG193" i="2"/>
  <c r="AF193" i="2"/>
  <c r="AD193" i="2"/>
  <c r="AD195" i="2" s="1"/>
  <c r="AC193" i="2"/>
  <c r="Y193" i="2"/>
  <c r="X193" i="2"/>
  <c r="X195" i="2" s="1"/>
  <c r="V193" i="2"/>
  <c r="V195" i="2" s="1"/>
  <c r="U193" i="2"/>
  <c r="S193" i="2"/>
  <c r="R193" i="2"/>
  <c r="R195" i="2" s="1"/>
  <c r="P193" i="2"/>
  <c r="P195" i="2" s="1"/>
  <c r="O193" i="2"/>
  <c r="N193" i="2"/>
  <c r="M193" i="2"/>
  <c r="K193" i="2"/>
  <c r="J193" i="2"/>
  <c r="I193" i="2"/>
  <c r="A193" i="2"/>
  <c r="CC192" i="2"/>
  <c r="CB192" i="2"/>
  <c r="BZ192" i="2"/>
  <c r="BY192" i="2"/>
  <c r="BW192" i="2"/>
  <c r="BV192" i="2"/>
  <c r="BT192" i="2"/>
  <c r="BS192" i="2"/>
  <c r="BO192" i="2"/>
  <c r="BN192" i="2"/>
  <c r="BL192" i="2"/>
  <c r="BK192" i="2"/>
  <c r="BI192" i="2"/>
  <c r="BH192" i="2"/>
  <c r="BF192" i="2"/>
  <c r="BE192" i="2"/>
  <c r="BA192" i="2"/>
  <c r="AZ192" i="2"/>
  <c r="AX192" i="2"/>
  <c r="AW192" i="2"/>
  <c r="AU192" i="2"/>
  <c r="AT192" i="2"/>
  <c r="AR192" i="2"/>
  <c r="AQ192" i="2"/>
  <c r="AM192" i="2"/>
  <c r="AL192" i="2"/>
  <c r="AJ192" i="2"/>
  <c r="AI192" i="2"/>
  <c r="AF192" i="2"/>
  <c r="AD192" i="2"/>
  <c r="AC192" i="2"/>
  <c r="Y192" i="2"/>
  <c r="X192" i="2"/>
  <c r="V192" i="2"/>
  <c r="U192" i="2"/>
  <c r="S192" i="2"/>
  <c r="R192" i="2"/>
  <c r="P192" i="2"/>
  <c r="O192" i="2"/>
  <c r="N192" i="2"/>
  <c r="M192" i="2"/>
  <c r="K192" i="2"/>
  <c r="I192" i="2"/>
  <c r="A192" i="2"/>
  <c r="CC191" i="2"/>
  <c r="CB191" i="2"/>
  <c r="BZ191" i="2"/>
  <c r="BY191" i="2"/>
  <c r="BW191" i="2"/>
  <c r="BV191" i="2"/>
  <c r="BT191" i="2"/>
  <c r="BS191" i="2"/>
  <c r="BO191" i="2"/>
  <c r="BN191" i="2"/>
  <c r="BL191" i="2"/>
  <c r="BK191" i="2"/>
  <c r="BI191" i="2"/>
  <c r="BH191" i="2"/>
  <c r="BF191" i="2"/>
  <c r="BE191" i="2"/>
  <c r="BA191" i="2"/>
  <c r="AZ191" i="2"/>
  <c r="AX191" i="2"/>
  <c r="AW191" i="2"/>
  <c r="AU191" i="2"/>
  <c r="AT191" i="2"/>
  <c r="AR191" i="2"/>
  <c r="AQ191" i="2"/>
  <c r="AM191" i="2"/>
  <c r="AL191" i="2"/>
  <c r="AJ191" i="2"/>
  <c r="AI191" i="2"/>
  <c r="AG191" i="2"/>
  <c r="AF191" i="2"/>
  <c r="AD191" i="2"/>
  <c r="AC191" i="2"/>
  <c r="Y191" i="2"/>
  <c r="X191" i="2"/>
  <c r="V191" i="2"/>
  <c r="U191" i="2"/>
  <c r="S191" i="2"/>
  <c r="R191" i="2"/>
  <c r="P191" i="2"/>
  <c r="O191" i="2"/>
  <c r="N191" i="2"/>
  <c r="M191" i="2"/>
  <c r="K191" i="2"/>
  <c r="I191" i="2"/>
  <c r="A191" i="2"/>
  <c r="CC190" i="2"/>
  <c r="CB190" i="2"/>
  <c r="BZ190" i="2"/>
  <c r="BY190" i="2"/>
  <c r="BW190" i="2"/>
  <c r="BV190" i="2"/>
  <c r="BT190" i="2"/>
  <c r="BS190" i="2"/>
  <c r="BO190" i="2"/>
  <c r="BN190" i="2"/>
  <c r="BL190" i="2"/>
  <c r="BK190" i="2"/>
  <c r="BI190" i="2"/>
  <c r="BH190" i="2"/>
  <c r="BF190" i="2"/>
  <c r="BE190" i="2"/>
  <c r="BA190" i="2"/>
  <c r="AZ190" i="2"/>
  <c r="AX190" i="2"/>
  <c r="AW190" i="2"/>
  <c r="AU190" i="2"/>
  <c r="AT190" i="2"/>
  <c r="AR190" i="2"/>
  <c r="AQ190" i="2"/>
  <c r="AM190" i="2"/>
  <c r="AL190" i="2"/>
  <c r="AJ190" i="2"/>
  <c r="AI190" i="2"/>
  <c r="AG190" i="2"/>
  <c r="AF190" i="2"/>
  <c r="AD190" i="2"/>
  <c r="AC190" i="2"/>
  <c r="Y190" i="2"/>
  <c r="X190" i="2"/>
  <c r="V190" i="2"/>
  <c r="U190" i="2"/>
  <c r="S190" i="2"/>
  <c r="R190" i="2"/>
  <c r="P190" i="2"/>
  <c r="O190" i="2"/>
  <c r="N190" i="2"/>
  <c r="M190" i="2"/>
  <c r="K190" i="2"/>
  <c r="I190" i="2"/>
  <c r="A190" i="2"/>
  <c r="CC189" i="2"/>
  <c r="CB189" i="2"/>
  <c r="BZ189" i="2"/>
  <c r="BY189" i="2"/>
  <c r="BW189" i="2"/>
  <c r="BV189" i="2"/>
  <c r="BT189" i="2"/>
  <c r="BS189" i="2"/>
  <c r="BO189" i="2"/>
  <c r="BN189" i="2"/>
  <c r="BL189" i="2"/>
  <c r="BK189" i="2"/>
  <c r="BI189" i="2"/>
  <c r="BH189" i="2"/>
  <c r="BF189" i="2"/>
  <c r="BE189" i="2"/>
  <c r="BA189" i="2"/>
  <c r="AZ189" i="2"/>
  <c r="AX189" i="2"/>
  <c r="AW189" i="2"/>
  <c r="AU189" i="2"/>
  <c r="AT189" i="2"/>
  <c r="AR189" i="2"/>
  <c r="AQ189" i="2"/>
  <c r="AM189" i="2"/>
  <c r="AL189" i="2"/>
  <c r="AJ189" i="2"/>
  <c r="AI189" i="2"/>
  <c r="AG189" i="2"/>
  <c r="AF189" i="2"/>
  <c r="AD189" i="2"/>
  <c r="AC189" i="2"/>
  <c r="Y189" i="2"/>
  <c r="X189" i="2"/>
  <c r="V189" i="2"/>
  <c r="U189" i="2"/>
  <c r="S189" i="2"/>
  <c r="R189" i="2"/>
  <c r="P189" i="2"/>
  <c r="O189" i="2"/>
  <c r="N189" i="2"/>
  <c r="M189" i="2"/>
  <c r="K189" i="2"/>
  <c r="I189" i="2"/>
  <c r="A189" i="2"/>
  <c r="CC188" i="2"/>
  <c r="CB188" i="2"/>
  <c r="BZ188" i="2"/>
  <c r="BY188" i="2"/>
  <c r="BW188" i="2"/>
  <c r="BV188" i="2"/>
  <c r="BT188" i="2"/>
  <c r="BS188" i="2"/>
  <c r="BO188" i="2"/>
  <c r="BN188" i="2"/>
  <c r="BL188" i="2"/>
  <c r="BK188" i="2"/>
  <c r="BI188" i="2"/>
  <c r="BH188" i="2"/>
  <c r="BF188" i="2"/>
  <c r="BE188" i="2"/>
  <c r="BA188" i="2"/>
  <c r="AZ188" i="2"/>
  <c r="AX188" i="2"/>
  <c r="AW188" i="2"/>
  <c r="AU188" i="2"/>
  <c r="AT188" i="2"/>
  <c r="AR188" i="2"/>
  <c r="AQ188" i="2"/>
  <c r="AM188" i="2"/>
  <c r="AL188" i="2"/>
  <c r="AJ188" i="2"/>
  <c r="AI188" i="2"/>
  <c r="AG188" i="2"/>
  <c r="AF188" i="2"/>
  <c r="AD188" i="2"/>
  <c r="AC188" i="2"/>
  <c r="Y188" i="2"/>
  <c r="X188" i="2"/>
  <c r="V188" i="2"/>
  <c r="U188" i="2"/>
  <c r="S188" i="2"/>
  <c r="R188" i="2"/>
  <c r="P188" i="2"/>
  <c r="O188" i="2"/>
  <c r="N188" i="2"/>
  <c r="M188" i="2"/>
  <c r="K188" i="2"/>
  <c r="J188" i="2"/>
  <c r="I188" i="2"/>
  <c r="A188" i="2"/>
  <c r="CC187" i="2"/>
  <c r="CB187" i="2"/>
  <c r="BZ187" i="2"/>
  <c r="BY187" i="2"/>
  <c r="BW187" i="2"/>
  <c r="BV187" i="2"/>
  <c r="BT187" i="2"/>
  <c r="BS187" i="2"/>
  <c r="BO187" i="2"/>
  <c r="BN187" i="2"/>
  <c r="BL187" i="2"/>
  <c r="BK187" i="2"/>
  <c r="BI187" i="2"/>
  <c r="BH187" i="2"/>
  <c r="BF187" i="2"/>
  <c r="BE187" i="2"/>
  <c r="BA187" i="2"/>
  <c r="AZ187" i="2"/>
  <c r="AX187" i="2"/>
  <c r="AW187" i="2"/>
  <c r="AU187" i="2"/>
  <c r="AT187" i="2"/>
  <c r="AR187" i="2"/>
  <c r="AQ187" i="2"/>
  <c r="AM187" i="2"/>
  <c r="AL187" i="2"/>
  <c r="AJ187" i="2"/>
  <c r="AI187" i="2"/>
  <c r="AG187" i="2"/>
  <c r="AF187" i="2"/>
  <c r="AD187" i="2"/>
  <c r="AC187" i="2"/>
  <c r="Y187" i="2"/>
  <c r="X187" i="2"/>
  <c r="V187" i="2"/>
  <c r="U187" i="2"/>
  <c r="S187" i="2"/>
  <c r="R187" i="2"/>
  <c r="P187" i="2"/>
  <c r="O187" i="2"/>
  <c r="N187" i="2"/>
  <c r="M187" i="2"/>
  <c r="K187" i="2"/>
  <c r="J187" i="2"/>
  <c r="I187" i="2"/>
  <c r="A187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K186" i="2"/>
  <c r="K185" i="2" s="1"/>
  <c r="J186" i="2"/>
  <c r="I186" i="2"/>
  <c r="A186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J185" i="2"/>
  <c r="I185" i="2"/>
  <c r="A185" i="2"/>
  <c r="A184" i="2"/>
  <c r="CC183" i="2"/>
  <c r="CB183" i="2"/>
  <c r="BZ183" i="2"/>
  <c r="BY183" i="2"/>
  <c r="BW183" i="2"/>
  <c r="BV183" i="2"/>
  <c r="BT183" i="2"/>
  <c r="BS183" i="2"/>
  <c r="BO183" i="2"/>
  <c r="BN183" i="2"/>
  <c r="BL183" i="2"/>
  <c r="BK183" i="2"/>
  <c r="BI183" i="2"/>
  <c r="BH183" i="2"/>
  <c r="BF183" i="2"/>
  <c r="BE183" i="2"/>
  <c r="BA183" i="2"/>
  <c r="AZ183" i="2"/>
  <c r="AX183" i="2"/>
  <c r="AW183" i="2"/>
  <c r="AU183" i="2"/>
  <c r="AT183" i="2"/>
  <c r="AR183" i="2"/>
  <c r="AQ183" i="2"/>
  <c r="AM183" i="2"/>
  <c r="AL183" i="2"/>
  <c r="AJ183" i="2"/>
  <c r="AI183" i="2"/>
  <c r="AG183" i="2"/>
  <c r="AF183" i="2"/>
  <c r="AD183" i="2"/>
  <c r="AC183" i="2"/>
  <c r="Y183" i="2"/>
  <c r="X183" i="2"/>
  <c r="V183" i="2"/>
  <c r="U183" i="2"/>
  <c r="S183" i="2"/>
  <c r="R183" i="2"/>
  <c r="P183" i="2"/>
  <c r="O183" i="2"/>
  <c r="N183" i="2"/>
  <c r="A183" i="2"/>
  <c r="CE182" i="2"/>
  <c r="BQ182" i="2"/>
  <c r="BC182" i="2"/>
  <c r="AO182" i="2"/>
  <c r="AA182" i="2"/>
  <c r="AB182" i="2" s="1"/>
  <c r="Z182" i="2"/>
  <c r="Q182" i="2"/>
  <c r="L182" i="2"/>
  <c r="A182" i="2"/>
  <c r="CE181" i="2"/>
  <c r="BQ181" i="2"/>
  <c r="BC181" i="2"/>
  <c r="AO181" i="2"/>
  <c r="AA181" i="2"/>
  <c r="Z181" i="2"/>
  <c r="Q181" i="2"/>
  <c r="T181" i="2" s="1"/>
  <c r="W181" i="2" s="1"/>
  <c r="L181" i="2"/>
  <c r="A181" i="2"/>
  <c r="CE180" i="2"/>
  <c r="BQ180" i="2"/>
  <c r="BQ196" i="2" s="1"/>
  <c r="BQ197" i="2" s="1"/>
  <c r="BC180" i="2"/>
  <c r="BC196" i="2" s="1"/>
  <c r="BC197" i="2" s="1"/>
  <c r="AO180" i="2"/>
  <c r="AO196" i="2" s="1"/>
  <c r="AO197" i="2" s="1"/>
  <c r="AA180" i="2"/>
  <c r="Z180" i="2"/>
  <c r="Q180" i="2"/>
  <c r="T180" i="2" s="1"/>
  <c r="T196" i="2" s="1"/>
  <c r="T197" i="2" s="1"/>
  <c r="L180" i="2"/>
  <c r="A180" i="2"/>
  <c r="CC179" i="2"/>
  <c r="CB179" i="2"/>
  <c r="BZ179" i="2"/>
  <c r="BY179" i="2"/>
  <c r="BW179" i="2"/>
  <c r="BV179" i="2"/>
  <c r="BT179" i="2"/>
  <c r="BS179" i="2"/>
  <c r="BO179" i="2"/>
  <c r="BN179" i="2"/>
  <c r="BL179" i="2"/>
  <c r="BK179" i="2"/>
  <c r="BI179" i="2"/>
  <c r="BH179" i="2"/>
  <c r="BF179" i="2"/>
  <c r="BE179" i="2"/>
  <c r="BA179" i="2"/>
  <c r="AZ179" i="2"/>
  <c r="AX179" i="2"/>
  <c r="AW179" i="2"/>
  <c r="AU179" i="2"/>
  <c r="AT179" i="2"/>
  <c r="AR179" i="2"/>
  <c r="AQ179" i="2"/>
  <c r="AM179" i="2"/>
  <c r="AL179" i="2"/>
  <c r="AJ179" i="2"/>
  <c r="AI179" i="2"/>
  <c r="AG179" i="2"/>
  <c r="AF179" i="2"/>
  <c r="AD179" i="2"/>
  <c r="AC179" i="2"/>
  <c r="Y179" i="2"/>
  <c r="X179" i="2"/>
  <c r="V179" i="2"/>
  <c r="U179" i="2"/>
  <c r="S179" i="2"/>
  <c r="R179" i="2"/>
  <c r="P179" i="2"/>
  <c r="O179" i="2"/>
  <c r="N179" i="2"/>
  <c r="A179" i="2"/>
  <c r="CE178" i="2"/>
  <c r="BQ178" i="2"/>
  <c r="BC178" i="2"/>
  <c r="AO178" i="2"/>
  <c r="AA178" i="2"/>
  <c r="Z178" i="2"/>
  <c r="Q178" i="2"/>
  <c r="T178" i="2" s="1"/>
  <c r="L178" i="2"/>
  <c r="A178" i="2"/>
  <c r="CE177" i="2"/>
  <c r="BQ177" i="2"/>
  <c r="BC177" i="2"/>
  <c r="AO177" i="2"/>
  <c r="AA177" i="2"/>
  <c r="Z177" i="2"/>
  <c r="Q177" i="2"/>
  <c r="T177" i="2" s="1"/>
  <c r="W177" i="2" s="1"/>
  <c r="L177" i="2"/>
  <c r="A177" i="2"/>
  <c r="CE176" i="2"/>
  <c r="BQ176" i="2"/>
  <c r="BC176" i="2"/>
  <c r="BC194" i="2" s="1"/>
  <c r="AO176" i="2"/>
  <c r="AA176" i="2"/>
  <c r="AA194" i="2" s="1"/>
  <c r="Z176" i="2"/>
  <c r="Q176" i="2"/>
  <c r="Q194" i="2" s="1"/>
  <c r="L176" i="2"/>
  <c r="A176" i="2"/>
  <c r="CC175" i="2"/>
  <c r="CB175" i="2"/>
  <c r="BZ175" i="2"/>
  <c r="BY175" i="2"/>
  <c r="BW175" i="2"/>
  <c r="BV175" i="2"/>
  <c r="BT175" i="2"/>
  <c r="BS175" i="2"/>
  <c r="BO175" i="2"/>
  <c r="BN175" i="2"/>
  <c r="BL175" i="2"/>
  <c r="BK175" i="2"/>
  <c r="BI175" i="2"/>
  <c r="BH175" i="2"/>
  <c r="BF175" i="2"/>
  <c r="BE175" i="2"/>
  <c r="BA175" i="2"/>
  <c r="AZ175" i="2"/>
  <c r="AX175" i="2"/>
  <c r="AW175" i="2"/>
  <c r="AU175" i="2"/>
  <c r="AT175" i="2"/>
  <c r="AR175" i="2"/>
  <c r="AQ175" i="2"/>
  <c r="AM175" i="2"/>
  <c r="AL175" i="2"/>
  <c r="AJ175" i="2"/>
  <c r="AI175" i="2"/>
  <c r="AG175" i="2"/>
  <c r="AF175" i="2"/>
  <c r="AD175" i="2"/>
  <c r="AC175" i="2"/>
  <c r="Y175" i="2"/>
  <c r="X175" i="2"/>
  <c r="V175" i="2"/>
  <c r="U175" i="2"/>
  <c r="S175" i="2"/>
  <c r="R175" i="2"/>
  <c r="P175" i="2"/>
  <c r="O175" i="2"/>
  <c r="N175" i="2"/>
  <c r="A175" i="2"/>
  <c r="CE174" i="2"/>
  <c r="BQ174" i="2"/>
  <c r="BC174" i="2"/>
  <c r="AO174" i="2"/>
  <c r="AA174" i="2"/>
  <c r="Z174" i="2"/>
  <c r="T174" i="2"/>
  <c r="Q174" i="2"/>
  <c r="L174" i="2"/>
  <c r="A174" i="2"/>
  <c r="CE173" i="2"/>
  <c r="BQ173" i="2"/>
  <c r="BC173" i="2"/>
  <c r="AO173" i="2"/>
  <c r="AA173" i="2"/>
  <c r="Z173" i="2"/>
  <c r="Q173" i="2"/>
  <c r="T173" i="2" s="1"/>
  <c r="W173" i="2" s="1"/>
  <c r="L173" i="2"/>
  <c r="A173" i="2"/>
  <c r="CE172" i="2"/>
  <c r="BQ172" i="2"/>
  <c r="BC172" i="2"/>
  <c r="AO172" i="2"/>
  <c r="AA172" i="2"/>
  <c r="Z172" i="2"/>
  <c r="Q172" i="2"/>
  <c r="L172" i="2"/>
  <c r="A172" i="2"/>
  <c r="CC171" i="2"/>
  <c r="CB171" i="2"/>
  <c r="BZ171" i="2"/>
  <c r="BY171" i="2"/>
  <c r="BW171" i="2"/>
  <c r="BV171" i="2"/>
  <c r="BT171" i="2"/>
  <c r="BS171" i="2"/>
  <c r="BO171" i="2"/>
  <c r="BN171" i="2"/>
  <c r="BL171" i="2"/>
  <c r="BK171" i="2"/>
  <c r="BI171" i="2"/>
  <c r="BH171" i="2"/>
  <c r="BF171" i="2"/>
  <c r="BE171" i="2"/>
  <c r="BA171" i="2"/>
  <c r="AZ171" i="2"/>
  <c r="AX171" i="2"/>
  <c r="AW171" i="2"/>
  <c r="AU171" i="2"/>
  <c r="AT171" i="2"/>
  <c r="AR171" i="2"/>
  <c r="AQ171" i="2"/>
  <c r="AM171" i="2"/>
  <c r="AL171" i="2"/>
  <c r="AJ171" i="2"/>
  <c r="AI171" i="2"/>
  <c r="AG171" i="2"/>
  <c r="AF171" i="2"/>
  <c r="AD171" i="2"/>
  <c r="AC171" i="2"/>
  <c r="Y171" i="2"/>
  <c r="X171" i="2"/>
  <c r="V171" i="2"/>
  <c r="U171" i="2"/>
  <c r="S171" i="2"/>
  <c r="R171" i="2"/>
  <c r="P171" i="2"/>
  <c r="O171" i="2"/>
  <c r="N171" i="2"/>
  <c r="A171" i="2"/>
  <c r="CE170" i="2"/>
  <c r="BQ170" i="2"/>
  <c r="BC170" i="2"/>
  <c r="AO170" i="2"/>
  <c r="AA170" i="2"/>
  <c r="Z170" i="2"/>
  <c r="Q170" i="2"/>
  <c r="T170" i="2" s="1"/>
  <c r="W170" i="2" s="1"/>
  <c r="L170" i="2"/>
  <c r="A170" i="2"/>
  <c r="CE169" i="2"/>
  <c r="CE210" i="2" s="1"/>
  <c r="CE211" i="2" s="1"/>
  <c r="BQ169" i="2"/>
  <c r="BQ210" i="2" s="1"/>
  <c r="BQ211" i="2" s="1"/>
  <c r="BC169" i="2"/>
  <c r="BC210" i="2" s="1"/>
  <c r="BC211" i="2" s="1"/>
  <c r="AO169" i="2"/>
  <c r="AO210" i="2" s="1"/>
  <c r="AO211" i="2" s="1"/>
  <c r="AA169" i="2"/>
  <c r="AA210" i="2" s="1"/>
  <c r="AA211" i="2" s="1"/>
  <c r="Z169" i="2"/>
  <c r="Q169" i="2"/>
  <c r="L169" i="2"/>
  <c r="A169" i="2"/>
  <c r="CE168" i="2"/>
  <c r="BQ168" i="2"/>
  <c r="BC168" i="2"/>
  <c r="AO168" i="2"/>
  <c r="AA168" i="2"/>
  <c r="AA171" i="2" s="1"/>
  <c r="Z168" i="2"/>
  <c r="T168" i="2"/>
  <c r="W168" i="2" s="1"/>
  <c r="Q168" i="2"/>
  <c r="L168" i="2"/>
  <c r="A168" i="2"/>
  <c r="CC167" i="2"/>
  <c r="CB167" i="2"/>
  <c r="BZ167" i="2"/>
  <c r="BY167" i="2"/>
  <c r="BW167" i="2"/>
  <c r="BV167" i="2"/>
  <c r="BT167" i="2"/>
  <c r="BS167" i="2"/>
  <c r="BO167" i="2"/>
  <c r="BN167" i="2"/>
  <c r="BL167" i="2"/>
  <c r="BK167" i="2"/>
  <c r="BI167" i="2"/>
  <c r="BH167" i="2"/>
  <c r="BF167" i="2"/>
  <c r="BE167" i="2"/>
  <c r="BA167" i="2"/>
  <c r="AZ167" i="2"/>
  <c r="AX167" i="2"/>
  <c r="AW167" i="2"/>
  <c r="AU167" i="2"/>
  <c r="AT167" i="2"/>
  <c r="AR167" i="2"/>
  <c r="AQ167" i="2"/>
  <c r="AM167" i="2"/>
  <c r="AL167" i="2"/>
  <c r="AJ167" i="2"/>
  <c r="AI167" i="2"/>
  <c r="AG167" i="2"/>
  <c r="AF167" i="2"/>
  <c r="AD167" i="2"/>
  <c r="AC167" i="2"/>
  <c r="Y167" i="2"/>
  <c r="X167" i="2"/>
  <c r="V167" i="2"/>
  <c r="U167" i="2"/>
  <c r="S167" i="2"/>
  <c r="R167" i="2"/>
  <c r="P167" i="2"/>
  <c r="O167" i="2"/>
  <c r="N167" i="2"/>
  <c r="K167" i="2"/>
  <c r="A167" i="2"/>
  <c r="CE166" i="2"/>
  <c r="BQ166" i="2"/>
  <c r="BC166" i="2"/>
  <c r="AO166" i="2"/>
  <c r="AB166" i="2"/>
  <c r="AA166" i="2"/>
  <c r="Z166" i="2"/>
  <c r="T166" i="2"/>
  <c r="Q166" i="2"/>
  <c r="L166" i="2"/>
  <c r="A166" i="2"/>
  <c r="CE165" i="2"/>
  <c r="BQ165" i="2"/>
  <c r="BC165" i="2"/>
  <c r="AO165" i="2"/>
  <c r="AA165" i="2"/>
  <c r="Z165" i="2"/>
  <c r="Q165" i="2"/>
  <c r="T165" i="2" s="1"/>
  <c r="W165" i="2" s="1"/>
  <c r="L165" i="2"/>
  <c r="A165" i="2"/>
  <c r="CE164" i="2"/>
  <c r="BQ164" i="2"/>
  <c r="BC164" i="2"/>
  <c r="AO164" i="2"/>
  <c r="AA164" i="2"/>
  <c r="Z164" i="2"/>
  <c r="Q164" i="2"/>
  <c r="L164" i="2"/>
  <c r="A164" i="2"/>
  <c r="CE163" i="2"/>
  <c r="BQ163" i="2"/>
  <c r="BC163" i="2"/>
  <c r="AO163" i="2"/>
  <c r="AA163" i="2"/>
  <c r="Z163" i="2"/>
  <c r="Q163" i="2"/>
  <c r="L163" i="2"/>
  <c r="A163" i="2"/>
  <c r="CE162" i="2"/>
  <c r="BQ162" i="2"/>
  <c r="BC162" i="2"/>
  <c r="AO162" i="2"/>
  <c r="AA162" i="2"/>
  <c r="Z162" i="2"/>
  <c r="AB162" i="2" s="1"/>
  <c r="AE162" i="2" s="1"/>
  <c r="AH162" i="2" s="1"/>
  <c r="AK162" i="2" s="1"/>
  <c r="Q162" i="2"/>
  <c r="L162" i="2"/>
  <c r="A162" i="2"/>
  <c r="CE161" i="2"/>
  <c r="BQ161" i="2"/>
  <c r="BC161" i="2"/>
  <c r="AO161" i="2"/>
  <c r="AA161" i="2"/>
  <c r="AB161" i="2" s="1"/>
  <c r="Z161" i="2"/>
  <c r="Q161" i="2"/>
  <c r="T161" i="2" s="1"/>
  <c r="W161" i="2" s="1"/>
  <c r="L161" i="2"/>
  <c r="A161" i="2"/>
  <c r="CE160" i="2"/>
  <c r="BQ160" i="2"/>
  <c r="BC160" i="2"/>
  <c r="AO160" i="2"/>
  <c r="AA160" i="2"/>
  <c r="Z160" i="2"/>
  <c r="Q160" i="2"/>
  <c r="T160" i="2" s="1"/>
  <c r="W160" i="2" s="1"/>
  <c r="L160" i="2"/>
  <c r="A160" i="2"/>
  <c r="CE159" i="2"/>
  <c r="BQ159" i="2"/>
  <c r="BC159" i="2"/>
  <c r="AO159" i="2"/>
  <c r="AA159" i="2"/>
  <c r="Z159" i="2"/>
  <c r="Q159" i="2"/>
  <c r="L159" i="2"/>
  <c r="A159" i="2"/>
  <c r="CE158" i="2"/>
  <c r="BQ158" i="2"/>
  <c r="BC158" i="2"/>
  <c r="AO158" i="2"/>
  <c r="AA158" i="2"/>
  <c r="Z158" i="2"/>
  <c r="Q158" i="2"/>
  <c r="L158" i="2"/>
  <c r="A158" i="2"/>
  <c r="CE157" i="2"/>
  <c r="BQ157" i="2"/>
  <c r="BC157" i="2"/>
  <c r="AO157" i="2"/>
  <c r="AA157" i="2"/>
  <c r="Z157" i="2"/>
  <c r="Q157" i="2"/>
  <c r="L157" i="2"/>
  <c r="A157" i="2"/>
  <c r="CE156" i="2"/>
  <c r="BQ156" i="2"/>
  <c r="BC156" i="2"/>
  <c r="AO156" i="2"/>
  <c r="AA156" i="2"/>
  <c r="Z156" i="2"/>
  <c r="Q156" i="2"/>
  <c r="L156" i="2"/>
  <c r="A156" i="2"/>
  <c r="CE155" i="2"/>
  <c r="BQ155" i="2"/>
  <c r="BC155" i="2"/>
  <c r="AO155" i="2"/>
  <c r="AA155" i="2"/>
  <c r="Z155" i="2"/>
  <c r="Q155" i="2"/>
  <c r="L155" i="2"/>
  <c r="A155" i="2"/>
  <c r="CC154" i="2"/>
  <c r="CB154" i="2"/>
  <c r="BZ154" i="2"/>
  <c r="BY154" i="2"/>
  <c r="BW154" i="2"/>
  <c r="BV154" i="2"/>
  <c r="BT154" i="2"/>
  <c r="BS154" i="2"/>
  <c r="BO154" i="2"/>
  <c r="BN154" i="2"/>
  <c r="BL154" i="2"/>
  <c r="BK154" i="2"/>
  <c r="BI154" i="2"/>
  <c r="BH154" i="2"/>
  <c r="BF154" i="2"/>
  <c r="BE154" i="2"/>
  <c r="BA154" i="2"/>
  <c r="AZ154" i="2"/>
  <c r="AX154" i="2"/>
  <c r="AW154" i="2"/>
  <c r="AU154" i="2"/>
  <c r="AT154" i="2"/>
  <c r="AR154" i="2"/>
  <c r="AQ154" i="2"/>
  <c r="AM154" i="2"/>
  <c r="AL154" i="2"/>
  <c r="AJ154" i="2"/>
  <c r="AI154" i="2"/>
  <c r="AG154" i="2"/>
  <c r="AF154" i="2"/>
  <c r="AD154" i="2"/>
  <c r="AC154" i="2"/>
  <c r="Y154" i="2"/>
  <c r="X154" i="2"/>
  <c r="V154" i="2"/>
  <c r="U154" i="2"/>
  <c r="S154" i="2"/>
  <c r="R154" i="2"/>
  <c r="P154" i="2"/>
  <c r="O154" i="2"/>
  <c r="N154" i="2"/>
  <c r="K154" i="2"/>
  <c r="A154" i="2"/>
  <c r="CE153" i="2"/>
  <c r="BQ153" i="2"/>
  <c r="BC153" i="2"/>
  <c r="AO153" i="2"/>
  <c r="AA153" i="2"/>
  <c r="Z153" i="2"/>
  <c r="Q153" i="2"/>
  <c r="T153" i="2" s="1"/>
  <c r="L153" i="2"/>
  <c r="A153" i="2"/>
  <c r="CE152" i="2"/>
  <c r="BQ152" i="2"/>
  <c r="BC152" i="2"/>
  <c r="AO152" i="2"/>
  <c r="AA152" i="2"/>
  <c r="Z152" i="2"/>
  <c r="Q152" i="2"/>
  <c r="T152" i="2" s="1"/>
  <c r="W152" i="2" s="1"/>
  <c r="L152" i="2"/>
  <c r="A152" i="2"/>
  <c r="CE151" i="2"/>
  <c r="BQ151" i="2"/>
  <c r="BC151" i="2"/>
  <c r="AO151" i="2"/>
  <c r="AA151" i="2"/>
  <c r="Z151" i="2"/>
  <c r="T151" i="2"/>
  <c r="W151" i="2" s="1"/>
  <c r="Q151" i="2"/>
  <c r="L151" i="2"/>
  <c r="A151" i="2"/>
  <c r="CE150" i="2"/>
  <c r="BQ150" i="2"/>
  <c r="BC150" i="2"/>
  <c r="AO150" i="2"/>
  <c r="AA150" i="2"/>
  <c r="Z150" i="2"/>
  <c r="Q150" i="2"/>
  <c r="T150" i="2" s="1"/>
  <c r="W150" i="2" s="1"/>
  <c r="L150" i="2"/>
  <c r="A150" i="2"/>
  <c r="CE149" i="2"/>
  <c r="BQ149" i="2"/>
  <c r="BC149" i="2"/>
  <c r="AO149" i="2"/>
  <c r="AA149" i="2"/>
  <c r="Z149" i="2"/>
  <c r="Q149" i="2"/>
  <c r="T149" i="2" s="1"/>
  <c r="W149" i="2" s="1"/>
  <c r="L149" i="2"/>
  <c r="A149" i="2"/>
  <c r="CE148" i="2"/>
  <c r="BQ148" i="2"/>
  <c r="BC148" i="2"/>
  <c r="AO148" i="2"/>
  <c r="AA148" i="2"/>
  <c r="Z148" i="2"/>
  <c r="Q148" i="2"/>
  <c r="L148" i="2"/>
  <c r="A148" i="2"/>
  <c r="CE147" i="2"/>
  <c r="BQ147" i="2"/>
  <c r="BC147" i="2"/>
  <c r="AO147" i="2"/>
  <c r="AB147" i="2"/>
  <c r="AE147" i="2" s="1"/>
  <c r="AH147" i="2" s="1"/>
  <c r="AK147" i="2" s="1"/>
  <c r="AA147" i="2"/>
  <c r="Z147" i="2"/>
  <c r="Q147" i="2"/>
  <c r="L147" i="2"/>
  <c r="A147" i="2"/>
  <c r="CE146" i="2"/>
  <c r="BQ146" i="2"/>
  <c r="BC146" i="2"/>
  <c r="AO146" i="2"/>
  <c r="AA146" i="2"/>
  <c r="Z146" i="2"/>
  <c r="AB146" i="2" s="1"/>
  <c r="AN146" i="2" s="1"/>
  <c r="AP146" i="2" s="1"/>
  <c r="Q146" i="2"/>
  <c r="T146" i="2" s="1"/>
  <c r="W146" i="2" s="1"/>
  <c r="L146" i="2"/>
  <c r="A146" i="2"/>
  <c r="CE145" i="2"/>
  <c r="BQ145" i="2"/>
  <c r="BC145" i="2"/>
  <c r="AO145" i="2"/>
  <c r="AA145" i="2"/>
  <c r="Z145" i="2"/>
  <c r="Q145" i="2"/>
  <c r="T145" i="2" s="1"/>
  <c r="L145" i="2"/>
  <c r="A145" i="2"/>
  <c r="CE144" i="2"/>
  <c r="BQ144" i="2"/>
  <c r="BC144" i="2"/>
  <c r="AO144" i="2"/>
  <c r="AA144" i="2"/>
  <c r="Z144" i="2"/>
  <c r="Q144" i="2"/>
  <c r="T144" i="2" s="1"/>
  <c r="W144" i="2" s="1"/>
  <c r="L144" i="2"/>
  <c r="A144" i="2"/>
  <c r="CE143" i="2"/>
  <c r="BQ143" i="2"/>
  <c r="BC143" i="2"/>
  <c r="AO143" i="2"/>
  <c r="AA143" i="2"/>
  <c r="AB143" i="2" s="1"/>
  <c r="Z143" i="2"/>
  <c r="Q143" i="2"/>
  <c r="T143" i="2" s="1"/>
  <c r="W143" i="2" s="1"/>
  <c r="L143" i="2"/>
  <c r="A143" i="2"/>
  <c r="CE142" i="2"/>
  <c r="BQ142" i="2"/>
  <c r="BC142" i="2"/>
  <c r="AO142" i="2"/>
  <c r="AA142" i="2"/>
  <c r="Z142" i="2"/>
  <c r="Q142" i="2"/>
  <c r="T142" i="2" s="1"/>
  <c r="W142" i="2" s="1"/>
  <c r="L142" i="2"/>
  <c r="A142" i="2"/>
  <c r="CC141" i="2"/>
  <c r="CB141" i="2"/>
  <c r="BZ141" i="2"/>
  <c r="BY141" i="2"/>
  <c r="BW141" i="2"/>
  <c r="BV141" i="2"/>
  <c r="BT141" i="2"/>
  <c r="BS141" i="2"/>
  <c r="BO141" i="2"/>
  <c r="BN141" i="2"/>
  <c r="BL141" i="2"/>
  <c r="BK141" i="2"/>
  <c r="BI141" i="2"/>
  <c r="BH141" i="2"/>
  <c r="BF141" i="2"/>
  <c r="BE141" i="2"/>
  <c r="BA141" i="2"/>
  <c r="AZ141" i="2"/>
  <c r="AX141" i="2"/>
  <c r="AW141" i="2"/>
  <c r="AU141" i="2"/>
  <c r="AT141" i="2"/>
  <c r="AR141" i="2"/>
  <c r="AQ141" i="2"/>
  <c r="AM141" i="2"/>
  <c r="AL141" i="2"/>
  <c r="AJ141" i="2"/>
  <c r="AI141" i="2"/>
  <c r="AG141" i="2"/>
  <c r="AF141" i="2"/>
  <c r="AD141" i="2"/>
  <c r="AC141" i="2"/>
  <c r="Y141" i="2"/>
  <c r="X141" i="2"/>
  <c r="V141" i="2"/>
  <c r="U141" i="2"/>
  <c r="S141" i="2"/>
  <c r="R141" i="2"/>
  <c r="P141" i="2"/>
  <c r="O141" i="2"/>
  <c r="N141" i="2"/>
  <c r="K141" i="2"/>
  <c r="A141" i="2"/>
  <c r="CE140" i="2"/>
  <c r="BQ140" i="2"/>
  <c r="BC140" i="2"/>
  <c r="AO140" i="2"/>
  <c r="AA140" i="2"/>
  <c r="Z140" i="2"/>
  <c r="Q140" i="2"/>
  <c r="L140" i="2"/>
  <c r="A140" i="2"/>
  <c r="CE139" i="2"/>
  <c r="BQ139" i="2"/>
  <c r="BC139" i="2"/>
  <c r="AO139" i="2"/>
  <c r="AA139" i="2"/>
  <c r="Z139" i="2"/>
  <c r="Q139" i="2"/>
  <c r="L139" i="2"/>
  <c r="A139" i="2"/>
  <c r="CE138" i="2"/>
  <c r="BQ138" i="2"/>
  <c r="BC138" i="2"/>
  <c r="AO138" i="2"/>
  <c r="AA138" i="2"/>
  <c r="Z138" i="2"/>
  <c r="Q138" i="2"/>
  <c r="T138" i="2" s="1"/>
  <c r="W138" i="2" s="1"/>
  <c r="L138" i="2"/>
  <c r="A138" i="2"/>
  <c r="CE137" i="2"/>
  <c r="BQ137" i="2"/>
  <c r="BC137" i="2"/>
  <c r="AO137" i="2"/>
  <c r="AA137" i="2"/>
  <c r="Z137" i="2"/>
  <c r="Q137" i="2"/>
  <c r="T137" i="2" s="1"/>
  <c r="W137" i="2" s="1"/>
  <c r="L137" i="2"/>
  <c r="A137" i="2"/>
  <c r="CE136" i="2"/>
  <c r="BQ136" i="2"/>
  <c r="BC136" i="2"/>
  <c r="AO136" i="2"/>
  <c r="AA136" i="2"/>
  <c r="Z136" i="2"/>
  <c r="Q136" i="2"/>
  <c r="L136" i="2"/>
  <c r="A136" i="2"/>
  <c r="CE135" i="2"/>
  <c r="BQ135" i="2"/>
  <c r="BC135" i="2"/>
  <c r="AO135" i="2"/>
  <c r="AA135" i="2"/>
  <c r="Z135" i="2"/>
  <c r="Q135" i="2"/>
  <c r="L135" i="2"/>
  <c r="A135" i="2"/>
  <c r="CE134" i="2"/>
  <c r="BQ134" i="2"/>
  <c r="BC134" i="2"/>
  <c r="AO134" i="2"/>
  <c r="AA134" i="2"/>
  <c r="Z134" i="2"/>
  <c r="Q134" i="2"/>
  <c r="L134" i="2"/>
  <c r="A134" i="2"/>
  <c r="CE133" i="2"/>
  <c r="BQ133" i="2"/>
  <c r="BC133" i="2"/>
  <c r="AO133" i="2"/>
  <c r="AA133" i="2"/>
  <c r="Z133" i="2"/>
  <c r="AB133" i="2" s="1"/>
  <c r="Q133" i="2"/>
  <c r="T133" i="2" s="1"/>
  <c r="W133" i="2" s="1"/>
  <c r="L133" i="2"/>
  <c r="A133" i="2"/>
  <c r="CE132" i="2"/>
  <c r="BQ132" i="2"/>
  <c r="BC132" i="2"/>
  <c r="AO132" i="2"/>
  <c r="AA132" i="2"/>
  <c r="Z132" i="2"/>
  <c r="Q132" i="2"/>
  <c r="L132" i="2"/>
  <c r="A132" i="2"/>
  <c r="CE131" i="2"/>
  <c r="BQ131" i="2"/>
  <c r="BC131" i="2"/>
  <c r="AO131" i="2"/>
  <c r="AA131" i="2"/>
  <c r="Z131" i="2"/>
  <c r="Q131" i="2"/>
  <c r="L131" i="2"/>
  <c r="A131" i="2"/>
  <c r="CE130" i="2"/>
  <c r="BQ130" i="2"/>
  <c r="BC130" i="2"/>
  <c r="AO130" i="2"/>
  <c r="AA130" i="2"/>
  <c r="Z130" i="2"/>
  <c r="Q130" i="2"/>
  <c r="L130" i="2"/>
  <c r="A130" i="2"/>
  <c r="CE129" i="2"/>
  <c r="BQ129" i="2"/>
  <c r="BC129" i="2"/>
  <c r="AO129" i="2"/>
  <c r="AA129" i="2"/>
  <c r="Z129" i="2"/>
  <c r="Q129" i="2"/>
  <c r="T129" i="2" s="1"/>
  <c r="L129" i="2"/>
  <c r="A129" i="2"/>
  <c r="CC128" i="2"/>
  <c r="CB128" i="2"/>
  <c r="BZ128" i="2"/>
  <c r="BY128" i="2"/>
  <c r="BW128" i="2"/>
  <c r="BV128" i="2"/>
  <c r="BT128" i="2"/>
  <c r="BS128" i="2"/>
  <c r="BO128" i="2"/>
  <c r="BN128" i="2"/>
  <c r="BL128" i="2"/>
  <c r="BK128" i="2"/>
  <c r="BI128" i="2"/>
  <c r="BH128" i="2"/>
  <c r="BF128" i="2"/>
  <c r="BE128" i="2"/>
  <c r="BA128" i="2"/>
  <c r="AZ128" i="2"/>
  <c r="AX128" i="2"/>
  <c r="AW128" i="2"/>
  <c r="AU128" i="2"/>
  <c r="AT128" i="2"/>
  <c r="AR128" i="2"/>
  <c r="AQ128" i="2"/>
  <c r="AM128" i="2"/>
  <c r="AL128" i="2"/>
  <c r="AJ128" i="2"/>
  <c r="AI128" i="2"/>
  <c r="AG128" i="2"/>
  <c r="AF128" i="2"/>
  <c r="AD128" i="2"/>
  <c r="AC128" i="2"/>
  <c r="Y128" i="2"/>
  <c r="X128" i="2"/>
  <c r="V128" i="2"/>
  <c r="U128" i="2"/>
  <c r="S128" i="2"/>
  <c r="R128" i="2"/>
  <c r="P128" i="2"/>
  <c r="O128" i="2"/>
  <c r="N128" i="2"/>
  <c r="K128" i="2"/>
  <c r="A128" i="2"/>
  <c r="CE127" i="2"/>
  <c r="BQ127" i="2"/>
  <c r="BC127" i="2"/>
  <c r="AO127" i="2"/>
  <c r="AA127" i="2"/>
  <c r="Z127" i="2"/>
  <c r="AB127" i="2" s="1"/>
  <c r="Q127" i="2"/>
  <c r="T127" i="2" s="1"/>
  <c r="W127" i="2" s="1"/>
  <c r="L127" i="2"/>
  <c r="A127" i="2"/>
  <c r="CE126" i="2"/>
  <c r="BQ126" i="2"/>
  <c r="BC126" i="2"/>
  <c r="AO126" i="2"/>
  <c r="AA126" i="2"/>
  <c r="Z126" i="2"/>
  <c r="Q126" i="2"/>
  <c r="T126" i="2" s="1"/>
  <c r="W126" i="2" s="1"/>
  <c r="L126" i="2"/>
  <c r="A126" i="2"/>
  <c r="CE125" i="2"/>
  <c r="CE190" i="2" s="1"/>
  <c r="BQ125" i="2"/>
  <c r="BC125" i="2"/>
  <c r="AO125" i="2"/>
  <c r="AA125" i="2"/>
  <c r="Z125" i="2"/>
  <c r="Q125" i="2"/>
  <c r="L125" i="2"/>
  <c r="A125" i="2"/>
  <c r="CE124" i="2"/>
  <c r="BQ124" i="2"/>
  <c r="BC124" i="2"/>
  <c r="AO124" i="2"/>
  <c r="AA124" i="2"/>
  <c r="Z124" i="2"/>
  <c r="Q124" i="2"/>
  <c r="L124" i="2"/>
  <c r="A124" i="2"/>
  <c r="CE123" i="2"/>
  <c r="BQ123" i="2"/>
  <c r="BC123" i="2"/>
  <c r="AO123" i="2"/>
  <c r="AA123" i="2"/>
  <c r="Z123" i="2"/>
  <c r="Q123" i="2"/>
  <c r="T123" i="2" s="1"/>
  <c r="W123" i="2" s="1"/>
  <c r="L123" i="2"/>
  <c r="A123" i="2"/>
  <c r="CE122" i="2"/>
  <c r="BQ122" i="2"/>
  <c r="BC122" i="2"/>
  <c r="AO122" i="2"/>
  <c r="AA122" i="2"/>
  <c r="Z122" i="2"/>
  <c r="Q122" i="2"/>
  <c r="T122" i="2" s="1"/>
  <c r="W122" i="2" s="1"/>
  <c r="L122" i="2"/>
  <c r="A122" i="2"/>
  <c r="CE121" i="2"/>
  <c r="BQ121" i="2"/>
  <c r="BC121" i="2"/>
  <c r="AO121" i="2"/>
  <c r="AA121" i="2"/>
  <c r="Z121" i="2"/>
  <c r="Q121" i="2"/>
  <c r="T121" i="2" s="1"/>
  <c r="L121" i="2"/>
  <c r="A121" i="2"/>
  <c r="CE120" i="2"/>
  <c r="BQ120" i="2"/>
  <c r="BC120" i="2"/>
  <c r="AO120" i="2"/>
  <c r="AA120" i="2"/>
  <c r="Z120" i="2"/>
  <c r="Q120" i="2"/>
  <c r="T120" i="2" s="1"/>
  <c r="W120" i="2" s="1"/>
  <c r="L120" i="2"/>
  <c r="A120" i="2"/>
  <c r="CE119" i="2"/>
  <c r="BQ119" i="2"/>
  <c r="BC119" i="2"/>
  <c r="AO119" i="2"/>
  <c r="AA119" i="2"/>
  <c r="Z119" i="2"/>
  <c r="AB119" i="2" s="1"/>
  <c r="Q119" i="2"/>
  <c r="T119" i="2" s="1"/>
  <c r="L119" i="2"/>
  <c r="A119" i="2"/>
  <c r="CE118" i="2"/>
  <c r="BQ118" i="2"/>
  <c r="BC118" i="2"/>
  <c r="AO118" i="2"/>
  <c r="AA118" i="2"/>
  <c r="Z118" i="2"/>
  <c r="Q118" i="2"/>
  <c r="T118" i="2" s="1"/>
  <c r="L118" i="2"/>
  <c r="A118" i="2"/>
  <c r="CE117" i="2"/>
  <c r="BQ117" i="2"/>
  <c r="BC117" i="2"/>
  <c r="AO117" i="2"/>
  <c r="AA117" i="2"/>
  <c r="Z117" i="2"/>
  <c r="Q117" i="2"/>
  <c r="T117" i="2" s="1"/>
  <c r="L117" i="2"/>
  <c r="A117" i="2"/>
  <c r="CE116" i="2"/>
  <c r="BQ116" i="2"/>
  <c r="BC116" i="2"/>
  <c r="AO116" i="2"/>
  <c r="AA116" i="2"/>
  <c r="Z116" i="2"/>
  <c r="T116" i="2"/>
  <c r="Q116" i="2"/>
  <c r="L116" i="2"/>
  <c r="A116" i="2"/>
  <c r="CC115" i="2"/>
  <c r="CB115" i="2"/>
  <c r="BZ115" i="2"/>
  <c r="BY115" i="2"/>
  <c r="BW115" i="2"/>
  <c r="BV115" i="2"/>
  <c r="BT115" i="2"/>
  <c r="BS115" i="2"/>
  <c r="BO115" i="2"/>
  <c r="BN115" i="2"/>
  <c r="BL115" i="2"/>
  <c r="BK115" i="2"/>
  <c r="BI115" i="2"/>
  <c r="BH115" i="2"/>
  <c r="BF115" i="2"/>
  <c r="BE115" i="2"/>
  <c r="BA115" i="2"/>
  <c r="AZ115" i="2"/>
  <c r="AX115" i="2"/>
  <c r="AW115" i="2"/>
  <c r="AU115" i="2"/>
  <c r="AT115" i="2"/>
  <c r="AR115" i="2"/>
  <c r="AQ115" i="2"/>
  <c r="AM115" i="2"/>
  <c r="AL115" i="2"/>
  <c r="AJ115" i="2"/>
  <c r="AI115" i="2"/>
  <c r="AG115" i="2"/>
  <c r="AF115" i="2"/>
  <c r="AD115" i="2"/>
  <c r="AC115" i="2"/>
  <c r="Y115" i="2"/>
  <c r="X115" i="2"/>
  <c r="V115" i="2"/>
  <c r="U115" i="2"/>
  <c r="S115" i="2"/>
  <c r="R115" i="2"/>
  <c r="P115" i="2"/>
  <c r="O115" i="2"/>
  <c r="N115" i="2"/>
  <c r="K115" i="2"/>
  <c r="A115" i="2"/>
  <c r="CE114" i="2"/>
  <c r="BQ114" i="2"/>
  <c r="BC114" i="2"/>
  <c r="AO114" i="2"/>
  <c r="AA114" i="2"/>
  <c r="Z114" i="2"/>
  <c r="T114" i="2"/>
  <c r="W114" i="2" s="1"/>
  <c r="Q114" i="2"/>
  <c r="L114" i="2"/>
  <c r="A114" i="2"/>
  <c r="CE113" i="2"/>
  <c r="BQ113" i="2"/>
  <c r="BC113" i="2"/>
  <c r="AO113" i="2"/>
  <c r="AA113" i="2"/>
  <c r="Z113" i="2"/>
  <c r="Q113" i="2"/>
  <c r="T113" i="2" s="1"/>
  <c r="L113" i="2"/>
  <c r="A113" i="2"/>
  <c r="CE112" i="2"/>
  <c r="BQ112" i="2"/>
  <c r="BC112" i="2"/>
  <c r="AO112" i="2"/>
  <c r="AA112" i="2"/>
  <c r="Z112" i="2"/>
  <c r="Q112" i="2"/>
  <c r="T112" i="2" s="1"/>
  <c r="W112" i="2" s="1"/>
  <c r="L112" i="2"/>
  <c r="CE111" i="2"/>
  <c r="BQ111" i="2"/>
  <c r="BC111" i="2"/>
  <c r="AO111" i="2"/>
  <c r="AA111" i="2"/>
  <c r="Z111" i="2"/>
  <c r="Q111" i="2"/>
  <c r="L111" i="2"/>
  <c r="A111" i="2"/>
  <c r="CE110" i="2"/>
  <c r="BQ110" i="2"/>
  <c r="BC110" i="2"/>
  <c r="AO110" i="2"/>
  <c r="AA110" i="2"/>
  <c r="Z110" i="2"/>
  <c r="Q110" i="2"/>
  <c r="L110" i="2"/>
  <c r="CE109" i="2"/>
  <c r="BQ109" i="2"/>
  <c r="BC109" i="2"/>
  <c r="AO109" i="2"/>
  <c r="AA109" i="2"/>
  <c r="Z109" i="2"/>
  <c r="Q109" i="2"/>
  <c r="T109" i="2" s="1"/>
  <c r="L109" i="2"/>
  <c r="A109" i="2"/>
  <c r="CE108" i="2"/>
  <c r="BQ108" i="2"/>
  <c r="BC108" i="2"/>
  <c r="AO108" i="2"/>
  <c r="AA108" i="2"/>
  <c r="Z108" i="2"/>
  <c r="Q108" i="2"/>
  <c r="T108" i="2" s="1"/>
  <c r="L108" i="2"/>
  <c r="A108" i="2"/>
  <c r="CE107" i="2"/>
  <c r="BQ107" i="2"/>
  <c r="BC107" i="2"/>
  <c r="AO107" i="2"/>
  <c r="AA107" i="2"/>
  <c r="Z107" i="2"/>
  <c r="Q107" i="2"/>
  <c r="T107" i="2" s="1"/>
  <c r="W107" i="2" s="1"/>
  <c r="L107" i="2"/>
  <c r="CE106" i="2"/>
  <c r="BQ106" i="2"/>
  <c r="BC106" i="2"/>
  <c r="AO106" i="2"/>
  <c r="AA106" i="2"/>
  <c r="Z106" i="2"/>
  <c r="Q106" i="2"/>
  <c r="L106" i="2"/>
  <c r="A106" i="2"/>
  <c r="CE105" i="2"/>
  <c r="BQ105" i="2"/>
  <c r="BC105" i="2"/>
  <c r="AO105" i="2"/>
  <c r="AA105" i="2"/>
  <c r="Z105" i="2"/>
  <c r="Q105" i="2"/>
  <c r="T105" i="2" s="1"/>
  <c r="L105" i="2"/>
  <c r="A105" i="2"/>
  <c r="CE104" i="2"/>
  <c r="BQ104" i="2"/>
  <c r="BC104" i="2"/>
  <c r="AO104" i="2"/>
  <c r="AA104" i="2"/>
  <c r="Z104" i="2"/>
  <c r="AB104" i="2" s="1"/>
  <c r="Q104" i="2"/>
  <c r="T104" i="2" s="1"/>
  <c r="L104" i="2"/>
  <c r="CE103" i="2"/>
  <c r="BQ103" i="2"/>
  <c r="BC103" i="2"/>
  <c r="AO103" i="2"/>
  <c r="AA103" i="2"/>
  <c r="Z103" i="2"/>
  <c r="Q103" i="2"/>
  <c r="L103" i="2"/>
  <c r="A103" i="2"/>
  <c r="CC102" i="2"/>
  <c r="CB102" i="2"/>
  <c r="BZ102" i="2"/>
  <c r="BY102" i="2"/>
  <c r="BW102" i="2"/>
  <c r="BV102" i="2"/>
  <c r="BT102" i="2"/>
  <c r="BS102" i="2"/>
  <c r="BO102" i="2"/>
  <c r="BN102" i="2"/>
  <c r="BL102" i="2"/>
  <c r="BK102" i="2"/>
  <c r="BI102" i="2"/>
  <c r="BH102" i="2"/>
  <c r="BF102" i="2"/>
  <c r="BE102" i="2"/>
  <c r="BA102" i="2"/>
  <c r="AZ102" i="2"/>
  <c r="AX102" i="2"/>
  <c r="AW102" i="2"/>
  <c r="AU102" i="2"/>
  <c r="AT102" i="2"/>
  <c r="AR102" i="2"/>
  <c r="AQ102" i="2"/>
  <c r="AM102" i="2"/>
  <c r="AL102" i="2"/>
  <c r="AJ102" i="2"/>
  <c r="AI102" i="2"/>
  <c r="AG102" i="2"/>
  <c r="AF102" i="2"/>
  <c r="AD102" i="2"/>
  <c r="AC102" i="2"/>
  <c r="Y102" i="2"/>
  <c r="X102" i="2"/>
  <c r="V102" i="2"/>
  <c r="U102" i="2"/>
  <c r="S102" i="2"/>
  <c r="R102" i="2"/>
  <c r="P102" i="2"/>
  <c r="O102" i="2"/>
  <c r="N102" i="2"/>
  <c r="K102" i="2"/>
  <c r="A102" i="2"/>
  <c r="CE101" i="2"/>
  <c r="BQ101" i="2"/>
  <c r="BC101" i="2"/>
  <c r="AO101" i="2"/>
  <c r="AA101" i="2"/>
  <c r="Z101" i="2"/>
  <c r="Q101" i="2"/>
  <c r="T101" i="2" s="1"/>
  <c r="L101" i="2"/>
  <c r="A101" i="2"/>
  <c r="CE100" i="2"/>
  <c r="BQ100" i="2"/>
  <c r="BC100" i="2"/>
  <c r="AO100" i="2"/>
  <c r="AA100" i="2"/>
  <c r="Z100" i="2"/>
  <c r="Q100" i="2"/>
  <c r="T100" i="2" s="1"/>
  <c r="W100" i="2" s="1"/>
  <c r="L100" i="2"/>
  <c r="A100" i="2"/>
  <c r="CE99" i="2"/>
  <c r="BQ99" i="2"/>
  <c r="BC99" i="2"/>
  <c r="AO99" i="2"/>
  <c r="AA99" i="2"/>
  <c r="Z99" i="2"/>
  <c r="Q99" i="2"/>
  <c r="T99" i="2" s="1"/>
  <c r="L99" i="2"/>
  <c r="CE98" i="2"/>
  <c r="BQ98" i="2"/>
  <c r="BC98" i="2"/>
  <c r="AO98" i="2"/>
  <c r="AA98" i="2"/>
  <c r="Z98" i="2"/>
  <c r="Q98" i="2"/>
  <c r="T98" i="2" s="1"/>
  <c r="W98" i="2" s="1"/>
  <c r="L98" i="2"/>
  <c r="A98" i="2"/>
  <c r="CE97" i="2"/>
  <c r="BQ97" i="2"/>
  <c r="BC97" i="2"/>
  <c r="AO97" i="2"/>
  <c r="AA97" i="2"/>
  <c r="Z97" i="2"/>
  <c r="Q97" i="2"/>
  <c r="T97" i="2" s="1"/>
  <c r="W97" i="2" s="1"/>
  <c r="L97" i="2"/>
  <c r="A97" i="2"/>
  <c r="CE96" i="2"/>
  <c r="BQ96" i="2"/>
  <c r="BC96" i="2"/>
  <c r="AO96" i="2"/>
  <c r="AA96" i="2"/>
  <c r="Z96" i="2"/>
  <c r="AB96" i="2" s="1"/>
  <c r="Q96" i="2"/>
  <c r="T96" i="2" s="1"/>
  <c r="W96" i="2" s="1"/>
  <c r="L96" i="2"/>
  <c r="A96" i="2"/>
  <c r="CE95" i="2"/>
  <c r="BQ95" i="2"/>
  <c r="BC95" i="2"/>
  <c r="AO95" i="2"/>
  <c r="AA95" i="2"/>
  <c r="Z95" i="2"/>
  <c r="T95" i="2"/>
  <c r="W95" i="2" s="1"/>
  <c r="Q95" i="2"/>
  <c r="L95" i="2"/>
  <c r="A95" i="2"/>
  <c r="CE94" i="2"/>
  <c r="BQ94" i="2"/>
  <c r="BC94" i="2"/>
  <c r="AO94" i="2"/>
  <c r="AA94" i="2"/>
  <c r="Z94" i="2"/>
  <c r="Q94" i="2"/>
  <c r="L94" i="2"/>
  <c r="A94" i="2"/>
  <c r="CE93" i="2"/>
  <c r="BQ93" i="2"/>
  <c r="BC93" i="2"/>
  <c r="AO93" i="2"/>
  <c r="AA93" i="2"/>
  <c r="Z93" i="2"/>
  <c r="Q93" i="2"/>
  <c r="T93" i="2" s="1"/>
  <c r="L93" i="2"/>
  <c r="A93" i="2"/>
  <c r="CE92" i="2"/>
  <c r="BQ92" i="2"/>
  <c r="BC92" i="2"/>
  <c r="AO92" i="2"/>
  <c r="AB92" i="2"/>
  <c r="AE92" i="2" s="1"/>
  <c r="AH92" i="2" s="1"/>
  <c r="AK92" i="2" s="1"/>
  <c r="AA92" i="2"/>
  <c r="Z92" i="2"/>
  <c r="Q92" i="2"/>
  <c r="T92" i="2" s="1"/>
  <c r="W92" i="2" s="1"/>
  <c r="L92" i="2"/>
  <c r="A92" i="2"/>
  <c r="CE91" i="2"/>
  <c r="BQ91" i="2"/>
  <c r="BC91" i="2"/>
  <c r="AO91" i="2"/>
  <c r="AA91" i="2"/>
  <c r="Z91" i="2"/>
  <c r="Q91" i="2"/>
  <c r="L91" i="2"/>
  <c r="A91" i="2"/>
  <c r="CE90" i="2"/>
  <c r="BQ90" i="2"/>
  <c r="BC90" i="2"/>
  <c r="AO90" i="2"/>
  <c r="AA90" i="2"/>
  <c r="Z90" i="2"/>
  <c r="AB90" i="2" s="1"/>
  <c r="AE90" i="2" s="1"/>
  <c r="Q90" i="2"/>
  <c r="T90" i="2" s="1"/>
  <c r="L90" i="2"/>
  <c r="A90" i="2"/>
  <c r="CC89" i="2"/>
  <c r="CB89" i="2"/>
  <c r="BZ89" i="2"/>
  <c r="BY89" i="2"/>
  <c r="BW89" i="2"/>
  <c r="BV89" i="2"/>
  <c r="BT89" i="2"/>
  <c r="BS89" i="2"/>
  <c r="BO89" i="2"/>
  <c r="BN89" i="2"/>
  <c r="BL89" i="2"/>
  <c r="BK89" i="2"/>
  <c r="BI89" i="2"/>
  <c r="BH89" i="2"/>
  <c r="BF89" i="2"/>
  <c r="BE89" i="2"/>
  <c r="BA89" i="2"/>
  <c r="AZ89" i="2"/>
  <c r="AX89" i="2"/>
  <c r="AW89" i="2"/>
  <c r="AU89" i="2"/>
  <c r="AT89" i="2"/>
  <c r="AR89" i="2"/>
  <c r="AQ89" i="2"/>
  <c r="AM89" i="2"/>
  <c r="AL89" i="2"/>
  <c r="AJ89" i="2"/>
  <c r="AI89" i="2"/>
  <c r="AG89" i="2"/>
  <c r="AF89" i="2"/>
  <c r="AD89" i="2"/>
  <c r="AC89" i="2"/>
  <c r="Y89" i="2"/>
  <c r="X89" i="2"/>
  <c r="V89" i="2"/>
  <c r="U89" i="2"/>
  <c r="S89" i="2"/>
  <c r="R89" i="2"/>
  <c r="P89" i="2"/>
  <c r="O89" i="2"/>
  <c r="N89" i="2"/>
  <c r="K89" i="2"/>
  <c r="A89" i="2"/>
  <c r="CE88" i="2"/>
  <c r="BQ88" i="2"/>
  <c r="BC88" i="2"/>
  <c r="AO88" i="2"/>
  <c r="AA88" i="2"/>
  <c r="Z88" i="2"/>
  <c r="Q88" i="2"/>
  <c r="T88" i="2" s="1"/>
  <c r="W88" i="2" s="1"/>
  <c r="L88" i="2"/>
  <c r="A88" i="2"/>
  <c r="CE87" i="2"/>
  <c r="BQ87" i="2"/>
  <c r="BC87" i="2"/>
  <c r="AO87" i="2"/>
  <c r="AA87" i="2"/>
  <c r="Z87" i="2"/>
  <c r="Q87" i="2"/>
  <c r="L87" i="2"/>
  <c r="A87" i="2"/>
  <c r="CE86" i="2"/>
  <c r="BQ86" i="2"/>
  <c r="BC86" i="2"/>
  <c r="AO86" i="2"/>
  <c r="AA86" i="2"/>
  <c r="Z86" i="2"/>
  <c r="Q86" i="2"/>
  <c r="T86" i="2" s="1"/>
  <c r="W86" i="2" s="1"/>
  <c r="L86" i="2"/>
  <c r="A86" i="2"/>
  <c r="CE85" i="2"/>
  <c r="BQ85" i="2"/>
  <c r="BC85" i="2"/>
  <c r="AO85" i="2"/>
  <c r="AA85" i="2"/>
  <c r="Z85" i="2"/>
  <c r="Q85" i="2"/>
  <c r="L85" i="2"/>
  <c r="A85" i="2"/>
  <c r="CE84" i="2"/>
  <c r="BQ84" i="2"/>
  <c r="BC84" i="2"/>
  <c r="AO84" i="2"/>
  <c r="AA84" i="2"/>
  <c r="Z84" i="2"/>
  <c r="AB84" i="2" s="1"/>
  <c r="T84" i="2"/>
  <c r="W84" i="2" s="1"/>
  <c r="Q84" i="2"/>
  <c r="L84" i="2"/>
  <c r="A84" i="2"/>
  <c r="CE83" i="2"/>
  <c r="BQ83" i="2"/>
  <c r="BC83" i="2"/>
  <c r="AO83" i="2"/>
  <c r="AA83" i="2"/>
  <c r="AB83" i="2" s="1"/>
  <c r="Z83" i="2"/>
  <c r="Q83" i="2"/>
  <c r="L83" i="2"/>
  <c r="A83" i="2"/>
  <c r="CE82" i="2"/>
  <c r="BQ82" i="2"/>
  <c r="BC82" i="2"/>
  <c r="AO82" i="2"/>
  <c r="AA82" i="2"/>
  <c r="Z82" i="2"/>
  <c r="Q82" i="2"/>
  <c r="T82" i="2" s="1"/>
  <c r="W82" i="2" s="1"/>
  <c r="L82" i="2"/>
  <c r="A82" i="2"/>
  <c r="CE81" i="2"/>
  <c r="BQ81" i="2"/>
  <c r="BC81" i="2"/>
  <c r="AO81" i="2"/>
  <c r="AA81" i="2"/>
  <c r="Z81" i="2"/>
  <c r="Q81" i="2"/>
  <c r="L81" i="2"/>
  <c r="A81" i="2"/>
  <c r="CE80" i="2"/>
  <c r="BQ80" i="2"/>
  <c r="BC80" i="2"/>
  <c r="AO80" i="2"/>
  <c r="AA80" i="2"/>
  <c r="Z80" i="2"/>
  <c r="Q80" i="2"/>
  <c r="T80" i="2" s="1"/>
  <c r="L80" i="2"/>
  <c r="A80" i="2"/>
  <c r="CE79" i="2"/>
  <c r="BQ79" i="2"/>
  <c r="BC79" i="2"/>
  <c r="AO79" i="2"/>
  <c r="AA79" i="2"/>
  <c r="Z79" i="2"/>
  <c r="Q79" i="2"/>
  <c r="T79" i="2" s="1"/>
  <c r="W79" i="2" s="1"/>
  <c r="L79" i="2"/>
  <c r="A79" i="2"/>
  <c r="CE78" i="2"/>
  <c r="BQ78" i="2"/>
  <c r="BC78" i="2"/>
  <c r="AO78" i="2"/>
  <c r="AA78" i="2"/>
  <c r="Z78" i="2"/>
  <c r="Q78" i="2"/>
  <c r="T78" i="2" s="1"/>
  <c r="W78" i="2" s="1"/>
  <c r="L78" i="2"/>
  <c r="A78" i="2"/>
  <c r="CE77" i="2"/>
  <c r="BQ77" i="2"/>
  <c r="BC77" i="2"/>
  <c r="AO77" i="2"/>
  <c r="AA77" i="2"/>
  <c r="Z77" i="2"/>
  <c r="T77" i="2"/>
  <c r="W77" i="2" s="1"/>
  <c r="Q77" i="2"/>
  <c r="L77" i="2"/>
  <c r="A77" i="2"/>
  <c r="CC76" i="2"/>
  <c r="CB76" i="2"/>
  <c r="BZ76" i="2"/>
  <c r="BY76" i="2"/>
  <c r="BW76" i="2"/>
  <c r="BV76" i="2"/>
  <c r="BT76" i="2"/>
  <c r="BS76" i="2"/>
  <c r="BO76" i="2"/>
  <c r="BN76" i="2"/>
  <c r="BL76" i="2"/>
  <c r="BK76" i="2"/>
  <c r="BI76" i="2"/>
  <c r="BH76" i="2"/>
  <c r="BF76" i="2"/>
  <c r="BE76" i="2"/>
  <c r="BA76" i="2"/>
  <c r="AZ76" i="2"/>
  <c r="AX76" i="2"/>
  <c r="AW76" i="2"/>
  <c r="AU76" i="2"/>
  <c r="AT76" i="2"/>
  <c r="AR76" i="2"/>
  <c r="AQ76" i="2"/>
  <c r="AM76" i="2"/>
  <c r="AL76" i="2"/>
  <c r="AJ76" i="2"/>
  <c r="AI76" i="2"/>
  <c r="AG76" i="2"/>
  <c r="AF76" i="2"/>
  <c r="AD76" i="2"/>
  <c r="AC76" i="2"/>
  <c r="Y76" i="2"/>
  <c r="X76" i="2"/>
  <c r="V76" i="2"/>
  <c r="U76" i="2"/>
  <c r="S76" i="2"/>
  <c r="R76" i="2"/>
  <c r="P76" i="2"/>
  <c r="O76" i="2"/>
  <c r="N76" i="2"/>
  <c r="K76" i="2"/>
  <c r="A76" i="2"/>
  <c r="CE75" i="2"/>
  <c r="BQ75" i="2"/>
  <c r="BC75" i="2"/>
  <c r="AO75" i="2"/>
  <c r="AA75" i="2"/>
  <c r="Z75" i="2"/>
  <c r="Q75" i="2"/>
  <c r="L75" i="2"/>
  <c r="A75" i="2"/>
  <c r="CE74" i="2"/>
  <c r="BQ74" i="2"/>
  <c r="BC74" i="2"/>
  <c r="AO74" i="2"/>
  <c r="AA74" i="2"/>
  <c r="Z74" i="2"/>
  <c r="Q74" i="2"/>
  <c r="T74" i="2" s="1"/>
  <c r="L74" i="2"/>
  <c r="A74" i="2"/>
  <c r="CE73" i="2"/>
  <c r="BQ73" i="2"/>
  <c r="BQ190" i="2" s="1"/>
  <c r="BC73" i="2"/>
  <c r="BC190" i="2" s="1"/>
  <c r="AO73" i="2"/>
  <c r="AA73" i="2"/>
  <c r="AA190" i="2" s="1"/>
  <c r="Z73" i="2"/>
  <c r="Q73" i="2"/>
  <c r="L73" i="2"/>
  <c r="A73" i="2"/>
  <c r="CE72" i="2"/>
  <c r="BQ72" i="2"/>
  <c r="BC72" i="2"/>
  <c r="AO72" i="2"/>
  <c r="AA72" i="2"/>
  <c r="Z72" i="2"/>
  <c r="T72" i="2"/>
  <c r="W72" i="2" s="1"/>
  <c r="Q72" i="2"/>
  <c r="L72" i="2"/>
  <c r="A72" i="2"/>
  <c r="CE71" i="2"/>
  <c r="BQ71" i="2"/>
  <c r="BC71" i="2"/>
  <c r="AO71" i="2"/>
  <c r="AA71" i="2"/>
  <c r="Z71" i="2"/>
  <c r="Q71" i="2"/>
  <c r="L71" i="2"/>
  <c r="A71" i="2"/>
  <c r="CE70" i="2"/>
  <c r="BQ70" i="2"/>
  <c r="BC70" i="2"/>
  <c r="AO70" i="2"/>
  <c r="AA70" i="2"/>
  <c r="Z70" i="2"/>
  <c r="Q70" i="2"/>
  <c r="T70" i="2" s="1"/>
  <c r="W70" i="2" s="1"/>
  <c r="L70" i="2"/>
  <c r="A70" i="2"/>
  <c r="CE69" i="2"/>
  <c r="BQ69" i="2"/>
  <c r="BC69" i="2"/>
  <c r="AO69" i="2"/>
  <c r="AA69" i="2"/>
  <c r="Z69" i="2"/>
  <c r="Q69" i="2"/>
  <c r="L69" i="2"/>
  <c r="A69" i="2"/>
  <c r="CE68" i="2"/>
  <c r="BQ68" i="2"/>
  <c r="BC68" i="2"/>
  <c r="AO68" i="2"/>
  <c r="AA68" i="2"/>
  <c r="Z68" i="2"/>
  <c r="Q68" i="2"/>
  <c r="T68" i="2" s="1"/>
  <c r="W68" i="2" s="1"/>
  <c r="L68" i="2"/>
  <c r="A68" i="2"/>
  <c r="CE67" i="2"/>
  <c r="BQ67" i="2"/>
  <c r="BC67" i="2"/>
  <c r="AO67" i="2"/>
  <c r="AA67" i="2"/>
  <c r="Z67" i="2"/>
  <c r="Q67" i="2"/>
  <c r="L67" i="2"/>
  <c r="A67" i="2"/>
  <c r="CE66" i="2"/>
  <c r="BQ66" i="2"/>
  <c r="BC66" i="2"/>
  <c r="AO66" i="2"/>
  <c r="AA66" i="2"/>
  <c r="Z66" i="2"/>
  <c r="Q66" i="2"/>
  <c r="L66" i="2"/>
  <c r="A66" i="2"/>
  <c r="CE65" i="2"/>
  <c r="BQ65" i="2"/>
  <c r="BC65" i="2"/>
  <c r="AO65" i="2"/>
  <c r="AA65" i="2"/>
  <c r="Z65" i="2"/>
  <c r="Q65" i="2"/>
  <c r="L65" i="2"/>
  <c r="A65" i="2"/>
  <c r="CE64" i="2"/>
  <c r="BQ64" i="2"/>
  <c r="BC64" i="2"/>
  <c r="AO64" i="2"/>
  <c r="AA64" i="2"/>
  <c r="Z64" i="2"/>
  <c r="Q64" i="2"/>
  <c r="L64" i="2"/>
  <c r="L187" i="2" s="1"/>
  <c r="A64" i="2"/>
  <c r="CC63" i="2"/>
  <c r="CB63" i="2"/>
  <c r="BZ63" i="2"/>
  <c r="BY63" i="2"/>
  <c r="BW63" i="2"/>
  <c r="BV63" i="2"/>
  <c r="BT63" i="2"/>
  <c r="BS63" i="2"/>
  <c r="BO63" i="2"/>
  <c r="BN63" i="2"/>
  <c r="BL63" i="2"/>
  <c r="BK63" i="2"/>
  <c r="BI63" i="2"/>
  <c r="BH63" i="2"/>
  <c r="BF63" i="2"/>
  <c r="BE63" i="2"/>
  <c r="BA63" i="2"/>
  <c r="AZ63" i="2"/>
  <c r="AX63" i="2"/>
  <c r="AW63" i="2"/>
  <c r="AU63" i="2"/>
  <c r="AT63" i="2"/>
  <c r="AR63" i="2"/>
  <c r="AQ63" i="2"/>
  <c r="AM63" i="2"/>
  <c r="AL63" i="2"/>
  <c r="AJ63" i="2"/>
  <c r="AI63" i="2"/>
  <c r="AG63" i="2"/>
  <c r="AF63" i="2"/>
  <c r="AD63" i="2"/>
  <c r="AC63" i="2"/>
  <c r="Y63" i="2"/>
  <c r="X63" i="2"/>
  <c r="V63" i="2"/>
  <c r="U63" i="2"/>
  <c r="S63" i="2"/>
  <c r="R63" i="2"/>
  <c r="P63" i="2"/>
  <c r="O63" i="2"/>
  <c r="N63" i="2"/>
  <c r="K63" i="2"/>
  <c r="A63" i="2"/>
  <c r="CE62" i="2"/>
  <c r="BQ62" i="2"/>
  <c r="BC62" i="2"/>
  <c r="AO62" i="2"/>
  <c r="AA62" i="2"/>
  <c r="Z62" i="2"/>
  <c r="Q62" i="2"/>
  <c r="T62" i="2" s="1"/>
  <c r="W62" i="2" s="1"/>
  <c r="L62" i="2"/>
  <c r="A62" i="2"/>
  <c r="CE61" i="2"/>
  <c r="BQ61" i="2"/>
  <c r="BC61" i="2"/>
  <c r="AO61" i="2"/>
  <c r="AA61" i="2"/>
  <c r="Z61" i="2"/>
  <c r="Q61" i="2"/>
  <c r="L61" i="2"/>
  <c r="A61" i="2"/>
  <c r="CE60" i="2"/>
  <c r="BQ60" i="2"/>
  <c r="BC60" i="2"/>
  <c r="AO60" i="2"/>
  <c r="AA60" i="2"/>
  <c r="Z60" i="2"/>
  <c r="Q60" i="2"/>
  <c r="L60" i="2"/>
  <c r="A60" i="2"/>
  <c r="CE59" i="2"/>
  <c r="BQ59" i="2"/>
  <c r="BC59" i="2"/>
  <c r="AO59" i="2"/>
  <c r="AA59" i="2"/>
  <c r="Z59" i="2"/>
  <c r="AB59" i="2" s="1"/>
  <c r="W59" i="2"/>
  <c r="Q59" i="2"/>
  <c r="T59" i="2" s="1"/>
  <c r="L59" i="2"/>
  <c r="A59" i="2"/>
  <c r="CE58" i="2"/>
  <c r="BQ58" i="2"/>
  <c r="BC58" i="2"/>
  <c r="AO58" i="2"/>
  <c r="AA58" i="2"/>
  <c r="Z58" i="2"/>
  <c r="Q58" i="2"/>
  <c r="T58" i="2" s="1"/>
  <c r="W58" i="2" s="1"/>
  <c r="L58" i="2"/>
  <c r="A58" i="2"/>
  <c r="CE57" i="2"/>
  <c r="BQ57" i="2"/>
  <c r="BC57" i="2"/>
  <c r="AO57" i="2"/>
  <c r="AA57" i="2"/>
  <c r="Z57" i="2"/>
  <c r="Q57" i="2"/>
  <c r="T57" i="2" s="1"/>
  <c r="W57" i="2" s="1"/>
  <c r="L57" i="2"/>
  <c r="A57" i="2"/>
  <c r="CE56" i="2"/>
  <c r="BQ56" i="2"/>
  <c r="BC56" i="2"/>
  <c r="AO56" i="2"/>
  <c r="AA56" i="2"/>
  <c r="Z56" i="2"/>
  <c r="Q56" i="2"/>
  <c r="T56" i="2" s="1"/>
  <c r="W56" i="2" s="1"/>
  <c r="L56" i="2"/>
  <c r="A56" i="2"/>
  <c r="CE55" i="2"/>
  <c r="BQ55" i="2"/>
  <c r="BC55" i="2"/>
  <c r="AO55" i="2"/>
  <c r="AA55" i="2"/>
  <c r="Z55" i="2"/>
  <c r="Q55" i="2"/>
  <c r="T55" i="2" s="1"/>
  <c r="W55" i="2" s="1"/>
  <c r="L55" i="2"/>
  <c r="A55" i="2"/>
  <c r="CE54" i="2"/>
  <c r="BQ54" i="2"/>
  <c r="BC54" i="2"/>
  <c r="AO54" i="2"/>
  <c r="AA54" i="2"/>
  <c r="Z54" i="2"/>
  <c r="Q54" i="2"/>
  <c r="T54" i="2" s="1"/>
  <c r="W54" i="2" s="1"/>
  <c r="L54" i="2"/>
  <c r="A54" i="2"/>
  <c r="CE53" i="2"/>
  <c r="BQ53" i="2"/>
  <c r="BC53" i="2"/>
  <c r="AO53" i="2"/>
  <c r="AA53" i="2"/>
  <c r="Z53" i="2"/>
  <c r="AB53" i="2" s="1"/>
  <c r="AN53" i="2" s="1"/>
  <c r="Q53" i="2"/>
  <c r="L53" i="2"/>
  <c r="A53" i="2"/>
  <c r="CE52" i="2"/>
  <c r="BQ52" i="2"/>
  <c r="BC52" i="2"/>
  <c r="AO52" i="2"/>
  <c r="AA52" i="2"/>
  <c r="Z52" i="2"/>
  <c r="AB52" i="2" s="1"/>
  <c r="Q52" i="2"/>
  <c r="L52" i="2"/>
  <c r="A52" i="2"/>
  <c r="CE51" i="2"/>
  <c r="BQ51" i="2"/>
  <c r="BC51" i="2"/>
  <c r="AO51" i="2"/>
  <c r="AA51" i="2"/>
  <c r="Z51" i="2"/>
  <c r="Q51" i="2"/>
  <c r="T51" i="2" s="1"/>
  <c r="W51" i="2" s="1"/>
  <c r="L51" i="2"/>
  <c r="A51" i="2"/>
  <c r="CC50" i="2"/>
  <c r="CB50" i="2"/>
  <c r="BZ50" i="2"/>
  <c r="BY50" i="2"/>
  <c r="BW50" i="2"/>
  <c r="BV50" i="2"/>
  <c r="BT50" i="2"/>
  <c r="BS50" i="2"/>
  <c r="BO50" i="2"/>
  <c r="BN50" i="2"/>
  <c r="BL50" i="2"/>
  <c r="BK50" i="2"/>
  <c r="BI50" i="2"/>
  <c r="BH50" i="2"/>
  <c r="BF50" i="2"/>
  <c r="BE50" i="2"/>
  <c r="BA50" i="2"/>
  <c r="AZ50" i="2"/>
  <c r="AX50" i="2"/>
  <c r="AW50" i="2"/>
  <c r="AU50" i="2"/>
  <c r="AT50" i="2"/>
  <c r="AR50" i="2"/>
  <c r="AQ50" i="2"/>
  <c r="AM50" i="2"/>
  <c r="AL50" i="2"/>
  <c r="AJ50" i="2"/>
  <c r="AI50" i="2"/>
  <c r="AG50" i="2"/>
  <c r="AF50" i="2"/>
  <c r="AD50" i="2"/>
  <c r="AC50" i="2"/>
  <c r="Y50" i="2"/>
  <c r="X50" i="2"/>
  <c r="V50" i="2"/>
  <c r="U50" i="2"/>
  <c r="S50" i="2"/>
  <c r="R50" i="2"/>
  <c r="P50" i="2"/>
  <c r="O50" i="2"/>
  <c r="N50" i="2"/>
  <c r="K50" i="2"/>
  <c r="A50" i="2"/>
  <c r="CE49" i="2"/>
  <c r="BQ49" i="2"/>
  <c r="BC49" i="2"/>
  <c r="AO49" i="2"/>
  <c r="AA49" i="2"/>
  <c r="Z49" i="2"/>
  <c r="Q49" i="2"/>
  <c r="T49" i="2" s="1"/>
  <c r="W49" i="2" s="1"/>
  <c r="L49" i="2"/>
  <c r="A49" i="2"/>
  <c r="CE48" i="2"/>
  <c r="BQ48" i="2"/>
  <c r="BC48" i="2"/>
  <c r="AO48" i="2"/>
  <c r="AA48" i="2"/>
  <c r="Z48" i="2"/>
  <c r="AB48" i="2" s="1"/>
  <c r="AN48" i="2" s="1"/>
  <c r="Q48" i="2"/>
  <c r="L48" i="2"/>
  <c r="A48" i="2"/>
  <c r="CE47" i="2"/>
  <c r="BQ47" i="2"/>
  <c r="BC47" i="2"/>
  <c r="AO47" i="2"/>
  <c r="AA47" i="2"/>
  <c r="Z47" i="2"/>
  <c r="Q47" i="2"/>
  <c r="L47" i="2"/>
  <c r="A47" i="2"/>
  <c r="CE46" i="2"/>
  <c r="BQ46" i="2"/>
  <c r="BC46" i="2"/>
  <c r="AO46" i="2"/>
  <c r="AA46" i="2"/>
  <c r="Z46" i="2"/>
  <c r="W46" i="2"/>
  <c r="Q46" i="2"/>
  <c r="T46" i="2" s="1"/>
  <c r="L46" i="2"/>
  <c r="A46" i="2"/>
  <c r="CE45" i="2"/>
  <c r="BQ45" i="2"/>
  <c r="BC45" i="2"/>
  <c r="AO45" i="2"/>
  <c r="AA45" i="2"/>
  <c r="AB45" i="2" s="1"/>
  <c r="Z45" i="2"/>
  <c r="Q45" i="2"/>
  <c r="T45" i="2" s="1"/>
  <c r="W45" i="2" s="1"/>
  <c r="L45" i="2"/>
  <c r="A45" i="2"/>
  <c r="CE44" i="2"/>
  <c r="BQ44" i="2"/>
  <c r="BC44" i="2"/>
  <c r="AO44" i="2"/>
  <c r="AA44" i="2"/>
  <c r="Z44" i="2"/>
  <c r="Q44" i="2"/>
  <c r="T44" i="2" s="1"/>
  <c r="W44" i="2" s="1"/>
  <c r="L44" i="2"/>
  <c r="A44" i="2"/>
  <c r="CE43" i="2"/>
  <c r="BQ43" i="2"/>
  <c r="BC43" i="2"/>
  <c r="AO43" i="2"/>
  <c r="AA43" i="2"/>
  <c r="Z43" i="2"/>
  <c r="Q43" i="2"/>
  <c r="T43" i="2" s="1"/>
  <c r="W43" i="2" s="1"/>
  <c r="L43" i="2"/>
  <c r="A43" i="2"/>
  <c r="CE42" i="2"/>
  <c r="BQ42" i="2"/>
  <c r="BC42" i="2"/>
  <c r="AO42" i="2"/>
  <c r="AA42" i="2"/>
  <c r="Z42" i="2"/>
  <c r="W42" i="2"/>
  <c r="Q42" i="2"/>
  <c r="T42" i="2" s="1"/>
  <c r="L42" i="2"/>
  <c r="A42" i="2"/>
  <c r="CE41" i="2"/>
  <c r="BQ41" i="2"/>
  <c r="BC41" i="2"/>
  <c r="AO41" i="2"/>
  <c r="AA41" i="2"/>
  <c r="AB41" i="2" s="1"/>
  <c r="Z41" i="2"/>
  <c r="Q41" i="2"/>
  <c r="T41" i="2" s="1"/>
  <c r="W41" i="2" s="1"/>
  <c r="L41" i="2"/>
  <c r="A41" i="2"/>
  <c r="CC40" i="2"/>
  <c r="CB40" i="2"/>
  <c r="BZ40" i="2"/>
  <c r="BY40" i="2"/>
  <c r="BW40" i="2"/>
  <c r="BV40" i="2"/>
  <c r="BT40" i="2"/>
  <c r="BS40" i="2"/>
  <c r="BO40" i="2"/>
  <c r="BN40" i="2"/>
  <c r="BL40" i="2"/>
  <c r="BK40" i="2"/>
  <c r="BI40" i="2"/>
  <c r="BH40" i="2"/>
  <c r="BF40" i="2"/>
  <c r="BE40" i="2"/>
  <c r="BA40" i="2"/>
  <c r="AZ40" i="2"/>
  <c r="AX40" i="2"/>
  <c r="AW40" i="2"/>
  <c r="AU40" i="2"/>
  <c r="AT40" i="2"/>
  <c r="AR40" i="2"/>
  <c r="AQ40" i="2"/>
  <c r="AM40" i="2"/>
  <c r="AL40" i="2"/>
  <c r="AJ40" i="2"/>
  <c r="AI40" i="2"/>
  <c r="AG40" i="2"/>
  <c r="AF40" i="2"/>
  <c r="AD40" i="2"/>
  <c r="AC40" i="2"/>
  <c r="Y40" i="2"/>
  <c r="X40" i="2"/>
  <c r="V40" i="2"/>
  <c r="U40" i="2"/>
  <c r="S40" i="2"/>
  <c r="R40" i="2"/>
  <c r="P40" i="2"/>
  <c r="O40" i="2"/>
  <c r="N40" i="2"/>
  <c r="K40" i="2"/>
  <c r="A40" i="2"/>
  <c r="CE39" i="2"/>
  <c r="CE202" i="2" s="1"/>
  <c r="BQ39" i="2"/>
  <c r="BQ202" i="2" s="1"/>
  <c r="BC39" i="2"/>
  <c r="BC202" i="2" s="1"/>
  <c r="AO39" i="2"/>
  <c r="AO202" i="2" s="1"/>
  <c r="AA39" i="2"/>
  <c r="AA202" i="2" s="1"/>
  <c r="Z39" i="2"/>
  <c r="Z202" i="2" s="1"/>
  <c r="Q39" i="2"/>
  <c r="L39" i="2"/>
  <c r="A39" i="2"/>
  <c r="CE38" i="2"/>
  <c r="CE208" i="2" s="1"/>
  <c r="BQ38" i="2"/>
  <c r="BQ208" i="2" s="1"/>
  <c r="BC38" i="2"/>
  <c r="BC208" i="2" s="1"/>
  <c r="AO38" i="2"/>
  <c r="AO208" i="2" s="1"/>
  <c r="AA38" i="2"/>
  <c r="AA208" i="2" s="1"/>
  <c r="Z38" i="2"/>
  <c r="Z208" i="2" s="1"/>
  <c r="Q38" i="2"/>
  <c r="L38" i="2"/>
  <c r="A38" i="2"/>
  <c r="CE37" i="2"/>
  <c r="CE191" i="2" s="1"/>
  <c r="BQ37" i="2"/>
  <c r="BQ191" i="2" s="1"/>
  <c r="BC37" i="2"/>
  <c r="BC191" i="2" s="1"/>
  <c r="AO37" i="2"/>
  <c r="AO191" i="2" s="1"/>
  <c r="AA37" i="2"/>
  <c r="AA191" i="2" s="1"/>
  <c r="Z37" i="2"/>
  <c r="Z191" i="2" s="1"/>
  <c r="Q37" i="2"/>
  <c r="Q191" i="2" s="1"/>
  <c r="L37" i="2"/>
  <c r="L191" i="2" s="1"/>
  <c r="A37" i="2"/>
  <c r="CE36" i="2"/>
  <c r="BQ36" i="2"/>
  <c r="BC36" i="2"/>
  <c r="AO36" i="2"/>
  <c r="AA36" i="2"/>
  <c r="Z36" i="2"/>
  <c r="Q36" i="2"/>
  <c r="T36" i="2" s="1"/>
  <c r="W36" i="2" s="1"/>
  <c r="L36" i="2"/>
  <c r="A36" i="2"/>
  <c r="CE35" i="2"/>
  <c r="BQ35" i="2"/>
  <c r="BC35" i="2"/>
  <c r="AO35" i="2"/>
  <c r="AA35" i="2"/>
  <c r="Z35" i="2"/>
  <c r="Q35" i="2"/>
  <c r="T35" i="2" s="1"/>
  <c r="L35" i="2"/>
  <c r="A35" i="2"/>
  <c r="CE34" i="2"/>
  <c r="BQ34" i="2"/>
  <c r="BC34" i="2"/>
  <c r="AO34" i="2"/>
  <c r="AA34" i="2"/>
  <c r="Z34" i="2"/>
  <c r="Q34" i="2"/>
  <c r="T34" i="2" s="1"/>
  <c r="W34" i="2" s="1"/>
  <c r="L34" i="2"/>
  <c r="A34" i="2"/>
  <c r="CE33" i="2"/>
  <c r="BQ33" i="2"/>
  <c r="BC33" i="2"/>
  <c r="AO33" i="2"/>
  <c r="AA33" i="2"/>
  <c r="Z33" i="2"/>
  <c r="Q33" i="2"/>
  <c r="T33" i="2" s="1"/>
  <c r="W33" i="2" s="1"/>
  <c r="L33" i="2"/>
  <c r="A33" i="2"/>
  <c r="CE32" i="2"/>
  <c r="BQ32" i="2"/>
  <c r="BC32" i="2"/>
  <c r="AO32" i="2"/>
  <c r="AA32" i="2"/>
  <c r="Z32" i="2"/>
  <c r="Q32" i="2"/>
  <c r="T32" i="2" s="1"/>
  <c r="W32" i="2" s="1"/>
  <c r="L32" i="2"/>
  <c r="A32" i="2"/>
  <c r="CE31" i="2"/>
  <c r="BQ31" i="2"/>
  <c r="BC31" i="2"/>
  <c r="AO31" i="2"/>
  <c r="AA31" i="2"/>
  <c r="Z31" i="2"/>
  <c r="Q31" i="2"/>
  <c r="T31" i="2" s="1"/>
  <c r="L31" i="2"/>
  <c r="A31" i="2"/>
  <c r="CE30" i="2"/>
  <c r="BQ30" i="2"/>
  <c r="BC30" i="2"/>
  <c r="AO30" i="2"/>
  <c r="AA30" i="2"/>
  <c r="Z30" i="2"/>
  <c r="Q30" i="2"/>
  <c r="T30" i="2" s="1"/>
  <c r="W30" i="2" s="1"/>
  <c r="L30" i="2"/>
  <c r="A30" i="2"/>
  <c r="CE29" i="2"/>
  <c r="BQ29" i="2"/>
  <c r="BC29" i="2"/>
  <c r="AO29" i="2"/>
  <c r="AA29" i="2"/>
  <c r="Z29" i="2"/>
  <c r="Q29" i="2"/>
  <c r="T29" i="2" s="1"/>
  <c r="W29" i="2" s="1"/>
  <c r="L29" i="2"/>
  <c r="A29" i="2"/>
  <c r="CE28" i="2"/>
  <c r="BQ28" i="2"/>
  <c r="BC28" i="2"/>
  <c r="AO28" i="2"/>
  <c r="AA28" i="2"/>
  <c r="Z28" i="2"/>
  <c r="Q28" i="2"/>
  <c r="L28" i="2"/>
  <c r="A28" i="2"/>
  <c r="CC27" i="2"/>
  <c r="CB27" i="2"/>
  <c r="BZ27" i="2"/>
  <c r="BY27" i="2"/>
  <c r="BW27" i="2"/>
  <c r="BV27" i="2"/>
  <c r="BT27" i="2"/>
  <c r="BS27" i="2"/>
  <c r="BO27" i="2"/>
  <c r="BN27" i="2"/>
  <c r="BL27" i="2"/>
  <c r="BK27" i="2"/>
  <c r="BI27" i="2"/>
  <c r="BH27" i="2"/>
  <c r="BF27" i="2"/>
  <c r="BE27" i="2"/>
  <c r="BA27" i="2"/>
  <c r="AZ27" i="2"/>
  <c r="AX27" i="2"/>
  <c r="AW27" i="2"/>
  <c r="AU27" i="2"/>
  <c r="AT27" i="2"/>
  <c r="AR27" i="2"/>
  <c r="AQ27" i="2"/>
  <c r="AM27" i="2"/>
  <c r="AL27" i="2"/>
  <c r="AJ27" i="2"/>
  <c r="AI27" i="2"/>
  <c r="AG27" i="2"/>
  <c r="AF27" i="2"/>
  <c r="AD27" i="2"/>
  <c r="AC27" i="2"/>
  <c r="Y27" i="2"/>
  <c r="X27" i="2"/>
  <c r="V27" i="2"/>
  <c r="U27" i="2"/>
  <c r="S27" i="2"/>
  <c r="R27" i="2"/>
  <c r="P27" i="2"/>
  <c r="O27" i="2"/>
  <c r="N27" i="2"/>
  <c r="K27" i="2"/>
  <c r="A27" i="2"/>
  <c r="CE26" i="2"/>
  <c r="BQ26" i="2"/>
  <c r="BC26" i="2"/>
  <c r="AO26" i="2"/>
  <c r="AA26" i="2"/>
  <c r="Z26" i="2"/>
  <c r="AB26" i="2" s="1"/>
  <c r="Q26" i="2"/>
  <c r="L26" i="2"/>
  <c r="A26" i="2"/>
  <c r="CE25" i="2"/>
  <c r="BQ25" i="2"/>
  <c r="BC25" i="2"/>
  <c r="AO25" i="2"/>
  <c r="AA25" i="2"/>
  <c r="Z25" i="2"/>
  <c r="Q25" i="2"/>
  <c r="T25" i="2" s="1"/>
  <c r="W25" i="2" s="1"/>
  <c r="L25" i="2"/>
  <c r="A25" i="2"/>
  <c r="CE24" i="2"/>
  <c r="BQ24" i="2"/>
  <c r="BC24" i="2"/>
  <c r="AO24" i="2"/>
  <c r="AA24" i="2"/>
  <c r="Z24" i="2"/>
  <c r="AB24" i="2" s="1"/>
  <c r="AN24" i="2" s="1"/>
  <c r="W24" i="2"/>
  <c r="T24" i="2"/>
  <c r="Q24" i="2"/>
  <c r="L24" i="2"/>
  <c r="A24" i="2"/>
  <c r="CE23" i="2"/>
  <c r="BQ23" i="2"/>
  <c r="BC23" i="2"/>
  <c r="AO23" i="2"/>
  <c r="AA23" i="2"/>
  <c r="Z23" i="2"/>
  <c r="Q23" i="2"/>
  <c r="T23" i="2" s="1"/>
  <c r="W23" i="2" s="1"/>
  <c r="L23" i="2"/>
  <c r="A23" i="2"/>
  <c r="CE22" i="2"/>
  <c r="BQ22" i="2"/>
  <c r="BC22" i="2"/>
  <c r="AO22" i="2"/>
  <c r="AA22" i="2"/>
  <c r="Z22" i="2"/>
  <c r="AB22" i="2" s="1"/>
  <c r="Q22" i="2"/>
  <c r="T22" i="2" s="1"/>
  <c r="W22" i="2" s="1"/>
  <c r="L22" i="2"/>
  <c r="A22" i="2"/>
  <c r="CE21" i="2"/>
  <c r="BQ21" i="2"/>
  <c r="BC21" i="2"/>
  <c r="AO21" i="2"/>
  <c r="AA21" i="2"/>
  <c r="Z21" i="2"/>
  <c r="Q21" i="2"/>
  <c r="T21" i="2" s="1"/>
  <c r="W21" i="2" s="1"/>
  <c r="L21" i="2"/>
  <c r="A21" i="2"/>
  <c r="CE20" i="2"/>
  <c r="BQ20" i="2"/>
  <c r="BC20" i="2"/>
  <c r="AO20" i="2"/>
  <c r="AA20" i="2"/>
  <c r="Z20" i="2"/>
  <c r="Q20" i="2"/>
  <c r="T20" i="2" s="1"/>
  <c r="W20" i="2" s="1"/>
  <c r="L20" i="2"/>
  <c r="A20" i="2"/>
  <c r="CE19" i="2"/>
  <c r="BQ19" i="2"/>
  <c r="BC19" i="2"/>
  <c r="AO19" i="2"/>
  <c r="AA19" i="2"/>
  <c r="Z19" i="2"/>
  <c r="Q19" i="2"/>
  <c r="T19" i="2" s="1"/>
  <c r="W19" i="2" s="1"/>
  <c r="L19" i="2"/>
  <c r="A19" i="2"/>
  <c r="CE18" i="2"/>
  <c r="BQ18" i="2"/>
  <c r="BC18" i="2"/>
  <c r="AO18" i="2"/>
  <c r="AA18" i="2"/>
  <c r="Z18" i="2"/>
  <c r="Q18" i="2"/>
  <c r="L18" i="2"/>
  <c r="A18" i="2"/>
  <c r="CC17" i="2"/>
  <c r="CB17" i="2"/>
  <c r="BZ17" i="2"/>
  <c r="BY17" i="2"/>
  <c r="BW17" i="2"/>
  <c r="BV17" i="2"/>
  <c r="BT17" i="2"/>
  <c r="BS17" i="2"/>
  <c r="BO17" i="2"/>
  <c r="BN17" i="2"/>
  <c r="BL17" i="2"/>
  <c r="BK17" i="2"/>
  <c r="BI17" i="2"/>
  <c r="BH17" i="2"/>
  <c r="BF17" i="2"/>
  <c r="BE17" i="2"/>
  <c r="BA17" i="2"/>
  <c r="AZ17" i="2"/>
  <c r="AX17" i="2"/>
  <c r="AW17" i="2"/>
  <c r="AU17" i="2"/>
  <c r="AT17" i="2"/>
  <c r="AR17" i="2"/>
  <c r="AQ17" i="2"/>
  <c r="AM17" i="2"/>
  <c r="AL17" i="2"/>
  <c r="AJ17" i="2"/>
  <c r="AI17" i="2"/>
  <c r="AG17" i="2"/>
  <c r="AF17" i="2"/>
  <c r="AD17" i="2"/>
  <c r="AC17" i="2"/>
  <c r="Y17" i="2"/>
  <c r="X17" i="2"/>
  <c r="V17" i="2"/>
  <c r="U17" i="2"/>
  <c r="S17" i="2"/>
  <c r="R17" i="2"/>
  <c r="P17" i="2"/>
  <c r="O17" i="2"/>
  <c r="N17" i="2"/>
  <c r="K17" i="2"/>
  <c r="A17" i="2"/>
  <c r="CE16" i="2"/>
  <c r="BQ16" i="2"/>
  <c r="BC16" i="2"/>
  <c r="AO16" i="2"/>
  <c r="AA16" i="2"/>
  <c r="Z16" i="2"/>
  <c r="AB16" i="2" s="1"/>
  <c r="Q16" i="2"/>
  <c r="T16" i="2" s="1"/>
  <c r="W16" i="2" s="1"/>
  <c r="L16" i="2"/>
  <c r="A16" i="2"/>
  <c r="CE15" i="2"/>
  <c r="BQ15" i="2"/>
  <c r="BC15" i="2"/>
  <c r="AO15" i="2"/>
  <c r="AA15" i="2"/>
  <c r="Z15" i="2"/>
  <c r="Q15" i="2"/>
  <c r="T15" i="2" s="1"/>
  <c r="W15" i="2" s="1"/>
  <c r="L15" i="2"/>
  <c r="A15" i="2"/>
  <c r="CE14" i="2"/>
  <c r="BQ14" i="2"/>
  <c r="BC14" i="2"/>
  <c r="AO14" i="2"/>
  <c r="AA14" i="2"/>
  <c r="Z14" i="2"/>
  <c r="Q14" i="2"/>
  <c r="L14" i="2"/>
  <c r="A14" i="2"/>
  <c r="CE13" i="2"/>
  <c r="BQ13" i="2"/>
  <c r="BC13" i="2"/>
  <c r="AO13" i="2"/>
  <c r="AA13" i="2"/>
  <c r="Z13" i="2"/>
  <c r="AB13" i="2" s="1"/>
  <c r="Q13" i="2"/>
  <c r="T13" i="2" s="1"/>
  <c r="W13" i="2" s="1"/>
  <c r="L13" i="2"/>
  <c r="A13" i="2"/>
  <c r="CE12" i="2"/>
  <c r="BQ12" i="2"/>
  <c r="BC12" i="2"/>
  <c r="AO12" i="2"/>
  <c r="AA12" i="2"/>
  <c r="Z12" i="2"/>
  <c r="AB12" i="2" s="1"/>
  <c r="AN12" i="2" s="1"/>
  <c r="AP12" i="2" s="1"/>
  <c r="AS12" i="2" s="1"/>
  <c r="AV12" i="2" s="1"/>
  <c r="AY12" i="2" s="1"/>
  <c r="Q12" i="2"/>
  <c r="T12" i="2" s="1"/>
  <c r="W12" i="2" s="1"/>
  <c r="L12" i="2"/>
  <c r="A12" i="2"/>
  <c r="CE11" i="2"/>
  <c r="BQ11" i="2"/>
  <c r="BC11" i="2"/>
  <c r="AO11" i="2"/>
  <c r="AA11" i="2"/>
  <c r="Z11" i="2"/>
  <c r="Q11" i="2"/>
  <c r="L11" i="2"/>
  <c r="A11" i="2"/>
  <c r="CE10" i="2"/>
  <c r="BQ10" i="2"/>
  <c r="BC10" i="2"/>
  <c r="AO10" i="2"/>
  <c r="AA10" i="2"/>
  <c r="Z10" i="2"/>
  <c r="Q10" i="2"/>
  <c r="L10" i="2"/>
  <c r="A10" i="2"/>
  <c r="CE9" i="2"/>
  <c r="BQ9" i="2"/>
  <c r="BC9" i="2"/>
  <c r="AO9" i="2"/>
  <c r="AA9" i="2"/>
  <c r="Z9" i="2"/>
  <c r="Q9" i="2"/>
  <c r="L9" i="2"/>
  <c r="A9" i="2"/>
  <c r="CE8" i="2"/>
  <c r="BQ8" i="2"/>
  <c r="BC8" i="2"/>
  <c r="AO8" i="2"/>
  <c r="AA8" i="2"/>
  <c r="Z8" i="2"/>
  <c r="Q8" i="2"/>
  <c r="L8" i="2"/>
  <c r="A8" i="2"/>
  <c r="D5" i="2"/>
  <c r="M27" i="2" s="1"/>
  <c r="BD4" i="2"/>
  <c r="BS3" i="2"/>
  <c r="BR3" i="2" s="1"/>
  <c r="BU3" i="2" s="1"/>
  <c r="BX3" i="2" s="1"/>
  <c r="CA3" i="2" s="1"/>
  <c r="BE3" i="2"/>
  <c r="BD3" i="2" s="1"/>
  <c r="BG3" i="2" s="1"/>
  <c r="BJ3" i="2" s="1"/>
  <c r="BM3" i="2" s="1"/>
  <c r="AQ3" i="2"/>
  <c r="AT3" i="2" s="1"/>
  <c r="AF3" i="2"/>
  <c r="AE4" i="2" s="1"/>
  <c r="AC3" i="2"/>
  <c r="AD3" i="2" s="1"/>
  <c r="AG3" i="2" s="1"/>
  <c r="AJ3" i="2" s="1"/>
  <c r="AM3" i="2" s="1"/>
  <c r="O3" i="2"/>
  <c r="R3" i="2" s="1"/>
  <c r="K372" i="1"/>
  <c r="L372" i="1" s="1"/>
  <c r="C372" i="1"/>
  <c r="B372" i="1"/>
  <c r="A372" i="1"/>
  <c r="K371" i="1"/>
  <c r="L371" i="1" s="1"/>
  <c r="C371" i="1"/>
  <c r="B371" i="1"/>
  <c r="A371" i="1"/>
  <c r="L370" i="1"/>
  <c r="K370" i="1"/>
  <c r="C370" i="1"/>
  <c r="B370" i="1"/>
  <c r="A370" i="1"/>
  <c r="L369" i="1"/>
  <c r="K369" i="1"/>
  <c r="C369" i="1"/>
  <c r="B369" i="1"/>
  <c r="A369" i="1"/>
  <c r="K368" i="1"/>
  <c r="L368" i="1" s="1"/>
  <c r="C368" i="1"/>
  <c r="B368" i="1"/>
  <c r="A368" i="1"/>
  <c r="K367" i="1"/>
  <c r="L367" i="1" s="1"/>
  <c r="C367" i="1"/>
  <c r="B367" i="1"/>
  <c r="A367" i="1"/>
  <c r="K366" i="1"/>
  <c r="L366" i="1" s="1"/>
  <c r="C366" i="1"/>
  <c r="B366" i="1"/>
  <c r="A366" i="1"/>
  <c r="K365" i="1"/>
  <c r="L365" i="1" s="1"/>
  <c r="C365" i="1"/>
  <c r="B365" i="1"/>
  <c r="A365" i="1"/>
  <c r="K364" i="1"/>
  <c r="L364" i="1" s="1"/>
  <c r="C364" i="1"/>
  <c r="B364" i="1"/>
  <c r="A364" i="1"/>
  <c r="K363" i="1"/>
  <c r="L363" i="1" s="1"/>
  <c r="C363" i="1"/>
  <c r="B363" i="1"/>
  <c r="A363" i="1"/>
  <c r="L362" i="1"/>
  <c r="K362" i="1"/>
  <c r="C362" i="1"/>
  <c r="B362" i="1"/>
  <c r="A362" i="1"/>
  <c r="L361" i="1"/>
  <c r="K361" i="1"/>
  <c r="C361" i="1"/>
  <c r="B361" i="1"/>
  <c r="A361" i="1"/>
  <c r="K360" i="1"/>
  <c r="L360" i="1" s="1"/>
  <c r="C360" i="1"/>
  <c r="B360" i="1"/>
  <c r="A360" i="1"/>
  <c r="K359" i="1"/>
  <c r="L359" i="1" s="1"/>
  <c r="C359" i="1"/>
  <c r="B359" i="1"/>
  <c r="A359" i="1"/>
  <c r="K358" i="1"/>
  <c r="L358" i="1" s="1"/>
  <c r="C358" i="1"/>
  <c r="B358" i="1"/>
  <c r="A358" i="1"/>
  <c r="K357" i="1"/>
  <c r="L357" i="1" s="1"/>
  <c r="C357" i="1"/>
  <c r="B357" i="1"/>
  <c r="A357" i="1"/>
  <c r="K356" i="1"/>
  <c r="L356" i="1" s="1"/>
  <c r="C356" i="1"/>
  <c r="B356" i="1"/>
  <c r="A356" i="1"/>
  <c r="K355" i="1"/>
  <c r="L355" i="1" s="1"/>
  <c r="C355" i="1"/>
  <c r="B355" i="1"/>
  <c r="A355" i="1"/>
  <c r="L354" i="1"/>
  <c r="K354" i="1"/>
  <c r="C354" i="1"/>
  <c r="B354" i="1"/>
  <c r="A354" i="1"/>
  <c r="L353" i="1"/>
  <c r="K353" i="1"/>
  <c r="C353" i="1"/>
  <c r="B353" i="1"/>
  <c r="A353" i="1"/>
  <c r="K352" i="1"/>
  <c r="L352" i="1" s="1"/>
  <c r="C352" i="1"/>
  <c r="B352" i="1"/>
  <c r="A352" i="1"/>
  <c r="K351" i="1"/>
  <c r="L351" i="1" s="1"/>
  <c r="C351" i="1"/>
  <c r="B351" i="1"/>
  <c r="A351" i="1"/>
  <c r="K350" i="1"/>
  <c r="L350" i="1" s="1"/>
  <c r="C350" i="1"/>
  <c r="B350" i="1"/>
  <c r="A350" i="1"/>
  <c r="K349" i="1"/>
  <c r="L349" i="1" s="1"/>
  <c r="C349" i="1"/>
  <c r="B349" i="1"/>
  <c r="A349" i="1"/>
  <c r="K348" i="1"/>
  <c r="L348" i="1" s="1"/>
  <c r="C348" i="1"/>
  <c r="B348" i="1"/>
  <c r="A348" i="1"/>
  <c r="K347" i="1"/>
  <c r="L347" i="1" s="1"/>
  <c r="C347" i="1"/>
  <c r="B347" i="1"/>
  <c r="A347" i="1"/>
  <c r="L346" i="1"/>
  <c r="K346" i="1"/>
  <c r="C346" i="1"/>
  <c r="B346" i="1"/>
  <c r="A346" i="1"/>
  <c r="L345" i="1"/>
  <c r="K345" i="1"/>
  <c r="C345" i="1"/>
  <c r="B345" i="1"/>
  <c r="A345" i="1"/>
  <c r="K344" i="1"/>
  <c r="L344" i="1" s="1"/>
  <c r="C344" i="1"/>
  <c r="B344" i="1"/>
  <c r="A344" i="1"/>
  <c r="K343" i="1"/>
  <c r="L343" i="1" s="1"/>
  <c r="C343" i="1"/>
  <c r="B343" i="1"/>
  <c r="A343" i="1"/>
  <c r="K342" i="1"/>
  <c r="L342" i="1" s="1"/>
  <c r="C342" i="1"/>
  <c r="B342" i="1"/>
  <c r="A342" i="1"/>
  <c r="K341" i="1"/>
  <c r="L341" i="1" s="1"/>
  <c r="C341" i="1"/>
  <c r="B341" i="1"/>
  <c r="A341" i="1"/>
  <c r="K340" i="1"/>
  <c r="L340" i="1" s="1"/>
  <c r="C340" i="1"/>
  <c r="B340" i="1"/>
  <c r="A340" i="1"/>
  <c r="K339" i="1"/>
  <c r="L339" i="1" s="1"/>
  <c r="C339" i="1"/>
  <c r="B339" i="1"/>
  <c r="A339" i="1"/>
  <c r="L338" i="1"/>
  <c r="K338" i="1"/>
  <c r="C338" i="1"/>
  <c r="B338" i="1"/>
  <c r="A338" i="1"/>
  <c r="L337" i="1"/>
  <c r="K337" i="1"/>
  <c r="C337" i="1"/>
  <c r="B337" i="1"/>
  <c r="A337" i="1"/>
  <c r="K336" i="1"/>
  <c r="L336" i="1" s="1"/>
  <c r="C336" i="1"/>
  <c r="B336" i="1"/>
  <c r="A336" i="1"/>
  <c r="K335" i="1"/>
  <c r="L335" i="1" s="1"/>
  <c r="C335" i="1"/>
  <c r="B335" i="1"/>
  <c r="A335" i="1"/>
  <c r="K334" i="1"/>
  <c r="L334" i="1" s="1"/>
  <c r="C334" i="1"/>
  <c r="B334" i="1"/>
  <c r="A334" i="1"/>
  <c r="K333" i="1"/>
  <c r="L333" i="1" s="1"/>
  <c r="C333" i="1"/>
  <c r="B333" i="1"/>
  <c r="A333" i="1"/>
  <c r="K332" i="1"/>
  <c r="L332" i="1" s="1"/>
  <c r="C332" i="1"/>
  <c r="B332" i="1"/>
  <c r="A332" i="1"/>
  <c r="K331" i="1"/>
  <c r="L331" i="1" s="1"/>
  <c r="C331" i="1"/>
  <c r="B331" i="1"/>
  <c r="A331" i="1"/>
  <c r="L330" i="1"/>
  <c r="K330" i="1"/>
  <c r="C330" i="1"/>
  <c r="B330" i="1"/>
  <c r="A330" i="1"/>
  <c r="L329" i="1"/>
  <c r="K329" i="1"/>
  <c r="C329" i="1"/>
  <c r="B329" i="1"/>
  <c r="A329" i="1"/>
  <c r="K328" i="1"/>
  <c r="L328" i="1" s="1"/>
  <c r="C328" i="1"/>
  <c r="B328" i="1"/>
  <c r="A328" i="1"/>
  <c r="K327" i="1"/>
  <c r="L327" i="1" s="1"/>
  <c r="C327" i="1"/>
  <c r="B327" i="1"/>
  <c r="A327" i="1"/>
  <c r="K326" i="1"/>
  <c r="L326" i="1" s="1"/>
  <c r="C326" i="1"/>
  <c r="B326" i="1"/>
  <c r="A326" i="1"/>
  <c r="K325" i="1"/>
  <c r="L325" i="1" s="1"/>
  <c r="C325" i="1"/>
  <c r="B325" i="1"/>
  <c r="A325" i="1"/>
  <c r="K324" i="1"/>
  <c r="L324" i="1" s="1"/>
  <c r="C324" i="1"/>
  <c r="B324" i="1"/>
  <c r="A324" i="1"/>
  <c r="K323" i="1"/>
  <c r="L323" i="1" s="1"/>
  <c r="C323" i="1"/>
  <c r="B323" i="1"/>
  <c r="A323" i="1"/>
  <c r="L322" i="1"/>
  <c r="K322" i="1"/>
  <c r="C322" i="1"/>
  <c r="B322" i="1"/>
  <c r="A322" i="1"/>
  <c r="L321" i="1"/>
  <c r="K321" i="1"/>
  <c r="C321" i="1"/>
  <c r="B321" i="1"/>
  <c r="A321" i="1"/>
  <c r="K320" i="1"/>
  <c r="L320" i="1" s="1"/>
  <c r="C320" i="1"/>
  <c r="B320" i="1"/>
  <c r="A320" i="1"/>
  <c r="K319" i="1"/>
  <c r="L319" i="1" s="1"/>
  <c r="C319" i="1"/>
  <c r="B319" i="1"/>
  <c r="A319" i="1"/>
  <c r="K318" i="1"/>
  <c r="L318" i="1" s="1"/>
  <c r="C318" i="1"/>
  <c r="B318" i="1"/>
  <c r="A318" i="1"/>
  <c r="K317" i="1"/>
  <c r="L317" i="1" s="1"/>
  <c r="C317" i="1"/>
  <c r="B317" i="1"/>
  <c r="A317" i="1"/>
  <c r="K316" i="1"/>
  <c r="L316" i="1" s="1"/>
  <c r="C316" i="1"/>
  <c r="B316" i="1"/>
  <c r="A316" i="1"/>
  <c r="K315" i="1"/>
  <c r="L315" i="1" s="1"/>
  <c r="C315" i="1"/>
  <c r="B315" i="1"/>
  <c r="A315" i="1"/>
  <c r="L314" i="1"/>
  <c r="K314" i="1"/>
  <c r="C314" i="1"/>
  <c r="B314" i="1"/>
  <c r="A314" i="1"/>
  <c r="L313" i="1"/>
  <c r="K313" i="1"/>
  <c r="C313" i="1"/>
  <c r="B313" i="1"/>
  <c r="A313" i="1"/>
  <c r="K312" i="1"/>
  <c r="L312" i="1" s="1"/>
  <c r="C312" i="1"/>
  <c r="B312" i="1"/>
  <c r="A312" i="1"/>
  <c r="K311" i="1"/>
  <c r="L311" i="1" s="1"/>
  <c r="C311" i="1"/>
  <c r="B311" i="1"/>
  <c r="A311" i="1"/>
  <c r="K310" i="1"/>
  <c r="L310" i="1" s="1"/>
  <c r="C310" i="1"/>
  <c r="B310" i="1"/>
  <c r="A310" i="1"/>
  <c r="K309" i="1"/>
  <c r="L309" i="1" s="1"/>
  <c r="C309" i="1"/>
  <c r="B309" i="1"/>
  <c r="A309" i="1"/>
  <c r="K308" i="1"/>
  <c r="L308" i="1" s="1"/>
  <c r="C308" i="1"/>
  <c r="B308" i="1"/>
  <c r="A308" i="1"/>
  <c r="K307" i="1"/>
  <c r="L307" i="1" s="1"/>
  <c r="C307" i="1"/>
  <c r="B307" i="1"/>
  <c r="A307" i="1"/>
  <c r="L306" i="1"/>
  <c r="K306" i="1"/>
  <c r="C306" i="1"/>
  <c r="B306" i="1"/>
  <c r="A306" i="1"/>
  <c r="L305" i="1"/>
  <c r="K305" i="1"/>
  <c r="C305" i="1"/>
  <c r="B305" i="1"/>
  <c r="A305" i="1"/>
  <c r="K304" i="1"/>
  <c r="L304" i="1" s="1"/>
  <c r="C304" i="1"/>
  <c r="B304" i="1"/>
  <c r="A304" i="1"/>
  <c r="K303" i="1"/>
  <c r="L303" i="1" s="1"/>
  <c r="C303" i="1"/>
  <c r="B303" i="1"/>
  <c r="A303" i="1"/>
  <c r="K302" i="1"/>
  <c r="L302" i="1" s="1"/>
  <c r="C302" i="1"/>
  <c r="B302" i="1"/>
  <c r="A302" i="1"/>
  <c r="K301" i="1"/>
  <c r="L301" i="1" s="1"/>
  <c r="C301" i="1"/>
  <c r="B301" i="1"/>
  <c r="A301" i="1"/>
  <c r="K300" i="1"/>
  <c r="L300" i="1" s="1"/>
  <c r="C300" i="1"/>
  <c r="B300" i="1"/>
  <c r="A300" i="1"/>
  <c r="K299" i="1"/>
  <c r="L299" i="1" s="1"/>
  <c r="C299" i="1"/>
  <c r="B299" i="1"/>
  <c r="A299" i="1"/>
  <c r="L298" i="1"/>
  <c r="K298" i="1"/>
  <c r="C298" i="1"/>
  <c r="B298" i="1"/>
  <c r="A298" i="1"/>
  <c r="L297" i="1"/>
  <c r="K297" i="1"/>
  <c r="C297" i="1"/>
  <c r="B297" i="1"/>
  <c r="A297" i="1"/>
  <c r="K296" i="1"/>
  <c r="L296" i="1" s="1"/>
  <c r="C296" i="1"/>
  <c r="B296" i="1"/>
  <c r="A296" i="1"/>
  <c r="K295" i="1"/>
  <c r="L295" i="1" s="1"/>
  <c r="C295" i="1"/>
  <c r="B295" i="1"/>
  <c r="A295" i="1"/>
  <c r="K294" i="1"/>
  <c r="L294" i="1" s="1"/>
  <c r="C294" i="1"/>
  <c r="B294" i="1"/>
  <c r="A294" i="1"/>
  <c r="K293" i="1"/>
  <c r="L293" i="1" s="1"/>
  <c r="C293" i="1"/>
  <c r="B293" i="1"/>
  <c r="A293" i="1"/>
  <c r="K292" i="1"/>
  <c r="L292" i="1" s="1"/>
  <c r="C292" i="1"/>
  <c r="B292" i="1"/>
  <c r="A292" i="1"/>
  <c r="K291" i="1"/>
  <c r="L291" i="1" s="1"/>
  <c r="C291" i="1"/>
  <c r="B291" i="1"/>
  <c r="A291" i="1"/>
  <c r="L290" i="1"/>
  <c r="K290" i="1"/>
  <c r="C290" i="1"/>
  <c r="B290" i="1"/>
  <c r="A290" i="1"/>
  <c r="L289" i="1"/>
  <c r="K289" i="1"/>
  <c r="C289" i="1"/>
  <c r="B289" i="1"/>
  <c r="A289" i="1"/>
  <c r="K288" i="1"/>
  <c r="L288" i="1" s="1"/>
  <c r="C288" i="1"/>
  <c r="B288" i="1"/>
  <c r="A288" i="1"/>
  <c r="K287" i="1"/>
  <c r="L287" i="1" s="1"/>
  <c r="C287" i="1"/>
  <c r="B287" i="1"/>
  <c r="A287" i="1"/>
  <c r="K286" i="1"/>
  <c r="L286" i="1" s="1"/>
  <c r="C286" i="1"/>
  <c r="B286" i="1"/>
  <c r="A286" i="1"/>
  <c r="K285" i="1"/>
  <c r="L285" i="1" s="1"/>
  <c r="C285" i="1"/>
  <c r="B285" i="1"/>
  <c r="A285" i="1"/>
  <c r="K284" i="1"/>
  <c r="L284" i="1" s="1"/>
  <c r="C284" i="1"/>
  <c r="B284" i="1"/>
  <c r="A284" i="1"/>
  <c r="K283" i="1"/>
  <c r="L283" i="1" s="1"/>
  <c r="C283" i="1"/>
  <c r="B283" i="1"/>
  <c r="A283" i="1"/>
  <c r="L282" i="1"/>
  <c r="K282" i="1"/>
  <c r="C282" i="1"/>
  <c r="B282" i="1"/>
  <c r="A282" i="1"/>
  <c r="L281" i="1"/>
  <c r="K281" i="1"/>
  <c r="C281" i="1"/>
  <c r="B281" i="1"/>
  <c r="A281" i="1"/>
  <c r="K280" i="1"/>
  <c r="L280" i="1" s="1"/>
  <c r="C280" i="1"/>
  <c r="B280" i="1"/>
  <c r="A280" i="1"/>
  <c r="K279" i="1"/>
  <c r="L279" i="1" s="1"/>
  <c r="C279" i="1"/>
  <c r="B279" i="1"/>
  <c r="A279" i="1"/>
  <c r="K278" i="1"/>
  <c r="L278" i="1" s="1"/>
  <c r="C278" i="1"/>
  <c r="B278" i="1"/>
  <c r="A278" i="1"/>
  <c r="K277" i="1"/>
  <c r="L277" i="1" s="1"/>
  <c r="C277" i="1"/>
  <c r="B277" i="1"/>
  <c r="A277" i="1"/>
  <c r="K276" i="1"/>
  <c r="L276" i="1" s="1"/>
  <c r="C276" i="1"/>
  <c r="B276" i="1"/>
  <c r="A276" i="1"/>
  <c r="K275" i="1"/>
  <c r="L275" i="1" s="1"/>
  <c r="C275" i="1"/>
  <c r="B275" i="1"/>
  <c r="A275" i="1"/>
  <c r="L274" i="1"/>
  <c r="K274" i="1"/>
  <c r="C274" i="1"/>
  <c r="B274" i="1"/>
  <c r="A274" i="1"/>
  <c r="L273" i="1"/>
  <c r="K273" i="1"/>
  <c r="C273" i="1"/>
  <c r="B273" i="1"/>
  <c r="A273" i="1"/>
  <c r="K272" i="1"/>
  <c r="L272" i="1" s="1"/>
  <c r="C272" i="1"/>
  <c r="B272" i="1"/>
  <c r="A272" i="1"/>
  <c r="K271" i="1"/>
  <c r="L271" i="1" s="1"/>
  <c r="C271" i="1"/>
  <c r="B271" i="1"/>
  <c r="A271" i="1"/>
  <c r="K270" i="1"/>
  <c r="L270" i="1" s="1"/>
  <c r="C270" i="1"/>
  <c r="B270" i="1"/>
  <c r="A270" i="1"/>
  <c r="K269" i="1"/>
  <c r="L269" i="1" s="1"/>
  <c r="C269" i="1"/>
  <c r="B269" i="1"/>
  <c r="A269" i="1"/>
  <c r="K268" i="1"/>
  <c r="L268" i="1" s="1"/>
  <c r="C268" i="1"/>
  <c r="B268" i="1"/>
  <c r="A268" i="1"/>
  <c r="K267" i="1"/>
  <c r="L267" i="1" s="1"/>
  <c r="C267" i="1"/>
  <c r="B267" i="1"/>
  <c r="A267" i="1"/>
  <c r="L266" i="1"/>
  <c r="K266" i="1"/>
  <c r="C266" i="1"/>
  <c r="B266" i="1"/>
  <c r="A266" i="1"/>
  <c r="L265" i="1"/>
  <c r="K265" i="1"/>
  <c r="C265" i="1"/>
  <c r="B265" i="1"/>
  <c r="A265" i="1"/>
  <c r="K264" i="1"/>
  <c r="L264" i="1" s="1"/>
  <c r="C264" i="1"/>
  <c r="B264" i="1"/>
  <c r="A264" i="1"/>
  <c r="C263" i="1"/>
  <c r="B263" i="1"/>
  <c r="A263" i="1"/>
  <c r="K262" i="1"/>
  <c r="L262" i="1" s="1"/>
  <c r="C262" i="1"/>
  <c r="B262" i="1"/>
  <c r="A262" i="1"/>
  <c r="K261" i="1"/>
  <c r="L261" i="1" s="1"/>
  <c r="C261" i="1"/>
  <c r="B261" i="1"/>
  <c r="A261" i="1"/>
  <c r="K260" i="1"/>
  <c r="L260" i="1" s="1"/>
  <c r="C260" i="1"/>
  <c r="B260" i="1"/>
  <c r="A260" i="1"/>
  <c r="K259" i="1"/>
  <c r="L259" i="1" s="1"/>
  <c r="C259" i="1"/>
  <c r="B259" i="1"/>
  <c r="A259" i="1"/>
  <c r="K258" i="1"/>
  <c r="L258" i="1" s="1"/>
  <c r="C258" i="1"/>
  <c r="B258" i="1"/>
  <c r="A258" i="1"/>
  <c r="K257" i="1"/>
  <c r="L257" i="1" s="1"/>
  <c r="C257" i="1"/>
  <c r="B257" i="1"/>
  <c r="A257" i="1"/>
  <c r="L256" i="1"/>
  <c r="K256" i="1"/>
  <c r="C256" i="1"/>
  <c r="B256" i="1"/>
  <c r="A256" i="1"/>
  <c r="L255" i="1"/>
  <c r="K255" i="1"/>
  <c r="C255" i="1"/>
  <c r="B255" i="1"/>
  <c r="A255" i="1"/>
  <c r="K254" i="1"/>
  <c r="L254" i="1" s="1"/>
  <c r="C254" i="1"/>
  <c r="B254" i="1"/>
  <c r="A254" i="1"/>
  <c r="K253" i="1"/>
  <c r="L253" i="1" s="1"/>
  <c r="C253" i="1"/>
  <c r="B253" i="1"/>
  <c r="A253" i="1"/>
  <c r="K252" i="1"/>
  <c r="L252" i="1" s="1"/>
  <c r="C252" i="1"/>
  <c r="B252" i="1"/>
  <c r="A252" i="1"/>
  <c r="K251" i="1"/>
  <c r="L251" i="1" s="1"/>
  <c r="C251" i="1"/>
  <c r="B251" i="1"/>
  <c r="A251" i="1"/>
  <c r="K250" i="1"/>
  <c r="L250" i="1" s="1"/>
  <c r="C250" i="1"/>
  <c r="B250" i="1"/>
  <c r="A250" i="1"/>
  <c r="K249" i="1"/>
  <c r="L249" i="1" s="1"/>
  <c r="C249" i="1"/>
  <c r="B249" i="1"/>
  <c r="A249" i="1"/>
  <c r="L248" i="1"/>
  <c r="K248" i="1"/>
  <c r="C248" i="1"/>
  <c r="B248" i="1"/>
  <c r="A248" i="1"/>
  <c r="L247" i="1"/>
  <c r="K247" i="1"/>
  <c r="C247" i="1"/>
  <c r="B247" i="1"/>
  <c r="A247" i="1"/>
  <c r="K246" i="1"/>
  <c r="L246" i="1" s="1"/>
  <c r="C246" i="1"/>
  <c r="B246" i="1"/>
  <c r="A246" i="1"/>
  <c r="K245" i="1"/>
  <c r="L245" i="1" s="1"/>
  <c r="C245" i="1"/>
  <c r="B245" i="1"/>
  <c r="A245" i="1"/>
  <c r="K244" i="1"/>
  <c r="L244" i="1" s="1"/>
  <c r="C244" i="1"/>
  <c r="B244" i="1"/>
  <c r="A244" i="1"/>
  <c r="K243" i="1"/>
  <c r="L243" i="1" s="1"/>
  <c r="C243" i="1"/>
  <c r="B243" i="1"/>
  <c r="A243" i="1"/>
  <c r="K242" i="1"/>
  <c r="L242" i="1" s="1"/>
  <c r="C242" i="1"/>
  <c r="B242" i="1"/>
  <c r="A242" i="1"/>
  <c r="K241" i="1"/>
  <c r="L241" i="1" s="1"/>
  <c r="C241" i="1"/>
  <c r="B241" i="1"/>
  <c r="A241" i="1"/>
  <c r="L240" i="1"/>
  <c r="K240" i="1"/>
  <c r="C240" i="1"/>
  <c r="B240" i="1"/>
  <c r="A240" i="1"/>
  <c r="L239" i="1"/>
  <c r="K239" i="1"/>
  <c r="C239" i="1"/>
  <c r="B239" i="1"/>
  <c r="A239" i="1"/>
  <c r="K238" i="1"/>
  <c r="L238" i="1" s="1"/>
  <c r="C238" i="1"/>
  <c r="B238" i="1"/>
  <c r="A238" i="1"/>
  <c r="K237" i="1"/>
  <c r="L237" i="1" s="1"/>
  <c r="C237" i="1"/>
  <c r="B237" i="1"/>
  <c r="A237" i="1"/>
  <c r="K236" i="1"/>
  <c r="L236" i="1" s="1"/>
  <c r="C236" i="1"/>
  <c r="B236" i="1"/>
  <c r="A236" i="1"/>
  <c r="K235" i="1"/>
  <c r="L235" i="1" s="1"/>
  <c r="C235" i="1"/>
  <c r="B235" i="1"/>
  <c r="A235" i="1"/>
  <c r="K234" i="1"/>
  <c r="L234" i="1" s="1"/>
  <c r="C234" i="1"/>
  <c r="B234" i="1"/>
  <c r="A234" i="1"/>
  <c r="K233" i="1"/>
  <c r="L233" i="1" s="1"/>
  <c r="C233" i="1"/>
  <c r="B233" i="1"/>
  <c r="A233" i="1"/>
  <c r="L232" i="1"/>
  <c r="K232" i="1"/>
  <c r="C232" i="1"/>
  <c r="B232" i="1"/>
  <c r="A232" i="1"/>
  <c r="L231" i="1"/>
  <c r="K231" i="1"/>
  <c r="C231" i="1"/>
  <c r="B231" i="1"/>
  <c r="A231" i="1"/>
  <c r="K230" i="1"/>
  <c r="L230" i="1" s="1"/>
  <c r="C230" i="1"/>
  <c r="B230" i="1"/>
  <c r="A230" i="1"/>
  <c r="K229" i="1"/>
  <c r="L229" i="1" s="1"/>
  <c r="C229" i="1"/>
  <c r="B229" i="1"/>
  <c r="A229" i="1"/>
  <c r="K228" i="1"/>
  <c r="L228" i="1" s="1"/>
  <c r="C228" i="1"/>
  <c r="B228" i="1"/>
  <c r="A228" i="1"/>
  <c r="K227" i="1"/>
  <c r="L227" i="1" s="1"/>
  <c r="C227" i="1"/>
  <c r="B227" i="1"/>
  <c r="A227" i="1"/>
  <c r="K226" i="1"/>
  <c r="L226" i="1" s="1"/>
  <c r="C226" i="1"/>
  <c r="B226" i="1"/>
  <c r="A226" i="1"/>
  <c r="K225" i="1"/>
  <c r="L225" i="1" s="1"/>
  <c r="C225" i="1"/>
  <c r="B225" i="1"/>
  <c r="A225" i="1"/>
  <c r="L224" i="1"/>
  <c r="K224" i="1"/>
  <c r="C224" i="1"/>
  <c r="B224" i="1"/>
  <c r="A224" i="1"/>
  <c r="L223" i="1"/>
  <c r="K223" i="1"/>
  <c r="C223" i="1"/>
  <c r="B223" i="1"/>
  <c r="A223" i="1"/>
  <c r="K222" i="1"/>
  <c r="L222" i="1" s="1"/>
  <c r="C222" i="1"/>
  <c r="B222" i="1"/>
  <c r="A222" i="1"/>
  <c r="K221" i="1"/>
  <c r="L221" i="1" s="1"/>
  <c r="C221" i="1"/>
  <c r="B221" i="1"/>
  <c r="A221" i="1"/>
  <c r="K220" i="1"/>
  <c r="L220" i="1" s="1"/>
  <c r="C220" i="1"/>
  <c r="B220" i="1"/>
  <c r="A220" i="1"/>
  <c r="K219" i="1"/>
  <c r="L219" i="1" s="1"/>
  <c r="C219" i="1"/>
  <c r="B219" i="1"/>
  <c r="A219" i="1"/>
  <c r="K218" i="1"/>
  <c r="L218" i="1" s="1"/>
  <c r="C218" i="1"/>
  <c r="B218" i="1"/>
  <c r="A218" i="1"/>
  <c r="K217" i="1"/>
  <c r="L217" i="1" s="1"/>
  <c r="C217" i="1"/>
  <c r="B217" i="1"/>
  <c r="A217" i="1"/>
  <c r="L216" i="1"/>
  <c r="K216" i="1"/>
  <c r="C216" i="1"/>
  <c r="B216" i="1"/>
  <c r="A216" i="1"/>
  <c r="L215" i="1"/>
  <c r="K215" i="1"/>
  <c r="C215" i="1"/>
  <c r="B215" i="1"/>
  <c r="A215" i="1"/>
  <c r="K214" i="1"/>
  <c r="L214" i="1" s="1"/>
  <c r="C214" i="1"/>
  <c r="B214" i="1"/>
  <c r="A214" i="1"/>
  <c r="K213" i="1"/>
  <c r="L213" i="1" s="1"/>
  <c r="C213" i="1"/>
  <c r="B213" i="1"/>
  <c r="A213" i="1"/>
  <c r="K212" i="1"/>
  <c r="L212" i="1" s="1"/>
  <c r="C212" i="1"/>
  <c r="B212" i="1"/>
  <c r="A212" i="1"/>
  <c r="K211" i="1"/>
  <c r="L211" i="1" s="1"/>
  <c r="C211" i="1"/>
  <c r="B211" i="1"/>
  <c r="A211" i="1"/>
  <c r="K210" i="1"/>
  <c r="L210" i="1" s="1"/>
  <c r="C210" i="1"/>
  <c r="B210" i="1"/>
  <c r="A210" i="1"/>
  <c r="K209" i="1"/>
  <c r="L209" i="1" s="1"/>
  <c r="C209" i="1"/>
  <c r="B209" i="1"/>
  <c r="A209" i="1"/>
  <c r="L208" i="1"/>
  <c r="K208" i="1"/>
  <c r="C208" i="1"/>
  <c r="B208" i="1"/>
  <c r="A208" i="1"/>
  <c r="L207" i="1"/>
  <c r="K207" i="1"/>
  <c r="C207" i="1"/>
  <c r="B207" i="1"/>
  <c r="A207" i="1"/>
  <c r="K206" i="1"/>
  <c r="L206" i="1" s="1"/>
  <c r="C206" i="1"/>
  <c r="B206" i="1"/>
  <c r="A206" i="1"/>
  <c r="K205" i="1"/>
  <c r="L205" i="1" s="1"/>
  <c r="C205" i="1"/>
  <c r="B205" i="1"/>
  <c r="A205" i="1"/>
  <c r="K204" i="1"/>
  <c r="L204" i="1" s="1"/>
  <c r="C204" i="1"/>
  <c r="B204" i="1"/>
  <c r="A204" i="1"/>
  <c r="K203" i="1"/>
  <c r="L203" i="1" s="1"/>
  <c r="C203" i="1"/>
  <c r="B203" i="1"/>
  <c r="A203" i="1"/>
  <c r="K202" i="1"/>
  <c r="L202" i="1" s="1"/>
  <c r="C202" i="1"/>
  <c r="B202" i="1"/>
  <c r="A202" i="1"/>
  <c r="K201" i="1"/>
  <c r="L201" i="1" s="1"/>
  <c r="C201" i="1"/>
  <c r="B201" i="1"/>
  <c r="A201" i="1"/>
  <c r="L200" i="1"/>
  <c r="K200" i="1"/>
  <c r="C200" i="1"/>
  <c r="B200" i="1"/>
  <c r="A200" i="1"/>
  <c r="L199" i="1"/>
  <c r="K199" i="1"/>
  <c r="C199" i="1"/>
  <c r="B199" i="1"/>
  <c r="A199" i="1"/>
  <c r="K198" i="1"/>
  <c r="L198" i="1" s="1"/>
  <c r="C198" i="1"/>
  <c r="B198" i="1"/>
  <c r="A198" i="1"/>
  <c r="K197" i="1"/>
  <c r="L197" i="1" s="1"/>
  <c r="C197" i="1"/>
  <c r="B197" i="1"/>
  <c r="A197" i="1"/>
  <c r="K196" i="1"/>
  <c r="L196" i="1" s="1"/>
  <c r="C196" i="1"/>
  <c r="B196" i="1"/>
  <c r="A196" i="1"/>
  <c r="K195" i="1"/>
  <c r="L195" i="1" s="1"/>
  <c r="C195" i="1"/>
  <c r="B195" i="1"/>
  <c r="A195" i="1"/>
  <c r="K194" i="1"/>
  <c r="L194" i="1" s="1"/>
  <c r="C194" i="1"/>
  <c r="B194" i="1"/>
  <c r="A194" i="1"/>
  <c r="K193" i="1"/>
  <c r="L193" i="1" s="1"/>
  <c r="C193" i="1"/>
  <c r="B193" i="1"/>
  <c r="A193" i="1"/>
  <c r="L192" i="1"/>
  <c r="K192" i="1"/>
  <c r="C192" i="1"/>
  <c r="B192" i="1"/>
  <c r="A192" i="1"/>
  <c r="L191" i="1"/>
  <c r="K191" i="1"/>
  <c r="C191" i="1"/>
  <c r="B191" i="1"/>
  <c r="A191" i="1"/>
  <c r="K190" i="1"/>
  <c r="L190" i="1" s="1"/>
  <c r="C190" i="1"/>
  <c r="B190" i="1"/>
  <c r="A190" i="1"/>
  <c r="K189" i="1"/>
  <c r="L189" i="1" s="1"/>
  <c r="C189" i="1"/>
  <c r="B189" i="1"/>
  <c r="A189" i="1"/>
  <c r="K188" i="1"/>
  <c r="L188" i="1" s="1"/>
  <c r="C188" i="1"/>
  <c r="B188" i="1"/>
  <c r="A188" i="1"/>
  <c r="K187" i="1"/>
  <c r="L187" i="1" s="1"/>
  <c r="C187" i="1"/>
  <c r="B187" i="1"/>
  <c r="A187" i="1"/>
  <c r="K186" i="1"/>
  <c r="L186" i="1" s="1"/>
  <c r="C186" i="1"/>
  <c r="B186" i="1"/>
  <c r="A186" i="1"/>
  <c r="K185" i="1"/>
  <c r="L185" i="1" s="1"/>
  <c r="C185" i="1"/>
  <c r="B185" i="1"/>
  <c r="A185" i="1"/>
  <c r="L184" i="1"/>
  <c r="K184" i="1"/>
  <c r="C184" i="1"/>
  <c r="B184" i="1"/>
  <c r="A184" i="1"/>
  <c r="L183" i="1"/>
  <c r="K183" i="1"/>
  <c r="C183" i="1"/>
  <c r="B183" i="1"/>
  <c r="A183" i="1"/>
  <c r="K182" i="1"/>
  <c r="L182" i="1" s="1"/>
  <c r="C182" i="1"/>
  <c r="B182" i="1"/>
  <c r="A182" i="1"/>
  <c r="K181" i="1"/>
  <c r="L181" i="1" s="1"/>
  <c r="C181" i="1"/>
  <c r="B181" i="1"/>
  <c r="A181" i="1"/>
  <c r="K180" i="1"/>
  <c r="L180" i="1" s="1"/>
  <c r="C180" i="1"/>
  <c r="B180" i="1"/>
  <c r="A180" i="1"/>
  <c r="K179" i="1"/>
  <c r="L179" i="1" s="1"/>
  <c r="C179" i="1"/>
  <c r="B179" i="1"/>
  <c r="A179" i="1"/>
  <c r="K178" i="1"/>
  <c r="L178" i="1" s="1"/>
  <c r="C178" i="1"/>
  <c r="B178" i="1"/>
  <c r="A178" i="1"/>
  <c r="K177" i="1"/>
  <c r="L177" i="1" s="1"/>
  <c r="C177" i="1"/>
  <c r="B177" i="1"/>
  <c r="A177" i="1"/>
  <c r="L176" i="1"/>
  <c r="K176" i="1"/>
  <c r="C176" i="1"/>
  <c r="B176" i="1"/>
  <c r="A176" i="1"/>
  <c r="L175" i="1"/>
  <c r="K175" i="1"/>
  <c r="C175" i="1"/>
  <c r="B175" i="1"/>
  <c r="A175" i="1"/>
  <c r="K174" i="1"/>
  <c r="L174" i="1" s="1"/>
  <c r="C174" i="1"/>
  <c r="B174" i="1"/>
  <c r="A174" i="1"/>
  <c r="K173" i="1"/>
  <c r="L173" i="1" s="1"/>
  <c r="C173" i="1"/>
  <c r="B173" i="1"/>
  <c r="A173" i="1"/>
  <c r="K172" i="1"/>
  <c r="K171" i="1"/>
  <c r="L171" i="1" s="1"/>
  <c r="C171" i="1"/>
  <c r="B171" i="1"/>
  <c r="A171" i="1"/>
  <c r="K170" i="1"/>
  <c r="L170" i="1" s="1"/>
  <c r="C170" i="1"/>
  <c r="B170" i="1"/>
  <c r="A170" i="1"/>
  <c r="K169" i="1"/>
  <c r="L169" i="1" s="1"/>
  <c r="C169" i="1"/>
  <c r="B169" i="1"/>
  <c r="A169" i="1"/>
  <c r="L168" i="1"/>
  <c r="K168" i="1"/>
  <c r="C168" i="1"/>
  <c r="B168" i="1"/>
  <c r="A168" i="1"/>
  <c r="L167" i="1"/>
  <c r="K167" i="1"/>
  <c r="C167" i="1"/>
  <c r="B167" i="1"/>
  <c r="A167" i="1"/>
  <c r="K166" i="1"/>
  <c r="L166" i="1" s="1"/>
  <c r="C166" i="1"/>
  <c r="B166" i="1"/>
  <c r="A166" i="1"/>
  <c r="K165" i="1"/>
  <c r="L165" i="1" s="1"/>
  <c r="C165" i="1"/>
  <c r="B165" i="1"/>
  <c r="A165" i="1"/>
  <c r="K164" i="1"/>
  <c r="L164" i="1" s="1"/>
  <c r="C164" i="1"/>
  <c r="B164" i="1"/>
  <c r="A164" i="1"/>
  <c r="K163" i="1"/>
  <c r="L163" i="1" s="1"/>
  <c r="C163" i="1"/>
  <c r="B163" i="1"/>
  <c r="A163" i="1"/>
  <c r="K162" i="1"/>
  <c r="L162" i="1" s="1"/>
  <c r="C162" i="1"/>
  <c r="B162" i="1"/>
  <c r="A162" i="1"/>
  <c r="K161" i="1"/>
  <c r="L161" i="1" s="1"/>
  <c r="C161" i="1"/>
  <c r="B161" i="1"/>
  <c r="A161" i="1"/>
  <c r="L160" i="1"/>
  <c r="K160" i="1"/>
  <c r="C160" i="1"/>
  <c r="B160" i="1"/>
  <c r="A160" i="1"/>
  <c r="L159" i="1"/>
  <c r="K159" i="1"/>
  <c r="C159" i="1"/>
  <c r="B159" i="1"/>
  <c r="A159" i="1"/>
  <c r="K158" i="1"/>
  <c r="L158" i="1" s="1"/>
  <c r="C158" i="1"/>
  <c r="B158" i="1"/>
  <c r="A158" i="1"/>
  <c r="K157" i="1"/>
  <c r="L157" i="1" s="1"/>
  <c r="C157" i="1"/>
  <c r="B157" i="1"/>
  <c r="A157" i="1"/>
  <c r="K156" i="1"/>
  <c r="L156" i="1" s="1"/>
  <c r="C156" i="1"/>
  <c r="B156" i="1"/>
  <c r="A156" i="1"/>
  <c r="K155" i="1"/>
  <c r="L155" i="1" s="1"/>
  <c r="C155" i="1"/>
  <c r="B155" i="1"/>
  <c r="A155" i="1"/>
  <c r="K154" i="1"/>
  <c r="L154" i="1" s="1"/>
  <c r="C154" i="1"/>
  <c r="B154" i="1"/>
  <c r="A154" i="1"/>
  <c r="K153" i="1"/>
  <c r="L153" i="1" s="1"/>
  <c r="C153" i="1"/>
  <c r="B153" i="1"/>
  <c r="A153" i="1"/>
  <c r="L152" i="1"/>
  <c r="K152" i="1"/>
  <c r="C152" i="1"/>
  <c r="B152" i="1"/>
  <c r="A152" i="1"/>
  <c r="L151" i="1"/>
  <c r="K151" i="1"/>
  <c r="C151" i="1"/>
  <c r="B151" i="1"/>
  <c r="A151" i="1"/>
  <c r="K150" i="1"/>
  <c r="L150" i="1" s="1"/>
  <c r="C150" i="1"/>
  <c r="B150" i="1"/>
  <c r="A150" i="1"/>
  <c r="K149" i="1"/>
  <c r="L149" i="1" s="1"/>
  <c r="C149" i="1"/>
  <c r="B149" i="1"/>
  <c r="A149" i="1"/>
  <c r="K148" i="1"/>
  <c r="L148" i="1" s="1"/>
  <c r="C148" i="1"/>
  <c r="B148" i="1"/>
  <c r="A148" i="1"/>
  <c r="K147" i="1"/>
  <c r="L147" i="1" s="1"/>
  <c r="C147" i="1"/>
  <c r="B147" i="1"/>
  <c r="A147" i="1"/>
  <c r="K146" i="1"/>
  <c r="L146" i="1" s="1"/>
  <c r="C146" i="1"/>
  <c r="B146" i="1"/>
  <c r="A146" i="1"/>
  <c r="K145" i="1"/>
  <c r="L145" i="1" s="1"/>
  <c r="C145" i="1"/>
  <c r="B145" i="1"/>
  <c r="A145" i="1"/>
  <c r="L144" i="1"/>
  <c r="K144" i="1"/>
  <c r="C144" i="1"/>
  <c r="B144" i="1"/>
  <c r="A144" i="1"/>
  <c r="L143" i="1"/>
  <c r="K143" i="1"/>
  <c r="C143" i="1"/>
  <c r="B143" i="1"/>
  <c r="A143" i="1"/>
  <c r="K142" i="1"/>
  <c r="L142" i="1" s="1"/>
  <c r="C142" i="1"/>
  <c r="B142" i="1"/>
  <c r="A142" i="1"/>
  <c r="K141" i="1"/>
  <c r="L141" i="1" s="1"/>
  <c r="C141" i="1"/>
  <c r="B141" i="1"/>
  <c r="A141" i="1"/>
  <c r="K140" i="1"/>
  <c r="L140" i="1" s="1"/>
  <c r="C140" i="1"/>
  <c r="B140" i="1"/>
  <c r="A140" i="1"/>
  <c r="K139" i="1"/>
  <c r="L139" i="1" s="1"/>
  <c r="C139" i="1"/>
  <c r="B139" i="1"/>
  <c r="A139" i="1"/>
  <c r="K138" i="1"/>
  <c r="L138" i="1" s="1"/>
  <c r="C138" i="1"/>
  <c r="B138" i="1"/>
  <c r="A138" i="1"/>
  <c r="K137" i="1"/>
  <c r="L137" i="1" s="1"/>
  <c r="C137" i="1"/>
  <c r="B137" i="1"/>
  <c r="A137" i="1"/>
  <c r="L136" i="1"/>
  <c r="K136" i="1"/>
  <c r="C136" i="1"/>
  <c r="B136" i="1"/>
  <c r="A136" i="1"/>
  <c r="L135" i="1"/>
  <c r="K135" i="1"/>
  <c r="C135" i="1"/>
  <c r="B135" i="1"/>
  <c r="A135" i="1"/>
  <c r="K134" i="1"/>
  <c r="L134" i="1" s="1"/>
  <c r="C134" i="1"/>
  <c r="B134" i="1"/>
  <c r="A134" i="1"/>
  <c r="K133" i="1"/>
  <c r="L133" i="1" s="1"/>
  <c r="C133" i="1"/>
  <c r="B133" i="1"/>
  <c r="A133" i="1"/>
  <c r="K132" i="1"/>
  <c r="L132" i="1" s="1"/>
  <c r="C132" i="1"/>
  <c r="B132" i="1"/>
  <c r="A132" i="1"/>
  <c r="K131" i="1"/>
  <c r="L131" i="1" s="1"/>
  <c r="C131" i="1"/>
  <c r="B131" i="1"/>
  <c r="A131" i="1"/>
  <c r="K130" i="1"/>
  <c r="L130" i="1" s="1"/>
  <c r="C130" i="1"/>
  <c r="B130" i="1"/>
  <c r="A130" i="1"/>
  <c r="K129" i="1"/>
  <c r="L129" i="1" s="1"/>
  <c r="C129" i="1"/>
  <c r="B129" i="1"/>
  <c r="A129" i="1"/>
  <c r="L128" i="1"/>
  <c r="K128" i="1"/>
  <c r="C128" i="1"/>
  <c r="B128" i="1"/>
  <c r="A128" i="1"/>
  <c r="L127" i="1"/>
  <c r="K127" i="1"/>
  <c r="C127" i="1"/>
  <c r="B127" i="1"/>
  <c r="A127" i="1"/>
  <c r="K126" i="1"/>
  <c r="L126" i="1" s="1"/>
  <c r="C126" i="1"/>
  <c r="B126" i="1"/>
  <c r="A126" i="1"/>
  <c r="K125" i="1"/>
  <c r="L125" i="1" s="1"/>
  <c r="C125" i="1"/>
  <c r="B125" i="1"/>
  <c r="A125" i="1"/>
  <c r="K124" i="1"/>
  <c r="L124" i="1" s="1"/>
  <c r="C124" i="1"/>
  <c r="B124" i="1"/>
  <c r="A124" i="1"/>
  <c r="K123" i="1"/>
  <c r="L123" i="1" s="1"/>
  <c r="C123" i="1"/>
  <c r="B123" i="1"/>
  <c r="A123" i="1"/>
  <c r="K122" i="1"/>
  <c r="L122" i="1" s="1"/>
  <c r="C122" i="1"/>
  <c r="B122" i="1"/>
  <c r="A122" i="1"/>
  <c r="K121" i="1"/>
  <c r="L121" i="1" s="1"/>
  <c r="C121" i="1"/>
  <c r="B121" i="1"/>
  <c r="A121" i="1"/>
  <c r="L120" i="1"/>
  <c r="K120" i="1"/>
  <c r="C120" i="1"/>
  <c r="B120" i="1"/>
  <c r="A120" i="1"/>
  <c r="L119" i="1"/>
  <c r="K119" i="1"/>
  <c r="C119" i="1"/>
  <c r="B119" i="1"/>
  <c r="A119" i="1"/>
  <c r="K118" i="1"/>
  <c r="L118" i="1" s="1"/>
  <c r="C118" i="1"/>
  <c r="B118" i="1"/>
  <c r="A118" i="1"/>
  <c r="K117" i="1"/>
  <c r="L117" i="1" s="1"/>
  <c r="C117" i="1"/>
  <c r="B117" i="1"/>
  <c r="A117" i="1"/>
  <c r="K116" i="1"/>
  <c r="L116" i="1" s="1"/>
  <c r="C116" i="1"/>
  <c r="B116" i="1"/>
  <c r="A116" i="1"/>
  <c r="K115" i="1"/>
  <c r="L115" i="1" s="1"/>
  <c r="C115" i="1"/>
  <c r="B115" i="1"/>
  <c r="A115" i="1"/>
  <c r="K114" i="1"/>
  <c r="L114" i="1" s="1"/>
  <c r="C114" i="1"/>
  <c r="B114" i="1"/>
  <c r="A114" i="1"/>
  <c r="K113" i="1"/>
  <c r="L113" i="1" s="1"/>
  <c r="C113" i="1"/>
  <c r="B113" i="1"/>
  <c r="A113" i="1"/>
  <c r="L112" i="1"/>
  <c r="K112" i="1"/>
  <c r="C112" i="1"/>
  <c r="B112" i="1"/>
  <c r="A112" i="1"/>
  <c r="L111" i="1"/>
  <c r="K111" i="1"/>
  <c r="C111" i="1"/>
  <c r="B111" i="1"/>
  <c r="A111" i="1"/>
  <c r="K110" i="1"/>
  <c r="L110" i="1" s="1"/>
  <c r="C110" i="1"/>
  <c r="B110" i="1"/>
  <c r="A110" i="1"/>
  <c r="K109" i="1"/>
  <c r="L109" i="1" s="1"/>
  <c r="C109" i="1"/>
  <c r="B109" i="1"/>
  <c r="A109" i="1"/>
  <c r="K108" i="1"/>
  <c r="L108" i="1" s="1"/>
  <c r="C108" i="1"/>
  <c r="B108" i="1"/>
  <c r="A108" i="1"/>
  <c r="K107" i="1"/>
  <c r="L107" i="1" s="1"/>
  <c r="C107" i="1"/>
  <c r="B107" i="1"/>
  <c r="A107" i="1"/>
  <c r="L106" i="1"/>
  <c r="K106" i="1"/>
  <c r="C106" i="1"/>
  <c r="B106" i="1"/>
  <c r="A106" i="1"/>
  <c r="K105" i="1"/>
  <c r="L105" i="1" s="1"/>
  <c r="C105" i="1"/>
  <c r="B105" i="1"/>
  <c r="A105" i="1"/>
  <c r="L104" i="1"/>
  <c r="K104" i="1"/>
  <c r="C104" i="1"/>
  <c r="B104" i="1"/>
  <c r="A104" i="1"/>
  <c r="L103" i="1"/>
  <c r="K103" i="1"/>
  <c r="C103" i="1"/>
  <c r="B103" i="1"/>
  <c r="A103" i="1"/>
  <c r="K102" i="1"/>
  <c r="L102" i="1" s="1"/>
  <c r="C102" i="1"/>
  <c r="B102" i="1"/>
  <c r="A102" i="1"/>
  <c r="K101" i="1"/>
  <c r="L101" i="1" s="1"/>
  <c r="C101" i="1"/>
  <c r="B101" i="1"/>
  <c r="A101" i="1"/>
  <c r="K100" i="1"/>
  <c r="L100" i="1" s="1"/>
  <c r="C100" i="1"/>
  <c r="B100" i="1"/>
  <c r="A100" i="1"/>
  <c r="K99" i="1"/>
  <c r="L99" i="1" s="1"/>
  <c r="B99" i="1" s="1"/>
  <c r="C99" i="1"/>
  <c r="A99" i="1"/>
  <c r="L98" i="1"/>
  <c r="K98" i="1"/>
  <c r="C98" i="1"/>
  <c r="B98" i="1"/>
  <c r="A98" i="1"/>
  <c r="K97" i="1"/>
  <c r="L97" i="1" s="1"/>
  <c r="C97" i="1"/>
  <c r="B97" i="1"/>
  <c r="A97" i="1"/>
  <c r="L96" i="1"/>
  <c r="K96" i="1"/>
  <c r="C96" i="1"/>
  <c r="B96" i="1"/>
  <c r="A96" i="1"/>
  <c r="L95" i="1"/>
  <c r="K95" i="1"/>
  <c r="C95" i="1"/>
  <c r="B95" i="1"/>
  <c r="A95" i="1"/>
  <c r="K94" i="1"/>
  <c r="L94" i="1" s="1"/>
  <c r="C94" i="1"/>
  <c r="B94" i="1"/>
  <c r="A94" i="1"/>
  <c r="K93" i="1"/>
  <c r="L93" i="1" s="1"/>
  <c r="C93" i="1"/>
  <c r="B93" i="1"/>
  <c r="A93" i="1"/>
  <c r="K92" i="1"/>
  <c r="L92" i="1" s="1"/>
  <c r="C92" i="1"/>
  <c r="B92" i="1"/>
  <c r="A92" i="1"/>
  <c r="K91" i="1"/>
  <c r="L91" i="1" s="1"/>
  <c r="C91" i="1"/>
  <c r="B91" i="1"/>
  <c r="A91" i="1"/>
  <c r="L90" i="1"/>
  <c r="K90" i="1"/>
  <c r="C90" i="1"/>
  <c r="B90" i="1"/>
  <c r="A90" i="1"/>
  <c r="K89" i="1"/>
  <c r="L89" i="1" s="1"/>
  <c r="C89" i="1"/>
  <c r="B89" i="1"/>
  <c r="A89" i="1"/>
  <c r="L88" i="1"/>
  <c r="K88" i="1"/>
  <c r="C88" i="1"/>
  <c r="B88" i="1"/>
  <c r="A88" i="1"/>
  <c r="L87" i="1"/>
  <c r="K87" i="1"/>
  <c r="C87" i="1"/>
  <c r="B87" i="1"/>
  <c r="A87" i="1"/>
  <c r="K86" i="1"/>
  <c r="L86" i="1" s="1"/>
  <c r="C86" i="1"/>
  <c r="B86" i="1"/>
  <c r="A86" i="1"/>
  <c r="K85" i="1"/>
  <c r="L85" i="1" s="1"/>
  <c r="C85" i="1"/>
  <c r="B85" i="1"/>
  <c r="A85" i="1"/>
  <c r="K84" i="1"/>
  <c r="L84" i="1" s="1"/>
  <c r="C84" i="1"/>
  <c r="B84" i="1"/>
  <c r="A84" i="1"/>
  <c r="K83" i="1"/>
  <c r="L83" i="1" s="1"/>
  <c r="C83" i="1"/>
  <c r="B83" i="1"/>
  <c r="A83" i="1"/>
  <c r="L82" i="1"/>
  <c r="K82" i="1"/>
  <c r="C82" i="1"/>
  <c r="B82" i="1"/>
  <c r="A82" i="1"/>
  <c r="K81" i="1"/>
  <c r="L81" i="1" s="1"/>
  <c r="C81" i="1"/>
  <c r="B81" i="1"/>
  <c r="A81" i="1"/>
  <c r="L80" i="1"/>
  <c r="K80" i="1"/>
  <c r="C80" i="1"/>
  <c r="B80" i="1"/>
  <c r="A80" i="1"/>
  <c r="L79" i="1"/>
  <c r="K79" i="1"/>
  <c r="C79" i="1"/>
  <c r="B79" i="1"/>
  <c r="A79" i="1"/>
  <c r="K78" i="1"/>
  <c r="L78" i="1" s="1"/>
  <c r="C78" i="1"/>
  <c r="B78" i="1"/>
  <c r="A78" i="1"/>
  <c r="K77" i="1"/>
  <c r="L77" i="1" s="1"/>
  <c r="C77" i="1"/>
  <c r="B77" i="1"/>
  <c r="A77" i="1"/>
  <c r="K76" i="1"/>
  <c r="L76" i="1" s="1"/>
  <c r="C76" i="1"/>
  <c r="B76" i="1"/>
  <c r="A76" i="1"/>
  <c r="K75" i="1"/>
  <c r="L75" i="1" s="1"/>
  <c r="C75" i="1"/>
  <c r="B75" i="1"/>
  <c r="A75" i="1"/>
  <c r="L74" i="1"/>
  <c r="K74" i="1"/>
  <c r="C74" i="1"/>
  <c r="B74" i="1"/>
  <c r="A74" i="1"/>
  <c r="K73" i="1"/>
  <c r="L73" i="1" s="1"/>
  <c r="C73" i="1"/>
  <c r="B73" i="1"/>
  <c r="A73" i="1"/>
  <c r="L72" i="1"/>
  <c r="K72" i="1"/>
  <c r="C72" i="1"/>
  <c r="B72" i="1"/>
  <c r="A72" i="1"/>
  <c r="L71" i="1"/>
  <c r="K71" i="1"/>
  <c r="C71" i="1"/>
  <c r="B71" i="1"/>
  <c r="A71" i="1"/>
  <c r="K70" i="1"/>
  <c r="L70" i="1" s="1"/>
  <c r="C70" i="1"/>
  <c r="B70" i="1"/>
  <c r="A70" i="1"/>
  <c r="K69" i="1"/>
  <c r="L69" i="1" s="1"/>
  <c r="C69" i="1"/>
  <c r="B69" i="1"/>
  <c r="A69" i="1"/>
  <c r="K68" i="1"/>
  <c r="L68" i="1" s="1"/>
  <c r="C68" i="1"/>
  <c r="B68" i="1"/>
  <c r="A68" i="1"/>
  <c r="K67" i="1"/>
  <c r="L67" i="1" s="1"/>
  <c r="C67" i="1"/>
  <c r="B67" i="1"/>
  <c r="A67" i="1"/>
  <c r="L66" i="1"/>
  <c r="K66" i="1"/>
  <c r="C66" i="1"/>
  <c r="B66" i="1"/>
  <c r="A66" i="1"/>
  <c r="K65" i="1"/>
  <c r="L65" i="1" s="1"/>
  <c r="C65" i="1"/>
  <c r="B65" i="1"/>
  <c r="A65" i="1"/>
  <c r="L64" i="1"/>
  <c r="K64" i="1"/>
  <c r="C64" i="1"/>
  <c r="B64" i="1"/>
  <c r="A64" i="1"/>
  <c r="L63" i="1"/>
  <c r="K63" i="1"/>
  <c r="C63" i="1"/>
  <c r="B63" i="1"/>
  <c r="A63" i="1"/>
  <c r="K62" i="1"/>
  <c r="L62" i="1" s="1"/>
  <c r="C62" i="1"/>
  <c r="B62" i="1"/>
  <c r="A62" i="1"/>
  <c r="K61" i="1"/>
  <c r="L61" i="1" s="1"/>
  <c r="C61" i="1"/>
  <c r="B61" i="1"/>
  <c r="A61" i="1"/>
  <c r="K60" i="1"/>
  <c r="L60" i="1" s="1"/>
  <c r="C60" i="1"/>
  <c r="B60" i="1"/>
  <c r="A60" i="1"/>
  <c r="K59" i="1"/>
  <c r="L59" i="1" s="1"/>
  <c r="C59" i="1"/>
  <c r="B59" i="1"/>
  <c r="A59" i="1"/>
  <c r="L58" i="1"/>
  <c r="K58" i="1"/>
  <c r="C58" i="1"/>
  <c r="B58" i="1"/>
  <c r="A58" i="1"/>
  <c r="K57" i="1"/>
  <c r="L57" i="1" s="1"/>
  <c r="C57" i="1"/>
  <c r="B57" i="1"/>
  <c r="A57" i="1"/>
  <c r="L56" i="1"/>
  <c r="K56" i="1"/>
  <c r="C56" i="1"/>
  <c r="B56" i="1"/>
  <c r="A56" i="1"/>
  <c r="L55" i="1"/>
  <c r="K55" i="1"/>
  <c r="C55" i="1"/>
  <c r="B55" i="1"/>
  <c r="A55" i="1"/>
  <c r="K54" i="1"/>
  <c r="L54" i="1" s="1"/>
  <c r="C54" i="1"/>
  <c r="B54" i="1"/>
  <c r="A54" i="1"/>
  <c r="K53" i="1"/>
  <c r="L53" i="1" s="1"/>
  <c r="B53" i="1" s="1"/>
  <c r="A53" i="1"/>
  <c r="K52" i="1"/>
  <c r="L52" i="1" s="1"/>
  <c r="C52" i="1"/>
  <c r="B52" i="1"/>
  <c r="A52" i="1"/>
  <c r="K51" i="1"/>
  <c r="L51" i="1" s="1"/>
  <c r="C51" i="1"/>
  <c r="B51" i="1"/>
  <c r="A51" i="1"/>
  <c r="L50" i="1"/>
  <c r="K50" i="1"/>
  <c r="C50" i="1"/>
  <c r="B50" i="1"/>
  <c r="A50" i="1"/>
  <c r="K49" i="1"/>
  <c r="L49" i="1" s="1"/>
  <c r="C49" i="1"/>
  <c r="B49" i="1"/>
  <c r="A49" i="1"/>
  <c r="L48" i="1"/>
  <c r="K48" i="1"/>
  <c r="C48" i="1"/>
  <c r="B48" i="1"/>
  <c r="A48" i="1"/>
  <c r="L47" i="1"/>
  <c r="K47" i="1"/>
  <c r="C47" i="1"/>
  <c r="B47" i="1"/>
  <c r="A47" i="1"/>
  <c r="K46" i="1"/>
  <c r="L46" i="1" s="1"/>
  <c r="C46" i="1"/>
  <c r="B46" i="1"/>
  <c r="A46" i="1"/>
  <c r="K45" i="1"/>
  <c r="L45" i="1" s="1"/>
  <c r="C45" i="1"/>
  <c r="B45" i="1"/>
  <c r="A45" i="1"/>
  <c r="K44" i="1"/>
  <c r="L44" i="1" s="1"/>
  <c r="C44" i="1"/>
  <c r="B44" i="1"/>
  <c r="A44" i="1"/>
  <c r="K43" i="1"/>
  <c r="L43" i="1" s="1"/>
  <c r="C43" i="1"/>
  <c r="B43" i="1"/>
  <c r="A43" i="1"/>
  <c r="L42" i="1"/>
  <c r="K42" i="1"/>
  <c r="C42" i="1"/>
  <c r="B42" i="1"/>
  <c r="A42" i="1"/>
  <c r="K41" i="1"/>
  <c r="L41" i="1" s="1"/>
  <c r="C41" i="1"/>
  <c r="B41" i="1"/>
  <c r="A41" i="1"/>
  <c r="L40" i="1"/>
  <c r="K40" i="1"/>
  <c r="C40" i="1"/>
  <c r="B40" i="1"/>
  <c r="A40" i="1"/>
  <c r="L39" i="1"/>
  <c r="K39" i="1"/>
  <c r="C39" i="1"/>
  <c r="B39" i="1"/>
  <c r="A39" i="1"/>
  <c r="K38" i="1"/>
  <c r="L38" i="1" s="1"/>
  <c r="C38" i="1"/>
  <c r="B38" i="1"/>
  <c r="A38" i="1"/>
  <c r="K37" i="1"/>
  <c r="L37" i="1" s="1"/>
  <c r="C37" i="1"/>
  <c r="B37" i="1"/>
  <c r="A37" i="1"/>
  <c r="L36" i="1"/>
  <c r="K36" i="1"/>
  <c r="C36" i="1"/>
  <c r="B36" i="1"/>
  <c r="A36" i="1"/>
  <c r="K35" i="1"/>
  <c r="L35" i="1" s="1"/>
  <c r="C35" i="1"/>
  <c r="B35" i="1"/>
  <c r="A35" i="1"/>
  <c r="L34" i="1"/>
  <c r="K34" i="1"/>
  <c r="C34" i="1"/>
  <c r="B34" i="1"/>
  <c r="A34" i="1"/>
  <c r="K33" i="1"/>
  <c r="L33" i="1" s="1"/>
  <c r="C33" i="1"/>
  <c r="B33" i="1"/>
  <c r="A33" i="1"/>
  <c r="L32" i="1"/>
  <c r="K32" i="1"/>
  <c r="C32" i="1"/>
  <c r="B32" i="1"/>
  <c r="A32" i="1"/>
  <c r="L31" i="1"/>
  <c r="K31" i="1"/>
  <c r="C31" i="1"/>
  <c r="B31" i="1"/>
  <c r="A31" i="1"/>
  <c r="K30" i="1"/>
  <c r="L30" i="1" s="1"/>
  <c r="C30" i="1"/>
  <c r="B30" i="1"/>
  <c r="A30" i="1"/>
  <c r="K29" i="1"/>
  <c r="L29" i="1" s="1"/>
  <c r="C29" i="1"/>
  <c r="B29" i="1"/>
  <c r="A29" i="1"/>
  <c r="K28" i="1"/>
  <c r="L28" i="1" s="1"/>
  <c r="C28" i="1"/>
  <c r="B28" i="1"/>
  <c r="A28" i="1"/>
  <c r="K27" i="1"/>
  <c r="L27" i="1" s="1"/>
  <c r="C27" i="1"/>
  <c r="B27" i="1"/>
  <c r="A27" i="1"/>
  <c r="L26" i="1"/>
  <c r="K26" i="1"/>
  <c r="C26" i="1"/>
  <c r="B26" i="1"/>
  <c r="A26" i="1"/>
  <c r="K25" i="1"/>
  <c r="L25" i="1" s="1"/>
  <c r="C25" i="1"/>
  <c r="B25" i="1"/>
  <c r="A25" i="1"/>
  <c r="L24" i="1"/>
  <c r="K24" i="1"/>
  <c r="C24" i="1"/>
  <c r="B24" i="1"/>
  <c r="A24" i="1"/>
  <c r="L23" i="1"/>
  <c r="K23" i="1"/>
  <c r="C23" i="1"/>
  <c r="B23" i="1"/>
  <c r="A23" i="1"/>
  <c r="K22" i="1"/>
  <c r="L22" i="1" s="1"/>
  <c r="C22" i="1"/>
  <c r="B22" i="1"/>
  <c r="A22" i="1"/>
  <c r="K21" i="1"/>
  <c r="L21" i="1" s="1"/>
  <c r="C21" i="1"/>
  <c r="B21" i="1"/>
  <c r="A21" i="1"/>
  <c r="L20" i="1"/>
  <c r="K20" i="1"/>
  <c r="C20" i="1"/>
  <c r="B20" i="1"/>
  <c r="A20" i="1"/>
  <c r="K19" i="1"/>
  <c r="L19" i="1" s="1"/>
  <c r="C19" i="1"/>
  <c r="B19" i="1"/>
  <c r="A19" i="1"/>
  <c r="L18" i="1"/>
  <c r="K18" i="1"/>
  <c r="C18" i="1"/>
  <c r="B18" i="1"/>
  <c r="A18" i="1"/>
  <c r="K17" i="1"/>
  <c r="L17" i="1" s="1"/>
  <c r="C17" i="1"/>
  <c r="B17" i="1"/>
  <c r="A17" i="1"/>
  <c r="L16" i="1"/>
  <c r="K16" i="1"/>
  <c r="C16" i="1"/>
  <c r="B16" i="1"/>
  <c r="A16" i="1"/>
  <c r="L15" i="1"/>
  <c r="K15" i="1"/>
  <c r="C15" i="1"/>
  <c r="B15" i="1"/>
  <c r="A15" i="1"/>
  <c r="K14" i="1"/>
  <c r="A14" i="1" s="1"/>
  <c r="C14" i="1"/>
  <c r="K13" i="1"/>
  <c r="L13" i="1" s="1"/>
  <c r="B13" i="1" s="1"/>
  <c r="A13" i="1"/>
  <c r="L12" i="1"/>
  <c r="B12" i="1" s="1"/>
  <c r="K12" i="1"/>
  <c r="K11" i="1"/>
  <c r="L11" i="1" s="1"/>
  <c r="C11" i="1"/>
  <c r="B11" i="1"/>
  <c r="A11" i="1"/>
  <c r="L10" i="1"/>
  <c r="K10" i="1"/>
  <c r="C10" i="1"/>
  <c r="B10" i="1"/>
  <c r="A10" i="1"/>
  <c r="K9" i="1"/>
  <c r="C9" i="1"/>
  <c r="L8" i="1"/>
  <c r="K8" i="1"/>
  <c r="C8" i="1"/>
  <c r="B8" i="1"/>
  <c r="A8" i="1"/>
  <c r="L7" i="1"/>
  <c r="B7" i="1" s="1"/>
  <c r="K7" i="1"/>
  <c r="C7" i="1" s="1"/>
  <c r="A7" i="1"/>
  <c r="Q189" i="2" l="1"/>
  <c r="CE192" i="2"/>
  <c r="AB82" i="2"/>
  <c r="AB88" i="2"/>
  <c r="AB111" i="2"/>
  <c r="AB149" i="2"/>
  <c r="AB150" i="2"/>
  <c r="BC183" i="2"/>
  <c r="Y195" i="2"/>
  <c r="Z50" i="2"/>
  <c r="Z189" i="2"/>
  <c r="L193" i="2"/>
  <c r="AB144" i="2"/>
  <c r="AE144" i="2" s="1"/>
  <c r="AH144" i="2" s="1"/>
  <c r="AK144" i="2" s="1"/>
  <c r="AB156" i="2"/>
  <c r="AB164" i="2"/>
  <c r="L188" i="2"/>
  <c r="AA189" i="2"/>
  <c r="Q192" i="2"/>
  <c r="AO187" i="2"/>
  <c r="AB125" i="2"/>
  <c r="AB145" i="2"/>
  <c r="AB151" i="2"/>
  <c r="AB157" i="2"/>
  <c r="BF195" i="2"/>
  <c r="Z188" i="2"/>
  <c r="AO189" i="2"/>
  <c r="BF3" i="2"/>
  <c r="BI3" i="2" s="1"/>
  <c r="BL3" i="2" s="1"/>
  <c r="BO3" i="2" s="1"/>
  <c r="BW195" i="2"/>
  <c r="AL195" i="2"/>
  <c r="Q188" i="2"/>
  <c r="T37" i="2"/>
  <c r="W37" i="2" s="1"/>
  <c r="BH3" i="2"/>
  <c r="BG4" i="2" s="1"/>
  <c r="Z192" i="2"/>
  <c r="AA188" i="2"/>
  <c r="BC189" i="2"/>
  <c r="AA192" i="2"/>
  <c r="AB85" i="2"/>
  <c r="AB152" i="2"/>
  <c r="AB3" i="2"/>
  <c r="AE3" i="2" s="1"/>
  <c r="AH3" i="2" s="1"/>
  <c r="AK3" i="2" s="1"/>
  <c r="AB4" i="2"/>
  <c r="AO17" i="2"/>
  <c r="AB44" i="2"/>
  <c r="AB55" i="2"/>
  <c r="AB62" i="2"/>
  <c r="BQ187" i="2"/>
  <c r="AO192" i="2"/>
  <c r="AB98" i="2"/>
  <c r="BQ188" i="2"/>
  <c r="T176" i="2"/>
  <c r="U195" i="2"/>
  <c r="BK195" i="2"/>
  <c r="BC188" i="2"/>
  <c r="AB11" i="2"/>
  <c r="AB33" i="2"/>
  <c r="CE189" i="2"/>
  <c r="AB148" i="2"/>
  <c r="AN148" i="2" s="1"/>
  <c r="AP148" i="2" s="1"/>
  <c r="BB148" i="2" s="1"/>
  <c r="BD148" i="2" s="1"/>
  <c r="AB176" i="2"/>
  <c r="AX195" i="2"/>
  <c r="AE182" i="2"/>
  <c r="AH182" i="2" s="1"/>
  <c r="AK182" i="2" s="1"/>
  <c r="AN182" i="2"/>
  <c r="AP182" i="2" s="1"/>
  <c r="AE125" i="2"/>
  <c r="AH125" i="2" s="1"/>
  <c r="AK125" i="2" s="1"/>
  <c r="AN125" i="2"/>
  <c r="AP125" i="2" s="1"/>
  <c r="CE200" i="2"/>
  <c r="AB49" i="2"/>
  <c r="AB50" i="2" s="1"/>
  <c r="AB77" i="2"/>
  <c r="AN92" i="2"/>
  <c r="AP92" i="2" s="1"/>
  <c r="AB110" i="2"/>
  <c r="BC187" i="2"/>
  <c r="L189" i="2"/>
  <c r="Q190" i="2"/>
  <c r="AO190" i="2"/>
  <c r="V203" i="2"/>
  <c r="AJ203" i="2"/>
  <c r="AX203" i="2"/>
  <c r="BL203" i="2"/>
  <c r="AB20" i="2"/>
  <c r="AE20" i="2" s="1"/>
  <c r="AH20" i="2" s="1"/>
  <c r="AK20" i="2" s="1"/>
  <c r="AB60" i="2"/>
  <c r="AB61" i="2"/>
  <c r="AN61" i="2" s="1"/>
  <c r="Z207" i="2"/>
  <c r="AB78" i="2"/>
  <c r="AN78" i="2" s="1"/>
  <c r="AP78" i="2" s="1"/>
  <c r="AB97" i="2"/>
  <c r="AN97" i="2" s="1"/>
  <c r="AB117" i="2"/>
  <c r="AB163" i="2"/>
  <c r="AB177" i="2"/>
  <c r="AE177" i="2" s="1"/>
  <c r="AH177" i="2" s="1"/>
  <c r="AK177" i="2" s="1"/>
  <c r="BQ189" i="2"/>
  <c r="Z190" i="2"/>
  <c r="L192" i="2"/>
  <c r="BQ192" i="2"/>
  <c r="AT195" i="2"/>
  <c r="L195" i="2"/>
  <c r="S218" i="2"/>
  <c r="AG218" i="2"/>
  <c r="AU218" i="2"/>
  <c r="BI218" i="2"/>
  <c r="AB56" i="2"/>
  <c r="AN56" i="2" s="1"/>
  <c r="AP56" i="2" s="1"/>
  <c r="AB94" i="2"/>
  <c r="AP97" i="2"/>
  <c r="AB99" i="2"/>
  <c r="AB103" i="2"/>
  <c r="CE188" i="2"/>
  <c r="AB153" i="2"/>
  <c r="AE153" i="2" s="1"/>
  <c r="AH153" i="2" s="1"/>
  <c r="AK153" i="2" s="1"/>
  <c r="AB178" i="2"/>
  <c r="BQ183" i="2"/>
  <c r="Z187" i="2"/>
  <c r="L190" i="2"/>
  <c r="BC192" i="2"/>
  <c r="AW195" i="2"/>
  <c r="BY195" i="2"/>
  <c r="L194" i="2"/>
  <c r="L211" i="2"/>
  <c r="V218" i="2"/>
  <c r="AJ218" i="2"/>
  <c r="AX218" i="2"/>
  <c r="BL218" i="2"/>
  <c r="BQ199" i="2"/>
  <c r="BC179" i="2"/>
  <c r="AA187" i="2"/>
  <c r="CE187" i="2"/>
  <c r="L196" i="2"/>
  <c r="P203" i="2"/>
  <c r="AR203" i="2"/>
  <c r="BF203" i="2"/>
  <c r="BT203" i="2"/>
  <c r="AM209" i="2"/>
  <c r="BA209" i="2"/>
  <c r="BO209" i="2"/>
  <c r="BF209" i="2"/>
  <c r="I209" i="2"/>
  <c r="Q187" i="2"/>
  <c r="AB37" i="2"/>
  <c r="AB191" i="2" s="1"/>
  <c r="AB47" i="2"/>
  <c r="AB57" i="2"/>
  <c r="AN57" i="2" s="1"/>
  <c r="AP57" i="2" s="1"/>
  <c r="AB87" i="2"/>
  <c r="AB91" i="2"/>
  <c r="AN91" i="2" s="1"/>
  <c r="AP91" i="2" s="1"/>
  <c r="AB95" i="2"/>
  <c r="AN95" i="2" s="1"/>
  <c r="AP95" i="2" s="1"/>
  <c r="AB137" i="2"/>
  <c r="AE137" i="2" s="1"/>
  <c r="AH137" i="2" s="1"/>
  <c r="AK137" i="2" s="1"/>
  <c r="AA154" i="2"/>
  <c r="AO193" i="2"/>
  <c r="Q179" i="2"/>
  <c r="AZ195" i="2"/>
  <c r="L210" i="2"/>
  <c r="AB43" i="2"/>
  <c r="AN43" i="2" s="1"/>
  <c r="AP43" i="2" s="1"/>
  <c r="AS43" i="2" s="1"/>
  <c r="AV43" i="2" s="1"/>
  <c r="AY43" i="2" s="1"/>
  <c r="CE207" i="2"/>
  <c r="AO188" i="2"/>
  <c r="S203" i="2"/>
  <c r="AG203" i="2"/>
  <c r="BI203" i="2"/>
  <c r="O218" i="2"/>
  <c r="AC218" i="2"/>
  <c r="AQ218" i="2"/>
  <c r="BE218" i="2"/>
  <c r="BQ193" i="2"/>
  <c r="J203" i="2"/>
  <c r="K203" i="2"/>
  <c r="AZ203" i="2"/>
  <c r="L197" i="2"/>
  <c r="M209" i="2"/>
  <c r="AN33" i="2"/>
  <c r="AP33" i="2" s="1"/>
  <c r="BB33" i="2" s="1"/>
  <c r="BD33" i="2" s="1"/>
  <c r="AE33" i="2"/>
  <c r="AH33" i="2" s="1"/>
  <c r="AK33" i="2" s="1"/>
  <c r="AB25" i="2"/>
  <c r="AN25" i="2" s="1"/>
  <c r="AP25" i="2" s="1"/>
  <c r="AN152" i="2"/>
  <c r="AP152" i="2" s="1"/>
  <c r="AE152" i="2"/>
  <c r="AH152" i="2" s="1"/>
  <c r="AK152" i="2" s="1"/>
  <c r="Z27" i="2"/>
  <c r="AB18" i="2"/>
  <c r="AN18" i="2" s="1"/>
  <c r="Z154" i="2"/>
  <c r="AB142" i="2"/>
  <c r="AN153" i="2"/>
  <c r="AP153" i="2" s="1"/>
  <c r="S209" i="2"/>
  <c r="BW209" i="2"/>
  <c r="AE98" i="2"/>
  <c r="AH98" i="2" s="1"/>
  <c r="AK98" i="2" s="1"/>
  <c r="AN98" i="2"/>
  <c r="AP98" i="2" s="1"/>
  <c r="AE117" i="2"/>
  <c r="AH117" i="2" s="1"/>
  <c r="AK117" i="2" s="1"/>
  <c r="AN117" i="2"/>
  <c r="AP117" i="2" s="1"/>
  <c r="AN143" i="2"/>
  <c r="AP143" i="2" s="1"/>
  <c r="AS143" i="2" s="1"/>
  <c r="AV143" i="2" s="1"/>
  <c r="AY143" i="2" s="1"/>
  <c r="AE143" i="2"/>
  <c r="AH143" i="2" s="1"/>
  <c r="AK143" i="2" s="1"/>
  <c r="Q40" i="2"/>
  <c r="T28" i="2"/>
  <c r="AN55" i="2"/>
  <c r="AP55" i="2" s="1"/>
  <c r="AE55" i="2"/>
  <c r="AH55" i="2" s="1"/>
  <c r="AK55" i="2" s="1"/>
  <c r="AO89" i="2"/>
  <c r="AS146" i="2"/>
  <c r="AV146" i="2" s="1"/>
  <c r="AY146" i="2" s="1"/>
  <c r="BB146" i="2"/>
  <c r="BD146" i="2" s="1"/>
  <c r="AC203" i="2"/>
  <c r="AX209" i="2"/>
  <c r="Q208" i="2"/>
  <c r="T38" i="2"/>
  <c r="T208" i="2" s="1"/>
  <c r="AN52" i="2"/>
  <c r="AP52" i="2" s="1"/>
  <c r="AE52" i="2"/>
  <c r="AH52" i="2" s="1"/>
  <c r="AK52" i="2" s="1"/>
  <c r="AN144" i="2"/>
  <c r="AP144" i="2" s="1"/>
  <c r="BC215" i="2"/>
  <c r="AN60" i="2"/>
  <c r="AP60" i="2" s="1"/>
  <c r="AE60" i="2"/>
  <c r="AH60" i="2" s="1"/>
  <c r="AK60" i="2" s="1"/>
  <c r="AN96" i="2"/>
  <c r="AP96" i="2" s="1"/>
  <c r="AS96" i="2" s="1"/>
  <c r="AE96" i="2"/>
  <c r="AH96" i="2" s="1"/>
  <c r="AK96" i="2" s="1"/>
  <c r="BQ175" i="2"/>
  <c r="Z89" i="2"/>
  <c r="BQ141" i="2"/>
  <c r="AN150" i="2"/>
  <c r="AP150" i="2" s="1"/>
  <c r="AE150" i="2"/>
  <c r="AH150" i="2" s="1"/>
  <c r="AK150" i="2" s="1"/>
  <c r="AN37" i="2"/>
  <c r="AE37" i="2"/>
  <c r="AN47" i="2"/>
  <c r="AE47" i="2"/>
  <c r="AH47" i="2" s="1"/>
  <c r="AK47" i="2" s="1"/>
  <c r="AN151" i="2"/>
  <c r="AP151" i="2" s="1"/>
  <c r="AS151" i="2" s="1"/>
  <c r="AV151" i="2" s="1"/>
  <c r="AY151" i="2" s="1"/>
  <c r="AE151" i="2"/>
  <c r="AH151" i="2" s="1"/>
  <c r="AK151" i="2" s="1"/>
  <c r="AN166" i="2"/>
  <c r="AP166" i="2" s="1"/>
  <c r="AE166" i="2"/>
  <c r="AH166" i="2" s="1"/>
  <c r="AK166" i="2" s="1"/>
  <c r="BC216" i="2"/>
  <c r="AO27" i="2"/>
  <c r="AP24" i="2"/>
  <c r="AS24" i="2" s="1"/>
  <c r="AV24" i="2" s="1"/>
  <c r="AY24" i="2" s="1"/>
  <c r="AO40" i="2"/>
  <c r="AB29" i="2"/>
  <c r="AB34" i="2"/>
  <c r="AE34" i="2" s="1"/>
  <c r="AH34" i="2" s="1"/>
  <c r="AK34" i="2" s="1"/>
  <c r="CE154" i="2"/>
  <c r="BC40" i="2"/>
  <c r="AS148" i="2"/>
  <c r="AV148" i="2" s="1"/>
  <c r="AY148" i="2" s="1"/>
  <c r="K209" i="2"/>
  <c r="AN145" i="2"/>
  <c r="AP145" i="2" s="1"/>
  <c r="AE145" i="2"/>
  <c r="AH145" i="2" s="1"/>
  <c r="AK145" i="2" s="1"/>
  <c r="AR195" i="2"/>
  <c r="AA216" i="2"/>
  <c r="AB15" i="2"/>
  <c r="AE15" i="2" s="1"/>
  <c r="AH15" i="2" s="1"/>
  <c r="AK15" i="2" s="1"/>
  <c r="AB30" i="2"/>
  <c r="AE30" i="2" s="1"/>
  <c r="AH30" i="2" s="1"/>
  <c r="AK30" i="2" s="1"/>
  <c r="AB42" i="2"/>
  <c r="AN42" i="2" s="1"/>
  <c r="AP42" i="2" s="1"/>
  <c r="AB46" i="2"/>
  <c r="AE46" i="2" s="1"/>
  <c r="AH46" i="2" s="1"/>
  <c r="AK46" i="2" s="1"/>
  <c r="CE63" i="2"/>
  <c r="AP61" i="2"/>
  <c r="BQ205" i="2"/>
  <c r="CE89" i="2"/>
  <c r="AB80" i="2"/>
  <c r="AN90" i="2"/>
  <c r="AP90" i="2" s="1"/>
  <c r="AE97" i="2"/>
  <c r="AB113" i="2"/>
  <c r="AE113" i="2" s="1"/>
  <c r="AH113" i="2" s="1"/>
  <c r="AK113" i="2" s="1"/>
  <c r="AB158" i="2"/>
  <c r="L186" i="2"/>
  <c r="O195" i="2"/>
  <c r="AC195" i="2"/>
  <c r="BS195" i="2"/>
  <c r="R218" i="2"/>
  <c r="AF218" i="2"/>
  <c r="AT218" i="2"/>
  <c r="BH218" i="2"/>
  <c r="AA200" i="2"/>
  <c r="AA207" i="2"/>
  <c r="AB107" i="2"/>
  <c r="AO167" i="2"/>
  <c r="BV209" i="2"/>
  <c r="BC217" i="2"/>
  <c r="BC27" i="2"/>
  <c r="BQ40" i="2"/>
  <c r="CE50" i="2"/>
  <c r="BC50" i="2"/>
  <c r="AB81" i="2"/>
  <c r="AE81" i="2" s="1"/>
  <c r="AH81" i="2" s="1"/>
  <c r="AK81" i="2" s="1"/>
  <c r="AB101" i="2"/>
  <c r="BQ216" i="2"/>
  <c r="CE27" i="2"/>
  <c r="AB21" i="2"/>
  <c r="AN21" i="2" s="1"/>
  <c r="AP21" i="2" s="1"/>
  <c r="AB31" i="2"/>
  <c r="BC63" i="2"/>
  <c r="AO207" i="2"/>
  <c r="AB86" i="2"/>
  <c r="BQ102" i="2"/>
  <c r="AB105" i="2"/>
  <c r="AE105" i="2" s="1"/>
  <c r="AH105" i="2" s="1"/>
  <c r="AK105" i="2" s="1"/>
  <c r="AB140" i="2"/>
  <c r="K171" i="2"/>
  <c r="Z167" i="2"/>
  <c r="AB160" i="2"/>
  <c r="BC193" i="2"/>
  <c r="BC195" i="2" s="1"/>
  <c r="AO175" i="2"/>
  <c r="AB181" i="2"/>
  <c r="AE181" i="2" s="1"/>
  <c r="AH181" i="2" s="1"/>
  <c r="AK181" i="2" s="1"/>
  <c r="AG195" i="2"/>
  <c r="BI195" i="2"/>
  <c r="S195" i="2"/>
  <c r="AU195" i="2"/>
  <c r="BH195" i="2"/>
  <c r="BV195" i="2"/>
  <c r="X203" i="2"/>
  <c r="AL203" i="2"/>
  <c r="CB203" i="2"/>
  <c r="P209" i="2"/>
  <c r="AD209" i="2"/>
  <c r="AR209" i="2"/>
  <c r="BT209" i="2"/>
  <c r="AB54" i="2"/>
  <c r="AN54" i="2" s="1"/>
  <c r="AP54" i="2" s="1"/>
  <c r="BC207" i="2"/>
  <c r="AO201" i="2"/>
  <c r="BC115" i="2"/>
  <c r="AB106" i="2"/>
  <c r="AB112" i="2"/>
  <c r="AB118" i="2"/>
  <c r="AE118" i="2" s="1"/>
  <c r="AH118" i="2" s="1"/>
  <c r="AK118" i="2" s="1"/>
  <c r="Q141" i="2"/>
  <c r="BC171" i="2"/>
  <c r="BC175" i="2"/>
  <c r="Z199" i="2"/>
  <c r="BQ207" i="2"/>
  <c r="BC201" i="2"/>
  <c r="Q89" i="2"/>
  <c r="BQ89" i="2"/>
  <c r="BC102" i="2"/>
  <c r="BC154" i="2"/>
  <c r="BQ171" i="2"/>
  <c r="AB174" i="2"/>
  <c r="AO183" i="2"/>
  <c r="BL195" i="2"/>
  <c r="BZ195" i="2"/>
  <c r="AJ195" i="2"/>
  <c r="O203" i="2"/>
  <c r="AQ203" i="2"/>
  <c r="BS203" i="2"/>
  <c r="BH203" i="2"/>
  <c r="AG209" i="2"/>
  <c r="AU209" i="2"/>
  <c r="BI209" i="2"/>
  <c r="BC76" i="2"/>
  <c r="AO205" i="2"/>
  <c r="AO209" i="2" s="1"/>
  <c r="BQ201" i="2"/>
  <c r="BQ167" i="2"/>
  <c r="BN209" i="2"/>
  <c r="BQ215" i="2"/>
  <c r="Z217" i="2"/>
  <c r="AB19" i="2"/>
  <c r="AB35" i="2"/>
  <c r="AO199" i="2"/>
  <c r="CE201" i="2"/>
  <c r="AB93" i="2"/>
  <c r="AB100" i="2"/>
  <c r="AB124" i="2"/>
  <c r="BC141" i="2"/>
  <c r="AN147" i="2"/>
  <c r="AA179" i="2"/>
  <c r="W180" i="2"/>
  <c r="W196" i="2" s="1"/>
  <c r="W197" i="2" s="1"/>
  <c r="N195" i="2"/>
  <c r="BN195" i="2"/>
  <c r="R203" i="2"/>
  <c r="AF203" i="2"/>
  <c r="BV203" i="2"/>
  <c r="V209" i="2"/>
  <c r="BZ209" i="2"/>
  <c r="P218" i="2"/>
  <c r="AD218" i="2"/>
  <c r="AR218" i="2"/>
  <c r="BF218" i="2"/>
  <c r="M203" i="2"/>
  <c r="L185" i="2"/>
  <c r="M17" i="2"/>
  <c r="AE21" i="2"/>
  <c r="AH21" i="2" s="1"/>
  <c r="AK21" i="2" s="1"/>
  <c r="AE86" i="2"/>
  <c r="AH86" i="2" s="1"/>
  <c r="AK86" i="2" s="1"/>
  <c r="AN86" i="2"/>
  <c r="AP86" i="2" s="1"/>
  <c r="Q4" i="2"/>
  <c r="U3" i="2"/>
  <c r="BB24" i="2"/>
  <c r="BD24" i="2" s="1"/>
  <c r="AN13" i="2"/>
  <c r="AP13" i="2" s="1"/>
  <c r="AE13" i="2"/>
  <c r="AH13" i="2" s="1"/>
  <c r="AK13" i="2" s="1"/>
  <c r="AN22" i="2"/>
  <c r="AP22" i="2" s="1"/>
  <c r="AE22" i="2"/>
  <c r="AH22" i="2" s="1"/>
  <c r="AK22" i="2" s="1"/>
  <c r="AS4" i="2"/>
  <c r="AW3" i="2"/>
  <c r="AE25" i="2"/>
  <c r="AH25" i="2" s="1"/>
  <c r="AK25" i="2" s="1"/>
  <c r="AE26" i="2"/>
  <c r="AH26" i="2" s="1"/>
  <c r="AK26" i="2" s="1"/>
  <c r="AN26" i="2"/>
  <c r="AP26" i="2" s="1"/>
  <c r="AN19" i="2"/>
  <c r="AP19" i="2" s="1"/>
  <c r="AE19" i="2"/>
  <c r="AH19" i="2" s="1"/>
  <c r="AK19" i="2" s="1"/>
  <c r="AN16" i="2"/>
  <c r="AP16" i="2" s="1"/>
  <c r="AE16" i="2"/>
  <c r="AH16" i="2" s="1"/>
  <c r="AK16" i="2" s="1"/>
  <c r="BB61" i="2"/>
  <c r="BD61" i="2" s="1"/>
  <c r="AS61" i="2"/>
  <c r="AV61" i="2" s="1"/>
  <c r="AY61" i="2" s="1"/>
  <c r="AN46" i="2"/>
  <c r="AP46" i="2" s="1"/>
  <c r="T48" i="2"/>
  <c r="W48" i="2" s="1"/>
  <c r="T52" i="2"/>
  <c r="W52" i="2" s="1"/>
  <c r="AA63" i="2"/>
  <c r="AE82" i="2"/>
  <c r="AH82" i="2" s="1"/>
  <c r="AK82" i="2" s="1"/>
  <c r="AN82" i="2"/>
  <c r="AP82" i="2" s="1"/>
  <c r="N3" i="2"/>
  <c r="Q3" i="2" s="1"/>
  <c r="T3" i="2" s="1"/>
  <c r="W3" i="2" s="1"/>
  <c r="AP3" i="2"/>
  <c r="AS3" i="2" s="1"/>
  <c r="AV3" i="2" s="1"/>
  <c r="AY3" i="2" s="1"/>
  <c r="BT3" i="2"/>
  <c r="BW3" i="2" s="1"/>
  <c r="BZ3" i="2" s="1"/>
  <c r="CC3" i="2" s="1"/>
  <c r="AP4" i="2"/>
  <c r="Z216" i="2"/>
  <c r="Z17" i="2"/>
  <c r="L205" i="2"/>
  <c r="AO206" i="2"/>
  <c r="AE12" i="2"/>
  <c r="AH12" i="2" s="1"/>
  <c r="AK12" i="2" s="1"/>
  <c r="AA217" i="2"/>
  <c r="AN20" i="2"/>
  <c r="AP20" i="2" s="1"/>
  <c r="AE24" i="2"/>
  <c r="AH24" i="2" s="1"/>
  <c r="AK24" i="2" s="1"/>
  <c r="AE42" i="2"/>
  <c r="AH42" i="2" s="1"/>
  <c r="AK42" i="2" s="1"/>
  <c r="AE43" i="2"/>
  <c r="AH43" i="2" s="1"/>
  <c r="AK43" i="2" s="1"/>
  <c r="Z76" i="2"/>
  <c r="AB64" i="2"/>
  <c r="AB79" i="2"/>
  <c r="BB12" i="2"/>
  <c r="BD12" i="2" s="1"/>
  <c r="BB42" i="2"/>
  <c r="BD42" i="2" s="1"/>
  <c r="AS42" i="2"/>
  <c r="AV42" i="2" s="1"/>
  <c r="AY42" i="2" s="1"/>
  <c r="AO200" i="2"/>
  <c r="AB14" i="2"/>
  <c r="AO50" i="2"/>
  <c r="AN59" i="2"/>
  <c r="AP59" i="2" s="1"/>
  <c r="AE59" i="2"/>
  <c r="AH59" i="2" s="1"/>
  <c r="AK59" i="2" s="1"/>
  <c r="BV3" i="2"/>
  <c r="BQ200" i="2"/>
  <c r="BQ203" i="2" s="1"/>
  <c r="AO215" i="2"/>
  <c r="BQ17" i="2"/>
  <c r="W28" i="2"/>
  <c r="W31" i="2"/>
  <c r="W35" i="2"/>
  <c r="BQ63" i="2"/>
  <c r="AO63" i="2"/>
  <c r="AN62" i="2"/>
  <c r="AP62" i="2" s="1"/>
  <c r="AE62" i="2"/>
  <c r="AS95" i="2"/>
  <c r="AV95" i="2" s="1"/>
  <c r="AY95" i="2" s="1"/>
  <c r="BB95" i="2"/>
  <c r="BD95" i="2" s="1"/>
  <c r="BR4" i="2"/>
  <c r="BC17" i="2"/>
  <c r="CE17" i="2"/>
  <c r="AN45" i="2"/>
  <c r="AP45" i="2" s="1"/>
  <c r="AE45" i="2"/>
  <c r="AH45" i="2" s="1"/>
  <c r="AK45" i="2" s="1"/>
  <c r="T47" i="2"/>
  <c r="W47" i="2" s="1"/>
  <c r="W50" i="2" s="1"/>
  <c r="AH97" i="2"/>
  <c r="AK97" i="2" s="1"/>
  <c r="P3" i="2"/>
  <c r="S3" i="2" s="1"/>
  <c r="V3" i="2" s="1"/>
  <c r="Y3" i="2" s="1"/>
  <c r="AR3" i="2"/>
  <c r="AU3" i="2" s="1"/>
  <c r="AX3" i="2" s="1"/>
  <c r="BA3" i="2" s="1"/>
  <c r="M179" i="2"/>
  <c r="M175" i="2"/>
  <c r="M128" i="2"/>
  <c r="M171" i="2"/>
  <c r="M154" i="2"/>
  <c r="M183" i="2"/>
  <c r="M141" i="2"/>
  <c r="M167" i="2"/>
  <c r="M115" i="2"/>
  <c r="M102" i="2"/>
  <c r="M76" i="2"/>
  <c r="M40" i="2"/>
  <c r="M89" i="2"/>
  <c r="M63" i="2"/>
  <c r="M50" i="2"/>
  <c r="AB8" i="2"/>
  <c r="BQ206" i="2"/>
  <c r="BQ209" i="2" s="1"/>
  <c r="Q200" i="2"/>
  <c r="T10" i="2"/>
  <c r="AI3" i="2"/>
  <c r="Z206" i="2"/>
  <c r="Z200" i="2"/>
  <c r="Q215" i="2"/>
  <c r="T11" i="2"/>
  <c r="T18" i="2"/>
  <c r="AB23" i="2"/>
  <c r="T26" i="2"/>
  <c r="W26" i="2" s="1"/>
  <c r="AP53" i="2"/>
  <c r="BB55" i="2"/>
  <c r="BD55" i="2" s="1"/>
  <c r="AS55" i="2"/>
  <c r="AV55" i="2" s="1"/>
  <c r="AY55" i="2" s="1"/>
  <c r="AB58" i="2"/>
  <c r="T61" i="2"/>
  <c r="W61" i="2" s="1"/>
  <c r="T85" i="2"/>
  <c r="W85" i="2" s="1"/>
  <c r="BB125" i="2"/>
  <c r="BD125" i="2" s="1"/>
  <c r="AS125" i="2"/>
  <c r="AV125" i="2" s="1"/>
  <c r="AY125" i="2" s="1"/>
  <c r="N4" i="2"/>
  <c r="Q206" i="2"/>
  <c r="T9" i="2"/>
  <c r="L199" i="2"/>
  <c r="AA40" i="2"/>
  <c r="AN44" i="2"/>
  <c r="AP44" i="2" s="1"/>
  <c r="AE44" i="2"/>
  <c r="AH44" i="2" s="1"/>
  <c r="AK44" i="2" s="1"/>
  <c r="Z63" i="2"/>
  <c r="AB51" i="2"/>
  <c r="T60" i="2"/>
  <c r="W60" i="2" s="1"/>
  <c r="W191" i="2" s="1"/>
  <c r="Q205" i="2"/>
  <c r="AE84" i="2"/>
  <c r="AH84" i="2" s="1"/>
  <c r="AK84" i="2" s="1"/>
  <c r="AN84" i="2"/>
  <c r="AP84" i="2" s="1"/>
  <c r="AN11" i="2"/>
  <c r="AE11" i="2"/>
  <c r="AA206" i="2"/>
  <c r="AB9" i="2"/>
  <c r="AO217" i="2"/>
  <c r="Q17" i="2"/>
  <c r="BQ27" i="2"/>
  <c r="CE40" i="2"/>
  <c r="Q202" i="2"/>
  <c r="T39" i="2"/>
  <c r="AA50" i="2"/>
  <c r="AE54" i="2"/>
  <c r="AH54" i="2" s="1"/>
  <c r="AK54" i="2" s="1"/>
  <c r="T65" i="2"/>
  <c r="Q201" i="2"/>
  <c r="AN81" i="2"/>
  <c r="AP81" i="2" s="1"/>
  <c r="BC206" i="2"/>
  <c r="AB10" i="2"/>
  <c r="Z215" i="2"/>
  <c r="Q216" i="2"/>
  <c r="T8" i="2"/>
  <c r="AO216" i="2"/>
  <c r="CE206" i="2"/>
  <c r="BC200" i="2"/>
  <c r="AA215" i="2"/>
  <c r="Q217" i="2"/>
  <c r="T14" i="2"/>
  <c r="BQ217" i="2"/>
  <c r="BQ218" i="2" s="1"/>
  <c r="AA17" i="2"/>
  <c r="AA27" i="2"/>
  <c r="Q27" i="2"/>
  <c r="AN34" i="2"/>
  <c r="AP34" i="2" s="1"/>
  <c r="W38" i="2"/>
  <c r="W208" i="2" s="1"/>
  <c r="AN41" i="2"/>
  <c r="AE41" i="2"/>
  <c r="BQ50" i="2"/>
  <c r="T53" i="2"/>
  <c r="W53" i="2" s="1"/>
  <c r="T67" i="2"/>
  <c r="W67" i="2" s="1"/>
  <c r="T69" i="2"/>
  <c r="W69" i="2" s="1"/>
  <c r="T71" i="2"/>
  <c r="W71" i="2" s="1"/>
  <c r="T73" i="2"/>
  <c r="T75" i="2"/>
  <c r="T83" i="2"/>
  <c r="W83" i="2" s="1"/>
  <c r="AE88" i="2"/>
  <c r="AH88" i="2" s="1"/>
  <c r="AK88" i="2" s="1"/>
  <c r="AN88" i="2"/>
  <c r="AP88" i="2" s="1"/>
  <c r="L208" i="2"/>
  <c r="L206" i="2"/>
  <c r="L207" i="2"/>
  <c r="AA76" i="2"/>
  <c r="Q199" i="2"/>
  <c r="W80" i="2"/>
  <c r="AE83" i="2"/>
  <c r="AH83" i="2" s="1"/>
  <c r="AK83" i="2" s="1"/>
  <c r="AN83" i="2"/>
  <c r="AP83" i="2" s="1"/>
  <c r="T87" i="2"/>
  <c r="W87" i="2" s="1"/>
  <c r="T106" i="2"/>
  <c r="W106" i="2" s="1"/>
  <c r="AS117" i="2"/>
  <c r="AV117" i="2" s="1"/>
  <c r="AY117" i="2" s="1"/>
  <c r="BB117" i="2"/>
  <c r="BD117" i="2" s="1"/>
  <c r="AB32" i="2"/>
  <c r="Z205" i="2"/>
  <c r="AB65" i="2"/>
  <c r="T66" i="2"/>
  <c r="AB67" i="2"/>
  <c r="AB69" i="2"/>
  <c r="AB71" i="2"/>
  <c r="AB73" i="2"/>
  <c r="AE85" i="2"/>
  <c r="AH85" i="2" s="1"/>
  <c r="AK85" i="2" s="1"/>
  <c r="AN85" i="2"/>
  <c r="AP85" i="2" s="1"/>
  <c r="BB92" i="2"/>
  <c r="BD92" i="2" s="1"/>
  <c r="AS92" i="2"/>
  <c r="AV92" i="2" s="1"/>
  <c r="AY92" i="2" s="1"/>
  <c r="W113" i="2"/>
  <c r="L201" i="2"/>
  <c r="L202" i="2"/>
  <c r="L200" i="2"/>
  <c r="AP47" i="2"/>
  <c r="CE76" i="2"/>
  <c r="AA205" i="2"/>
  <c r="BC205" i="2"/>
  <c r="Q207" i="2"/>
  <c r="AE87" i="2"/>
  <c r="AH87" i="2" s="1"/>
  <c r="AK87" i="2" s="1"/>
  <c r="AN87" i="2"/>
  <c r="AP87" i="2" s="1"/>
  <c r="AP48" i="2"/>
  <c r="BC199" i="2"/>
  <c r="CE199" i="2"/>
  <c r="CE203" i="2" s="1"/>
  <c r="T207" i="2"/>
  <c r="W104" i="2"/>
  <c r="AE48" i="2"/>
  <c r="AH48" i="2" s="1"/>
  <c r="AK48" i="2" s="1"/>
  <c r="AE53" i="2"/>
  <c r="AH53" i="2" s="1"/>
  <c r="AK53" i="2" s="1"/>
  <c r="AE61" i="2"/>
  <c r="AH61" i="2" s="1"/>
  <c r="AK61" i="2" s="1"/>
  <c r="Q76" i="2"/>
  <c r="AO76" i="2"/>
  <c r="CE205" i="2"/>
  <c r="AA199" i="2"/>
  <c r="AA203" i="2" s="1"/>
  <c r="W74" i="2"/>
  <c r="AE104" i="2"/>
  <c r="AH104" i="2" s="1"/>
  <c r="AK104" i="2" s="1"/>
  <c r="AN104" i="2"/>
  <c r="AP104" i="2" s="1"/>
  <c r="Z40" i="2"/>
  <c r="AB28" i="2"/>
  <c r="AB36" i="2"/>
  <c r="Q50" i="2"/>
  <c r="Q63" i="2"/>
  <c r="T64" i="2"/>
  <c r="BQ76" i="2"/>
  <c r="AB68" i="2"/>
  <c r="AB70" i="2"/>
  <c r="AB72" i="2"/>
  <c r="T81" i="2"/>
  <c r="W81" i="2" s="1"/>
  <c r="AB114" i="2"/>
  <c r="Z201" i="2"/>
  <c r="AA89" i="2"/>
  <c r="Q102" i="2"/>
  <c r="CE102" i="2"/>
  <c r="BB96" i="2"/>
  <c r="BD96" i="2" s="1"/>
  <c r="W116" i="2"/>
  <c r="W118" i="2"/>
  <c r="AA201" i="2"/>
  <c r="AB89" i="2"/>
  <c r="BC89" i="2"/>
  <c r="W90" i="2"/>
  <c r="T94" i="2"/>
  <c r="W94" i="2" s="1"/>
  <c r="AS97" i="2"/>
  <c r="AV97" i="2" s="1"/>
  <c r="AY97" i="2" s="1"/>
  <c r="BB97" i="2"/>
  <c r="BD97" i="2" s="1"/>
  <c r="AE99" i="2"/>
  <c r="AH99" i="2" s="1"/>
  <c r="AK99" i="2" s="1"/>
  <c r="AN99" i="2"/>
  <c r="AP99" i="2" s="1"/>
  <c r="CE115" i="2"/>
  <c r="Z128" i="2"/>
  <c r="AB66" i="2"/>
  <c r="AB74" i="2"/>
  <c r="AB75" i="2"/>
  <c r="AE77" i="2"/>
  <c r="AO102" i="2"/>
  <c r="W101" i="2"/>
  <c r="Z115" i="2"/>
  <c r="AN113" i="2"/>
  <c r="AP113" i="2" s="1"/>
  <c r="AN127" i="2"/>
  <c r="AP127" i="2" s="1"/>
  <c r="AE127" i="2"/>
  <c r="AH127" i="2" s="1"/>
  <c r="AK127" i="2" s="1"/>
  <c r="W153" i="2"/>
  <c r="T91" i="2"/>
  <c r="W91" i="2" s="1"/>
  <c r="W93" i="2"/>
  <c r="W105" i="2"/>
  <c r="AN118" i="2"/>
  <c r="AP118" i="2" s="1"/>
  <c r="AO141" i="2"/>
  <c r="AB38" i="2"/>
  <c r="AB39" i="2"/>
  <c r="AN77" i="2"/>
  <c r="AE95" i="2"/>
  <c r="W117" i="2"/>
  <c r="AH90" i="2"/>
  <c r="AN119" i="2"/>
  <c r="AP119" i="2" s="1"/>
  <c r="AE119" i="2"/>
  <c r="AH119" i="2" s="1"/>
  <c r="AK119" i="2" s="1"/>
  <c r="AN103" i="2"/>
  <c r="AE103" i="2"/>
  <c r="W109" i="2"/>
  <c r="T110" i="2"/>
  <c r="W110" i="2" s="1"/>
  <c r="AA128" i="2"/>
  <c r="W121" i="2"/>
  <c r="AN174" i="2"/>
  <c r="AP174" i="2" s="1"/>
  <c r="AE174" i="2"/>
  <c r="AH174" i="2" s="1"/>
  <c r="AK174" i="2" s="1"/>
  <c r="BQ115" i="2"/>
  <c r="AB109" i="2"/>
  <c r="T111" i="2"/>
  <c r="W111" i="2" s="1"/>
  <c r="AB126" i="2"/>
  <c r="AA141" i="2"/>
  <c r="AO115" i="2"/>
  <c r="T124" i="2"/>
  <c r="W124" i="2" s="1"/>
  <c r="AE158" i="2"/>
  <c r="AH158" i="2" s="1"/>
  <c r="AK158" i="2" s="1"/>
  <c r="AN158" i="2"/>
  <c r="AP158" i="2" s="1"/>
  <c r="Z102" i="2"/>
  <c r="T103" i="2"/>
  <c r="Q115" i="2"/>
  <c r="W108" i="2"/>
  <c r="AE110" i="2"/>
  <c r="AH110" i="2" s="1"/>
  <c r="AK110" i="2" s="1"/>
  <c r="AN110" i="2"/>
  <c r="AP110" i="2" s="1"/>
  <c r="AA115" i="2"/>
  <c r="T148" i="2"/>
  <c r="W148" i="2" s="1"/>
  <c r="AA102" i="2"/>
  <c r="W99" i="2"/>
  <c r="AB108" i="2"/>
  <c r="AE111" i="2"/>
  <c r="AH111" i="2" s="1"/>
  <c r="AK111" i="2" s="1"/>
  <c r="AN111" i="2"/>
  <c r="AP111" i="2" s="1"/>
  <c r="Q128" i="2"/>
  <c r="BC128" i="2"/>
  <c r="W119" i="2"/>
  <c r="W145" i="2"/>
  <c r="W166" i="2"/>
  <c r="AS182" i="2"/>
  <c r="AV182" i="2" s="1"/>
  <c r="AY182" i="2" s="1"/>
  <c r="BB182" i="2"/>
  <c r="BD182" i="2" s="1"/>
  <c r="AB122" i="2"/>
  <c r="AB132" i="2"/>
  <c r="BB143" i="2"/>
  <c r="BD143" i="2" s="1"/>
  <c r="BB151" i="2"/>
  <c r="BD151" i="2" s="1"/>
  <c r="T194" i="2"/>
  <c r="W176" i="2"/>
  <c r="T179" i="2"/>
  <c r="T139" i="2"/>
  <c r="W139" i="2" s="1"/>
  <c r="AS144" i="2"/>
  <c r="AV144" i="2" s="1"/>
  <c r="AY144" i="2" s="1"/>
  <c r="BB144" i="2"/>
  <c r="BD144" i="2" s="1"/>
  <c r="AS152" i="2"/>
  <c r="AV152" i="2" s="1"/>
  <c r="AY152" i="2" s="1"/>
  <c r="BB152" i="2"/>
  <c r="BD152" i="2" s="1"/>
  <c r="CE193" i="2"/>
  <c r="CE171" i="2"/>
  <c r="AO128" i="2"/>
  <c r="AN137" i="2"/>
  <c r="AP137" i="2" s="1"/>
  <c r="BQ154" i="2"/>
  <c r="BP146" i="2"/>
  <c r="BR146" i="2" s="1"/>
  <c r="BG146" i="2"/>
  <c r="BJ146" i="2" s="1"/>
  <c r="BM146" i="2" s="1"/>
  <c r="AN162" i="2"/>
  <c r="AP162" i="2" s="1"/>
  <c r="AB173" i="2"/>
  <c r="Z175" i="2"/>
  <c r="AB121" i="2"/>
  <c r="T125" i="2"/>
  <c r="W125" i="2" s="1"/>
  <c r="T134" i="2"/>
  <c r="W134" i="2" s="1"/>
  <c r="T135" i="2"/>
  <c r="W135" i="2" s="1"/>
  <c r="Q154" i="2"/>
  <c r="AP147" i="2"/>
  <c r="AE148" i="2"/>
  <c r="AH148" i="2" s="1"/>
  <c r="AK148" i="2" s="1"/>
  <c r="T156" i="2"/>
  <c r="W156" i="2" s="1"/>
  <c r="AE161" i="2"/>
  <c r="AH161" i="2" s="1"/>
  <c r="AK161" i="2" s="1"/>
  <c r="AN161" i="2"/>
  <c r="AP161" i="2" s="1"/>
  <c r="T163" i="2"/>
  <c r="W163" i="2" s="1"/>
  <c r="AE164" i="2"/>
  <c r="AH164" i="2" s="1"/>
  <c r="AK164" i="2" s="1"/>
  <c r="AN164" i="2"/>
  <c r="AP164" i="2" s="1"/>
  <c r="CE128" i="2"/>
  <c r="AE133" i="2"/>
  <c r="AH133" i="2" s="1"/>
  <c r="AK133" i="2" s="1"/>
  <c r="AN133" i="2"/>
  <c r="AP133" i="2" s="1"/>
  <c r="AE140" i="2"/>
  <c r="AH140" i="2" s="1"/>
  <c r="AK140" i="2" s="1"/>
  <c r="AN140" i="2"/>
  <c r="AP140" i="2" s="1"/>
  <c r="AS150" i="2"/>
  <c r="AV150" i="2" s="1"/>
  <c r="AY150" i="2" s="1"/>
  <c r="BB150" i="2"/>
  <c r="BD150" i="2" s="1"/>
  <c r="AN156" i="2"/>
  <c r="AP156" i="2" s="1"/>
  <c r="AE156" i="2"/>
  <c r="AH156" i="2" s="1"/>
  <c r="AK156" i="2" s="1"/>
  <c r="AN157" i="2"/>
  <c r="AP157" i="2" s="1"/>
  <c r="AE157" i="2"/>
  <c r="AH157" i="2" s="1"/>
  <c r="AK157" i="2" s="1"/>
  <c r="T159" i="2"/>
  <c r="W159" i="2" s="1"/>
  <c r="AE160" i="2"/>
  <c r="AH160" i="2" s="1"/>
  <c r="AK160" i="2" s="1"/>
  <c r="AN160" i="2"/>
  <c r="AP160" i="2" s="1"/>
  <c r="AE163" i="2"/>
  <c r="AH163" i="2" s="1"/>
  <c r="AK163" i="2" s="1"/>
  <c r="AN163" i="2"/>
  <c r="AP163" i="2" s="1"/>
  <c r="AN178" i="2"/>
  <c r="AP178" i="2" s="1"/>
  <c r="AE178" i="2"/>
  <c r="AH178" i="2" s="1"/>
  <c r="AK178" i="2" s="1"/>
  <c r="Z196" i="2"/>
  <c r="Z197" i="2" s="1"/>
  <c r="AB180" i="2"/>
  <c r="Z183" i="2"/>
  <c r="AB116" i="2"/>
  <c r="AB123" i="2"/>
  <c r="W129" i="2"/>
  <c r="T130" i="2"/>
  <c r="W130" i="2" s="1"/>
  <c r="T131" i="2"/>
  <c r="W131" i="2" s="1"/>
  <c r="AO154" i="2"/>
  <c r="T147" i="2"/>
  <c r="W147" i="2" s="1"/>
  <c r="BQ128" i="2"/>
  <c r="AB120" i="2"/>
  <c r="Z141" i="2"/>
  <c r="AB129" i="2"/>
  <c r="AB136" i="2"/>
  <c r="AS145" i="2"/>
  <c r="AV145" i="2" s="1"/>
  <c r="AY145" i="2" s="1"/>
  <c r="BB145" i="2"/>
  <c r="BD145" i="2" s="1"/>
  <c r="AE146" i="2"/>
  <c r="AH146" i="2" s="1"/>
  <c r="AK146" i="2" s="1"/>
  <c r="AN149" i="2"/>
  <c r="AP149" i="2" s="1"/>
  <c r="AE149" i="2"/>
  <c r="AH149" i="2" s="1"/>
  <c r="AK149" i="2" s="1"/>
  <c r="AS153" i="2"/>
  <c r="AV153" i="2" s="1"/>
  <c r="AY153" i="2" s="1"/>
  <c r="BB153" i="2"/>
  <c r="BD153" i="2" s="1"/>
  <c r="AB172" i="2"/>
  <c r="AA175" i="2"/>
  <c r="W174" i="2"/>
  <c r="T155" i="2"/>
  <c r="AB130" i="2"/>
  <c r="AB134" i="2"/>
  <c r="AB138" i="2"/>
  <c r="AB159" i="2"/>
  <c r="T162" i="2"/>
  <c r="W162" i="2" s="1"/>
  <c r="T193" i="2"/>
  <c r="AA167" i="2"/>
  <c r="Q210" i="2"/>
  <c r="Q211" i="2" s="1"/>
  <c r="Q171" i="2"/>
  <c r="T169" i="2"/>
  <c r="K175" i="2"/>
  <c r="K179" i="2" s="1"/>
  <c r="AB194" i="2"/>
  <c r="AE176" i="2"/>
  <c r="AB179" i="2"/>
  <c r="AN177" i="2"/>
  <c r="AP177" i="2" s="1"/>
  <c r="CE141" i="2"/>
  <c r="AB131" i="2"/>
  <c r="T132" i="2"/>
  <c r="W132" i="2" s="1"/>
  <c r="AB135" i="2"/>
  <c r="T136" i="2"/>
  <c r="W136" i="2" s="1"/>
  <c r="AB139" i="2"/>
  <c r="T140" i="2"/>
  <c r="W140" i="2" s="1"/>
  <c r="AB155" i="2"/>
  <c r="BC167" i="2"/>
  <c r="CE167" i="2"/>
  <c r="T158" i="2"/>
  <c r="W158" i="2" s="1"/>
  <c r="T164" i="2"/>
  <c r="W164" i="2" s="1"/>
  <c r="AN176" i="2"/>
  <c r="W178" i="2"/>
  <c r="T157" i="2"/>
  <c r="W157" i="2" s="1"/>
  <c r="AB165" i="2"/>
  <c r="BB166" i="2"/>
  <c r="BD166" i="2" s="1"/>
  <c r="AS166" i="2"/>
  <c r="AV166" i="2" s="1"/>
  <c r="AY166" i="2" s="1"/>
  <c r="Q167" i="2"/>
  <c r="T172" i="2"/>
  <c r="Q175" i="2"/>
  <c r="AO194" i="2"/>
  <c r="AO195" i="2" s="1"/>
  <c r="AO179" i="2"/>
  <c r="BQ179" i="2"/>
  <c r="BQ194" i="2"/>
  <c r="BQ195" i="2" s="1"/>
  <c r="AA183" i="2"/>
  <c r="AA196" i="2"/>
  <c r="AA197" i="2" s="1"/>
  <c r="CE183" i="2"/>
  <c r="CE196" i="2"/>
  <c r="CE197" i="2" s="1"/>
  <c r="AB170" i="2"/>
  <c r="AO171" i="2"/>
  <c r="Z194" i="2"/>
  <c r="Z179" i="2"/>
  <c r="T182" i="2"/>
  <c r="B185" i="2"/>
  <c r="N203" i="2"/>
  <c r="CE175" i="2"/>
  <c r="Z193" i="2"/>
  <c r="Z171" i="2"/>
  <c r="AB168" i="2"/>
  <c r="CE194" i="2"/>
  <c r="CE179" i="2"/>
  <c r="Q183" i="2"/>
  <c r="B186" i="2"/>
  <c r="AA193" i="2"/>
  <c r="AA195" i="2" s="1"/>
  <c r="Q193" i="2"/>
  <c r="Z210" i="2"/>
  <c r="Z211" i="2" s="1"/>
  <c r="AB169" i="2"/>
  <c r="Q196" i="2"/>
  <c r="CB195" i="2"/>
  <c r="BT195" i="2"/>
  <c r="CC195" i="2"/>
  <c r="N211" i="2"/>
  <c r="BE195" i="2"/>
  <c r="U218" i="2"/>
  <c r="AF195" i="2"/>
  <c r="CC209" i="2"/>
  <c r="B212" i="2"/>
  <c r="BW203" i="2"/>
  <c r="N209" i="2"/>
  <c r="AJ209" i="2"/>
  <c r="AT203" i="2"/>
  <c r="BN203" i="2"/>
  <c r="Y209" i="2"/>
  <c r="AD203" i="2"/>
  <c r="AM203" i="2"/>
  <c r="AU203" i="2"/>
  <c r="BE203" i="2"/>
  <c r="BO203" i="2"/>
  <c r="BZ203" i="2"/>
  <c r="BK209" i="2"/>
  <c r="BL209" i="2"/>
  <c r="M212" i="2"/>
  <c r="A9" i="1"/>
  <c r="L9" i="1"/>
  <c r="B9" i="1" s="1"/>
  <c r="C12" i="1"/>
  <c r="A12" i="1"/>
  <c r="C172" i="1"/>
  <c r="A172" i="1"/>
  <c r="L172" i="1"/>
  <c r="B172" i="1" s="1"/>
  <c r="C13" i="1"/>
  <c r="C53" i="1"/>
  <c r="L14" i="1"/>
  <c r="B14" i="1" s="1"/>
  <c r="M185" i="2" l="1"/>
  <c r="BP148" i="2"/>
  <c r="BR148" i="2" s="1"/>
  <c r="BG148" i="2"/>
  <c r="BJ148" i="2" s="1"/>
  <c r="BM148" i="2" s="1"/>
  <c r="AE78" i="2"/>
  <c r="AH78" i="2" s="1"/>
  <c r="AK78" i="2" s="1"/>
  <c r="T195" i="2"/>
  <c r="L203" i="2"/>
  <c r="AE49" i="2"/>
  <c r="AH49" i="2" s="1"/>
  <c r="AK49" i="2" s="1"/>
  <c r="AB102" i="2"/>
  <c r="AN49" i="2"/>
  <c r="AP49" i="2" s="1"/>
  <c r="BB49" i="2" s="1"/>
  <c r="BD49" i="2" s="1"/>
  <c r="BC209" i="2"/>
  <c r="AN105" i="2"/>
  <c r="AP105" i="2" s="1"/>
  <c r="AA209" i="2"/>
  <c r="W63" i="2"/>
  <c r="BK3" i="2"/>
  <c r="BB43" i="2"/>
  <c r="BD43" i="2" s="1"/>
  <c r="AB154" i="2"/>
  <c r="AN30" i="2"/>
  <c r="AP30" i="2" s="1"/>
  <c r="AS30" i="2" s="1"/>
  <c r="AV30" i="2" s="1"/>
  <c r="AY30" i="2" s="1"/>
  <c r="AS56" i="2"/>
  <c r="AV56" i="2" s="1"/>
  <c r="AY56" i="2" s="1"/>
  <c r="BB56" i="2"/>
  <c r="BD56" i="2" s="1"/>
  <c r="AS91" i="2"/>
  <c r="AV91" i="2" s="1"/>
  <c r="AY91" i="2" s="1"/>
  <c r="BB91" i="2"/>
  <c r="BD91" i="2" s="1"/>
  <c r="BG91" i="2" s="1"/>
  <c r="BJ91" i="2" s="1"/>
  <c r="BM91" i="2" s="1"/>
  <c r="T128" i="2"/>
  <c r="W73" i="2"/>
  <c r="T190" i="2"/>
  <c r="T192" i="2"/>
  <c r="Z218" i="2"/>
  <c r="AH37" i="2"/>
  <c r="AE191" i="2"/>
  <c r="AE91" i="2"/>
  <c r="AH91" i="2" s="1"/>
  <c r="AK91" i="2" s="1"/>
  <c r="T191" i="2"/>
  <c r="T187" i="2"/>
  <c r="T189" i="2"/>
  <c r="AB187" i="2"/>
  <c r="AB189" i="2"/>
  <c r="AP37" i="2"/>
  <c r="AN191" i="2"/>
  <c r="AE94" i="2"/>
  <c r="AH94" i="2" s="1"/>
  <c r="AK94" i="2" s="1"/>
  <c r="AN94" i="2"/>
  <c r="AP94" i="2" s="1"/>
  <c r="Z209" i="2"/>
  <c r="W89" i="2"/>
  <c r="T188" i="2"/>
  <c r="AE18" i="2"/>
  <c r="AH18" i="2" s="1"/>
  <c r="AE57" i="2"/>
  <c r="AH57" i="2" s="1"/>
  <c r="AK57" i="2" s="1"/>
  <c r="AE56" i="2"/>
  <c r="AH56" i="2" s="1"/>
  <c r="AK56" i="2" s="1"/>
  <c r="AB190" i="2"/>
  <c r="AB192" i="2"/>
  <c r="AB188" i="2"/>
  <c r="Z203" i="2"/>
  <c r="BC203" i="2"/>
  <c r="T141" i="2"/>
  <c r="W207" i="2"/>
  <c r="AN15" i="2"/>
  <c r="AP15" i="2" s="1"/>
  <c r="AS15" i="2" s="1"/>
  <c r="AE100" i="2"/>
  <c r="AH100" i="2" s="1"/>
  <c r="AK100" i="2" s="1"/>
  <c r="AN100" i="2"/>
  <c r="AP100" i="2" s="1"/>
  <c r="AN93" i="2"/>
  <c r="AE93" i="2"/>
  <c r="AH93" i="2" s="1"/>
  <c r="AK93" i="2" s="1"/>
  <c r="AN80" i="2"/>
  <c r="AP80" i="2" s="1"/>
  <c r="AE80" i="2"/>
  <c r="AH80" i="2" s="1"/>
  <c r="AK80" i="2" s="1"/>
  <c r="AN181" i="2"/>
  <c r="AP181" i="2" s="1"/>
  <c r="CE209" i="2"/>
  <c r="Q203" i="2"/>
  <c r="AE107" i="2"/>
  <c r="AH107" i="2" s="1"/>
  <c r="AK107" i="2" s="1"/>
  <c r="AN107" i="2"/>
  <c r="AP107" i="2" s="1"/>
  <c r="BB60" i="2"/>
  <c r="BD60" i="2" s="1"/>
  <c r="AS60" i="2"/>
  <c r="AV60" i="2" s="1"/>
  <c r="AY60" i="2" s="1"/>
  <c r="T50" i="2"/>
  <c r="Q209" i="2"/>
  <c r="AN35" i="2"/>
  <c r="AP35" i="2" s="1"/>
  <c r="AE35" i="2"/>
  <c r="AH35" i="2" s="1"/>
  <c r="AK35" i="2" s="1"/>
  <c r="AN29" i="2"/>
  <c r="AP29" i="2" s="1"/>
  <c r="AE29" i="2"/>
  <c r="AH29" i="2" s="1"/>
  <c r="AK29" i="2" s="1"/>
  <c r="BC218" i="2"/>
  <c r="AE101" i="2"/>
  <c r="AH101" i="2" s="1"/>
  <c r="AK101" i="2" s="1"/>
  <c r="AN101" i="2"/>
  <c r="AP101" i="2" s="1"/>
  <c r="W154" i="2"/>
  <c r="AS33" i="2"/>
  <c r="AV33" i="2" s="1"/>
  <c r="AY33" i="2" s="1"/>
  <c r="AN31" i="2"/>
  <c r="AP31" i="2" s="1"/>
  <c r="AE31" i="2"/>
  <c r="AH31" i="2" s="1"/>
  <c r="AK31" i="2" s="1"/>
  <c r="BB52" i="2"/>
  <c r="BD52" i="2" s="1"/>
  <c r="AS52" i="2"/>
  <c r="AV52" i="2" s="1"/>
  <c r="AY52" i="2" s="1"/>
  <c r="T102" i="2"/>
  <c r="AO203" i="2"/>
  <c r="AN112" i="2"/>
  <c r="AP112" i="2" s="1"/>
  <c r="AE112" i="2"/>
  <c r="AH112" i="2" s="1"/>
  <c r="AK112" i="2" s="1"/>
  <c r="AA218" i="2"/>
  <c r="AN124" i="2"/>
  <c r="AP124" i="2" s="1"/>
  <c r="AE124" i="2"/>
  <c r="AH124" i="2" s="1"/>
  <c r="AK124" i="2" s="1"/>
  <c r="AN106" i="2"/>
  <c r="AP106" i="2" s="1"/>
  <c r="AE106" i="2"/>
  <c r="AH106" i="2" s="1"/>
  <c r="AK106" i="2" s="1"/>
  <c r="AN142" i="2"/>
  <c r="AE142" i="2"/>
  <c r="AH142" i="2" s="1"/>
  <c r="AK142" i="2" s="1"/>
  <c r="AE138" i="2"/>
  <c r="AH138" i="2" s="1"/>
  <c r="AK138" i="2" s="1"/>
  <c r="AN138" i="2"/>
  <c r="AP138" i="2" s="1"/>
  <c r="AE109" i="2"/>
  <c r="AH109" i="2" s="1"/>
  <c r="AK109" i="2" s="1"/>
  <c r="AN109" i="2"/>
  <c r="AP109" i="2" s="1"/>
  <c r="AP103" i="2"/>
  <c r="AH77" i="2"/>
  <c r="AN114" i="2"/>
  <c r="AP114" i="2" s="1"/>
  <c r="AE114" i="2"/>
  <c r="AH114" i="2" s="1"/>
  <c r="AK114" i="2" s="1"/>
  <c r="AS104" i="2"/>
  <c r="AV104" i="2" s="1"/>
  <c r="AY104" i="2" s="1"/>
  <c r="BB104" i="2"/>
  <c r="BD104" i="2" s="1"/>
  <c r="AH4" i="2"/>
  <c r="AL3" i="2"/>
  <c r="AK4" i="2" s="1"/>
  <c r="BB78" i="2"/>
  <c r="BD78" i="2" s="1"/>
  <c r="AS78" i="2"/>
  <c r="AV78" i="2" s="1"/>
  <c r="AY78" i="2" s="1"/>
  <c r="BG92" i="2"/>
  <c r="BJ92" i="2" s="1"/>
  <c r="BM92" i="2" s="1"/>
  <c r="BP92" i="2"/>
  <c r="BR92" i="2" s="1"/>
  <c r="T199" i="2"/>
  <c r="W66" i="2"/>
  <c r="W199" i="2" s="1"/>
  <c r="T201" i="2"/>
  <c r="W75" i="2"/>
  <c r="W201" i="2" s="1"/>
  <c r="T175" i="2"/>
  <c r="W172" i="2"/>
  <c r="AE159" i="2"/>
  <c r="AH159" i="2" s="1"/>
  <c r="AK159" i="2" s="1"/>
  <c r="AN159" i="2"/>
  <c r="AP159" i="2" s="1"/>
  <c r="AS149" i="2"/>
  <c r="BB149" i="2"/>
  <c r="BD149" i="2" s="1"/>
  <c r="AN123" i="2"/>
  <c r="AP123" i="2" s="1"/>
  <c r="AE123" i="2"/>
  <c r="BB156" i="2"/>
  <c r="BD156" i="2" s="1"/>
  <c r="AS156" i="2"/>
  <c r="AV156" i="2" s="1"/>
  <c r="AY156" i="2" s="1"/>
  <c r="AS133" i="2"/>
  <c r="AV133" i="2" s="1"/>
  <c r="AY133" i="2" s="1"/>
  <c r="BB133" i="2"/>
  <c r="BD133" i="2" s="1"/>
  <c r="BB164" i="2"/>
  <c r="BD164" i="2" s="1"/>
  <c r="AS164" i="2"/>
  <c r="AS162" i="2"/>
  <c r="BB162" i="2"/>
  <c r="BD162" i="2" s="1"/>
  <c r="AN122" i="2"/>
  <c r="AP122" i="2" s="1"/>
  <c r="AE122" i="2"/>
  <c r="AH154" i="2"/>
  <c r="BG96" i="2"/>
  <c r="BJ96" i="2" s="1"/>
  <c r="BM96" i="2" s="1"/>
  <c r="BP96" i="2"/>
  <c r="BR96" i="2" s="1"/>
  <c r="AE70" i="2"/>
  <c r="AN70" i="2"/>
  <c r="AP70" i="2" s="1"/>
  <c r="AE28" i="2"/>
  <c r="AN28" i="2"/>
  <c r="AB40" i="2"/>
  <c r="BB87" i="2"/>
  <c r="BD87" i="2" s="1"/>
  <c r="AS87" i="2"/>
  <c r="AV87" i="2" s="1"/>
  <c r="AY87" i="2" s="1"/>
  <c r="AE71" i="2"/>
  <c r="AN71" i="2"/>
  <c r="AP71" i="2" s="1"/>
  <c r="BB34" i="2"/>
  <c r="BD34" i="2" s="1"/>
  <c r="AS34" i="2"/>
  <c r="T216" i="2"/>
  <c r="W8" i="2"/>
  <c r="T17" i="2"/>
  <c r="BB54" i="2"/>
  <c r="BD54" i="2" s="1"/>
  <c r="AS54" i="2"/>
  <c r="AV54" i="2" s="1"/>
  <c r="AY54" i="2" s="1"/>
  <c r="BU4" i="2"/>
  <c r="BY3" i="2"/>
  <c r="AP18" i="2"/>
  <c r="AN79" i="2"/>
  <c r="AP79" i="2" s="1"/>
  <c r="AE79" i="2"/>
  <c r="BB82" i="2"/>
  <c r="BD82" i="2" s="1"/>
  <c r="AS82" i="2"/>
  <c r="BB16" i="2"/>
  <c r="BD16" i="2" s="1"/>
  <c r="AS16" i="2"/>
  <c r="BB15" i="2"/>
  <c r="BD15" i="2" s="1"/>
  <c r="BP117" i="2"/>
  <c r="BR117" i="2" s="1"/>
  <c r="BG117" i="2"/>
  <c r="BJ117" i="2" s="1"/>
  <c r="BM117" i="2" s="1"/>
  <c r="BB30" i="2"/>
  <c r="BD30" i="2" s="1"/>
  <c r="BB22" i="2"/>
  <c r="BD22" i="2" s="1"/>
  <c r="AS22" i="2"/>
  <c r="AV22" i="2" s="1"/>
  <c r="AY22" i="2" s="1"/>
  <c r="BB181" i="2"/>
  <c r="BD181" i="2" s="1"/>
  <c r="AS181" i="2"/>
  <c r="AV181" i="2" s="1"/>
  <c r="AY181" i="2" s="1"/>
  <c r="AB115" i="2"/>
  <c r="T76" i="2"/>
  <c r="W64" i="2"/>
  <c r="Q195" i="2"/>
  <c r="AN170" i="2"/>
  <c r="AP170" i="2" s="1"/>
  <c r="AE170" i="2"/>
  <c r="AE131" i="2"/>
  <c r="AN131" i="2"/>
  <c r="AP131" i="2" s="1"/>
  <c r="T210" i="2"/>
  <c r="W169" i="2"/>
  <c r="AB128" i="2"/>
  <c r="AE116" i="2"/>
  <c r="AN116" i="2"/>
  <c r="BB160" i="2"/>
  <c r="BD160" i="2" s="1"/>
  <c r="AS160" i="2"/>
  <c r="AV160" i="2" s="1"/>
  <c r="AY160" i="2" s="1"/>
  <c r="BP150" i="2"/>
  <c r="BR150" i="2" s="1"/>
  <c r="BG150" i="2"/>
  <c r="BJ150" i="2" s="1"/>
  <c r="BM150" i="2" s="1"/>
  <c r="BG144" i="2"/>
  <c r="BJ144" i="2" s="1"/>
  <c r="BM144" i="2" s="1"/>
  <c r="BP144" i="2"/>
  <c r="BR144" i="2" s="1"/>
  <c r="BP182" i="2"/>
  <c r="BR182" i="2" s="1"/>
  <c r="BG182" i="2"/>
  <c r="BJ182" i="2" s="1"/>
  <c r="BM182" i="2" s="1"/>
  <c r="T115" i="2"/>
  <c r="W103" i="2"/>
  <c r="AH103" i="2"/>
  <c r="AP77" i="2"/>
  <c r="W128" i="2"/>
  <c r="AV96" i="2"/>
  <c r="AY96" i="2" s="1"/>
  <c r="AE68" i="2"/>
  <c r="AH68" i="2" s="1"/>
  <c r="AK68" i="2" s="1"/>
  <c r="AN68" i="2"/>
  <c r="AP68" i="2" s="1"/>
  <c r="AE69" i="2"/>
  <c r="AH69" i="2" s="1"/>
  <c r="AK69" i="2" s="1"/>
  <c r="AN69" i="2"/>
  <c r="AP69" i="2" s="1"/>
  <c r="AE32" i="2"/>
  <c r="AH32" i="2" s="1"/>
  <c r="AK32" i="2" s="1"/>
  <c r="AN32" i="2"/>
  <c r="AP32" i="2" s="1"/>
  <c r="AS44" i="2"/>
  <c r="BB44" i="2"/>
  <c r="BD44" i="2" s="1"/>
  <c r="AN58" i="2"/>
  <c r="AP58" i="2" s="1"/>
  <c r="AE58" i="2"/>
  <c r="AH58" i="2" s="1"/>
  <c r="AK58" i="2" s="1"/>
  <c r="BP43" i="2"/>
  <c r="BR43" i="2" s="1"/>
  <c r="BG43" i="2"/>
  <c r="AB217" i="2"/>
  <c r="AN14" i="2"/>
  <c r="AE14" i="2"/>
  <c r="BG24" i="2"/>
  <c r="BJ24" i="2" s="1"/>
  <c r="BM24" i="2" s="1"/>
  <c r="BP24" i="2"/>
  <c r="BR24" i="2" s="1"/>
  <c r="BP145" i="2"/>
  <c r="BR145" i="2" s="1"/>
  <c r="BG145" i="2"/>
  <c r="BJ145" i="2" s="1"/>
  <c r="BM145" i="2" s="1"/>
  <c r="CD146" i="2"/>
  <c r="BU146" i="2"/>
  <c r="BX146" i="2" s="1"/>
  <c r="CA146" i="2" s="1"/>
  <c r="BP151" i="2"/>
  <c r="BR151" i="2" s="1"/>
  <c r="BG151" i="2"/>
  <c r="BJ151" i="2" s="1"/>
  <c r="BM151" i="2" s="1"/>
  <c r="AB202" i="2"/>
  <c r="AE39" i="2"/>
  <c r="AN39" i="2"/>
  <c r="AE23" i="2"/>
  <c r="AH23" i="2" s="1"/>
  <c r="AK23" i="2" s="1"/>
  <c r="AN23" i="2"/>
  <c r="AP23" i="2" s="1"/>
  <c r="BP56" i="2"/>
  <c r="BR56" i="2" s="1"/>
  <c r="BG56" i="2"/>
  <c r="BJ56" i="2" s="1"/>
  <c r="BM56" i="2" s="1"/>
  <c r="Q197" i="2"/>
  <c r="AB193" i="2"/>
  <c r="AB195" i="2" s="1"/>
  <c r="AN168" i="2"/>
  <c r="AB171" i="2"/>
  <c r="AE168" i="2"/>
  <c r="AN165" i="2"/>
  <c r="AP165" i="2" s="1"/>
  <c r="AE165" i="2"/>
  <c r="AN194" i="2"/>
  <c r="AN179" i="2"/>
  <c r="AP176" i="2"/>
  <c r="T171" i="2"/>
  <c r="AE130" i="2"/>
  <c r="AN130" i="2"/>
  <c r="AP130" i="2" s="1"/>
  <c r="AE136" i="2"/>
  <c r="AH136" i="2" s="1"/>
  <c r="AK136" i="2" s="1"/>
  <c r="AN136" i="2"/>
  <c r="AP136" i="2" s="1"/>
  <c r="AS161" i="2"/>
  <c r="BB161" i="2"/>
  <c r="BD161" i="2" s="1"/>
  <c r="AS147" i="2"/>
  <c r="BB147" i="2"/>
  <c r="BD147" i="2" s="1"/>
  <c r="AS137" i="2"/>
  <c r="AV137" i="2" s="1"/>
  <c r="AY137" i="2" s="1"/>
  <c r="BB137" i="2"/>
  <c r="BD137" i="2" s="1"/>
  <c r="BP143" i="2"/>
  <c r="BR143" i="2" s="1"/>
  <c r="BG143" i="2"/>
  <c r="BB110" i="2"/>
  <c r="BD110" i="2" s="1"/>
  <c r="AS110" i="2"/>
  <c r="AV110" i="2" s="1"/>
  <c r="AY110" i="2" s="1"/>
  <c r="AS158" i="2"/>
  <c r="AV158" i="2" s="1"/>
  <c r="AY158" i="2" s="1"/>
  <c r="BB158" i="2"/>
  <c r="BD158" i="2" s="1"/>
  <c r="AB201" i="2"/>
  <c r="AE75" i="2"/>
  <c r="AN75" i="2"/>
  <c r="BB99" i="2"/>
  <c r="BD99" i="2" s="1"/>
  <c r="AS99" i="2"/>
  <c r="BP91" i="2"/>
  <c r="BR91" i="2" s="1"/>
  <c r="BB47" i="2"/>
  <c r="BD47" i="2" s="1"/>
  <c r="AS47" i="2"/>
  <c r="BB85" i="2"/>
  <c r="BD85" i="2" s="1"/>
  <c r="AS85" i="2"/>
  <c r="AV85" i="2" s="1"/>
  <c r="AY85" i="2" s="1"/>
  <c r="AB205" i="2"/>
  <c r="AN65" i="2"/>
  <c r="AE65" i="2"/>
  <c r="L209" i="2"/>
  <c r="AB200" i="2"/>
  <c r="AN10" i="2"/>
  <c r="AE10" i="2"/>
  <c r="T202" i="2"/>
  <c r="W39" i="2"/>
  <c r="AH11" i="2"/>
  <c r="T27" i="2"/>
  <c r="W18" i="2"/>
  <c r="AH62" i="2"/>
  <c r="AK62" i="2" s="1"/>
  <c r="BP42" i="2"/>
  <c r="BR42" i="2" s="1"/>
  <c r="BG42" i="2"/>
  <c r="AB76" i="2"/>
  <c r="AN64" i="2"/>
  <c r="AE64" i="2"/>
  <c r="BB25" i="2"/>
  <c r="BD25" i="2" s="1"/>
  <c r="AS25" i="2"/>
  <c r="AV25" i="2" s="1"/>
  <c r="AY25" i="2" s="1"/>
  <c r="BB13" i="2"/>
  <c r="BD13" i="2" s="1"/>
  <c r="AS13" i="2"/>
  <c r="AV13" i="2" s="1"/>
  <c r="AY13" i="2" s="1"/>
  <c r="BB21" i="2"/>
  <c r="BD21" i="2" s="1"/>
  <c r="AS21" i="2"/>
  <c r="BB57" i="2"/>
  <c r="BD57" i="2" s="1"/>
  <c r="AS57" i="2"/>
  <c r="AV57" i="2" s="1"/>
  <c r="AY57" i="2" s="1"/>
  <c r="T4" i="2"/>
  <c r="X3" i="2"/>
  <c r="W4" i="2" s="1"/>
  <c r="BB177" i="2"/>
  <c r="BD177" i="2" s="1"/>
  <c r="AS177" i="2"/>
  <c r="AV177" i="2" s="1"/>
  <c r="AY177" i="2" s="1"/>
  <c r="AB175" i="2"/>
  <c r="AN172" i="2"/>
  <c r="AE172" i="2"/>
  <c r="AE180" i="2"/>
  <c r="AB196" i="2"/>
  <c r="AB197" i="2" s="1"/>
  <c r="AB183" i="2"/>
  <c r="AN180" i="2"/>
  <c r="AB208" i="2"/>
  <c r="AN38" i="2"/>
  <c r="AE38" i="2"/>
  <c r="W182" i="2"/>
  <c r="W183" i="2" s="1"/>
  <c r="T183" i="2"/>
  <c r="AE139" i="2"/>
  <c r="AH139" i="2" s="1"/>
  <c r="AK139" i="2" s="1"/>
  <c r="AN139" i="2"/>
  <c r="AP139" i="2" s="1"/>
  <c r="AE194" i="2"/>
  <c r="AE179" i="2"/>
  <c r="AH176" i="2"/>
  <c r="BP153" i="2"/>
  <c r="BR153" i="2" s="1"/>
  <c r="BG153" i="2"/>
  <c r="BJ153" i="2" s="1"/>
  <c r="BM153" i="2" s="1"/>
  <c r="AE129" i="2"/>
  <c r="AN129" i="2"/>
  <c r="AB141" i="2"/>
  <c r="AE121" i="2"/>
  <c r="AN121" i="2"/>
  <c r="AP121" i="2" s="1"/>
  <c r="AE108" i="2"/>
  <c r="AH108" i="2" s="1"/>
  <c r="AK108" i="2" s="1"/>
  <c r="AN108" i="2"/>
  <c r="AP108" i="2" s="1"/>
  <c r="CD148" i="2"/>
  <c r="BU148" i="2"/>
  <c r="BX148" i="2" s="1"/>
  <c r="CA148" i="2" s="1"/>
  <c r="AK90" i="2"/>
  <c r="AS105" i="2"/>
  <c r="AV105" i="2" s="1"/>
  <c r="AY105" i="2" s="1"/>
  <c r="BB105" i="2"/>
  <c r="BD105" i="2" s="1"/>
  <c r="BB118" i="2"/>
  <c r="BD118" i="2" s="1"/>
  <c r="AS118" i="2"/>
  <c r="AV118" i="2" s="1"/>
  <c r="AY118" i="2" s="1"/>
  <c r="BB127" i="2"/>
  <c r="BD127" i="2" s="1"/>
  <c r="AS127" i="2"/>
  <c r="AV127" i="2" s="1"/>
  <c r="AY127" i="2" s="1"/>
  <c r="AB207" i="2"/>
  <c r="AE74" i="2"/>
  <c r="AN74" i="2"/>
  <c r="T63" i="2"/>
  <c r="AS98" i="2"/>
  <c r="AV98" i="2" s="1"/>
  <c r="AY98" i="2" s="1"/>
  <c r="BB98" i="2"/>
  <c r="BD98" i="2" s="1"/>
  <c r="AE50" i="2"/>
  <c r="AH41" i="2"/>
  <c r="AP11" i="2"/>
  <c r="BP55" i="2"/>
  <c r="BR55" i="2" s="1"/>
  <c r="BG55" i="2"/>
  <c r="BJ55" i="2" s="1"/>
  <c r="BM55" i="2" s="1"/>
  <c r="BB62" i="2"/>
  <c r="BD62" i="2" s="1"/>
  <c r="AS62" i="2"/>
  <c r="AV62" i="2" s="1"/>
  <c r="AY62" i="2" s="1"/>
  <c r="BB20" i="2"/>
  <c r="BD20" i="2" s="1"/>
  <c r="AS20" i="2"/>
  <c r="BG61" i="2"/>
  <c r="BJ61" i="2" s="1"/>
  <c r="BM61" i="2" s="1"/>
  <c r="BP61" i="2"/>
  <c r="BR61" i="2" s="1"/>
  <c r="BP33" i="2"/>
  <c r="BR33" i="2" s="1"/>
  <c r="BG33" i="2"/>
  <c r="AE67" i="2"/>
  <c r="AH67" i="2" s="1"/>
  <c r="AK67" i="2" s="1"/>
  <c r="AN67" i="2"/>
  <c r="AP67" i="2" s="1"/>
  <c r="BB83" i="2"/>
  <c r="BD83" i="2" s="1"/>
  <c r="AS83" i="2"/>
  <c r="AV83" i="2" s="1"/>
  <c r="AY83" i="2" s="1"/>
  <c r="T217" i="2"/>
  <c r="W14" i="2"/>
  <c r="W217" i="2" s="1"/>
  <c r="AB206" i="2"/>
  <c r="AN9" i="2"/>
  <c r="AE9" i="2"/>
  <c r="BG95" i="2"/>
  <c r="BJ95" i="2" s="1"/>
  <c r="BM95" i="2" s="1"/>
  <c r="BP95" i="2"/>
  <c r="BR95" i="2" s="1"/>
  <c r="BB46" i="2"/>
  <c r="BD46" i="2" s="1"/>
  <c r="AS46" i="2"/>
  <c r="BB26" i="2"/>
  <c r="BD26" i="2" s="1"/>
  <c r="AS26" i="2"/>
  <c r="AV26" i="2" s="1"/>
  <c r="AY26" i="2" s="1"/>
  <c r="BP166" i="2"/>
  <c r="BR166" i="2" s="1"/>
  <c r="BG166" i="2"/>
  <c r="BJ166" i="2" s="1"/>
  <c r="BM166" i="2" s="1"/>
  <c r="AB167" i="2"/>
  <c r="AN155" i="2"/>
  <c r="AE155" i="2"/>
  <c r="AE134" i="2"/>
  <c r="AH134" i="2" s="1"/>
  <c r="AK134" i="2" s="1"/>
  <c r="AN134" i="2"/>
  <c r="AP134" i="2" s="1"/>
  <c r="AE154" i="2"/>
  <c r="BB111" i="2"/>
  <c r="BD111" i="2" s="1"/>
  <c r="AS111" i="2"/>
  <c r="AV111" i="2" s="1"/>
  <c r="AY111" i="2" s="1"/>
  <c r="T154" i="2"/>
  <c r="W102" i="2"/>
  <c r="Z195" i="2"/>
  <c r="BB178" i="2"/>
  <c r="BD178" i="2" s="1"/>
  <c r="AS178" i="2"/>
  <c r="AV178" i="2" s="1"/>
  <c r="AY178" i="2" s="1"/>
  <c r="AS157" i="2"/>
  <c r="BB157" i="2"/>
  <c r="BD157" i="2" s="1"/>
  <c r="AS140" i="2"/>
  <c r="AV140" i="2" s="1"/>
  <c r="AY140" i="2" s="1"/>
  <c r="BB140" i="2"/>
  <c r="BD140" i="2" s="1"/>
  <c r="AK154" i="2"/>
  <c r="CE195" i="2"/>
  <c r="AE132" i="2"/>
  <c r="AN132" i="2"/>
  <c r="AP132" i="2" s="1"/>
  <c r="AE102" i="2"/>
  <c r="AH95" i="2"/>
  <c r="AK95" i="2" s="1"/>
  <c r="BB113" i="2"/>
  <c r="BD113" i="2" s="1"/>
  <c r="AS113" i="2"/>
  <c r="AV113" i="2" s="1"/>
  <c r="AY113" i="2" s="1"/>
  <c r="AB199" i="2"/>
  <c r="AE66" i="2"/>
  <c r="AN66" i="2"/>
  <c r="BP97" i="2"/>
  <c r="BR97" i="2" s="1"/>
  <c r="BG97" i="2"/>
  <c r="BJ97" i="2" s="1"/>
  <c r="BM97" i="2" s="1"/>
  <c r="BB48" i="2"/>
  <c r="BD48" i="2" s="1"/>
  <c r="AS48" i="2"/>
  <c r="AV48" i="2" s="1"/>
  <c r="AY48" i="2" s="1"/>
  <c r="AS90" i="2"/>
  <c r="BB90" i="2"/>
  <c r="AP41" i="2"/>
  <c r="BB81" i="2"/>
  <c r="BD81" i="2" s="1"/>
  <c r="AS81" i="2"/>
  <c r="AV81" i="2" s="1"/>
  <c r="AY81" i="2" s="1"/>
  <c r="T205" i="2"/>
  <c r="W65" i="2"/>
  <c r="AB215" i="2"/>
  <c r="AN51" i="2"/>
  <c r="AB63" i="2"/>
  <c r="AE51" i="2"/>
  <c r="BB53" i="2"/>
  <c r="BD53" i="2" s="1"/>
  <c r="AS53" i="2"/>
  <c r="AV53" i="2" s="1"/>
  <c r="AY53" i="2" s="1"/>
  <c r="T215" i="2"/>
  <c r="T218" i="2" s="1"/>
  <c r="W11" i="2"/>
  <c r="W215" i="2" s="1"/>
  <c r="AB216" i="2"/>
  <c r="AN8" i="2"/>
  <c r="AN188" i="2" s="1"/>
  <c r="AB17" i="2"/>
  <c r="AE8" i="2"/>
  <c r="AE188" i="2" s="1"/>
  <c r="BJ4" i="2"/>
  <c r="BN3" i="2"/>
  <c r="BM4" i="2" s="1"/>
  <c r="AS45" i="2"/>
  <c r="BB45" i="2"/>
  <c r="BD45" i="2" s="1"/>
  <c r="AO218" i="2"/>
  <c r="AB27" i="2"/>
  <c r="AS49" i="2"/>
  <c r="AV49" i="2" s="1"/>
  <c r="AY49" i="2" s="1"/>
  <c r="BB19" i="2"/>
  <c r="BD19" i="2" s="1"/>
  <c r="AS19" i="2"/>
  <c r="BB86" i="2"/>
  <c r="BD86" i="2" s="1"/>
  <c r="AS86" i="2"/>
  <c r="BP125" i="2"/>
  <c r="BR125" i="2" s="1"/>
  <c r="BG125" i="2"/>
  <c r="BJ125" i="2" s="1"/>
  <c r="BM125" i="2" s="1"/>
  <c r="T200" i="2"/>
  <c r="W10" i="2"/>
  <c r="W200" i="2" s="1"/>
  <c r="BB59" i="2"/>
  <c r="BD59" i="2" s="1"/>
  <c r="AS59" i="2"/>
  <c r="AV59" i="2" s="1"/>
  <c r="AY59" i="2" s="1"/>
  <c r="AB210" i="2"/>
  <c r="AB211" i="2" s="1"/>
  <c r="AE169" i="2"/>
  <c r="AN169" i="2"/>
  <c r="AE135" i="2"/>
  <c r="AN135" i="2"/>
  <c r="AP135" i="2" s="1"/>
  <c r="K183" i="2"/>
  <c r="T167" i="2"/>
  <c r="W155" i="2"/>
  <c r="W167" i="2" s="1"/>
  <c r="AN120" i="2"/>
  <c r="AP120" i="2" s="1"/>
  <c r="AE120" i="2"/>
  <c r="AH120" i="2" s="1"/>
  <c r="AK120" i="2" s="1"/>
  <c r="W141" i="2"/>
  <c r="BB163" i="2"/>
  <c r="BD163" i="2" s="1"/>
  <c r="AS163" i="2"/>
  <c r="AV163" i="2" s="1"/>
  <c r="AY163" i="2" s="1"/>
  <c r="AE173" i="2"/>
  <c r="AH173" i="2" s="1"/>
  <c r="AK173" i="2" s="1"/>
  <c r="AN173" i="2"/>
  <c r="AP173" i="2" s="1"/>
  <c r="BG152" i="2"/>
  <c r="BJ152" i="2" s="1"/>
  <c r="BM152" i="2" s="1"/>
  <c r="BP152" i="2"/>
  <c r="BR152" i="2" s="1"/>
  <c r="W194" i="2"/>
  <c r="W179" i="2"/>
  <c r="AN126" i="2"/>
  <c r="AP126" i="2" s="1"/>
  <c r="AE126" i="2"/>
  <c r="AH126" i="2" s="1"/>
  <c r="AK126" i="2" s="1"/>
  <c r="BB174" i="2"/>
  <c r="BD174" i="2" s="1"/>
  <c r="AS174" i="2"/>
  <c r="AV174" i="2" s="1"/>
  <c r="AY174" i="2" s="1"/>
  <c r="BB119" i="2"/>
  <c r="BD119" i="2" s="1"/>
  <c r="AS119" i="2"/>
  <c r="AV119" i="2" s="1"/>
  <c r="AY119" i="2" s="1"/>
  <c r="T89" i="2"/>
  <c r="BB100" i="2"/>
  <c r="BD100" i="2" s="1"/>
  <c r="AS100" i="2"/>
  <c r="AV100" i="2" s="1"/>
  <c r="AY100" i="2" s="1"/>
  <c r="AE72" i="2"/>
  <c r="AH72" i="2" s="1"/>
  <c r="AK72" i="2" s="1"/>
  <c r="AN72" i="2"/>
  <c r="AP72" i="2" s="1"/>
  <c r="AE36" i="2"/>
  <c r="AH36" i="2" s="1"/>
  <c r="AK36" i="2" s="1"/>
  <c r="AN36" i="2"/>
  <c r="AP36" i="2" s="1"/>
  <c r="AE73" i="2"/>
  <c r="AN73" i="2"/>
  <c r="BB88" i="2"/>
  <c r="BD88" i="2" s="1"/>
  <c r="AS88" i="2"/>
  <c r="BB84" i="2"/>
  <c r="BD84" i="2" s="1"/>
  <c r="AS84" i="2"/>
  <c r="T206" i="2"/>
  <c r="W9" i="2"/>
  <c r="W206" i="2" s="1"/>
  <c r="Q218" i="2"/>
  <c r="T40" i="2"/>
  <c r="BG12" i="2"/>
  <c r="BJ12" i="2" s="1"/>
  <c r="BM12" i="2" s="1"/>
  <c r="BP12" i="2"/>
  <c r="BR12" i="2" s="1"/>
  <c r="AV4" i="2"/>
  <c r="AZ3" i="2"/>
  <c r="AY4" i="2" s="1"/>
  <c r="AN50" i="2" l="1"/>
  <c r="AP73" i="2"/>
  <c r="AN190" i="2"/>
  <c r="AN192" i="2"/>
  <c r="W190" i="2"/>
  <c r="W192" i="2"/>
  <c r="W189" i="2"/>
  <c r="W187" i="2"/>
  <c r="BB94" i="2"/>
  <c r="BD94" i="2" s="1"/>
  <c r="AS94" i="2"/>
  <c r="AV94" i="2" s="1"/>
  <c r="AY94" i="2" s="1"/>
  <c r="W188" i="2"/>
  <c r="AE189" i="2"/>
  <c r="AE187" i="2"/>
  <c r="AN189" i="2"/>
  <c r="AN187" i="2"/>
  <c r="AP191" i="2"/>
  <c r="AS37" i="2"/>
  <c r="BB37" i="2"/>
  <c r="AK37" i="2"/>
  <c r="AK191" i="2" s="1"/>
  <c r="AH191" i="2"/>
  <c r="AE190" i="2"/>
  <c r="AE192" i="2"/>
  <c r="BB106" i="2"/>
  <c r="BD106" i="2" s="1"/>
  <c r="AS106" i="2"/>
  <c r="AV106" i="2" s="1"/>
  <c r="AY106" i="2" s="1"/>
  <c r="BG60" i="2"/>
  <c r="BP60" i="2"/>
  <c r="BR60" i="2" s="1"/>
  <c r="B146" i="2"/>
  <c r="AS124" i="2"/>
  <c r="AV124" i="2" s="1"/>
  <c r="AY124" i="2" s="1"/>
  <c r="BB124" i="2"/>
  <c r="BD124" i="2" s="1"/>
  <c r="BB29" i="2"/>
  <c r="BD29" i="2" s="1"/>
  <c r="AS29" i="2"/>
  <c r="AV29" i="2" s="1"/>
  <c r="AY29" i="2" s="1"/>
  <c r="BG52" i="2"/>
  <c r="BJ52" i="2" s="1"/>
  <c r="BM52" i="2" s="1"/>
  <c r="BP52" i="2"/>
  <c r="BR52" i="2" s="1"/>
  <c r="AS107" i="2"/>
  <c r="AV107" i="2" s="1"/>
  <c r="AY107" i="2" s="1"/>
  <c r="BB107" i="2"/>
  <c r="BD107" i="2" s="1"/>
  <c r="BB31" i="2"/>
  <c r="BD31" i="2" s="1"/>
  <c r="AS31" i="2"/>
  <c r="AV31" i="2" s="1"/>
  <c r="AY31" i="2" s="1"/>
  <c r="AP93" i="2"/>
  <c r="AN102" i="2"/>
  <c r="AN89" i="2"/>
  <c r="BB35" i="2"/>
  <c r="BD35" i="2" s="1"/>
  <c r="AS35" i="2"/>
  <c r="AV35" i="2" s="1"/>
  <c r="AY35" i="2" s="1"/>
  <c r="AB203" i="2"/>
  <c r="AE215" i="2"/>
  <c r="BB112" i="2"/>
  <c r="BD112" i="2" s="1"/>
  <c r="AS112" i="2"/>
  <c r="AV112" i="2" s="1"/>
  <c r="AY112" i="2" s="1"/>
  <c r="AN154" i="2"/>
  <c r="AP142" i="2"/>
  <c r="AS101" i="2"/>
  <c r="AV101" i="2" s="1"/>
  <c r="AY101" i="2" s="1"/>
  <c r="BB101" i="2"/>
  <c r="BD101" i="2" s="1"/>
  <c r="AN115" i="2"/>
  <c r="BB80" i="2"/>
  <c r="BD80" i="2" s="1"/>
  <c r="AS80" i="2"/>
  <c r="AV80" i="2" s="1"/>
  <c r="AY80" i="2" s="1"/>
  <c r="BP19" i="2"/>
  <c r="BR19" i="2" s="1"/>
  <c r="BG19" i="2"/>
  <c r="BJ19" i="2" s="1"/>
  <c r="BM19" i="2" s="1"/>
  <c r="AP51" i="2"/>
  <c r="AN63" i="2"/>
  <c r="BP113" i="2"/>
  <c r="BR113" i="2" s="1"/>
  <c r="BG113" i="2"/>
  <c r="BJ113" i="2" s="1"/>
  <c r="BM113" i="2" s="1"/>
  <c r="AE206" i="2"/>
  <c r="AH9" i="2"/>
  <c r="AV34" i="2"/>
  <c r="AY34" i="2" s="1"/>
  <c r="BP162" i="2"/>
  <c r="BR162" i="2" s="1"/>
  <c r="BG162" i="2"/>
  <c r="BJ162" i="2" s="1"/>
  <c r="BM162" i="2" s="1"/>
  <c r="AB218" i="2"/>
  <c r="BP98" i="2"/>
  <c r="BR98" i="2" s="1"/>
  <c r="BG98" i="2"/>
  <c r="BJ98" i="2" s="1"/>
  <c r="BM98" i="2" s="1"/>
  <c r="AK176" i="2"/>
  <c r="AH194" i="2"/>
  <c r="AH179" i="2"/>
  <c r="AE196" i="2"/>
  <c r="AE197" i="2" s="1"/>
  <c r="AH180" i="2"/>
  <c r="AE183" i="2"/>
  <c r="AE201" i="2"/>
  <c r="AH75" i="2"/>
  <c r="AN40" i="2"/>
  <c r="AP28" i="2"/>
  <c r="W205" i="2"/>
  <c r="W209" i="2" s="1"/>
  <c r="AP155" i="2"/>
  <c r="AN167" i="2"/>
  <c r="BG20" i="2"/>
  <c r="BJ20" i="2" s="1"/>
  <c r="BM20" i="2" s="1"/>
  <c r="BP20" i="2"/>
  <c r="BR20" i="2" s="1"/>
  <c r="CD55" i="2"/>
  <c r="BU55" i="2"/>
  <c r="BP118" i="2"/>
  <c r="BR118" i="2" s="1"/>
  <c r="BG118" i="2"/>
  <c r="BJ118" i="2" s="1"/>
  <c r="BM118" i="2" s="1"/>
  <c r="AH121" i="2"/>
  <c r="AK121" i="2" s="1"/>
  <c r="AE208" i="2"/>
  <c r="AH38" i="2"/>
  <c r="AE175" i="2"/>
  <c r="AH172" i="2"/>
  <c r="BP57" i="2"/>
  <c r="BR57" i="2" s="1"/>
  <c r="BG57" i="2"/>
  <c r="BJ57" i="2" s="1"/>
  <c r="BM57" i="2" s="1"/>
  <c r="BP25" i="2"/>
  <c r="BR25" i="2" s="1"/>
  <c r="BG25" i="2"/>
  <c r="BJ25" i="2" s="1"/>
  <c r="BM25" i="2" s="1"/>
  <c r="CD143" i="2"/>
  <c r="BU143" i="2"/>
  <c r="BX143" i="2" s="1"/>
  <c r="CA143" i="2" s="1"/>
  <c r="AP194" i="2"/>
  <c r="AP179" i="2"/>
  <c r="BB176" i="2"/>
  <c r="AS176" i="2"/>
  <c r="AN193" i="2"/>
  <c r="AN195" i="2" s="1"/>
  <c r="AN171" i="2"/>
  <c r="AP168" i="2"/>
  <c r="AN202" i="2"/>
  <c r="AP39" i="2"/>
  <c r="CD145" i="2"/>
  <c r="BU145" i="2"/>
  <c r="BX145" i="2" s="1"/>
  <c r="CA145" i="2" s="1"/>
  <c r="BJ43" i="2"/>
  <c r="BM43" i="2" s="1"/>
  <c r="BB68" i="2"/>
  <c r="BD68" i="2" s="1"/>
  <c r="AS68" i="2"/>
  <c r="W210" i="2"/>
  <c r="W211" i="2" s="1"/>
  <c r="W171" i="2"/>
  <c r="BG181" i="2"/>
  <c r="BJ181" i="2" s="1"/>
  <c r="BM181" i="2" s="1"/>
  <c r="BP181" i="2"/>
  <c r="BR181" i="2" s="1"/>
  <c r="BB79" i="2"/>
  <c r="BD79" i="2" s="1"/>
  <c r="AS79" i="2"/>
  <c r="AV79" i="2" s="1"/>
  <c r="AY79" i="2" s="1"/>
  <c r="BG54" i="2"/>
  <c r="BJ54" i="2" s="1"/>
  <c r="BM54" i="2" s="1"/>
  <c r="BP54" i="2"/>
  <c r="BR54" i="2" s="1"/>
  <c r="AH28" i="2"/>
  <c r="AE40" i="2"/>
  <c r="AH123" i="2"/>
  <c r="AK123" i="2" s="1"/>
  <c r="W175" i="2"/>
  <c r="W193" i="2"/>
  <c r="BP104" i="2"/>
  <c r="BR104" i="2" s="1"/>
  <c r="BG104" i="2"/>
  <c r="BJ104" i="2" s="1"/>
  <c r="BM104" i="2" s="1"/>
  <c r="BB109" i="2"/>
  <c r="BD109" i="2" s="1"/>
  <c r="AS109" i="2"/>
  <c r="AV109" i="2" s="1"/>
  <c r="AY109" i="2" s="1"/>
  <c r="AN210" i="2"/>
  <c r="AN211" i="2" s="1"/>
  <c r="AP169" i="2"/>
  <c r="BG83" i="2"/>
  <c r="BJ83" i="2" s="1"/>
  <c r="BM83" i="2" s="1"/>
  <c r="BP83" i="2"/>
  <c r="BR83" i="2" s="1"/>
  <c r="AE210" i="2"/>
  <c r="AE211" i="2" s="1"/>
  <c r="AH169" i="2"/>
  <c r="BG178" i="2"/>
  <c r="BJ178" i="2" s="1"/>
  <c r="BM178" i="2" s="1"/>
  <c r="BP178" i="2"/>
  <c r="BR178" i="2" s="1"/>
  <c r="BB67" i="2"/>
  <c r="BD67" i="2" s="1"/>
  <c r="AS67" i="2"/>
  <c r="AV67" i="2" s="1"/>
  <c r="AY67" i="2" s="1"/>
  <c r="CD117" i="2"/>
  <c r="BU117" i="2"/>
  <c r="BX117" i="2" s="1"/>
  <c r="CA117" i="2" s="1"/>
  <c r="BP34" i="2"/>
  <c r="BR34" i="2" s="1"/>
  <c r="BG34" i="2"/>
  <c r="BJ34" i="2" s="1"/>
  <c r="BM34" i="2" s="1"/>
  <c r="AV162" i="2"/>
  <c r="AY162" i="2" s="1"/>
  <c r="AS103" i="2"/>
  <c r="AP115" i="2"/>
  <c r="BB103" i="2"/>
  <c r="T209" i="2"/>
  <c r="CD97" i="2"/>
  <c r="BU97" i="2"/>
  <c r="BX97" i="2" s="1"/>
  <c r="CA97" i="2" s="1"/>
  <c r="BG26" i="2"/>
  <c r="BP26" i="2"/>
  <c r="BR26" i="2" s="1"/>
  <c r="BJ33" i="2"/>
  <c r="BM33" i="2" s="1"/>
  <c r="AE27" i="2"/>
  <c r="BP105" i="2"/>
  <c r="BR105" i="2" s="1"/>
  <c r="BG105" i="2"/>
  <c r="BJ105" i="2" s="1"/>
  <c r="BM105" i="2" s="1"/>
  <c r="AN208" i="2"/>
  <c r="AP38" i="2"/>
  <c r="AP172" i="2"/>
  <c r="AN175" i="2"/>
  <c r="AH64" i="2"/>
  <c r="AE76" i="2"/>
  <c r="W27" i="2"/>
  <c r="AE205" i="2"/>
  <c r="AH65" i="2"/>
  <c r="BP137" i="2"/>
  <c r="BR137" i="2" s="1"/>
  <c r="BG137" i="2"/>
  <c r="AE202" i="2"/>
  <c r="AH39" i="2"/>
  <c r="CD24" i="2"/>
  <c r="BU24" i="2"/>
  <c r="CD43" i="2"/>
  <c r="BU43" i="2"/>
  <c r="BX43" i="2" s="1"/>
  <c r="CA43" i="2" s="1"/>
  <c r="B148" i="2"/>
  <c r="CD150" i="2"/>
  <c r="BU150" i="2"/>
  <c r="T211" i="2"/>
  <c r="W76" i="2"/>
  <c r="AV15" i="2"/>
  <c r="AY15" i="2" s="1"/>
  <c r="BB18" i="2"/>
  <c r="AS18" i="2"/>
  <c r="AP27" i="2"/>
  <c r="BB70" i="2"/>
  <c r="BD70" i="2" s="1"/>
  <c r="AS70" i="2"/>
  <c r="AV70" i="2" s="1"/>
  <c r="AY70" i="2" s="1"/>
  <c r="AS123" i="2"/>
  <c r="AV123" i="2" s="1"/>
  <c r="AY123" i="2" s="1"/>
  <c r="BB123" i="2"/>
  <c r="BD123" i="2" s="1"/>
  <c r="T203" i="2"/>
  <c r="BU125" i="2"/>
  <c r="BX125" i="2" s="1"/>
  <c r="CA125" i="2" s="1"/>
  <c r="CD125" i="2"/>
  <c r="AV45" i="2"/>
  <c r="AY45" i="2" s="1"/>
  <c r="AH155" i="2"/>
  <c r="AE167" i="2"/>
  <c r="AV20" i="2"/>
  <c r="AY20" i="2" s="1"/>
  <c r="BB121" i="2"/>
  <c r="BD121" i="2" s="1"/>
  <c r="AS121" i="2"/>
  <c r="AV121" i="2" s="1"/>
  <c r="AY121" i="2" s="1"/>
  <c r="W202" i="2"/>
  <c r="W203" i="2" s="1"/>
  <c r="W115" i="2"/>
  <c r="BG156" i="2"/>
  <c r="BJ156" i="2" s="1"/>
  <c r="BM156" i="2" s="1"/>
  <c r="BP156" i="2"/>
  <c r="BR156" i="2" s="1"/>
  <c r="AV84" i="2"/>
  <c r="AY84" i="2" s="1"/>
  <c r="BB72" i="2"/>
  <c r="BD72" i="2" s="1"/>
  <c r="AS72" i="2"/>
  <c r="AV72" i="2" s="1"/>
  <c r="AY72" i="2" s="1"/>
  <c r="BB173" i="2"/>
  <c r="BD173" i="2" s="1"/>
  <c r="AS173" i="2"/>
  <c r="AV173" i="2" s="1"/>
  <c r="AY173" i="2" s="1"/>
  <c r="AV86" i="2"/>
  <c r="AY86" i="2" s="1"/>
  <c r="AV88" i="2"/>
  <c r="AY88" i="2" s="1"/>
  <c r="BB126" i="2"/>
  <c r="BD126" i="2" s="1"/>
  <c r="AS126" i="2"/>
  <c r="AV126" i="2" s="1"/>
  <c r="AY126" i="2" s="1"/>
  <c r="BB135" i="2"/>
  <c r="BD135" i="2" s="1"/>
  <c r="AS135" i="2"/>
  <c r="AV135" i="2" s="1"/>
  <c r="AY135" i="2" s="1"/>
  <c r="BP59" i="2"/>
  <c r="BR59" i="2" s="1"/>
  <c r="BG59" i="2"/>
  <c r="BJ59" i="2" s="1"/>
  <c r="BM59" i="2" s="1"/>
  <c r="BG86" i="2"/>
  <c r="BJ86" i="2" s="1"/>
  <c r="BM86" i="2" s="1"/>
  <c r="BP86" i="2"/>
  <c r="BR86" i="2" s="1"/>
  <c r="AE216" i="2"/>
  <c r="AH8" i="2"/>
  <c r="AE17" i="2"/>
  <c r="BG53" i="2"/>
  <c r="BP53" i="2"/>
  <c r="BR53" i="2" s="1"/>
  <c r="AN199" i="2"/>
  <c r="AP66" i="2"/>
  <c r="BP140" i="2"/>
  <c r="BR140" i="2" s="1"/>
  <c r="BG140" i="2"/>
  <c r="AV46" i="2"/>
  <c r="AY46" i="2" s="1"/>
  <c r="CD33" i="2"/>
  <c r="BU33" i="2"/>
  <c r="BX33" i="2" s="1"/>
  <c r="CA33" i="2" s="1"/>
  <c r="AH27" i="2"/>
  <c r="AK18" i="2"/>
  <c r="AK27" i="2" s="1"/>
  <c r="AP215" i="2"/>
  <c r="BB11" i="2"/>
  <c r="AS11" i="2"/>
  <c r="AN207" i="2"/>
  <c r="AP74" i="2"/>
  <c r="BB108" i="2"/>
  <c r="BD108" i="2" s="1"/>
  <c r="AS108" i="2"/>
  <c r="AV108" i="2" s="1"/>
  <c r="AY108" i="2" s="1"/>
  <c r="BB139" i="2"/>
  <c r="BD139" i="2" s="1"/>
  <c r="AS139" i="2"/>
  <c r="AN76" i="2"/>
  <c r="AP64" i="2"/>
  <c r="AE200" i="2"/>
  <c r="AH10" i="2"/>
  <c r="AN205" i="2"/>
  <c r="AP65" i="2"/>
  <c r="BU91" i="2"/>
  <c r="CD91" i="2"/>
  <c r="AS32" i="2"/>
  <c r="BB32" i="2"/>
  <c r="BD32" i="2" s="1"/>
  <c r="BB131" i="2"/>
  <c r="BD131" i="2" s="1"/>
  <c r="AS131" i="2"/>
  <c r="AV131" i="2" s="1"/>
  <c r="AY131" i="2" s="1"/>
  <c r="BG15" i="2"/>
  <c r="BJ15" i="2" s="1"/>
  <c r="BM15" i="2" s="1"/>
  <c r="BP15" i="2"/>
  <c r="BR15" i="2" s="1"/>
  <c r="AN27" i="2"/>
  <c r="BB71" i="2"/>
  <c r="BD71" i="2" s="1"/>
  <c r="AS71" i="2"/>
  <c r="AV71" i="2" s="1"/>
  <c r="AY71" i="2" s="1"/>
  <c r="AH70" i="2"/>
  <c r="AK70" i="2" s="1"/>
  <c r="AV164" i="2"/>
  <c r="AY164" i="2" s="1"/>
  <c r="BP149" i="2"/>
  <c r="BR149" i="2" s="1"/>
  <c r="BG149" i="2"/>
  <c r="BJ149" i="2" s="1"/>
  <c r="BM149" i="2" s="1"/>
  <c r="CD92" i="2"/>
  <c r="BU92" i="2"/>
  <c r="BB138" i="2"/>
  <c r="BD138" i="2" s="1"/>
  <c r="AS138" i="2"/>
  <c r="BP119" i="2"/>
  <c r="BR119" i="2" s="1"/>
  <c r="BG119" i="2"/>
  <c r="BJ119" i="2" s="1"/>
  <c r="BM119" i="2" s="1"/>
  <c r="AV47" i="2"/>
  <c r="AY47" i="2" s="1"/>
  <c r="BG110" i="2"/>
  <c r="BJ110" i="2" s="1"/>
  <c r="BM110" i="2" s="1"/>
  <c r="BP110" i="2"/>
  <c r="BR110" i="2" s="1"/>
  <c r="AV161" i="2"/>
  <c r="AY161" i="2" s="1"/>
  <c r="AH130" i="2"/>
  <c r="AK130" i="2" s="1"/>
  <c r="BB23" i="2"/>
  <c r="BD23" i="2" s="1"/>
  <c r="AS23" i="2"/>
  <c r="AV23" i="2" s="1"/>
  <c r="AY23" i="2" s="1"/>
  <c r="AV44" i="2"/>
  <c r="AY44" i="2" s="1"/>
  <c r="BG82" i="2"/>
  <c r="BJ82" i="2" s="1"/>
  <c r="BM82" i="2" s="1"/>
  <c r="BP82" i="2"/>
  <c r="BR82" i="2" s="1"/>
  <c r="AV90" i="2"/>
  <c r="AN206" i="2"/>
  <c r="AP9" i="2"/>
  <c r="BG47" i="2"/>
  <c r="BJ47" i="2" s="1"/>
  <c r="BM47" i="2" s="1"/>
  <c r="BP47" i="2"/>
  <c r="BR47" i="2" s="1"/>
  <c r="BJ143" i="2"/>
  <c r="BM143" i="2" s="1"/>
  <c r="BB77" i="2"/>
  <c r="AS77" i="2"/>
  <c r="AP89" i="2"/>
  <c r="AH79" i="2"/>
  <c r="AK79" i="2" s="1"/>
  <c r="BU12" i="2"/>
  <c r="BX12" i="2" s="1"/>
  <c r="CA12" i="2" s="1"/>
  <c r="CD12" i="2"/>
  <c r="BG174" i="2"/>
  <c r="BJ174" i="2" s="1"/>
  <c r="BM174" i="2" s="1"/>
  <c r="BP174" i="2"/>
  <c r="BR174" i="2" s="1"/>
  <c r="BG84" i="2"/>
  <c r="BJ84" i="2" s="1"/>
  <c r="BM84" i="2" s="1"/>
  <c r="BP84" i="2"/>
  <c r="BR84" i="2" s="1"/>
  <c r="BP49" i="2"/>
  <c r="BR49" i="2" s="1"/>
  <c r="BG49" i="2"/>
  <c r="BJ49" i="2" s="1"/>
  <c r="BM49" i="2" s="1"/>
  <c r="BG88" i="2"/>
  <c r="BJ88" i="2" s="1"/>
  <c r="BM88" i="2" s="1"/>
  <c r="BP88" i="2"/>
  <c r="BR88" i="2" s="1"/>
  <c r="BP100" i="2"/>
  <c r="BR100" i="2" s="1"/>
  <c r="BG100" i="2"/>
  <c r="BJ100" i="2" s="1"/>
  <c r="BM100" i="2" s="1"/>
  <c r="BP163" i="2"/>
  <c r="BR163" i="2" s="1"/>
  <c r="BG163" i="2"/>
  <c r="BJ163" i="2" s="1"/>
  <c r="BM163" i="2" s="1"/>
  <c r="AH135" i="2"/>
  <c r="AK135" i="2" s="1"/>
  <c r="BG81" i="2"/>
  <c r="BJ81" i="2" s="1"/>
  <c r="BM81" i="2" s="1"/>
  <c r="BP81" i="2"/>
  <c r="BR81" i="2" s="1"/>
  <c r="BG48" i="2"/>
  <c r="BP48" i="2"/>
  <c r="BR48" i="2" s="1"/>
  <c r="AE199" i="2"/>
  <c r="AH66" i="2"/>
  <c r="AS132" i="2"/>
  <c r="AV132" i="2" s="1"/>
  <c r="AY132" i="2" s="1"/>
  <c r="BB132" i="2"/>
  <c r="BD132" i="2" s="1"/>
  <c r="BP111" i="2"/>
  <c r="BR111" i="2" s="1"/>
  <c r="BG111" i="2"/>
  <c r="CD166" i="2"/>
  <c r="BU166" i="2"/>
  <c r="BX166" i="2" s="1"/>
  <c r="CA166" i="2" s="1"/>
  <c r="BP46" i="2"/>
  <c r="BR46" i="2" s="1"/>
  <c r="BG46" i="2"/>
  <c r="BJ46" i="2" s="1"/>
  <c r="BM46" i="2" s="1"/>
  <c r="AN215" i="2"/>
  <c r="AE207" i="2"/>
  <c r="AH74" i="2"/>
  <c r="AK102" i="2"/>
  <c r="AN141" i="2"/>
  <c r="AP129" i="2"/>
  <c r="AV21" i="2"/>
  <c r="AY21" i="2" s="1"/>
  <c r="AN200" i="2"/>
  <c r="AP10" i="2"/>
  <c r="AB209" i="2"/>
  <c r="BP158" i="2"/>
  <c r="BR158" i="2" s="1"/>
  <c r="BG158" i="2"/>
  <c r="BP147" i="2"/>
  <c r="BR147" i="2" s="1"/>
  <c r="BG147" i="2"/>
  <c r="BJ147" i="2" s="1"/>
  <c r="BM147" i="2" s="1"/>
  <c r="AS136" i="2"/>
  <c r="BB136" i="2"/>
  <c r="BD136" i="2" s="1"/>
  <c r="AH165" i="2"/>
  <c r="AK165" i="2" s="1"/>
  <c r="BU182" i="2"/>
  <c r="BX182" i="2" s="1"/>
  <c r="CA182" i="2" s="1"/>
  <c r="CD182" i="2"/>
  <c r="BG160" i="2"/>
  <c r="BP160" i="2"/>
  <c r="BR160" i="2" s="1"/>
  <c r="AH131" i="2"/>
  <c r="AK131" i="2" s="1"/>
  <c r="BP22" i="2"/>
  <c r="BR22" i="2" s="1"/>
  <c r="BG22" i="2"/>
  <c r="AV16" i="2"/>
  <c r="AY16" i="2" s="1"/>
  <c r="CB3" i="2"/>
  <c r="CA4" i="2" s="1"/>
  <c r="BX4" i="2"/>
  <c r="W216" i="2"/>
  <c r="W218" i="2" s="1"/>
  <c r="W17" i="2"/>
  <c r="AH71" i="2"/>
  <c r="AK71" i="2" s="1"/>
  <c r="CD96" i="2"/>
  <c r="BU96" i="2"/>
  <c r="BP164" i="2"/>
  <c r="BR164" i="2" s="1"/>
  <c r="BG164" i="2"/>
  <c r="BJ164" i="2" s="1"/>
  <c r="BM164" i="2" s="1"/>
  <c r="AV149" i="2"/>
  <c r="AY149" i="2" s="1"/>
  <c r="BB114" i="2"/>
  <c r="BD114" i="2" s="1"/>
  <c r="AS114" i="2"/>
  <c r="AN216" i="2"/>
  <c r="AP8" i="2"/>
  <c r="AP188" i="2" s="1"/>
  <c r="AN17" i="2"/>
  <c r="AH51" i="2"/>
  <c r="AE63" i="2"/>
  <c r="AP50" i="2"/>
  <c r="BB41" i="2"/>
  <c r="AS41" i="2"/>
  <c r="AH132" i="2"/>
  <c r="AK132" i="2" s="1"/>
  <c r="BG157" i="2"/>
  <c r="BJ157" i="2" s="1"/>
  <c r="BM157" i="2" s="1"/>
  <c r="BP157" i="2"/>
  <c r="BR157" i="2" s="1"/>
  <c r="CD95" i="2"/>
  <c r="BU95" i="2"/>
  <c r="AH102" i="2"/>
  <c r="AE141" i="2"/>
  <c r="AH129" i="2"/>
  <c r="AN196" i="2"/>
  <c r="AN197" i="2" s="1"/>
  <c r="AP180" i="2"/>
  <c r="AN183" i="2"/>
  <c r="BP177" i="2"/>
  <c r="BR177" i="2" s="1"/>
  <c r="BG177" i="2"/>
  <c r="BP21" i="2"/>
  <c r="BR21" i="2" s="1"/>
  <c r="BG21" i="2"/>
  <c r="BJ21" i="2" s="1"/>
  <c r="BM21" i="2" s="1"/>
  <c r="BJ42" i="2"/>
  <c r="BM42" i="2" s="1"/>
  <c r="AV99" i="2"/>
  <c r="AY99" i="2" s="1"/>
  <c r="AV147" i="2"/>
  <c r="AY147" i="2" s="1"/>
  <c r="BB165" i="2"/>
  <c r="BD165" i="2" s="1"/>
  <c r="AS165" i="2"/>
  <c r="AV165" i="2" s="1"/>
  <c r="AY165" i="2" s="1"/>
  <c r="CD151" i="2"/>
  <c r="BU151" i="2"/>
  <c r="BX151" i="2" s="1"/>
  <c r="CA151" i="2" s="1"/>
  <c r="AE217" i="2"/>
  <c r="AH14" i="2"/>
  <c r="BB58" i="2"/>
  <c r="BD58" i="2" s="1"/>
  <c r="AS58" i="2"/>
  <c r="BB69" i="2"/>
  <c r="BD69" i="2" s="1"/>
  <c r="AS69" i="2"/>
  <c r="AH115" i="2"/>
  <c r="AK103" i="2"/>
  <c r="AK115" i="2" s="1"/>
  <c r="CD144" i="2"/>
  <c r="BU144" i="2"/>
  <c r="AP116" i="2"/>
  <c r="AN128" i="2"/>
  <c r="AH170" i="2"/>
  <c r="AK170" i="2" s="1"/>
  <c r="BG16" i="2"/>
  <c r="BJ16" i="2" s="1"/>
  <c r="BM16" i="2" s="1"/>
  <c r="BP16" i="2"/>
  <c r="BR16" i="2" s="1"/>
  <c r="AH122" i="2"/>
  <c r="AK122" i="2" s="1"/>
  <c r="BP133" i="2"/>
  <c r="BR133" i="2" s="1"/>
  <c r="BG133" i="2"/>
  <c r="BB159" i="2"/>
  <c r="BD159" i="2" s="1"/>
  <c r="AS159" i="2"/>
  <c r="AK77" i="2"/>
  <c r="AS36" i="2"/>
  <c r="AV36" i="2" s="1"/>
  <c r="AY36" i="2" s="1"/>
  <c r="BB36" i="2"/>
  <c r="BD36" i="2" s="1"/>
  <c r="AS120" i="2"/>
  <c r="AV120" i="2" s="1"/>
  <c r="AY120" i="2" s="1"/>
  <c r="BB120" i="2"/>
  <c r="BD120" i="2" s="1"/>
  <c r="BP45" i="2"/>
  <c r="BR45" i="2" s="1"/>
  <c r="BG45" i="2"/>
  <c r="BJ45" i="2" s="1"/>
  <c r="BM45" i="2" s="1"/>
  <c r="BD90" i="2"/>
  <c r="BP127" i="2"/>
  <c r="BR127" i="2" s="1"/>
  <c r="BG127" i="2"/>
  <c r="BJ127" i="2" s="1"/>
  <c r="BM127" i="2" s="1"/>
  <c r="CD153" i="2"/>
  <c r="BU153" i="2"/>
  <c r="BX153" i="2" s="1"/>
  <c r="CA153" i="2" s="1"/>
  <c r="BP13" i="2"/>
  <c r="BR13" i="2" s="1"/>
  <c r="BG13" i="2"/>
  <c r="AN201" i="2"/>
  <c r="AP75" i="2"/>
  <c r="BB73" i="2"/>
  <c r="AS73" i="2"/>
  <c r="AH73" i="2"/>
  <c r="CD152" i="2"/>
  <c r="BU152" i="2"/>
  <c r="BX152" i="2" s="1"/>
  <c r="CA152" i="2" s="1"/>
  <c r="AV19" i="2"/>
  <c r="AY19" i="2" s="1"/>
  <c r="AV157" i="2"/>
  <c r="AY157" i="2" s="1"/>
  <c r="BB134" i="2"/>
  <c r="BD134" i="2" s="1"/>
  <c r="AS134" i="2"/>
  <c r="AV134" i="2" s="1"/>
  <c r="AY134" i="2" s="1"/>
  <c r="CD61" i="2"/>
  <c r="BU61" i="2"/>
  <c r="BX61" i="2" s="1"/>
  <c r="CA61" i="2" s="1"/>
  <c r="BG62" i="2"/>
  <c r="BP62" i="2"/>
  <c r="BR62" i="2" s="1"/>
  <c r="AH50" i="2"/>
  <c r="AK41" i="2"/>
  <c r="CD42" i="2"/>
  <c r="BU42" i="2"/>
  <c r="BX42" i="2" s="1"/>
  <c r="CA42" i="2" s="1"/>
  <c r="AK11" i="2"/>
  <c r="BG85" i="2"/>
  <c r="BP85" i="2"/>
  <c r="BR85" i="2" s="1"/>
  <c r="BP99" i="2"/>
  <c r="BR99" i="2" s="1"/>
  <c r="BG99" i="2"/>
  <c r="BJ99" i="2" s="1"/>
  <c r="BM99" i="2" s="1"/>
  <c r="BP161" i="2"/>
  <c r="BR161" i="2" s="1"/>
  <c r="BG161" i="2"/>
  <c r="BJ161" i="2" s="1"/>
  <c r="BM161" i="2" s="1"/>
  <c r="BB130" i="2"/>
  <c r="BD130" i="2" s="1"/>
  <c r="AS130" i="2"/>
  <c r="AV130" i="2" s="1"/>
  <c r="AY130" i="2" s="1"/>
  <c r="AE193" i="2"/>
  <c r="AE195" i="2" s="1"/>
  <c r="AE171" i="2"/>
  <c r="AH168" i="2"/>
  <c r="BU56" i="2"/>
  <c r="BX56" i="2" s="1"/>
  <c r="CA56" i="2" s="1"/>
  <c r="CD56" i="2"/>
  <c r="AN217" i="2"/>
  <c r="AP14" i="2"/>
  <c r="BP44" i="2"/>
  <c r="BR44" i="2" s="1"/>
  <c r="BG44" i="2"/>
  <c r="BJ44" i="2" s="1"/>
  <c r="BM44" i="2" s="1"/>
  <c r="AE115" i="2"/>
  <c r="AE128" i="2"/>
  <c r="AH116" i="2"/>
  <c r="BB170" i="2"/>
  <c r="BD170" i="2" s="1"/>
  <c r="AS170" i="2"/>
  <c r="AV170" i="2" s="1"/>
  <c r="AY170" i="2" s="1"/>
  <c r="BP30" i="2"/>
  <c r="BR30" i="2" s="1"/>
  <c r="BG30" i="2"/>
  <c r="BJ30" i="2" s="1"/>
  <c r="BM30" i="2" s="1"/>
  <c r="AV82" i="2"/>
  <c r="AY82" i="2" s="1"/>
  <c r="W40" i="2"/>
  <c r="BG87" i="2"/>
  <c r="BP87" i="2"/>
  <c r="BR87" i="2" s="1"/>
  <c r="BB122" i="2"/>
  <c r="BD122" i="2" s="1"/>
  <c r="AS122" i="2"/>
  <c r="AV122" i="2" s="1"/>
  <c r="AY122" i="2" s="1"/>
  <c r="BG78" i="2"/>
  <c r="BP78" i="2"/>
  <c r="BR78" i="2" s="1"/>
  <c r="AE89" i="2"/>
  <c r="B12" i="2" l="1"/>
  <c r="B145" i="2"/>
  <c r="BD37" i="2"/>
  <c r="BB191" i="2"/>
  <c r="AK73" i="2"/>
  <c r="AH192" i="2"/>
  <c r="AH190" i="2"/>
  <c r="AH189" i="2"/>
  <c r="AH187" i="2"/>
  <c r="B33" i="2"/>
  <c r="AV37" i="2"/>
  <c r="AS191" i="2"/>
  <c r="AH188" i="2"/>
  <c r="BG94" i="2"/>
  <c r="BJ94" i="2" s="1"/>
  <c r="BM94" i="2" s="1"/>
  <c r="BP94" i="2"/>
  <c r="BR94" i="2" s="1"/>
  <c r="BD73" i="2"/>
  <c r="BP73" i="2" s="1"/>
  <c r="BB192" i="2"/>
  <c r="BB190" i="2"/>
  <c r="AP189" i="2"/>
  <c r="AP187" i="2"/>
  <c r="AH215" i="2"/>
  <c r="AV73" i="2"/>
  <c r="AS190" i="2"/>
  <c r="AS192" i="2"/>
  <c r="AP192" i="2"/>
  <c r="AP190" i="2"/>
  <c r="B125" i="2"/>
  <c r="AE203" i="2"/>
  <c r="BB93" i="2"/>
  <c r="AS93" i="2"/>
  <c r="AP102" i="2"/>
  <c r="BP29" i="2"/>
  <c r="BR29" i="2" s="1"/>
  <c r="BG29" i="2"/>
  <c r="BJ29" i="2" s="1"/>
  <c r="BM29" i="2" s="1"/>
  <c r="BG80" i="2"/>
  <c r="BJ80" i="2" s="1"/>
  <c r="BM80" i="2" s="1"/>
  <c r="BP80" i="2"/>
  <c r="BR80" i="2" s="1"/>
  <c r="BG124" i="2"/>
  <c r="BJ124" i="2" s="1"/>
  <c r="BM124" i="2" s="1"/>
  <c r="BP124" i="2"/>
  <c r="BR124" i="2" s="1"/>
  <c r="B117" i="2"/>
  <c r="B153" i="2"/>
  <c r="BP31" i="2"/>
  <c r="BR31" i="2" s="1"/>
  <c r="BG31" i="2"/>
  <c r="BP112" i="2"/>
  <c r="BR112" i="2" s="1"/>
  <c r="BG112" i="2"/>
  <c r="BJ112" i="2" s="1"/>
  <c r="BM112" i="2" s="1"/>
  <c r="B56" i="2"/>
  <c r="BP101" i="2"/>
  <c r="BR101" i="2" s="1"/>
  <c r="BG101" i="2"/>
  <c r="BJ101" i="2" s="1"/>
  <c r="BM101" i="2" s="1"/>
  <c r="BP107" i="2"/>
  <c r="BR107" i="2" s="1"/>
  <c r="BG107" i="2"/>
  <c r="BJ107" i="2" s="1"/>
  <c r="BM107" i="2" s="1"/>
  <c r="AN209" i="2"/>
  <c r="CD60" i="2"/>
  <c r="BU60" i="2"/>
  <c r="BX60" i="2" s="1"/>
  <c r="CA60" i="2" s="1"/>
  <c r="BB142" i="2"/>
  <c r="AP154" i="2"/>
  <c r="AS142" i="2"/>
  <c r="BP35" i="2"/>
  <c r="BR35" i="2" s="1"/>
  <c r="BG35" i="2"/>
  <c r="BU52" i="2"/>
  <c r="CD52" i="2"/>
  <c r="BJ60" i="2"/>
  <c r="BM60" i="2" s="1"/>
  <c r="B152" i="2"/>
  <c r="AE209" i="2"/>
  <c r="B151" i="2"/>
  <c r="AE218" i="2"/>
  <c r="B166" i="2"/>
  <c r="BP106" i="2"/>
  <c r="BR106" i="2" s="1"/>
  <c r="BG106" i="2"/>
  <c r="BJ106" i="2" s="1"/>
  <c r="BM106" i="2" s="1"/>
  <c r="AP217" i="2"/>
  <c r="AS14" i="2"/>
  <c r="BB14" i="2"/>
  <c r="BP68" i="2"/>
  <c r="BR68" i="2" s="1"/>
  <c r="BG68" i="2"/>
  <c r="BJ68" i="2" s="1"/>
  <c r="BM68" i="2" s="1"/>
  <c r="CD157" i="2"/>
  <c r="BU157" i="2"/>
  <c r="BX157" i="2" s="1"/>
  <c r="CA157" i="2" s="1"/>
  <c r="AH200" i="2"/>
  <c r="AK10" i="2"/>
  <c r="BU178" i="2"/>
  <c r="CD178" i="2"/>
  <c r="AH175" i="2"/>
  <c r="AK172" i="2"/>
  <c r="BJ87" i="2"/>
  <c r="BM87" i="2" s="1"/>
  <c r="CD161" i="2"/>
  <c r="BU161" i="2"/>
  <c r="B61" i="2"/>
  <c r="CD45" i="2"/>
  <c r="B45" i="2" s="1"/>
  <c r="BU45" i="2"/>
  <c r="BX45" i="2" s="1"/>
  <c r="CA45" i="2" s="1"/>
  <c r="AH89" i="2"/>
  <c r="BJ177" i="2"/>
  <c r="BM177" i="2" s="1"/>
  <c r="BJ22" i="2"/>
  <c r="BM22" i="2" s="1"/>
  <c r="CD147" i="2"/>
  <c r="BU147" i="2"/>
  <c r="BX147" i="2" s="1"/>
  <c r="CA147" i="2" s="1"/>
  <c r="AP141" i="2"/>
  <c r="BB129" i="2"/>
  <c r="AS129" i="2"/>
  <c r="CD110" i="2"/>
  <c r="BU110" i="2"/>
  <c r="CD119" i="2"/>
  <c r="B119" i="2" s="1"/>
  <c r="BU119" i="2"/>
  <c r="BX119" i="2" s="1"/>
  <c r="CA119" i="2" s="1"/>
  <c r="BP71" i="2"/>
  <c r="BR71" i="2" s="1"/>
  <c r="BG71" i="2"/>
  <c r="BJ71" i="2" s="1"/>
  <c r="BM71" i="2" s="1"/>
  <c r="AV32" i="2"/>
  <c r="AY32" i="2" s="1"/>
  <c r="BP108" i="2"/>
  <c r="BR108" i="2" s="1"/>
  <c r="BG108" i="2"/>
  <c r="BJ108" i="2" s="1"/>
  <c r="BM108" i="2" s="1"/>
  <c r="AN203" i="2"/>
  <c r="BP72" i="2"/>
  <c r="BR72" i="2" s="1"/>
  <c r="BG72" i="2"/>
  <c r="BJ72" i="2" s="1"/>
  <c r="BM72" i="2" s="1"/>
  <c r="AH167" i="2"/>
  <c r="AK155" i="2"/>
  <c r="BP70" i="2"/>
  <c r="BR70" i="2" s="1"/>
  <c r="BG70" i="2"/>
  <c r="BJ70" i="2" s="1"/>
  <c r="BM70" i="2" s="1"/>
  <c r="BJ137" i="2"/>
  <c r="BM137" i="2" s="1"/>
  <c r="CD83" i="2"/>
  <c r="BU83" i="2"/>
  <c r="B43" i="2"/>
  <c r="AK179" i="2"/>
  <c r="AK194" i="2"/>
  <c r="BU13" i="2"/>
  <c r="BX13" i="2" s="1"/>
  <c r="CA13" i="2" s="1"/>
  <c r="CD13" i="2"/>
  <c r="AH141" i="2"/>
  <c r="AK129" i="2"/>
  <c r="AK141" i="2" s="1"/>
  <c r="BX96" i="2"/>
  <c r="CA96" i="2" s="1"/>
  <c r="BP131" i="2"/>
  <c r="BR131" i="2" s="1"/>
  <c r="BG131" i="2"/>
  <c r="BJ131" i="2" s="1"/>
  <c r="BM131" i="2" s="1"/>
  <c r="BG173" i="2"/>
  <c r="BJ173" i="2" s="1"/>
  <c r="BM173" i="2" s="1"/>
  <c r="BP173" i="2"/>
  <c r="BR173" i="2" s="1"/>
  <c r="BU57" i="2"/>
  <c r="BX57" i="2" s="1"/>
  <c r="CA57" i="2" s="1"/>
  <c r="CD57" i="2"/>
  <c r="BG73" i="2"/>
  <c r="CD174" i="2"/>
  <c r="BU174" i="2"/>
  <c r="AP40" i="2"/>
  <c r="AS28" i="2"/>
  <c r="BB28" i="2"/>
  <c r="AV58" i="2"/>
  <c r="AY58" i="2" s="1"/>
  <c r="AH128" i="2"/>
  <c r="AK116" i="2"/>
  <c r="BP134" i="2"/>
  <c r="BR134" i="2" s="1"/>
  <c r="BG134" i="2"/>
  <c r="BJ134" i="2" s="1"/>
  <c r="BM134" i="2" s="1"/>
  <c r="BP120" i="2"/>
  <c r="BR120" i="2" s="1"/>
  <c r="BG120" i="2"/>
  <c r="BJ120" i="2" s="1"/>
  <c r="BM120" i="2" s="1"/>
  <c r="AK89" i="2"/>
  <c r="AP128" i="2"/>
  <c r="AS116" i="2"/>
  <c r="BB116" i="2"/>
  <c r="BP58" i="2"/>
  <c r="BR58" i="2" s="1"/>
  <c r="BG58" i="2"/>
  <c r="BJ58" i="2" s="1"/>
  <c r="BM58" i="2" s="1"/>
  <c r="BU177" i="2"/>
  <c r="BX177" i="2" s="1"/>
  <c r="CA177" i="2" s="1"/>
  <c r="CD177" i="2"/>
  <c r="AP216" i="2"/>
  <c r="AP17" i="2"/>
  <c r="BB8" i="2"/>
  <c r="AS8" i="2"/>
  <c r="CD22" i="2"/>
  <c r="BU22" i="2"/>
  <c r="BX22" i="2" s="1"/>
  <c r="CA22" i="2" s="1"/>
  <c r="BJ158" i="2"/>
  <c r="BM158" i="2" s="1"/>
  <c r="CD46" i="2"/>
  <c r="BU46" i="2"/>
  <c r="BX46" i="2" s="1"/>
  <c r="CA46" i="2" s="1"/>
  <c r="AH199" i="2"/>
  <c r="AK66" i="2"/>
  <c r="AK199" i="2" s="1"/>
  <c r="AS89" i="2"/>
  <c r="AV77" i="2"/>
  <c r="CD149" i="2"/>
  <c r="BU149" i="2"/>
  <c r="BX149" i="2" s="1"/>
  <c r="CA149" i="2" s="1"/>
  <c r="B97" i="2"/>
  <c r="AP207" i="2"/>
  <c r="BB74" i="2"/>
  <c r="AS74" i="2"/>
  <c r="CD53" i="2"/>
  <c r="BU53" i="2"/>
  <c r="BX53" i="2" s="1"/>
  <c r="CA53" i="2" s="1"/>
  <c r="BX24" i="2"/>
  <c r="CA24" i="2" s="1"/>
  <c r="CD137" i="2"/>
  <c r="BU137" i="2"/>
  <c r="BX137" i="2" s="1"/>
  <c r="CA137" i="2" s="1"/>
  <c r="AS172" i="2"/>
  <c r="AP175" i="2"/>
  <c r="BB172" i="2"/>
  <c r="BU34" i="2"/>
  <c r="BX34" i="2" s="1"/>
  <c r="CA34" i="2" s="1"/>
  <c r="CD34" i="2"/>
  <c r="AH210" i="2"/>
  <c r="AK169" i="2"/>
  <c r="BP109" i="2"/>
  <c r="BR109" i="2" s="1"/>
  <c r="BG109" i="2"/>
  <c r="CD181" i="2"/>
  <c r="BU181" i="2"/>
  <c r="AS179" i="2"/>
  <c r="AS194" i="2"/>
  <c r="AV176" i="2"/>
  <c r="AH208" i="2"/>
  <c r="AK38" i="2"/>
  <c r="AK208" i="2" s="1"/>
  <c r="CD20" i="2"/>
  <c r="BU20" i="2"/>
  <c r="BX20" i="2" s="1"/>
  <c r="CA20" i="2" s="1"/>
  <c r="AH201" i="2"/>
  <c r="AK75" i="2"/>
  <c r="CD19" i="2"/>
  <c r="BU19" i="2"/>
  <c r="BX19" i="2" s="1"/>
  <c r="CA19" i="2" s="1"/>
  <c r="BP122" i="2"/>
  <c r="BR122" i="2" s="1"/>
  <c r="BG122" i="2"/>
  <c r="BJ122" i="2" s="1"/>
  <c r="BM122" i="2" s="1"/>
  <c r="BP130" i="2"/>
  <c r="BR130" i="2" s="1"/>
  <c r="BG130" i="2"/>
  <c r="BJ130" i="2" s="1"/>
  <c r="BM130" i="2" s="1"/>
  <c r="AV69" i="2"/>
  <c r="AY69" i="2" s="1"/>
  <c r="CD88" i="2"/>
  <c r="BU88" i="2"/>
  <c r="BX88" i="2" s="1"/>
  <c r="CA88" i="2" s="1"/>
  <c r="AP193" i="2"/>
  <c r="AP195" i="2" s="1"/>
  <c r="AP171" i="2"/>
  <c r="BB168" i="2"/>
  <c r="AS168" i="2"/>
  <c r="CD87" i="2"/>
  <c r="BU87" i="2"/>
  <c r="BX87" i="2" s="1"/>
  <c r="CA87" i="2" s="1"/>
  <c r="BP69" i="2"/>
  <c r="BR69" i="2" s="1"/>
  <c r="BG69" i="2"/>
  <c r="BJ69" i="2" s="1"/>
  <c r="BM69" i="2" s="1"/>
  <c r="AH63" i="2"/>
  <c r="AK51" i="2"/>
  <c r="AK63" i="2" s="1"/>
  <c r="BP132" i="2"/>
  <c r="BR132" i="2" s="1"/>
  <c r="BG132" i="2"/>
  <c r="BJ132" i="2" s="1"/>
  <c r="BM132" i="2" s="1"/>
  <c r="AH193" i="2"/>
  <c r="AH195" i="2" s="1"/>
  <c r="AH171" i="2"/>
  <c r="AK168" i="2"/>
  <c r="CD99" i="2"/>
  <c r="BU99" i="2"/>
  <c r="BX99" i="2" s="1"/>
  <c r="CA99" i="2" s="1"/>
  <c r="AK50" i="2"/>
  <c r="CD16" i="2"/>
  <c r="BU16" i="2"/>
  <c r="BX144" i="2"/>
  <c r="CA144" i="2" s="1"/>
  <c r="AH217" i="2"/>
  <c r="AK14" i="2"/>
  <c r="AK217" i="2" s="1"/>
  <c r="CD158" i="2"/>
  <c r="BU158" i="2"/>
  <c r="BX158" i="2" s="1"/>
  <c r="CA158" i="2" s="1"/>
  <c r="BD77" i="2"/>
  <c r="BB89" i="2"/>
  <c r="AY90" i="2"/>
  <c r="BU15" i="2"/>
  <c r="BX15" i="2" s="1"/>
  <c r="CA15" i="2" s="1"/>
  <c r="CD15" i="2"/>
  <c r="BB64" i="2"/>
  <c r="AP76" i="2"/>
  <c r="AS64" i="2"/>
  <c r="BJ53" i="2"/>
  <c r="BM53" i="2" s="1"/>
  <c r="CD59" i="2"/>
  <c r="BU59" i="2"/>
  <c r="AH205" i="2"/>
  <c r="AK65" i="2"/>
  <c r="AP208" i="2"/>
  <c r="BB38" i="2"/>
  <c r="AS38" i="2"/>
  <c r="CD26" i="2"/>
  <c r="BU26" i="2"/>
  <c r="BX26" i="2" s="1"/>
  <c r="CA26" i="2" s="1"/>
  <c r="AP210" i="2"/>
  <c r="AP211" i="2" s="1"/>
  <c r="AS169" i="2"/>
  <c r="BB169" i="2"/>
  <c r="BB194" i="2"/>
  <c r="BD176" i="2"/>
  <c r="BB179" i="2"/>
  <c r="CD98" i="2"/>
  <c r="BU98" i="2"/>
  <c r="AH206" i="2"/>
  <c r="AK9" i="2"/>
  <c r="AK206" i="2" s="1"/>
  <c r="CD133" i="2"/>
  <c r="BU133" i="2"/>
  <c r="BX133" i="2" s="1"/>
  <c r="CA133" i="2" s="1"/>
  <c r="BP114" i="2"/>
  <c r="BR114" i="2" s="1"/>
  <c r="BG114" i="2"/>
  <c r="BJ114" i="2" s="1"/>
  <c r="BM114" i="2" s="1"/>
  <c r="AV136" i="2"/>
  <c r="AY136" i="2" s="1"/>
  <c r="BX92" i="2"/>
  <c r="CA92" i="2" s="1"/>
  <c r="BP139" i="2"/>
  <c r="BR139" i="2" s="1"/>
  <c r="BG139" i="2"/>
  <c r="BJ139" i="2" s="1"/>
  <c r="BM139" i="2" s="1"/>
  <c r="BP126" i="2"/>
  <c r="BR126" i="2" s="1"/>
  <c r="BG126" i="2"/>
  <c r="BJ126" i="2" s="1"/>
  <c r="BM126" i="2" s="1"/>
  <c r="BP170" i="2"/>
  <c r="BR170" i="2" s="1"/>
  <c r="BG170" i="2"/>
  <c r="BJ170" i="2" s="1"/>
  <c r="BM170" i="2" s="1"/>
  <c r="BU21" i="2"/>
  <c r="BX21" i="2" s="1"/>
  <c r="CA21" i="2" s="1"/>
  <c r="CD21" i="2"/>
  <c r="AP206" i="2"/>
  <c r="BB9" i="2"/>
  <c r="AS9" i="2"/>
  <c r="AP199" i="2"/>
  <c r="BB66" i="2"/>
  <c r="AS66" i="2"/>
  <c r="AH76" i="2"/>
  <c r="AK64" i="2"/>
  <c r="BG79" i="2"/>
  <c r="BP79" i="2"/>
  <c r="BR79" i="2" s="1"/>
  <c r="BX55" i="2"/>
  <c r="CA55" i="2" s="1"/>
  <c r="BB51" i="2"/>
  <c r="AP63" i="2"/>
  <c r="AS51" i="2"/>
  <c r="CD78" i="2"/>
  <c r="BU78" i="2"/>
  <c r="BX78" i="2" s="1"/>
  <c r="CA78" i="2" s="1"/>
  <c r="CD85" i="2"/>
  <c r="BU85" i="2"/>
  <c r="BX85" i="2" s="1"/>
  <c r="CA85" i="2" s="1"/>
  <c r="AP201" i="2"/>
  <c r="BB75" i="2"/>
  <c r="AS75" i="2"/>
  <c r="BP36" i="2"/>
  <c r="BR36" i="2" s="1"/>
  <c r="BG36" i="2"/>
  <c r="BJ36" i="2" s="1"/>
  <c r="BM36" i="2" s="1"/>
  <c r="AV159" i="2"/>
  <c r="AY159" i="2" s="1"/>
  <c r="AP196" i="2"/>
  <c r="AP197" i="2" s="1"/>
  <c r="BB180" i="2"/>
  <c r="AS180" i="2"/>
  <c r="AP183" i="2"/>
  <c r="AV41" i="2"/>
  <c r="AS50" i="2"/>
  <c r="AH207" i="2"/>
  <c r="AK74" i="2"/>
  <c r="AK207" i="2" s="1"/>
  <c r="CD48" i="2"/>
  <c r="BU48" i="2"/>
  <c r="BX48" i="2" s="1"/>
  <c r="CA48" i="2" s="1"/>
  <c r="CD163" i="2"/>
  <c r="BU163" i="2"/>
  <c r="CD49" i="2"/>
  <c r="BU49" i="2"/>
  <c r="B143" i="2"/>
  <c r="BG23" i="2"/>
  <c r="BJ23" i="2" s="1"/>
  <c r="BM23" i="2" s="1"/>
  <c r="BP23" i="2"/>
  <c r="BR23" i="2" s="1"/>
  <c r="AS215" i="2"/>
  <c r="AV11" i="2"/>
  <c r="AS27" i="2"/>
  <c r="AV18" i="2"/>
  <c r="BX150" i="2"/>
  <c r="CA150" i="2" s="1"/>
  <c r="AH202" i="2"/>
  <c r="AK39" i="2"/>
  <c r="AK202" i="2" s="1"/>
  <c r="BJ26" i="2"/>
  <c r="BM26" i="2" s="1"/>
  <c r="BD103" i="2"/>
  <c r="BB115" i="2"/>
  <c r="CD104" i="2"/>
  <c r="BU104" i="2"/>
  <c r="AH40" i="2"/>
  <c r="AK28" i="2"/>
  <c r="BP67" i="2"/>
  <c r="BR67" i="2" s="1"/>
  <c r="BG67" i="2"/>
  <c r="BJ67" i="2" s="1"/>
  <c r="BM67" i="2" s="1"/>
  <c r="BU118" i="2"/>
  <c r="BX118" i="2" s="1"/>
  <c r="CA118" i="2" s="1"/>
  <c r="CD118" i="2"/>
  <c r="B118" i="2" s="1"/>
  <c r="BG165" i="2"/>
  <c r="BJ165" i="2" s="1"/>
  <c r="BM165" i="2" s="1"/>
  <c r="BP165" i="2"/>
  <c r="BR165" i="2" s="1"/>
  <c r="BP32" i="2"/>
  <c r="BR32" i="2" s="1"/>
  <c r="BG32" i="2"/>
  <c r="BJ32" i="2" s="1"/>
  <c r="BM32" i="2" s="1"/>
  <c r="CD86" i="2"/>
  <c r="BU86" i="2"/>
  <c r="BX86" i="2" s="1"/>
  <c r="CA86" i="2" s="1"/>
  <c r="BJ78" i="2"/>
  <c r="BM78" i="2" s="1"/>
  <c r="BJ85" i="2"/>
  <c r="BM85" i="2" s="1"/>
  <c r="CD62" i="2"/>
  <c r="BU62" i="2"/>
  <c r="BX62" i="2" s="1"/>
  <c r="CA62" i="2" s="1"/>
  <c r="BU127" i="2"/>
  <c r="BX127" i="2" s="1"/>
  <c r="CA127" i="2" s="1"/>
  <c r="CD127" i="2"/>
  <c r="BP159" i="2"/>
  <c r="BR159" i="2" s="1"/>
  <c r="BG159" i="2"/>
  <c r="BJ159" i="2" s="1"/>
  <c r="BM159" i="2" s="1"/>
  <c r="B42" i="2"/>
  <c r="BX95" i="2"/>
  <c r="CA95" i="2" s="1"/>
  <c r="BB50" i="2"/>
  <c r="BD41" i="2"/>
  <c r="BU164" i="2"/>
  <c r="BX164" i="2" s="1"/>
  <c r="CA164" i="2" s="1"/>
  <c r="CD164" i="2"/>
  <c r="CD160" i="2"/>
  <c r="BU160" i="2"/>
  <c r="BX160" i="2" s="1"/>
  <c r="CA160" i="2" s="1"/>
  <c r="AP200" i="2"/>
  <c r="BB10" i="2"/>
  <c r="AS10" i="2"/>
  <c r="BJ111" i="2"/>
  <c r="BM111" i="2" s="1"/>
  <c r="BJ48" i="2"/>
  <c r="BM48" i="2" s="1"/>
  <c r="CD84" i="2"/>
  <c r="BU84" i="2"/>
  <c r="BX84" i="2" s="1"/>
  <c r="CA84" i="2" s="1"/>
  <c r="AV138" i="2"/>
  <c r="AY138" i="2" s="1"/>
  <c r="BX91" i="2"/>
  <c r="CA91" i="2" s="1"/>
  <c r="BB215" i="2"/>
  <c r="BD11" i="2"/>
  <c r="BJ140" i="2"/>
  <c r="BM140" i="2" s="1"/>
  <c r="AH216" i="2"/>
  <c r="AH17" i="2"/>
  <c r="AK8" i="2"/>
  <c r="BP135" i="2"/>
  <c r="BR135" i="2" s="1"/>
  <c r="BG135" i="2"/>
  <c r="CD156" i="2"/>
  <c r="BU156" i="2"/>
  <c r="BP121" i="2"/>
  <c r="BR121" i="2" s="1"/>
  <c r="BG121" i="2"/>
  <c r="BJ121" i="2" s="1"/>
  <c r="BM121" i="2" s="1"/>
  <c r="BP123" i="2"/>
  <c r="BR123" i="2" s="1"/>
  <c r="BG123" i="2"/>
  <c r="BJ123" i="2" s="1"/>
  <c r="BM123" i="2" s="1"/>
  <c r="BB27" i="2"/>
  <c r="BD18" i="2"/>
  <c r="CD54" i="2"/>
  <c r="BU54" i="2"/>
  <c r="BX54" i="2" s="1"/>
  <c r="CA54" i="2" s="1"/>
  <c r="AP202" i="2"/>
  <c r="AS39" i="2"/>
  <c r="BB39" i="2"/>
  <c r="CD25" i="2"/>
  <c r="BU25" i="2"/>
  <c r="AP167" i="2"/>
  <c r="BB155" i="2"/>
  <c r="AS155" i="2"/>
  <c r="AH196" i="2"/>
  <c r="AH183" i="2"/>
  <c r="AK180" i="2"/>
  <c r="BU30" i="2"/>
  <c r="BX30" i="2" s="1"/>
  <c r="CA30" i="2" s="1"/>
  <c r="CD30" i="2"/>
  <c r="CD44" i="2"/>
  <c r="BU44" i="2"/>
  <c r="BX44" i="2" s="1"/>
  <c r="CA44" i="2" s="1"/>
  <c r="AK215" i="2"/>
  <c r="BJ62" i="2"/>
  <c r="BM62" i="2" s="1"/>
  <c r="BJ13" i="2"/>
  <c r="BM13" i="2" s="1"/>
  <c r="BG90" i="2"/>
  <c r="BP90" i="2"/>
  <c r="BJ133" i="2"/>
  <c r="BM133" i="2" s="1"/>
  <c r="B182" i="2"/>
  <c r="AV114" i="2"/>
  <c r="AY114" i="2" s="1"/>
  <c r="BJ160" i="2"/>
  <c r="BM160" i="2" s="1"/>
  <c r="BP136" i="2"/>
  <c r="BR136" i="2" s="1"/>
  <c r="BG136" i="2"/>
  <c r="BJ136" i="2" s="1"/>
  <c r="BM136" i="2" s="1"/>
  <c r="AN218" i="2"/>
  <c r="CD111" i="2"/>
  <c r="BU111" i="2"/>
  <c r="BX111" i="2" s="1"/>
  <c r="CA111" i="2" s="1"/>
  <c r="CD81" i="2"/>
  <c r="BU81" i="2"/>
  <c r="BX81" i="2" s="1"/>
  <c r="CA81" i="2" s="1"/>
  <c r="CD100" i="2"/>
  <c r="BU100" i="2"/>
  <c r="BX100" i="2" s="1"/>
  <c r="CA100" i="2" s="1"/>
  <c r="CD47" i="2"/>
  <c r="BU47" i="2"/>
  <c r="BX47" i="2" s="1"/>
  <c r="CA47" i="2" s="1"/>
  <c r="CD82" i="2"/>
  <c r="BU82" i="2"/>
  <c r="BX82" i="2" s="1"/>
  <c r="CA82" i="2" s="1"/>
  <c r="BP138" i="2"/>
  <c r="BG138" i="2"/>
  <c r="BJ138" i="2" s="1"/>
  <c r="BM138" i="2" s="1"/>
  <c r="AP205" i="2"/>
  <c r="BB65" i="2"/>
  <c r="AS65" i="2"/>
  <c r="AV139" i="2"/>
  <c r="AY139" i="2" s="1"/>
  <c r="AP218" i="2"/>
  <c r="BU140" i="2"/>
  <c r="BX140" i="2" s="1"/>
  <c r="CA140" i="2" s="1"/>
  <c r="CD140" i="2"/>
  <c r="B15" i="2"/>
  <c r="CD105" i="2"/>
  <c r="BU105" i="2"/>
  <c r="BX105" i="2" s="1"/>
  <c r="CA105" i="2" s="1"/>
  <c r="AS115" i="2"/>
  <c r="AV103" i="2"/>
  <c r="W195" i="2"/>
  <c r="AV68" i="2"/>
  <c r="AY68" i="2" s="1"/>
  <c r="BU162" i="2"/>
  <c r="CD162" i="2"/>
  <c r="BU113" i="2"/>
  <c r="CD113" i="2"/>
  <c r="B54" i="2" l="1"/>
  <c r="AH218" i="2"/>
  <c r="AS187" i="2"/>
  <c r="AS189" i="2"/>
  <c r="B24" i="2"/>
  <c r="AY37" i="2"/>
  <c r="AY191" i="2" s="1"/>
  <c r="AV191" i="2"/>
  <c r="BD191" i="2"/>
  <c r="BP37" i="2"/>
  <c r="BG37" i="2"/>
  <c r="BB187" i="2"/>
  <c r="BB189" i="2"/>
  <c r="AK188" i="2"/>
  <c r="B144" i="2"/>
  <c r="B53" i="2"/>
  <c r="AS188" i="2"/>
  <c r="BJ73" i="2"/>
  <c r="BG192" i="2"/>
  <c r="BG190" i="2"/>
  <c r="BD190" i="2"/>
  <c r="BD192" i="2"/>
  <c r="AK187" i="2"/>
  <c r="AK189" i="2"/>
  <c r="BB188" i="2"/>
  <c r="BR73" i="2"/>
  <c r="BP190" i="2"/>
  <c r="BP192" i="2"/>
  <c r="CD94" i="2"/>
  <c r="BU94" i="2"/>
  <c r="B20" i="2"/>
  <c r="B150" i="2"/>
  <c r="AY73" i="2"/>
  <c r="AV190" i="2"/>
  <c r="AV192" i="2"/>
  <c r="AK190" i="2"/>
  <c r="AK192" i="2"/>
  <c r="B100" i="2"/>
  <c r="B160" i="2"/>
  <c r="B48" i="2"/>
  <c r="B60" i="2"/>
  <c r="BB154" i="2"/>
  <c r="BD142" i="2"/>
  <c r="B96" i="2"/>
  <c r="BU106" i="2"/>
  <c r="CD106" i="2"/>
  <c r="BU112" i="2"/>
  <c r="BX112" i="2" s="1"/>
  <c r="CA112" i="2" s="1"/>
  <c r="CD112" i="2"/>
  <c r="B19" i="2"/>
  <c r="BX52" i="2"/>
  <c r="CA52" i="2" s="1"/>
  <c r="B52" i="2"/>
  <c r="BJ31" i="2"/>
  <c r="BM31" i="2" s="1"/>
  <c r="AK76" i="2"/>
  <c r="B133" i="2"/>
  <c r="BJ35" i="2"/>
  <c r="BM35" i="2" s="1"/>
  <c r="CD31" i="2"/>
  <c r="BU31" i="2"/>
  <c r="BX31" i="2" s="1"/>
  <c r="CA31" i="2" s="1"/>
  <c r="CD29" i="2"/>
  <c r="BU29" i="2"/>
  <c r="BX29" i="2" s="1"/>
  <c r="CA29" i="2" s="1"/>
  <c r="B85" i="2"/>
  <c r="B105" i="2"/>
  <c r="B26" i="2"/>
  <c r="B86" i="2"/>
  <c r="B82" i="2"/>
  <c r="B87" i="2"/>
  <c r="B57" i="2"/>
  <c r="CD35" i="2"/>
  <c r="BU35" i="2"/>
  <c r="BX35" i="2" s="1"/>
  <c r="CA35" i="2" s="1"/>
  <c r="CD107" i="2"/>
  <c r="BU107" i="2"/>
  <c r="CD80" i="2"/>
  <c r="B80" i="2" s="1"/>
  <c r="BU80" i="2"/>
  <c r="BX80" i="2" s="1"/>
  <c r="CA80" i="2" s="1"/>
  <c r="B55" i="2"/>
  <c r="B13" i="2"/>
  <c r="AV142" i="2"/>
  <c r="AS154" i="2"/>
  <c r="AV93" i="2"/>
  <c r="AV215" i="2" s="1"/>
  <c r="AS102" i="2"/>
  <c r="CD101" i="2"/>
  <c r="BU101" i="2"/>
  <c r="CD124" i="2"/>
  <c r="BU124" i="2"/>
  <c r="BD93" i="2"/>
  <c r="BD215" i="2" s="1"/>
  <c r="BB102" i="2"/>
  <c r="BR138" i="2"/>
  <c r="AH197" i="2"/>
  <c r="CD123" i="2"/>
  <c r="BU123" i="2"/>
  <c r="BX123" i="2" s="1"/>
  <c r="CA123" i="2" s="1"/>
  <c r="CD32" i="2"/>
  <c r="BU32" i="2"/>
  <c r="BX32" i="2" s="1"/>
  <c r="CA32" i="2" s="1"/>
  <c r="BD115" i="2"/>
  <c r="BP103" i="2"/>
  <c r="BG103" i="2"/>
  <c r="BB76" i="2"/>
  <c r="BD64" i="2"/>
  <c r="BD89" i="2"/>
  <c r="BG77" i="2"/>
  <c r="BP77" i="2"/>
  <c r="AV168" i="2"/>
  <c r="AS193" i="2"/>
  <c r="AS195" i="2" s="1"/>
  <c r="AS171" i="2"/>
  <c r="B137" i="2"/>
  <c r="CD71" i="2"/>
  <c r="B71" i="2" s="1"/>
  <c r="BU71" i="2"/>
  <c r="BX71" i="2" s="1"/>
  <c r="CA71" i="2" s="1"/>
  <c r="B147" i="2"/>
  <c r="BD129" i="2"/>
  <c r="BB141" i="2"/>
  <c r="AS167" i="2"/>
  <c r="AV155" i="2"/>
  <c r="CD165" i="2"/>
  <c r="BU165" i="2"/>
  <c r="BX163" i="2"/>
  <c r="CA163" i="2" s="1"/>
  <c r="B163" i="2"/>
  <c r="AV50" i="2"/>
  <c r="AY41" i="2"/>
  <c r="CD36" i="2"/>
  <c r="BU36" i="2"/>
  <c r="BX36" i="2" s="1"/>
  <c r="CA36" i="2" s="1"/>
  <c r="AS63" i="2"/>
  <c r="AV51" i="2"/>
  <c r="BU139" i="2"/>
  <c r="CD139" i="2"/>
  <c r="BX59" i="2"/>
  <c r="CA59" i="2" s="1"/>
  <c r="CD132" i="2"/>
  <c r="BU132" i="2"/>
  <c r="BB193" i="2"/>
  <c r="BB195" i="2" s="1"/>
  <c r="BB171" i="2"/>
  <c r="BD168" i="2"/>
  <c r="CD130" i="2"/>
  <c r="BU130" i="2"/>
  <c r="BX181" i="2"/>
  <c r="CA181" i="2" s="1"/>
  <c r="B181" i="2" s="1"/>
  <c r="AH203" i="2"/>
  <c r="CD73" i="2"/>
  <c r="BU73" i="2"/>
  <c r="BU131" i="2"/>
  <c r="CD131" i="2"/>
  <c r="CD72" i="2"/>
  <c r="BU72" i="2"/>
  <c r="BX72" i="2" s="1"/>
  <c r="CA72" i="2" s="1"/>
  <c r="BX49" i="2"/>
  <c r="CA49" i="2" s="1"/>
  <c r="B49" i="2"/>
  <c r="B34" i="2"/>
  <c r="BB167" i="2"/>
  <c r="BD155" i="2"/>
  <c r="BU121" i="2"/>
  <c r="BX121" i="2" s="1"/>
  <c r="CA121" i="2" s="1"/>
  <c r="CD121" i="2"/>
  <c r="B140" i="2"/>
  <c r="AK40" i="2"/>
  <c r="AY11" i="2"/>
  <c r="AS201" i="2"/>
  <c r="AV75" i="2"/>
  <c r="AS199" i="2"/>
  <c r="AV66" i="2"/>
  <c r="B92" i="2"/>
  <c r="BD194" i="2"/>
  <c r="BP176" i="2"/>
  <c r="BG176" i="2"/>
  <c r="BD179" i="2"/>
  <c r="AS208" i="2"/>
  <c r="AV38" i="2"/>
  <c r="BD172" i="2"/>
  <c r="BB175" i="2"/>
  <c r="B149" i="2"/>
  <c r="CD120" i="2"/>
  <c r="BU120" i="2"/>
  <c r="BX120" i="2" s="1"/>
  <c r="CA120" i="2" s="1"/>
  <c r="BB40" i="2"/>
  <c r="BD28" i="2"/>
  <c r="B21" i="2"/>
  <c r="AK175" i="2"/>
  <c r="AS205" i="2"/>
  <c r="AV65" i="2"/>
  <c r="BX156" i="2"/>
  <c r="CA156" i="2" s="1"/>
  <c r="B111" i="2"/>
  <c r="BU159" i="2"/>
  <c r="BX159" i="2" s="1"/>
  <c r="CA159" i="2" s="1"/>
  <c r="CD159" i="2"/>
  <c r="B78" i="2"/>
  <c r="AS196" i="2"/>
  <c r="AS197" i="2" s="1"/>
  <c r="AV180" i="2"/>
  <c r="AS183" i="2"/>
  <c r="BB201" i="2"/>
  <c r="BD75" i="2"/>
  <c r="BB63" i="2"/>
  <c r="BD51" i="2"/>
  <c r="BB199" i="2"/>
  <c r="BD66" i="2"/>
  <c r="BB208" i="2"/>
  <c r="BD38" i="2"/>
  <c r="B164" i="2"/>
  <c r="BX16" i="2"/>
  <c r="CA16" i="2" s="1"/>
  <c r="CD122" i="2"/>
  <c r="B122" i="2" s="1"/>
  <c r="BU122" i="2"/>
  <c r="BX122" i="2" s="1"/>
  <c r="CA122" i="2" s="1"/>
  <c r="BJ109" i="2"/>
  <c r="BM109" i="2" s="1"/>
  <c r="B84" i="2"/>
  <c r="AS216" i="2"/>
  <c r="AS17" i="2"/>
  <c r="AV8" i="2"/>
  <c r="CD58" i="2"/>
  <c r="BU58" i="2"/>
  <c r="BX58" i="2" s="1"/>
  <c r="CA58" i="2" s="1"/>
  <c r="AV28" i="2"/>
  <c r="AS40" i="2"/>
  <c r="BX110" i="2"/>
  <c r="CA110" i="2" s="1"/>
  <c r="B22" i="2"/>
  <c r="AS217" i="2"/>
  <c r="AV14" i="2"/>
  <c r="BU23" i="2"/>
  <c r="BX23" i="2" s="1"/>
  <c r="CA23" i="2" s="1"/>
  <c r="CD23" i="2"/>
  <c r="BB196" i="2"/>
  <c r="BB197" i="2" s="1"/>
  <c r="BB183" i="2"/>
  <c r="BD180" i="2"/>
  <c r="AP203" i="2"/>
  <c r="BB210" i="2"/>
  <c r="BB211" i="2" s="1"/>
  <c r="BD169" i="2"/>
  <c r="B47" i="2"/>
  <c r="AK193" i="2"/>
  <c r="AK171" i="2"/>
  <c r="CD109" i="2"/>
  <c r="B109" i="2" s="1"/>
  <c r="BU109" i="2"/>
  <c r="BX109" i="2" s="1"/>
  <c r="CA109" i="2" s="1"/>
  <c r="AV172" i="2"/>
  <c r="AS175" i="2"/>
  <c r="B158" i="2"/>
  <c r="BB216" i="2"/>
  <c r="BB17" i="2"/>
  <c r="BD8" i="2"/>
  <c r="BB128" i="2"/>
  <c r="BD116" i="2"/>
  <c r="CD70" i="2"/>
  <c r="BU70" i="2"/>
  <c r="CD108" i="2"/>
  <c r="BU108" i="2"/>
  <c r="BX108" i="2" s="1"/>
  <c r="CA108" i="2" s="1"/>
  <c r="CD68" i="2"/>
  <c r="B68" i="2" s="1"/>
  <c r="BU68" i="2"/>
  <c r="BX68" i="2" s="1"/>
  <c r="CA68" i="2" s="1"/>
  <c r="AY103" i="2"/>
  <c r="AY115" i="2" s="1"/>
  <c r="AV115" i="2"/>
  <c r="BJ90" i="2"/>
  <c r="AS202" i="2"/>
  <c r="AV39" i="2"/>
  <c r="AK216" i="2"/>
  <c r="AK218" i="2" s="1"/>
  <c r="AK17" i="2"/>
  <c r="AV27" i="2"/>
  <c r="AY18" i="2"/>
  <c r="AY27" i="2" s="1"/>
  <c r="BJ79" i="2"/>
  <c r="BM79" i="2" s="1"/>
  <c r="BU114" i="2"/>
  <c r="BX114" i="2" s="1"/>
  <c r="CA114" i="2" s="1"/>
  <c r="CD114" i="2"/>
  <c r="BB207" i="2"/>
  <c r="BD74" i="2"/>
  <c r="B62" i="2"/>
  <c r="AP209" i="2"/>
  <c r="BD27" i="2"/>
  <c r="BP18" i="2"/>
  <c r="BG18" i="2"/>
  <c r="BJ135" i="2"/>
  <c r="BM135" i="2" s="1"/>
  <c r="AS200" i="2"/>
  <c r="AV10" i="2"/>
  <c r="AS206" i="2"/>
  <c r="AV9" i="2"/>
  <c r="CD170" i="2"/>
  <c r="BU170" i="2"/>
  <c r="BX170" i="2" s="1"/>
  <c r="CA170" i="2" s="1"/>
  <c r="AS210" i="2"/>
  <c r="AS211" i="2" s="1"/>
  <c r="AV169" i="2"/>
  <c r="AK205" i="2"/>
  <c r="AK209" i="2" s="1"/>
  <c r="B46" i="2"/>
  <c r="B30" i="2"/>
  <c r="CD69" i="2"/>
  <c r="BU69" i="2"/>
  <c r="BX69" i="2" s="1"/>
  <c r="CA69" i="2" s="1"/>
  <c r="AK210" i="2"/>
  <c r="AK211" i="2" s="1"/>
  <c r="AV89" i="2"/>
  <c r="AY77" i="2"/>
  <c r="AS128" i="2"/>
  <c r="AV116" i="2"/>
  <c r="CD134" i="2"/>
  <c r="BU134" i="2"/>
  <c r="BX134" i="2" s="1"/>
  <c r="CA134" i="2" s="1"/>
  <c r="B88" i="2"/>
  <c r="AK167" i="2"/>
  <c r="B32" i="2"/>
  <c r="B44" i="2"/>
  <c r="BX161" i="2"/>
  <c r="CA161" i="2" s="1"/>
  <c r="BX178" i="2"/>
  <c r="CA178" i="2" s="1"/>
  <c r="B178" i="2"/>
  <c r="BU126" i="2"/>
  <c r="BX126" i="2" s="1"/>
  <c r="CA126" i="2" s="1"/>
  <c r="CD126" i="2"/>
  <c r="B126" i="2" s="1"/>
  <c r="BX113" i="2"/>
  <c r="CA113" i="2" s="1"/>
  <c r="B113" i="2"/>
  <c r="BB205" i="2"/>
  <c r="BD65" i="2"/>
  <c r="BX25" i="2"/>
  <c r="CA25" i="2" s="1"/>
  <c r="B25" i="2"/>
  <c r="BP11" i="2"/>
  <c r="BG11" i="2"/>
  <c r="BD50" i="2"/>
  <c r="BP41" i="2"/>
  <c r="BG41" i="2"/>
  <c r="BX104" i="2"/>
  <c r="CA104" i="2" s="1"/>
  <c r="B104" i="2" s="1"/>
  <c r="BX162" i="2"/>
  <c r="CA162" i="2" s="1"/>
  <c r="CD136" i="2"/>
  <c r="BU136" i="2"/>
  <c r="BX136" i="2" s="1"/>
  <c r="CA136" i="2" s="1"/>
  <c r="BR90" i="2"/>
  <c r="AK196" i="2"/>
  <c r="AK197" i="2" s="1"/>
  <c r="AK183" i="2"/>
  <c r="BB202" i="2"/>
  <c r="BD39" i="2"/>
  <c r="BU135" i="2"/>
  <c r="BX135" i="2" s="1"/>
  <c r="CA135" i="2" s="1"/>
  <c r="CD135" i="2"/>
  <c r="B91" i="2"/>
  <c r="BB200" i="2"/>
  <c r="BD10" i="2"/>
  <c r="B95" i="2"/>
  <c r="B81" i="2"/>
  <c r="CD67" i="2"/>
  <c r="BU67" i="2"/>
  <c r="BX67" i="2" s="1"/>
  <c r="CA67" i="2" s="1"/>
  <c r="B127" i="2"/>
  <c r="CD79" i="2"/>
  <c r="BU79" i="2"/>
  <c r="BX79" i="2" s="1"/>
  <c r="CA79" i="2" s="1"/>
  <c r="BB206" i="2"/>
  <c r="BD9" i="2"/>
  <c r="BX98" i="2"/>
  <c r="CA98" i="2" s="1"/>
  <c r="AH209" i="2"/>
  <c r="AS76" i="2"/>
  <c r="AV64" i="2"/>
  <c r="B99" i="2"/>
  <c r="B157" i="2"/>
  <c r="AK201" i="2"/>
  <c r="AV194" i="2"/>
  <c r="AY176" i="2"/>
  <c r="AV179" i="2"/>
  <c r="AH211" i="2"/>
  <c r="AS207" i="2"/>
  <c r="AV74" i="2"/>
  <c r="B112" i="2"/>
  <c r="AK128" i="2"/>
  <c r="BX174" i="2"/>
  <c r="CA174" i="2" s="1"/>
  <c r="B174" i="2" s="1"/>
  <c r="CD173" i="2"/>
  <c r="BU173" i="2"/>
  <c r="BX173" i="2" s="1"/>
  <c r="CA173" i="2" s="1"/>
  <c r="BX83" i="2"/>
  <c r="CA83" i="2" s="1"/>
  <c r="AV129" i="2"/>
  <c r="AS141" i="2"/>
  <c r="B177" i="2"/>
  <c r="AK200" i="2"/>
  <c r="BB217" i="2"/>
  <c r="BD14" i="2"/>
  <c r="B69" i="2" l="1"/>
  <c r="B83" i="2"/>
  <c r="AV188" i="2"/>
  <c r="AK203" i="2"/>
  <c r="AS218" i="2"/>
  <c r="BB209" i="2"/>
  <c r="BX94" i="2"/>
  <c r="CA94" i="2" s="1"/>
  <c r="B94" i="2"/>
  <c r="BJ37" i="2"/>
  <c r="BG191" i="2"/>
  <c r="AV189" i="2"/>
  <c r="AV187" i="2"/>
  <c r="B136" i="2"/>
  <c r="B123" i="2"/>
  <c r="B170" i="2"/>
  <c r="B121" i="2"/>
  <c r="B29" i="2"/>
  <c r="BR190" i="2"/>
  <c r="BM73" i="2"/>
  <c r="BJ190" i="2"/>
  <c r="BJ192" i="2"/>
  <c r="BR37" i="2"/>
  <c r="BR192" i="2" s="1"/>
  <c r="BP191" i="2"/>
  <c r="BD189" i="2"/>
  <c r="BD187" i="2"/>
  <c r="AY192" i="2"/>
  <c r="AY190" i="2"/>
  <c r="BD188" i="2"/>
  <c r="B159" i="2"/>
  <c r="BX73" i="2"/>
  <c r="BB218" i="2"/>
  <c r="B161" i="2"/>
  <c r="B58" i="2"/>
  <c r="B16" i="2"/>
  <c r="BX124" i="2"/>
  <c r="CA124" i="2" s="1"/>
  <c r="B124" i="2"/>
  <c r="AV154" i="2"/>
  <c r="AY142" i="2"/>
  <c r="AY154" i="2" s="1"/>
  <c r="B31" i="2"/>
  <c r="BX106" i="2"/>
  <c r="CA106" i="2" s="1"/>
  <c r="BX101" i="2"/>
  <c r="CA101" i="2" s="1"/>
  <c r="BG142" i="2"/>
  <c r="BD154" i="2"/>
  <c r="BP142" i="2"/>
  <c r="B110" i="2"/>
  <c r="B59" i="2"/>
  <c r="B35" i="2"/>
  <c r="B98" i="2"/>
  <c r="B162" i="2"/>
  <c r="BX107" i="2"/>
  <c r="CA107" i="2" s="1"/>
  <c r="B23" i="2"/>
  <c r="AY93" i="2"/>
  <c r="AV102" i="2"/>
  <c r="B79" i="2"/>
  <c r="BG93" i="2"/>
  <c r="BG215" i="2" s="1"/>
  <c r="BP93" i="2"/>
  <c r="BD102" i="2"/>
  <c r="AV207" i="2"/>
  <c r="AY74" i="2"/>
  <c r="AY207" i="2" s="1"/>
  <c r="BD202" i="2"/>
  <c r="BP39" i="2"/>
  <c r="BG39" i="2"/>
  <c r="AK195" i="2"/>
  <c r="BP194" i="2"/>
  <c r="BP179" i="2"/>
  <c r="BR176" i="2"/>
  <c r="AV193" i="2"/>
  <c r="AV195" i="2" s="1"/>
  <c r="AY168" i="2"/>
  <c r="AV171" i="2"/>
  <c r="BP115" i="2"/>
  <c r="BR103" i="2"/>
  <c r="BD201" i="2"/>
  <c r="BP75" i="2"/>
  <c r="BG75" i="2"/>
  <c r="BR77" i="2"/>
  <c r="BP89" i="2"/>
  <c r="CD138" i="2"/>
  <c r="BU138" i="2"/>
  <c r="BX138" i="2" s="1"/>
  <c r="CA138" i="2" s="1"/>
  <c r="BP50" i="2"/>
  <c r="BR41" i="2"/>
  <c r="BD205" i="2"/>
  <c r="BP65" i="2"/>
  <c r="BG65" i="2"/>
  <c r="BD217" i="2"/>
  <c r="BP14" i="2"/>
  <c r="BG14" i="2"/>
  <c r="AV63" i="2"/>
  <c r="AY51" i="2"/>
  <c r="AY63" i="2" s="1"/>
  <c r="BX165" i="2"/>
  <c r="CA165" i="2" s="1"/>
  <c r="B165" i="2" s="1"/>
  <c r="B173" i="2"/>
  <c r="B134" i="2"/>
  <c r="BD207" i="2"/>
  <c r="BP74" i="2"/>
  <c r="BG74" i="2"/>
  <c r="B108" i="2"/>
  <c r="BD210" i="2"/>
  <c r="BD211" i="2" s="1"/>
  <c r="BP169" i="2"/>
  <c r="BG169" i="2"/>
  <c r="BP172" i="2"/>
  <c r="BD175" i="2"/>
  <c r="BG172" i="2"/>
  <c r="BX132" i="2"/>
  <c r="CA132" i="2" s="1"/>
  <c r="B132" i="2" s="1"/>
  <c r="AY155" i="2"/>
  <c r="AY167" i="2" s="1"/>
  <c r="AV167" i="2"/>
  <c r="BJ77" i="2"/>
  <c r="BG89" i="2"/>
  <c r="AV200" i="2"/>
  <c r="AY10" i="2"/>
  <c r="AY200" i="2" s="1"/>
  <c r="BM90" i="2"/>
  <c r="BR11" i="2"/>
  <c r="BD200" i="2"/>
  <c r="BG10" i="2"/>
  <c r="BP10" i="2"/>
  <c r="AV128" i="2"/>
  <c r="AY116" i="2"/>
  <c r="B135" i="2"/>
  <c r="BX70" i="2"/>
  <c r="CA70" i="2" s="1"/>
  <c r="B70" i="2" s="1"/>
  <c r="AV217" i="2"/>
  <c r="AY14" i="2"/>
  <c r="AY217" i="2" s="1"/>
  <c r="AV40" i="2"/>
  <c r="AY28" i="2"/>
  <c r="BD208" i="2"/>
  <c r="BP38" i="2"/>
  <c r="BG38" i="2"/>
  <c r="B156" i="2"/>
  <c r="AV199" i="2"/>
  <c r="AY66" i="2"/>
  <c r="AY199" i="2" s="1"/>
  <c r="B36" i="2"/>
  <c r="B67" i="2"/>
  <c r="BJ11" i="2"/>
  <c r="BD206" i="2"/>
  <c r="BG9" i="2"/>
  <c r="BP9" i="2"/>
  <c r="AV210" i="2"/>
  <c r="AV211" i="2" s="1"/>
  <c r="AY169" i="2"/>
  <c r="AY210" i="2" s="1"/>
  <c r="AY211" i="2" s="1"/>
  <c r="AV76" i="2"/>
  <c r="AY64" i="2"/>
  <c r="AV175" i="2"/>
  <c r="AY172" i="2"/>
  <c r="AY175" i="2" s="1"/>
  <c r="AS203" i="2"/>
  <c r="AY50" i="2"/>
  <c r="B114" i="2"/>
  <c r="BP64" i="2"/>
  <c r="BD76" i="2"/>
  <c r="BG64" i="2"/>
  <c r="AV206" i="2"/>
  <c r="AY9" i="2"/>
  <c r="AY206" i="2" s="1"/>
  <c r="BP27" i="2"/>
  <c r="BR18" i="2"/>
  <c r="BU90" i="2"/>
  <c r="CD90" i="2"/>
  <c r="AY180" i="2"/>
  <c r="AV196" i="2"/>
  <c r="AV197" i="2" s="1"/>
  <c r="AV183" i="2"/>
  <c r="BP28" i="2"/>
  <c r="BD40" i="2"/>
  <c r="BG28" i="2"/>
  <c r="AV208" i="2"/>
  <c r="AY38" i="2"/>
  <c r="AY208" i="2" s="1"/>
  <c r="AY129" i="2"/>
  <c r="AY141" i="2" s="1"/>
  <c r="AV141" i="2"/>
  <c r="AY179" i="2"/>
  <c r="AY194" i="2"/>
  <c r="BJ41" i="2"/>
  <c r="BG50" i="2"/>
  <c r="AY89" i="2"/>
  <c r="BJ18" i="2"/>
  <c r="BG27" i="2"/>
  <c r="AV202" i="2"/>
  <c r="AY39" i="2"/>
  <c r="AY202" i="2" s="1"/>
  <c r="BD128" i="2"/>
  <c r="BP116" i="2"/>
  <c r="BG116" i="2"/>
  <c r="BD199" i="2"/>
  <c r="BP66" i="2"/>
  <c r="BG66" i="2"/>
  <c r="AV205" i="2"/>
  <c r="AY65" i="2"/>
  <c r="AV201" i="2"/>
  <c r="AY75" i="2"/>
  <c r="B72" i="2"/>
  <c r="BX130" i="2"/>
  <c r="CA130" i="2" s="1"/>
  <c r="BP180" i="2"/>
  <c r="BD196" i="2"/>
  <c r="BD197" i="2" s="1"/>
  <c r="BD183" i="2"/>
  <c r="BG180" i="2"/>
  <c r="BB203" i="2"/>
  <c r="AS209" i="2"/>
  <c r="BG155" i="2"/>
  <c r="BD167" i="2"/>
  <c r="BP155" i="2"/>
  <c r="BP129" i="2"/>
  <c r="BD141" i="2"/>
  <c r="BG129" i="2"/>
  <c r="BD216" i="2"/>
  <c r="BD218" i="2" s="1"/>
  <c r="BG8" i="2"/>
  <c r="BP8" i="2"/>
  <c r="BD17" i="2"/>
  <c r="AV216" i="2"/>
  <c r="AV218" i="2" s="1"/>
  <c r="AY8" i="2"/>
  <c r="AV17" i="2"/>
  <c r="BP51" i="2"/>
  <c r="BG51" i="2"/>
  <c r="BD63" i="2"/>
  <c r="B120" i="2"/>
  <c r="BG194" i="2"/>
  <c r="BG179" i="2"/>
  <c r="BJ176" i="2"/>
  <c r="AY215" i="2"/>
  <c r="BX131" i="2"/>
  <c r="CA131" i="2" s="1"/>
  <c r="BP168" i="2"/>
  <c r="BG168" i="2"/>
  <c r="BD193" i="2"/>
  <c r="BD195" i="2" s="1"/>
  <c r="BD171" i="2"/>
  <c r="BX139" i="2"/>
  <c r="CA139" i="2" s="1"/>
  <c r="BJ103" i="2"/>
  <c r="BG115" i="2"/>
  <c r="BP188" i="2" l="1"/>
  <c r="CD192" i="2"/>
  <c r="BG188" i="2"/>
  <c r="BU190" i="2"/>
  <c r="BM37" i="2"/>
  <c r="BM191" i="2" s="1"/>
  <c r="BJ191" i="2"/>
  <c r="AV209" i="2"/>
  <c r="BG189" i="2"/>
  <c r="BG187" i="2"/>
  <c r="AY189" i="2"/>
  <c r="AY187" i="2"/>
  <c r="CA73" i="2"/>
  <c r="BX190" i="2"/>
  <c r="BR191" i="2"/>
  <c r="CD37" i="2"/>
  <c r="CD191" i="2" s="1"/>
  <c r="BU37" i="2"/>
  <c r="BU192" i="2" s="1"/>
  <c r="AY188" i="2"/>
  <c r="B101" i="2"/>
  <c r="CD190" i="2"/>
  <c r="BP187" i="2"/>
  <c r="BP189" i="2"/>
  <c r="BM190" i="2"/>
  <c r="BR142" i="2"/>
  <c r="BP154" i="2"/>
  <c r="B139" i="2"/>
  <c r="B107" i="2"/>
  <c r="BR93" i="2"/>
  <c r="BP102" i="2"/>
  <c r="BP215" i="2"/>
  <c r="BJ93" i="2"/>
  <c r="BG102" i="2"/>
  <c r="B130" i="2"/>
  <c r="B106" i="2"/>
  <c r="BD203" i="2"/>
  <c r="BJ142" i="2"/>
  <c r="BG154" i="2"/>
  <c r="AY102" i="2"/>
  <c r="BP217" i="2"/>
  <c r="BR14" i="2"/>
  <c r="BG193" i="2"/>
  <c r="BG195" i="2" s="1"/>
  <c r="BG171" i="2"/>
  <c r="BJ168" i="2"/>
  <c r="BU18" i="2"/>
  <c r="BR27" i="2"/>
  <c r="CD18" i="2"/>
  <c r="BG76" i="2"/>
  <c r="BJ64" i="2"/>
  <c r="BJ172" i="2"/>
  <c r="BG175" i="2"/>
  <c r="BG207" i="2"/>
  <c r="BJ74" i="2"/>
  <c r="BG205" i="2"/>
  <c r="BJ65" i="2"/>
  <c r="AY193" i="2"/>
  <c r="AY195" i="2" s="1"/>
  <c r="AY171" i="2"/>
  <c r="BP202" i="2"/>
  <c r="BR39" i="2"/>
  <c r="BJ50" i="2"/>
  <c r="BM41" i="2"/>
  <c r="BM50" i="2" s="1"/>
  <c r="BP206" i="2"/>
  <c r="BR9" i="2"/>
  <c r="BP40" i="2"/>
  <c r="BR28" i="2"/>
  <c r="BX90" i="2"/>
  <c r="BG206" i="2"/>
  <c r="BJ9" i="2"/>
  <c r="B138" i="2"/>
  <c r="BG202" i="2"/>
  <c r="BJ39" i="2"/>
  <c r="BP193" i="2"/>
  <c r="BP195" i="2" s="1"/>
  <c r="BP171" i="2"/>
  <c r="BR168" i="2"/>
  <c r="B131" i="2"/>
  <c r="BP216" i="2"/>
  <c r="BP17" i="2"/>
  <c r="BR8" i="2"/>
  <c r="BR188" i="2" s="1"/>
  <c r="BG167" i="2"/>
  <c r="BJ155" i="2"/>
  <c r="BG199" i="2"/>
  <c r="BJ66" i="2"/>
  <c r="BJ215" i="2"/>
  <c r="BM11" i="2"/>
  <c r="BG208" i="2"/>
  <c r="BJ38" i="2"/>
  <c r="BP207" i="2"/>
  <c r="BR74" i="2"/>
  <c r="BP205" i="2"/>
  <c r="BR65" i="2"/>
  <c r="CD77" i="2"/>
  <c r="CD89" i="2" s="1"/>
  <c r="BR89" i="2"/>
  <c r="BU77" i="2"/>
  <c r="BP200" i="2"/>
  <c r="BR10" i="2"/>
  <c r="BP167" i="2"/>
  <c r="BR155" i="2"/>
  <c r="BP196" i="2"/>
  <c r="BP197" i="2" s="1"/>
  <c r="BR180" i="2"/>
  <c r="BP183" i="2"/>
  <c r="AY205" i="2"/>
  <c r="AY209" i="2" s="1"/>
  <c r="BP208" i="2"/>
  <c r="BR38" i="2"/>
  <c r="BU11" i="2"/>
  <c r="BX11" i="2" s="1"/>
  <c r="CA11" i="2" s="1"/>
  <c r="CD11" i="2"/>
  <c r="BJ89" i="2"/>
  <c r="BM77" i="2"/>
  <c r="BM89" i="2" s="1"/>
  <c r="BP175" i="2"/>
  <c r="BR172" i="2"/>
  <c r="BD209" i="2"/>
  <c r="BG201" i="2"/>
  <c r="BJ75" i="2"/>
  <c r="BR194" i="2"/>
  <c r="BU176" i="2"/>
  <c r="BR179" i="2"/>
  <c r="CD176" i="2"/>
  <c r="AY216" i="2"/>
  <c r="AY218" i="2" s="1"/>
  <c r="AY17" i="2"/>
  <c r="BR129" i="2"/>
  <c r="BP141" i="2"/>
  <c r="AV203" i="2"/>
  <c r="BG200" i="2"/>
  <c r="BJ10" i="2"/>
  <c r="BM103" i="2"/>
  <c r="BJ115" i="2"/>
  <c r="BG63" i="2"/>
  <c r="BJ51" i="2"/>
  <c r="BG216" i="2"/>
  <c r="BG17" i="2"/>
  <c r="BJ8" i="2"/>
  <c r="BP199" i="2"/>
  <c r="BR66" i="2"/>
  <c r="BJ27" i="2"/>
  <c r="BM18" i="2"/>
  <c r="BM27" i="2" s="1"/>
  <c r="BR64" i="2"/>
  <c r="BP76" i="2"/>
  <c r="AY76" i="2"/>
  <c r="BP63" i="2"/>
  <c r="BR51" i="2"/>
  <c r="BG210" i="2"/>
  <c r="BG211" i="2" s="1"/>
  <c r="BJ169" i="2"/>
  <c r="CD41" i="2"/>
  <c r="BR50" i="2"/>
  <c r="BU41" i="2"/>
  <c r="BP201" i="2"/>
  <c r="BR75" i="2"/>
  <c r="AY183" i="2"/>
  <c r="AY196" i="2"/>
  <c r="BG141" i="2"/>
  <c r="BJ129" i="2"/>
  <c r="BG183" i="2"/>
  <c r="BG196" i="2"/>
  <c r="BG197" i="2" s="1"/>
  <c r="BJ180" i="2"/>
  <c r="BG128" i="2"/>
  <c r="BJ116" i="2"/>
  <c r="AY128" i="2"/>
  <c r="BP210" i="2"/>
  <c r="BP211" i="2" s="1"/>
  <c r="BR169" i="2"/>
  <c r="BJ194" i="2"/>
  <c r="BJ179" i="2"/>
  <c r="BM176" i="2"/>
  <c r="AY201" i="2"/>
  <c r="AY203" i="2" s="1"/>
  <c r="BP128" i="2"/>
  <c r="BR116" i="2"/>
  <c r="BG40" i="2"/>
  <c r="BJ28" i="2"/>
  <c r="AY40" i="2"/>
  <c r="BG217" i="2"/>
  <c r="BJ14" i="2"/>
  <c r="CD103" i="2"/>
  <c r="CD115" i="2" s="1"/>
  <c r="BU103" i="2"/>
  <c r="BR115" i="2"/>
  <c r="BJ188" i="2" l="1"/>
  <c r="BP218" i="2"/>
  <c r="BM192" i="2"/>
  <c r="CA190" i="2"/>
  <c r="B190" i="2" s="1"/>
  <c r="BJ187" i="2"/>
  <c r="BJ189" i="2"/>
  <c r="BU191" i="2"/>
  <c r="BX37" i="2"/>
  <c r="BR187" i="2"/>
  <c r="BR189" i="2"/>
  <c r="B73" i="2"/>
  <c r="CD142" i="2"/>
  <c r="CD154" i="2" s="1"/>
  <c r="BU142" i="2"/>
  <c r="BR154" i="2"/>
  <c r="BM93" i="2"/>
  <c r="BM102" i="2" s="1"/>
  <c r="BJ102" i="2"/>
  <c r="BJ154" i="2"/>
  <c r="BM142" i="2"/>
  <c r="BM154" i="2" s="1"/>
  <c r="CD93" i="2"/>
  <c r="CD102" i="2" s="1"/>
  <c r="BU93" i="2"/>
  <c r="BR102" i="2"/>
  <c r="BP203" i="2"/>
  <c r="BG218" i="2"/>
  <c r="BJ193" i="2"/>
  <c r="BJ171" i="2"/>
  <c r="BM168" i="2"/>
  <c r="BU194" i="2"/>
  <c r="BX176" i="2"/>
  <c r="BU179" i="2"/>
  <c r="BU89" i="2"/>
  <c r="BX77" i="2"/>
  <c r="BR40" i="2"/>
  <c r="CD28" i="2"/>
  <c r="BU28" i="2"/>
  <c r="BR202" i="2"/>
  <c r="CD39" i="2"/>
  <c r="BU39" i="2"/>
  <c r="BJ208" i="2"/>
  <c r="BM38" i="2"/>
  <c r="BM208" i="2" s="1"/>
  <c r="BR17" i="2"/>
  <c r="CD8" i="2"/>
  <c r="BU8" i="2"/>
  <c r="BM116" i="2"/>
  <c r="BJ128" i="2"/>
  <c r="CD50" i="2"/>
  <c r="BR76" i="2"/>
  <c r="CD64" i="2"/>
  <c r="BU64" i="2"/>
  <c r="BM172" i="2"/>
  <c r="BM175" i="2" s="1"/>
  <c r="BJ175" i="2"/>
  <c r="BJ200" i="2"/>
  <c r="BM10" i="2"/>
  <c r="BM200" i="2" s="1"/>
  <c r="CD194" i="2"/>
  <c r="CD179" i="2"/>
  <c r="BJ202" i="2"/>
  <c r="BM39" i="2"/>
  <c r="BM202" i="2" s="1"/>
  <c r="CA90" i="2"/>
  <c r="BJ207" i="2"/>
  <c r="BM74" i="2"/>
  <c r="BM207" i="2" s="1"/>
  <c r="BU27" i="2"/>
  <c r="BX18" i="2"/>
  <c r="BX41" i="2"/>
  <c r="BU50" i="2"/>
  <c r="BJ216" i="2"/>
  <c r="BJ17" i="2"/>
  <c r="BM8" i="2"/>
  <c r="BR196" i="2"/>
  <c r="BR197" i="2" s="1"/>
  <c r="BR183" i="2"/>
  <c r="BU180" i="2"/>
  <c r="CD180" i="2"/>
  <c r="BM215" i="2"/>
  <c r="B11" i="2"/>
  <c r="BM194" i="2"/>
  <c r="BM179" i="2"/>
  <c r="AY197" i="2"/>
  <c r="BJ210" i="2"/>
  <c r="BJ211" i="2" s="1"/>
  <c r="BM169" i="2"/>
  <c r="BM210" i="2" s="1"/>
  <c r="BM211" i="2" s="1"/>
  <c r="BJ63" i="2"/>
  <c r="BM51" i="2"/>
  <c r="BM63" i="2" s="1"/>
  <c r="CD129" i="2"/>
  <c r="BR141" i="2"/>
  <c r="BU129" i="2"/>
  <c r="BJ201" i="2"/>
  <c r="BM75" i="2"/>
  <c r="BM201" i="2" s="1"/>
  <c r="BJ206" i="2"/>
  <c r="BM9" i="2"/>
  <c r="BR206" i="2"/>
  <c r="BU9" i="2"/>
  <c r="CD9" i="2"/>
  <c r="CD206" i="2" s="1"/>
  <c r="BJ76" i="2"/>
  <c r="BM64" i="2"/>
  <c r="CD14" i="2"/>
  <c r="BU14" i="2"/>
  <c r="BX14" i="2" s="1"/>
  <c r="CA14" i="2" s="1"/>
  <c r="BJ196" i="2"/>
  <c r="BJ197" i="2" s="1"/>
  <c r="BJ183" i="2"/>
  <c r="BM180" i="2"/>
  <c r="BJ217" i="2"/>
  <c r="BM14" i="2"/>
  <c r="BM217" i="2" s="1"/>
  <c r="BR128" i="2"/>
  <c r="CD116" i="2"/>
  <c r="CD128" i="2" s="1"/>
  <c r="BU116" i="2"/>
  <c r="BM129" i="2"/>
  <c r="BM141" i="2" s="1"/>
  <c r="BJ141" i="2"/>
  <c r="BP209" i="2"/>
  <c r="BG203" i="2"/>
  <c r="BJ205" i="2"/>
  <c r="BM65" i="2"/>
  <c r="CD27" i="2"/>
  <c r="BR208" i="2"/>
  <c r="CD38" i="2"/>
  <c r="BU38" i="2"/>
  <c r="BR167" i="2"/>
  <c r="CD155" i="2"/>
  <c r="BU155" i="2"/>
  <c r="BR205" i="2"/>
  <c r="CD65" i="2"/>
  <c r="CD205" i="2" s="1"/>
  <c r="BU65" i="2"/>
  <c r="BJ199" i="2"/>
  <c r="BM66" i="2"/>
  <c r="BM199" i="2" s="1"/>
  <c r="BR193" i="2"/>
  <c r="BR195" i="2" s="1"/>
  <c r="CD168" i="2"/>
  <c r="BR171" i="2"/>
  <c r="BU168" i="2"/>
  <c r="BX103" i="2"/>
  <c r="BU115" i="2"/>
  <c r="BJ40" i="2"/>
  <c r="BM28" i="2"/>
  <c r="BM40" i="2" s="1"/>
  <c r="BR210" i="2"/>
  <c r="BR211" i="2" s="1"/>
  <c r="CD169" i="2"/>
  <c r="BU169" i="2"/>
  <c r="BR201" i="2"/>
  <c r="BU75" i="2"/>
  <c r="CD75" i="2"/>
  <c r="BR63" i="2"/>
  <c r="CD51" i="2"/>
  <c r="BU51" i="2"/>
  <c r="BR199" i="2"/>
  <c r="CD66" i="2"/>
  <c r="CD199" i="2" s="1"/>
  <c r="BU66" i="2"/>
  <c r="BM115" i="2"/>
  <c r="BR175" i="2"/>
  <c r="CD172" i="2"/>
  <c r="BU172" i="2"/>
  <c r="BR200" i="2"/>
  <c r="CD10" i="2"/>
  <c r="BU10" i="2"/>
  <c r="BR207" i="2"/>
  <c r="CD74" i="2"/>
  <c r="BU74" i="2"/>
  <c r="BJ167" i="2"/>
  <c r="BM155" i="2"/>
  <c r="BM167" i="2" s="1"/>
  <c r="BG209" i="2"/>
  <c r="BM189" i="2" l="1"/>
  <c r="BM187" i="2"/>
  <c r="CA37" i="2"/>
  <c r="BX191" i="2"/>
  <c r="BX192" i="2"/>
  <c r="BM188" i="2"/>
  <c r="BU188" i="2"/>
  <c r="CD188" i="2"/>
  <c r="BU189" i="2"/>
  <c r="BU187" i="2"/>
  <c r="CD189" i="2"/>
  <c r="CD187" i="2"/>
  <c r="B37" i="2"/>
  <c r="BJ203" i="2"/>
  <c r="BM203" i="2"/>
  <c r="BJ218" i="2"/>
  <c r="BU154" i="2"/>
  <c r="BX142" i="2"/>
  <c r="BX93" i="2"/>
  <c r="BU102" i="2"/>
  <c r="BM183" i="2"/>
  <c r="BM196" i="2"/>
  <c r="BM197" i="2" s="1"/>
  <c r="BU206" i="2"/>
  <c r="BX9" i="2"/>
  <c r="BU141" i="2"/>
  <c r="BX129" i="2"/>
  <c r="BM216" i="2"/>
  <c r="BM17" i="2"/>
  <c r="BU202" i="2"/>
  <c r="BX39" i="2"/>
  <c r="BU205" i="2"/>
  <c r="BX65" i="2"/>
  <c r="BU210" i="2"/>
  <c r="BU211" i="2" s="1"/>
  <c r="BX169" i="2"/>
  <c r="BX115" i="2"/>
  <c r="CA103" i="2"/>
  <c r="BR209" i="2"/>
  <c r="BM206" i="2"/>
  <c r="CD141" i="2"/>
  <c r="B90" i="2"/>
  <c r="BM128" i="2"/>
  <c r="BU200" i="2"/>
  <c r="BX10" i="2"/>
  <c r="CD200" i="2"/>
  <c r="BR203" i="2"/>
  <c r="CD210" i="2"/>
  <c r="BU193" i="2"/>
  <c r="BU195" i="2" s="1"/>
  <c r="BU171" i="2"/>
  <c r="BX168" i="2"/>
  <c r="BJ209" i="2"/>
  <c r="B14" i="2"/>
  <c r="BM218" i="2"/>
  <c r="BX8" i="2"/>
  <c r="BU17" i="2"/>
  <c r="BU40" i="2"/>
  <c r="BX28" i="2"/>
  <c r="BM193" i="2"/>
  <c r="BM195" i="2" s="1"/>
  <c r="BM171" i="2"/>
  <c r="BU201" i="2"/>
  <c r="BX75" i="2"/>
  <c r="BU199" i="2"/>
  <c r="BU203" i="2" s="1"/>
  <c r="BX66" i="2"/>
  <c r="CD202" i="2"/>
  <c r="BX194" i="2"/>
  <c r="CA176" i="2"/>
  <c r="BX179" i="2"/>
  <c r="BU175" i="2"/>
  <c r="BX172" i="2"/>
  <c r="BX51" i="2"/>
  <c r="BU63" i="2"/>
  <c r="BU167" i="2"/>
  <c r="BX155" i="2"/>
  <c r="BM205" i="2"/>
  <c r="BU128" i="2"/>
  <c r="BX116" i="2"/>
  <c r="CD175" i="2"/>
  <c r="CD63" i="2"/>
  <c r="CD193" i="2"/>
  <c r="CD195" i="2" s="1"/>
  <c r="CD171" i="2"/>
  <c r="CD167" i="2"/>
  <c r="BU207" i="2"/>
  <c r="BX74" i="2"/>
  <c r="BM76" i="2"/>
  <c r="CD196" i="2"/>
  <c r="CD183" i="2"/>
  <c r="CA41" i="2"/>
  <c r="BX50" i="2"/>
  <c r="BU76" i="2"/>
  <c r="BX64" i="2"/>
  <c r="CD17" i="2"/>
  <c r="CD40" i="2"/>
  <c r="CD207" i="2"/>
  <c r="CD201" i="2"/>
  <c r="BU208" i="2"/>
  <c r="BX38" i="2"/>
  <c r="BU196" i="2"/>
  <c r="BU197" i="2" s="1"/>
  <c r="BX180" i="2"/>
  <c r="BU183" i="2"/>
  <c r="BX27" i="2"/>
  <c r="CA18" i="2"/>
  <c r="B176" i="2"/>
  <c r="CD76" i="2"/>
  <c r="BJ195" i="2"/>
  <c r="CD208" i="2"/>
  <c r="CA77" i="2"/>
  <c r="BX89" i="2"/>
  <c r="BX188" i="2" l="1"/>
  <c r="CD209" i="2"/>
  <c r="BX187" i="2"/>
  <c r="BX189" i="2"/>
  <c r="CA191" i="2"/>
  <c r="B191" i="2" s="1"/>
  <c r="CA192" i="2"/>
  <c r="B192" i="2" s="1"/>
  <c r="BM209" i="2"/>
  <c r="BX154" i="2"/>
  <c r="CA142" i="2"/>
  <c r="CA93" i="2"/>
  <c r="BX102" i="2"/>
  <c r="B179" i="2"/>
  <c r="CA194" i="2"/>
  <c r="B194" i="2" s="1"/>
  <c r="CA179" i="2"/>
  <c r="BX201" i="2"/>
  <c r="CA75" i="2"/>
  <c r="CD211" i="2"/>
  <c r="BU209" i="2"/>
  <c r="CA129" i="2"/>
  <c r="CA141" i="2" s="1"/>
  <c r="BX141" i="2"/>
  <c r="CD197" i="2"/>
  <c r="BX208" i="2"/>
  <c r="CA38" i="2"/>
  <c r="CA208" i="2" s="1"/>
  <c r="BX76" i="2"/>
  <c r="CA64" i="2"/>
  <c r="BX207" i="2"/>
  <c r="CA74" i="2"/>
  <c r="BX167" i="2"/>
  <c r="CA155" i="2"/>
  <c r="CA167" i="2" s="1"/>
  <c r="BX206" i="2"/>
  <c r="CA9" i="2"/>
  <c r="BX210" i="2"/>
  <c r="BX211" i="2" s="1"/>
  <c r="CA169" i="2"/>
  <c r="BX202" i="2"/>
  <c r="CA39" i="2"/>
  <c r="CA202" i="2" s="1"/>
  <c r="BX63" i="2"/>
  <c r="CA51" i="2"/>
  <c r="CA28" i="2"/>
  <c r="BX40" i="2"/>
  <c r="BX193" i="2"/>
  <c r="BX195" i="2" s="1"/>
  <c r="BX171" i="2"/>
  <c r="CA168" i="2"/>
  <c r="BX200" i="2"/>
  <c r="CA10" i="2"/>
  <c r="CA8" i="2"/>
  <c r="BX17" i="2"/>
  <c r="BX205" i="2"/>
  <c r="CA65" i="2"/>
  <c r="CA89" i="2"/>
  <c r="B89" i="2" s="1"/>
  <c r="B77" i="2"/>
  <c r="CA115" i="2"/>
  <c r="B115" i="2" s="1"/>
  <c r="B103" i="2"/>
  <c r="CA27" i="2"/>
  <c r="B27" i="2" s="1"/>
  <c r="B18" i="2"/>
  <c r="BX196" i="2"/>
  <c r="BX197" i="2" s="1"/>
  <c r="BX183" i="2"/>
  <c r="CA180" i="2"/>
  <c r="CA50" i="2"/>
  <c r="B50" i="2" s="1"/>
  <c r="B41" i="2"/>
  <c r="BX128" i="2"/>
  <c r="CA116" i="2"/>
  <c r="CA172" i="2"/>
  <c r="CA175" i="2" s="1"/>
  <c r="BX175" i="2"/>
  <c r="BX199" i="2"/>
  <c r="CA66" i="2"/>
  <c r="CD203" i="2"/>
  <c r="B172" i="2" l="1"/>
  <c r="CA189" i="2"/>
  <c r="B189" i="2" s="1"/>
  <c r="CA187" i="2"/>
  <c r="B187" i="2" s="1"/>
  <c r="B38" i="2"/>
  <c r="B129" i="2"/>
  <c r="CA188" i="2"/>
  <c r="B188" i="2" s="1"/>
  <c r="B208" i="2"/>
  <c r="B167" i="2"/>
  <c r="B141" i="2"/>
  <c r="B202" i="2"/>
  <c r="B175" i="2"/>
  <c r="B93" i="2"/>
  <c r="CA102" i="2"/>
  <c r="B102" i="2" s="1"/>
  <c r="BX203" i="2"/>
  <c r="CA154" i="2"/>
  <c r="B154" i="2" s="1"/>
  <c r="B142" i="2"/>
  <c r="CA200" i="2"/>
  <c r="B200" i="2" s="1"/>
  <c r="B10" i="2"/>
  <c r="CA210" i="2"/>
  <c r="CA211" i="2" s="1"/>
  <c r="B211" i="2" s="1"/>
  <c r="B169" i="2"/>
  <c r="CA128" i="2"/>
  <c r="B128" i="2" s="1"/>
  <c r="B116" i="2"/>
  <c r="CA196" i="2"/>
  <c r="CA197" i="2" s="1"/>
  <c r="B197" i="2" s="1"/>
  <c r="CA183" i="2"/>
  <c r="B183" i="2" s="1"/>
  <c r="B180" i="2"/>
  <c r="CA40" i="2"/>
  <c r="B40" i="2" s="1"/>
  <c r="B28" i="2"/>
  <c r="BX209" i="2"/>
  <c r="B155" i="2"/>
  <c r="CA201" i="2"/>
  <c r="B201" i="2" s="1"/>
  <c r="B75" i="2"/>
  <c r="CA76" i="2"/>
  <c r="B76" i="2" s="1"/>
  <c r="B64" i="2"/>
  <c r="CA63" i="2"/>
  <c r="B63" i="2" s="1"/>
  <c r="B51" i="2"/>
  <c r="CA205" i="2"/>
  <c r="B65" i="2"/>
  <c r="CA171" i="2"/>
  <c r="B171" i="2" s="1"/>
  <c r="CA193" i="2"/>
  <c r="B168" i="2"/>
  <c r="CA199" i="2"/>
  <c r="B66" i="2"/>
  <c r="B39" i="2"/>
  <c r="CA17" i="2"/>
  <c r="B17" i="2" s="1"/>
  <c r="B8" i="2"/>
  <c r="CA206" i="2"/>
  <c r="B206" i="2" s="1"/>
  <c r="B9" i="2"/>
  <c r="CA207" i="2"/>
  <c r="B207" i="2" s="1"/>
  <c r="B74" i="2"/>
  <c r="B210" i="2" l="1"/>
  <c r="CA209" i="2"/>
  <c r="CA203" i="2"/>
  <c r="B203" i="2" s="1"/>
  <c r="B196" i="2"/>
  <c r="B199" i="2"/>
  <c r="B209" i="2"/>
  <c r="CA195" i="2"/>
  <c r="B195" i="2" s="1"/>
  <c r="B193" i="2"/>
  <c r="B205" i="2"/>
</calcChain>
</file>

<file path=xl/sharedStrings.xml><?xml version="1.0" encoding="utf-8"?>
<sst xmlns="http://schemas.openxmlformats.org/spreadsheetml/2006/main" count="2704" uniqueCount="413">
  <si>
    <t>ENCOSTE FERRO DST MOEGA SEGMENTO</t>
  </si>
  <si>
    <t>CHEGADA MOEGA SEGMENTO</t>
  </si>
  <si>
    <t>TT</t>
  </si>
  <si>
    <t>FERRO</t>
  </si>
  <si>
    <t>OS</t>
  </si>
  <si>
    <t>PREF</t>
  </si>
  <si>
    <t>ORIG</t>
  </si>
  <si>
    <t>DEST</t>
  </si>
  <si>
    <t>PARTIDA</t>
  </si>
  <si>
    <t>CHEGADA</t>
  </si>
  <si>
    <t>ENCOSTE</t>
  </si>
  <si>
    <t>MOEGA</t>
  </si>
  <si>
    <t>SEGMENTO</t>
  </si>
  <si>
    <t>PRODUTO</t>
  </si>
  <si>
    <t>VGS</t>
  </si>
  <si>
    <t>ORIENTAÇÃO</t>
  </si>
  <si>
    <t>OBSERVAÇÃO</t>
  </si>
  <si>
    <t>MRS</t>
  </si>
  <si>
    <t>IRS</t>
  </si>
  <si>
    <t>IBA</t>
  </si>
  <si>
    <t>DPW</t>
  </si>
  <si>
    <t>Industrial</t>
  </si>
  <si>
    <t>Celulose</t>
  </si>
  <si>
    <t>PROGRAMAÇÃO D</t>
  </si>
  <si>
    <t>ORIGEM</t>
  </si>
  <si>
    <t>CHEGADA PORTO</t>
  </si>
  <si>
    <t>TERMINAL</t>
  </si>
  <si>
    <t>QTD</t>
  </si>
  <si>
    <t>PROGRAMAÇÃO D+1</t>
  </si>
  <si>
    <t>PROGRAMAÇÃO D+2</t>
  </si>
  <si>
    <t>PROGRAMAÇÃO D+3</t>
  </si>
  <si>
    <t>.</t>
  </si>
  <si>
    <t>|</t>
  </si>
  <si>
    <t>1D</t>
  </si>
  <si>
    <t>2D</t>
  </si>
  <si>
    <t>3D</t>
  </si>
  <si>
    <t>4D</t>
  </si>
  <si>
    <t>1D+1</t>
  </si>
  <si>
    <t>2D+1</t>
  </si>
  <si>
    <t>3D+1</t>
  </si>
  <si>
    <t>4D+1</t>
  </si>
  <si>
    <t>1D+2</t>
  </si>
  <si>
    <t>2D+2</t>
  </si>
  <si>
    <t>3D+2</t>
  </si>
  <si>
    <t>4D+2</t>
  </si>
  <si>
    <t>1D+3</t>
  </si>
  <si>
    <t>2D+3</t>
  </si>
  <si>
    <t>3D+3</t>
  </si>
  <si>
    <t>4D+3</t>
  </si>
  <si>
    <t>1D+4</t>
  </si>
  <si>
    <t>2D+4</t>
  </si>
  <si>
    <t>3D+4</t>
  </si>
  <si>
    <t>4D+4</t>
  </si>
  <si>
    <t/>
  </si>
  <si>
    <t>"D-1"</t>
  </si>
  <si>
    <t>PREVISÃO "D"</t>
  </si>
  <si>
    <t>PREVISÃO "D+1"</t>
  </si>
  <si>
    <t>PREVISÃO "D+2"</t>
  </si>
  <si>
    <t>PREVISÃO "D+3"</t>
  </si>
  <si>
    <t>PREVISÃO "D+4"</t>
  </si>
  <si>
    <t>S</t>
  </si>
  <si>
    <t xml:space="preserve">     01h / 07h</t>
  </si>
  <si>
    <t>07h / 13h</t>
  </si>
  <si>
    <t>13h / 19h</t>
  </si>
  <si>
    <t>19h / 01h</t>
  </si>
  <si>
    <t>TT "D"</t>
  </si>
  <si>
    <t>01h / 07h</t>
  </si>
  <si>
    <t>TT "D+1"</t>
  </si>
  <si>
    <t>TT "D+2"</t>
  </si>
  <si>
    <t>TT "D+3"</t>
  </si>
  <si>
    <t>TT "D+4"</t>
  </si>
  <si>
    <t>N</t>
  </si>
  <si>
    <t>LOCAL</t>
  </si>
  <si>
    <t>TERM</t>
  </si>
  <si>
    <t>SEGM</t>
  </si>
  <si>
    <t>D - 1</t>
  </si>
  <si>
    <t>Prev</t>
  </si>
  <si>
    <t>Real</t>
  </si>
  <si>
    <t>Desv</t>
  </si>
  <si>
    <t>Acum</t>
  </si>
  <si>
    <t>EX</t>
  </si>
  <si>
    <t>REC</t>
  </si>
  <si>
    <t>P.D.</t>
  </si>
  <si>
    <t>SD</t>
  </si>
  <si>
    <t>OF.</t>
  </si>
  <si>
    <t>PCZ</t>
  </si>
  <si>
    <t>TGG</t>
  </si>
  <si>
    <t>Grão</t>
  </si>
  <si>
    <t>Farelo</t>
  </si>
  <si>
    <t>RUMO</t>
  </si>
  <si>
    <t>VLI</t>
  </si>
  <si>
    <t>Milho</t>
  </si>
  <si>
    <t>Soja</t>
  </si>
  <si>
    <t>TOTAL</t>
  </si>
  <si>
    <t>TEG</t>
  </si>
  <si>
    <t>TEAG</t>
  </si>
  <si>
    <t>Açúcar</t>
  </si>
  <si>
    <t>Cutrale</t>
  </si>
  <si>
    <t>ICB</t>
  </si>
  <si>
    <t>TIPLAM</t>
  </si>
  <si>
    <t>ZEV</t>
  </si>
  <si>
    <t>IUF</t>
  </si>
  <si>
    <t>PSN</t>
  </si>
  <si>
    <t>Moega V</t>
  </si>
  <si>
    <t>Moega IV</t>
  </si>
  <si>
    <t>T39</t>
  </si>
  <si>
    <t>TES</t>
  </si>
  <si>
    <t>ADM</t>
  </si>
  <si>
    <t>Moega X</t>
  </si>
  <si>
    <t>TGRÃO</t>
  </si>
  <si>
    <t>TAC</t>
  </si>
  <si>
    <t>T12A</t>
  </si>
  <si>
    <t>BRACELL</t>
  </si>
  <si>
    <t>ELDORADO</t>
  </si>
  <si>
    <t>TERLOC</t>
  </si>
  <si>
    <t>BRADO</t>
  </si>
  <si>
    <t>PORTO FERRO</t>
  </si>
  <si>
    <t>RUMO GRAO + AÇÚCAR</t>
  </si>
  <si>
    <t>RUMO GRÃO PSN</t>
  </si>
  <si>
    <t>RUMO GRÃO PCZ</t>
  </si>
  <si>
    <t>RUMO GRANEL</t>
  </si>
  <si>
    <t>RUMO AÇÚCAR PSN</t>
  </si>
  <si>
    <t>RUMO AÇÚCAR PCZ</t>
  </si>
  <si>
    <t>RUMO ACUCAR</t>
  </si>
  <si>
    <t>RUMO CELULOSE PSN</t>
  </si>
  <si>
    <t>RUMO CELULOSE IBA</t>
  </si>
  <si>
    <t>SUZANO</t>
  </si>
  <si>
    <t>RUMO BRADO ICB</t>
  </si>
  <si>
    <t>VLI GRÃO PSN</t>
  </si>
  <si>
    <t>VLI GRÃO PCZ</t>
  </si>
  <si>
    <t>VLI AÇÚCAR PSN</t>
  </si>
  <si>
    <t>VLI AÇÚCAR PCZ</t>
  </si>
  <si>
    <t>VLI GRAO + ACUCAR</t>
  </si>
  <si>
    <t>MRS GRÃO PSN</t>
  </si>
  <si>
    <t>MRS GRÃO PCZ</t>
  </si>
  <si>
    <t>MRS AÇÚCAR PSN</t>
  </si>
  <si>
    <t>MRS AÇÚCAR PCZ</t>
  </si>
  <si>
    <t>MRS GRAO + ACUCAR</t>
  </si>
  <si>
    <t>MRS CELULOSE PSN</t>
  </si>
  <si>
    <t>GERAL FERROVIAS</t>
  </si>
  <si>
    <t>Rumo</t>
  </si>
  <si>
    <t>GRAO</t>
  </si>
  <si>
    <t>T</t>
  </si>
  <si>
    <t>ACUCAR</t>
  </si>
  <si>
    <t>CELULOSE</t>
  </si>
  <si>
    <t>PCZ TGG Grão Farelo</t>
  </si>
  <si>
    <t>GRAO M.ESQUERDA LARGA</t>
  </si>
  <si>
    <t>TGGFareloRUMO</t>
  </si>
  <si>
    <t>BL</t>
  </si>
  <si>
    <t>GRAO M.ESQUERDA MRS</t>
  </si>
  <si>
    <t>TGGFareloMRS</t>
  </si>
  <si>
    <t>TGGMRS</t>
  </si>
  <si>
    <t>GRAO M.ESQUERDA VLI</t>
  </si>
  <si>
    <t>TGGFareloVLI</t>
  </si>
  <si>
    <t>TGGVLI</t>
  </si>
  <si>
    <t>BE</t>
  </si>
  <si>
    <t>PCZ TGG Grão Milho</t>
  </si>
  <si>
    <t>TGGMilhoRUMO</t>
  </si>
  <si>
    <t>TGGMilhoMRS</t>
  </si>
  <si>
    <t>FARELO</t>
  </si>
  <si>
    <t>TGGMilhoVLI</t>
  </si>
  <si>
    <t>MILHO</t>
  </si>
  <si>
    <t>PCZ TGG Grão Soja</t>
  </si>
  <si>
    <t>TGGSojaRUMO</t>
  </si>
  <si>
    <t>SOJA</t>
  </si>
  <si>
    <t>TGGSojaMRS</t>
  </si>
  <si>
    <t>AÇÚCAR</t>
  </si>
  <si>
    <t>ACG</t>
  </si>
  <si>
    <t>TGGSojaVLI</t>
  </si>
  <si>
    <t xml:space="preserve">TOTAL TOTAL  </t>
  </si>
  <si>
    <t>PCZ TEG Grão Farelo</t>
  </si>
  <si>
    <t>TEGFareloRUMO</t>
  </si>
  <si>
    <t>M.ESQUERDA</t>
  </si>
  <si>
    <t>TEGFareloMRS</t>
  </si>
  <si>
    <t>TEGMRS</t>
  </si>
  <si>
    <t>TEGFareloVLI</t>
  </si>
  <si>
    <t>TEGVLI</t>
  </si>
  <si>
    <t>PCZ TEG Grão Milho</t>
  </si>
  <si>
    <t>TEGMilhoRUMO</t>
  </si>
  <si>
    <t>TEGMilhoMRS</t>
  </si>
  <si>
    <t>TEGMilhoVLI</t>
  </si>
  <si>
    <t>M.DIREITA</t>
  </si>
  <si>
    <t>PCZ TEG Grão Soja</t>
  </si>
  <si>
    <t>TEGSojaRUMO</t>
  </si>
  <si>
    <t>TEGSojaMRS</t>
  </si>
  <si>
    <t>TEGSojaVLI</t>
  </si>
  <si>
    <t xml:space="preserve">TOTAL   </t>
  </si>
  <si>
    <t>PCZ TEAG Grão Farelo</t>
  </si>
  <si>
    <t>TEAGFareloRUMO</t>
  </si>
  <si>
    <t>TEAGFareloMRS</t>
  </si>
  <si>
    <t>TEAGMRS</t>
  </si>
  <si>
    <t>TEAGFareloVLI</t>
  </si>
  <si>
    <t>TEAGVLI</t>
  </si>
  <si>
    <t>T31</t>
  </si>
  <si>
    <t>PCZ TEAG Grão Milho</t>
  </si>
  <si>
    <t>TEAGMilhoRUMO</t>
  </si>
  <si>
    <t>T32</t>
  </si>
  <si>
    <t>TEAGMilhoMRS</t>
  </si>
  <si>
    <t>M.IBA</t>
  </si>
  <si>
    <t>TEAGMilhoVLI</t>
  </si>
  <si>
    <t>M.ICB</t>
  </si>
  <si>
    <t>PCZ TEAG Grão Soja</t>
  </si>
  <si>
    <t>TEAGSojaRUMO</t>
  </si>
  <si>
    <t>TEAGSojaMRS</t>
  </si>
  <si>
    <t>TEAGSojaVLI</t>
  </si>
  <si>
    <t>PCZ TEAG Açúcar Açúcar</t>
  </si>
  <si>
    <t>ACG M.ESQUERDA LARGA</t>
  </si>
  <si>
    <t>TEAGAçúcarRUMO</t>
  </si>
  <si>
    <t>ACG M.ESQUERDA MRS</t>
  </si>
  <si>
    <t>TEAGAçúcarMRS</t>
  </si>
  <si>
    <t>ACG M.ESQUERDA VLI</t>
  </si>
  <si>
    <t>TEAGAçúcarVLI</t>
  </si>
  <si>
    <t>PCZ Cutrale Grão Farelo</t>
  </si>
  <si>
    <t>CutraleFareloRUMO</t>
  </si>
  <si>
    <t>CutraleFareloMRS</t>
  </si>
  <si>
    <t>CutraleMRS</t>
  </si>
  <si>
    <t>CutraleFareloVLI</t>
  </si>
  <si>
    <t>CutraleVLI</t>
  </si>
  <si>
    <t>PCZ Cutrale Grão Milho</t>
  </si>
  <si>
    <t>CutraleMilhoRUMO</t>
  </si>
  <si>
    <t>CutraleMilhoMRS</t>
  </si>
  <si>
    <t>CutraleMilhoVLI</t>
  </si>
  <si>
    <t>PCZ Cutrale Grão Soja</t>
  </si>
  <si>
    <t>CutraleSojaRUMO</t>
  </si>
  <si>
    <t>CutraleSojaMRS</t>
  </si>
  <si>
    <t>CutraleSojaVLI</t>
  </si>
  <si>
    <t>ICB TIPLAM Grão Farelo</t>
  </si>
  <si>
    <t>TIPLAMFareloRUMO</t>
  </si>
  <si>
    <t>TIPLAMFareloMRS</t>
  </si>
  <si>
    <t>TIPLAMMRS</t>
  </si>
  <si>
    <t>TIPLAMFareloVLI</t>
  </si>
  <si>
    <t>TIPLAMVLI</t>
  </si>
  <si>
    <t>ZEV TIPLAM Grão Milho</t>
  </si>
  <si>
    <t>TIPLAMMilhoRUMO</t>
  </si>
  <si>
    <t>IUF TIPLAM Grão Milho</t>
  </si>
  <si>
    <t>TIPLAMMilhoMRS</t>
  </si>
  <si>
    <t>TIPLAMMilhoVLI</t>
  </si>
  <si>
    <t>ZEV TIPLAM Grão Soja</t>
  </si>
  <si>
    <t>TIPLAMSojaRUMO</t>
  </si>
  <si>
    <t>TIPLAMSojaMRS</t>
  </si>
  <si>
    <t>TIPLAMSojaVLI</t>
  </si>
  <si>
    <t>ICB TIPLAM Açúcar Açúcar</t>
  </si>
  <si>
    <t>TIPLAMAçúcarRUMO</t>
  </si>
  <si>
    <t>TIPLAMAçúcarMRS</t>
  </si>
  <si>
    <t>TIPLAMAçúcarVLI</t>
  </si>
  <si>
    <t>PSN Moega IV Grão Farelo</t>
  </si>
  <si>
    <t>GRAO M.DIREITA LARGA</t>
  </si>
  <si>
    <t>T39FareloRUMO</t>
  </si>
  <si>
    <t>GRAO M.DIREITA MRS</t>
  </si>
  <si>
    <t>T39FareloMRS</t>
  </si>
  <si>
    <t>T39MRS</t>
  </si>
  <si>
    <t>GRAO M.DIREITA VLI</t>
  </si>
  <si>
    <t>T39FareloVLI</t>
  </si>
  <si>
    <t>T39VLI</t>
  </si>
  <si>
    <t>PSN Moega IV Grão Milho</t>
  </si>
  <si>
    <t>T39MilhoRUMO</t>
  </si>
  <si>
    <t>T39MilhoMRS</t>
  </si>
  <si>
    <t>T39MilhoVLI</t>
  </si>
  <si>
    <t>PSN Moega IV Grão Soja</t>
  </si>
  <si>
    <t>T39SojaRUMO</t>
  </si>
  <si>
    <t>T39SojaMRS</t>
  </si>
  <si>
    <t>T39SojaVLI</t>
  </si>
  <si>
    <t>PSN Moega IV Açúcar Açúcar</t>
  </si>
  <si>
    <t>ACG M.DIREITA LARGA</t>
  </si>
  <si>
    <t>T39AçúcarRUMO</t>
  </si>
  <si>
    <t>ACG M.DIREITA MRS</t>
  </si>
  <si>
    <t>T39AçúcarMRS</t>
  </si>
  <si>
    <t>ACG M.DIREITA VLI</t>
  </si>
  <si>
    <t>T39AçúcarVLI</t>
  </si>
  <si>
    <t>PSN TES Grão Farelo</t>
  </si>
  <si>
    <t>TESFareloRUMO</t>
  </si>
  <si>
    <t>TESFareloMRS</t>
  </si>
  <si>
    <t>TESMRS</t>
  </si>
  <si>
    <t>TESFareloVLI</t>
  </si>
  <si>
    <t>TESVLI</t>
  </si>
  <si>
    <t>PSN TES Grão Milho</t>
  </si>
  <si>
    <t>TESMilhoRUMO</t>
  </si>
  <si>
    <t>TESMilhoMRS</t>
  </si>
  <si>
    <t>TESMilhoVLI</t>
  </si>
  <si>
    <t>PSN TES Grão Soja</t>
  </si>
  <si>
    <t>TESSojaRUMO</t>
  </si>
  <si>
    <t>TESSojaMRS</t>
  </si>
  <si>
    <t>TESSojaVLI</t>
  </si>
  <si>
    <t>PSN TES Açúcar Açúcar</t>
  </si>
  <si>
    <t>TESAçúcarRUMO</t>
  </si>
  <si>
    <t>TESAçúcarMRS</t>
  </si>
  <si>
    <t>TESAçúcarVLI</t>
  </si>
  <si>
    <t>PSN Moega V Grão Farelo</t>
  </si>
  <si>
    <t>ADMFareloRUMO</t>
  </si>
  <si>
    <t>ADMFareloMRS</t>
  </si>
  <si>
    <t>ADMMRS</t>
  </si>
  <si>
    <t>ADMFareloVLI</t>
  </si>
  <si>
    <t>ADMVLI</t>
  </si>
  <si>
    <t>PSN Moega V Grão Milho</t>
  </si>
  <si>
    <t>ADMMilhoRUMO</t>
  </si>
  <si>
    <t>ADMMilhoMRS</t>
  </si>
  <si>
    <t>ADMMilhoVLI</t>
  </si>
  <si>
    <t>PSN Moega V Grão Soja</t>
  </si>
  <si>
    <t>ADMSojaRUMO</t>
  </si>
  <si>
    <t>ADMSojaMRS</t>
  </si>
  <si>
    <t>ADMSojaVLI</t>
  </si>
  <si>
    <t>PSN Moega V Açúcar Açúcar</t>
  </si>
  <si>
    <t>ADMAçúcarRUMO</t>
  </si>
  <si>
    <t>ADMAçúcarMRS</t>
  </si>
  <si>
    <t>ADMAçúcarVLI</t>
  </si>
  <si>
    <t>PSN Moega X Grão Farelo</t>
  </si>
  <si>
    <t>PSN Moega X Grão Milho</t>
  </si>
  <si>
    <t>PSN Moega X Grão Soja</t>
  </si>
  <si>
    <t>PSN Moega X Açúcar Açúcar</t>
  </si>
  <si>
    <t>PSN TGRÃO Grão Farelo</t>
  </si>
  <si>
    <t>TGRÃOFareloRUMO</t>
  </si>
  <si>
    <t>TGRÃOFareloMRS</t>
  </si>
  <si>
    <t>TGRÃOMRS</t>
  </si>
  <si>
    <t>TGRÃOFareloVLI</t>
  </si>
  <si>
    <t>TGRÃOVLI</t>
  </si>
  <si>
    <t>PSN TGRÃO Grão Milho</t>
  </si>
  <si>
    <t>TGRÃOMilhoRUMO</t>
  </si>
  <si>
    <t>TGRÃOMilhoMRS</t>
  </si>
  <si>
    <t>TGRÃOMilhoVLI</t>
  </si>
  <si>
    <t>PSN TGRÃO Grão Soja</t>
  </si>
  <si>
    <t>TGRÃOSojaRUMO</t>
  </si>
  <si>
    <t>TGRÃOSojaMRS</t>
  </si>
  <si>
    <t>TGRÃOSojaVLI</t>
  </si>
  <si>
    <t>PSN TGRÃO Açúcar Açúcar</t>
  </si>
  <si>
    <t>TGRÃOAçúcarRUMO</t>
  </si>
  <si>
    <t>TGRÃOAçúcarMRS</t>
  </si>
  <si>
    <t>TGRÃOAçúcarVLI</t>
  </si>
  <si>
    <t>PSN RUMO Grão Farelo</t>
  </si>
  <si>
    <t>RUMOFareloRUMO</t>
  </si>
  <si>
    <t>RUMOFareloMRS</t>
  </si>
  <si>
    <t>RUMOMRS</t>
  </si>
  <si>
    <t>RUMOFareloVLI</t>
  </si>
  <si>
    <t>RUMOVLI</t>
  </si>
  <si>
    <t>PSN RUMO Grão Milho</t>
  </si>
  <si>
    <t>RUMOMilhoRUMO</t>
  </si>
  <si>
    <t>RUMOMilhoMRS</t>
  </si>
  <si>
    <t>RUMOMilhoVLI</t>
  </si>
  <si>
    <t>PSN RUMO Grão Soja</t>
  </si>
  <si>
    <t>RUMOSojaRUMO</t>
  </si>
  <si>
    <t>RUMOSojaMRS</t>
  </si>
  <si>
    <t>RUMOSojaVLI</t>
  </si>
  <si>
    <t>PSN RUMO Açúcar Açúcar</t>
  </si>
  <si>
    <t>RUMOAçúcarRUMO</t>
  </si>
  <si>
    <t>RUMOAçúcarMRS</t>
  </si>
  <si>
    <t>RUMOAçúcarVLI</t>
  </si>
  <si>
    <t>PSN TAC Grão Farelo</t>
  </si>
  <si>
    <t>TACFareloRUMO</t>
  </si>
  <si>
    <t>TACFareloMRS</t>
  </si>
  <si>
    <t>TACMRS</t>
  </si>
  <si>
    <t>TACFareloVLI</t>
  </si>
  <si>
    <t>TACVLI</t>
  </si>
  <si>
    <t>PSN TAC Grão Milho</t>
  </si>
  <si>
    <t>TACMilhoRUMO</t>
  </si>
  <si>
    <t>TACMilhoMRS</t>
  </si>
  <si>
    <t>TACMilhoVLI</t>
  </si>
  <si>
    <t>PSN TAC Grão Soja</t>
  </si>
  <si>
    <t>TACSojaRUMO</t>
  </si>
  <si>
    <t>TACSojaMRS</t>
  </si>
  <si>
    <t>TACSojaVLI</t>
  </si>
  <si>
    <t>PSN TAC Açúcar Açúcar</t>
  </si>
  <si>
    <t>TACAçúcarRUMO</t>
  </si>
  <si>
    <t>TACAçúcarMRS</t>
  </si>
  <si>
    <t>TACAçúcarVLI</t>
  </si>
  <si>
    <t>PSN T12A Grão Farelo</t>
  </si>
  <si>
    <t>T12AFareloRUMO</t>
  </si>
  <si>
    <t>T12AFareloMRS</t>
  </si>
  <si>
    <t>T12AMRS</t>
  </si>
  <si>
    <t>T12AFareloVLI</t>
  </si>
  <si>
    <t>T12AVLI</t>
  </si>
  <si>
    <t>PSN T12A Grão Milho</t>
  </si>
  <si>
    <t>T12AMilhoRUMO</t>
  </si>
  <si>
    <t>T12AMilhoMRS</t>
  </si>
  <si>
    <t>T12AMilhoVLI</t>
  </si>
  <si>
    <t>PSN T12A Grão Soja</t>
  </si>
  <si>
    <t>T12ASojaRUMO</t>
  </si>
  <si>
    <t>T12ASojaMRS</t>
  </si>
  <si>
    <t>T12ASojaVLI</t>
  </si>
  <si>
    <t>PSN T12A Açúcar Açúcar</t>
  </si>
  <si>
    <t>T12AAçúcarRUMO</t>
  </si>
  <si>
    <t>T12AAçúcarMRS</t>
  </si>
  <si>
    <t>T12AAçúcarVLI</t>
  </si>
  <si>
    <t>T12AAçúcar</t>
  </si>
  <si>
    <t>PSN BRACELL Industrial Celulose</t>
  </si>
  <si>
    <t>BRACELLCeluloseRUMO</t>
  </si>
  <si>
    <t>BRACELLCeluloseMRS</t>
  </si>
  <si>
    <t>BRACELLMRS</t>
  </si>
  <si>
    <t>BRACELLCeluloseVLI</t>
  </si>
  <si>
    <t>BRACELLVLI</t>
  </si>
  <si>
    <t>BRACELLCelulose</t>
  </si>
  <si>
    <t>PSN ELDORADO Industrial Celulose</t>
  </si>
  <si>
    <t>ELDORADOCeluloseRUMO</t>
  </si>
  <si>
    <t>ELDORADOCeluloseMRS</t>
  </si>
  <si>
    <t>ELDORADOMRS</t>
  </si>
  <si>
    <t>ELDORADOCeluloseVLI</t>
  </si>
  <si>
    <t>ELDORADOVLI</t>
  </si>
  <si>
    <t>ELDORADOCelulose</t>
  </si>
  <si>
    <t>IBA DPW Industrial Celulose</t>
  </si>
  <si>
    <t>CELULOSE M.IBA LARGA</t>
  </si>
  <si>
    <t>DPWCeluloseRUMO</t>
  </si>
  <si>
    <t>CELULOSE M.IBA MRS</t>
  </si>
  <si>
    <t>DPWCeluloseMRS</t>
  </si>
  <si>
    <t>DPWMRS</t>
  </si>
  <si>
    <t>CELULOSE M.IBA VLI</t>
  </si>
  <si>
    <t>DPWCeluloseVLI</t>
  </si>
  <si>
    <t>DPWVLI</t>
  </si>
  <si>
    <t>DPWCelulose</t>
  </si>
  <si>
    <t>ICB TERLOC BRADO BRADO</t>
  </si>
  <si>
    <t>TERLOCBRADORUMO</t>
  </si>
  <si>
    <t>TERLOCBRADOMRS</t>
  </si>
  <si>
    <t>TERLOCMRS</t>
  </si>
  <si>
    <t>TERLOCBRADOVLI</t>
  </si>
  <si>
    <t>TERLOCVLI</t>
  </si>
  <si>
    <t>TERLOCBRADO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</si>
</sst>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hh:mm;@"/>
    <numFmt numFmtId="165" formatCode="dd/mm\ hh:mm"/>
    <numFmt numFmtId="166" formatCode="[=0]&quot;&quot;;General"/>
    <numFmt numFmtId="167" formatCode="dd/mm"/>
    <numFmt numFmtId="168" formatCode="dd/mm/yy"/>
    <numFmt numFmtId="169" formatCode="#,##0;[Red]\(#,##0\);\-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name val="Calibri"/>
      <family val="2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u/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theme="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174B1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indexed="64"/>
      </right>
      <top style="thin">
        <color theme="0" tint="-0.14993743705557422"/>
      </top>
      <bottom/>
      <diagonal/>
    </border>
  </borders>
  <cellStyleXfs count="4">
    <xf numFmtId="0" fontId="0" fillId="0" borderId="0"/>
    <xf numFmtId="0" fontId="1" fillId="0" borderId="0"/>
    <xf numFmtId="0" fontId="14" fillId="0" borderId="0"/>
    <xf numFmtId="0" fontId="15" fillId="0" borderId="0">
      <alignment vertical="top"/>
      <protection locked="0"/>
    </xf>
  </cellStyleXfs>
  <cellXfs count="215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4" xfId="1" applyFont="1" applyFill="1" applyBorder="1" applyAlignment="1">
      <alignment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165" fontId="5" fillId="3" borderId="4" xfId="1" applyNumberFormat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left" vertical="center"/>
    </xf>
    <xf numFmtId="4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165" fontId="7" fillId="6" borderId="1" xfId="1" applyNumberFormat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left" vertical="center"/>
    </xf>
    <xf numFmtId="0" fontId="3" fillId="0" borderId="0" xfId="1" applyFont="1" applyAlignment="1">
      <alignment vertical="center" wrapText="1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46" fontId="5" fillId="7" borderId="0" xfId="1" applyNumberFormat="1" applyFont="1" applyFill="1" applyAlignment="1">
      <alignment horizontal="center" vertical="center"/>
    </xf>
    <xf numFmtId="46" fontId="3" fillId="8" borderId="0" xfId="1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165" fontId="8" fillId="10" borderId="3" xfId="1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4" fillId="11" borderId="2" xfId="1" applyFont="1" applyFill="1" applyBorder="1" applyAlignment="1">
      <alignment horizontal="left" vertical="center"/>
    </xf>
    <xf numFmtId="0" fontId="9" fillId="12" borderId="0" xfId="1" applyFont="1" applyFill="1" applyAlignment="1">
      <alignment horizontal="center" vertical="center"/>
    </xf>
    <xf numFmtId="165" fontId="10" fillId="10" borderId="3" xfId="1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13" borderId="0" xfId="1" applyFont="1" applyFill="1" applyAlignment="1">
      <alignment horizontal="left" vertical="center"/>
    </xf>
    <xf numFmtId="46" fontId="5" fillId="14" borderId="0" xfId="1" applyNumberFormat="1" applyFont="1" applyFill="1" applyAlignment="1">
      <alignment horizontal="center" vertical="center"/>
    </xf>
    <xf numFmtId="46" fontId="5" fillId="14" borderId="0" xfId="1" applyNumberFormat="1" applyFont="1" applyFill="1" applyAlignment="1">
      <alignment horizontal="left" vertical="center"/>
    </xf>
    <xf numFmtId="0" fontId="12" fillId="15" borderId="0" xfId="1" applyFont="1" applyFill="1" applyAlignment="1">
      <alignment horizontal="left" vertical="center"/>
    </xf>
    <xf numFmtId="0" fontId="12" fillId="15" borderId="0" xfId="1" applyFont="1" applyFill="1" applyAlignment="1">
      <alignment horizontal="center" vertical="center"/>
    </xf>
    <xf numFmtId="46" fontId="5" fillId="16" borderId="0" xfId="1" applyNumberFormat="1" applyFont="1" applyFill="1" applyAlignment="1">
      <alignment vertical="center"/>
    </xf>
    <xf numFmtId="46" fontId="5" fillId="16" borderId="0" xfId="1" applyNumberFormat="1" applyFont="1" applyFill="1" applyAlignment="1">
      <alignment horizontal="center" vertical="center"/>
    </xf>
    <xf numFmtId="0" fontId="9" fillId="12" borderId="0" xfId="1" applyFont="1" applyFill="1" applyAlignment="1">
      <alignment horizontal="center" vertical="center" wrapText="1"/>
    </xf>
    <xf numFmtId="165" fontId="13" fillId="10" borderId="3" xfId="1" applyNumberFormat="1" applyFont="1" applyFill="1" applyBorder="1" applyAlignment="1">
      <alignment horizontal="center" vertical="center"/>
    </xf>
    <xf numFmtId="0" fontId="6" fillId="9" borderId="0" xfId="1" applyFont="1" applyFill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9" fillId="11" borderId="0" xfId="0" applyFont="1" applyFill="1" applyAlignment="1">
      <alignment horizontal="center" vertical="center"/>
    </xf>
    <xf numFmtId="0" fontId="4" fillId="17" borderId="0" xfId="2" applyFont="1" applyFill="1" applyAlignment="1" applyProtection="1">
      <alignment horizontal="center" vertical="center"/>
      <protection locked="0"/>
    </xf>
    <xf numFmtId="0" fontId="2" fillId="0" borderId="0" xfId="2" applyFont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18" borderId="2" xfId="1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center" vertical="center"/>
      <protection locked="0"/>
    </xf>
    <xf numFmtId="20" fontId="2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49" fontId="4" fillId="0" borderId="4" xfId="1" applyNumberFormat="1" applyFont="1" applyBorder="1" applyAlignment="1" applyProtection="1">
      <alignment horizontal="centerContinuous" vertical="center"/>
      <protection locked="0"/>
    </xf>
    <xf numFmtId="0" fontId="4" fillId="0" borderId="4" xfId="1" applyFont="1" applyBorder="1" applyAlignment="1" applyProtection="1">
      <alignment horizontal="centerContinuous" vertical="center"/>
      <protection locked="0"/>
    </xf>
    <xf numFmtId="0" fontId="5" fillId="19" borderId="9" xfId="3" quotePrefix="1" applyFont="1" applyFill="1" applyBorder="1" applyAlignment="1" applyProtection="1">
      <alignment horizontal="center" vertical="center"/>
      <protection locked="0"/>
    </xf>
    <xf numFmtId="167" fontId="5" fillId="19" borderId="9" xfId="1" applyNumberFormat="1" applyFont="1" applyFill="1" applyBorder="1" applyAlignment="1" applyProtection="1">
      <alignment horizontal="center" vertical="center"/>
      <protection locked="0"/>
    </xf>
    <xf numFmtId="167" fontId="5" fillId="19" borderId="10" xfId="1" applyNumberFormat="1" applyFont="1" applyFill="1" applyBorder="1" applyAlignment="1" applyProtection="1">
      <alignment horizontal="center" vertical="center"/>
      <protection locked="0"/>
    </xf>
    <xf numFmtId="167" fontId="5" fillId="19" borderId="11" xfId="1" applyNumberFormat="1" applyFont="1" applyFill="1" applyBorder="1" applyAlignment="1" applyProtection="1">
      <alignment horizontal="center" vertical="center"/>
      <protection locked="0"/>
    </xf>
    <xf numFmtId="0" fontId="5" fillId="19" borderId="9" xfId="3" applyFont="1" applyFill="1" applyBorder="1" applyAlignment="1" applyProtection="1">
      <alignment horizontal="center" vertical="center"/>
      <protection locked="0"/>
    </xf>
    <xf numFmtId="0" fontId="5" fillId="19" borderId="6" xfId="1" applyFont="1" applyFill="1" applyBorder="1" applyAlignment="1" applyProtection="1">
      <alignment horizontal="center" vertical="center"/>
      <protection locked="0"/>
    </xf>
    <xf numFmtId="0" fontId="5" fillId="19" borderId="12" xfId="1" applyFont="1" applyFill="1" applyBorder="1" applyAlignment="1" applyProtection="1">
      <alignment horizontal="center" vertical="center"/>
      <protection locked="0"/>
    </xf>
    <xf numFmtId="0" fontId="5" fillId="19" borderId="5" xfId="1" applyFont="1" applyFill="1" applyBorder="1" applyAlignment="1" applyProtection="1">
      <alignment horizontal="center" vertical="center"/>
      <protection locked="0"/>
    </xf>
    <xf numFmtId="0" fontId="5" fillId="20" borderId="6" xfId="1" quotePrefix="1" applyFont="1" applyFill="1" applyBorder="1" applyAlignment="1" applyProtection="1">
      <alignment horizontal="center" vertical="center"/>
      <protection locked="0"/>
    </xf>
    <xf numFmtId="0" fontId="5" fillId="20" borderId="12" xfId="1" applyFont="1" applyFill="1" applyBorder="1" applyAlignment="1" applyProtection="1">
      <alignment horizontal="center" vertical="center"/>
      <protection locked="0"/>
    </xf>
    <xf numFmtId="0" fontId="5" fillId="20" borderId="5" xfId="1" applyFont="1" applyFill="1" applyBorder="1" applyAlignment="1" applyProtection="1">
      <alignment horizontal="center" vertical="center"/>
      <protection locked="0"/>
    </xf>
    <xf numFmtId="0" fontId="4" fillId="21" borderId="6" xfId="1" applyFont="1" applyFill="1" applyBorder="1" applyAlignment="1" applyProtection="1">
      <alignment horizontal="center" vertical="center"/>
      <protection locked="0"/>
    </xf>
    <xf numFmtId="0" fontId="4" fillId="21" borderId="12" xfId="1" applyFont="1" applyFill="1" applyBorder="1" applyAlignment="1" applyProtection="1">
      <alignment horizontal="center" vertical="center"/>
      <protection locked="0"/>
    </xf>
    <xf numFmtId="0" fontId="4" fillId="21" borderId="5" xfId="1" applyFont="1" applyFill="1" applyBorder="1" applyAlignment="1" applyProtection="1">
      <alignment horizontal="center" vertical="center"/>
      <protection locked="0"/>
    </xf>
    <xf numFmtId="0" fontId="5" fillId="20" borderId="6" xfId="1" applyFont="1" applyFill="1" applyBorder="1" applyAlignment="1" applyProtection="1">
      <alignment horizontal="center" vertical="center"/>
      <protection locked="0"/>
    </xf>
    <xf numFmtId="20" fontId="5" fillId="19" borderId="3" xfId="3" applyNumberFormat="1" applyFont="1" applyFill="1" applyBorder="1" applyAlignment="1" applyProtection="1">
      <alignment horizontal="center" vertical="center"/>
      <protection locked="0"/>
    </xf>
    <xf numFmtId="0" fontId="5" fillId="19" borderId="0" xfId="1" applyFont="1" applyFill="1" applyAlignment="1" applyProtection="1">
      <alignment horizontal="center" vertical="center"/>
      <protection locked="0"/>
    </xf>
    <xf numFmtId="0" fontId="5" fillId="19" borderId="1" xfId="1" applyFont="1" applyFill="1" applyBorder="1" applyAlignment="1" applyProtection="1">
      <alignment horizontal="center" vertical="center"/>
      <protection locked="0"/>
    </xf>
    <xf numFmtId="168" fontId="4" fillId="0" borderId="6" xfId="1" applyNumberFormat="1" applyFont="1" applyBorder="1" applyAlignment="1" applyProtection="1">
      <alignment horizontal="center" vertical="center"/>
      <protection locked="0"/>
    </xf>
    <xf numFmtId="168" fontId="4" fillId="0" borderId="12" xfId="1" applyNumberFormat="1" applyFont="1" applyBorder="1" applyAlignment="1" applyProtection="1">
      <alignment horizontal="center" vertical="center"/>
      <protection locked="0"/>
    </xf>
    <xf numFmtId="168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20" fontId="5" fillId="19" borderId="13" xfId="3" applyNumberFormat="1" applyFont="1" applyFill="1" applyBorder="1" applyAlignment="1" applyProtection="1">
      <alignment horizontal="center" vertical="center"/>
      <protection locked="0"/>
    </xf>
    <xf numFmtId="0" fontId="5" fillId="19" borderId="14" xfId="1" applyFont="1" applyFill="1" applyBorder="1" applyAlignment="1" applyProtection="1">
      <alignment horizontal="center" vertical="center"/>
      <protection locked="0"/>
    </xf>
    <xf numFmtId="0" fontId="5" fillId="19" borderId="15" xfId="1" applyFont="1" applyFill="1" applyBorder="1" applyAlignment="1" applyProtection="1">
      <alignment horizontal="center" vertical="center"/>
      <protection locked="0"/>
    </xf>
    <xf numFmtId="0" fontId="4" fillId="0" borderId="4" xfId="1" applyFont="1" applyBorder="1" applyAlignment="1" applyProtection="1">
      <alignment horizontal="center" vertical="center"/>
      <protection locked="0"/>
    </xf>
    <xf numFmtId="0" fontId="4" fillId="0" borderId="6" xfId="1" applyFont="1" applyBorder="1" applyAlignment="1" applyProtection="1">
      <alignment horizontal="center" vertical="center"/>
      <protection locked="0"/>
    </xf>
    <xf numFmtId="0" fontId="4" fillId="0" borderId="16" xfId="1" applyFont="1" applyBorder="1" applyAlignment="1" applyProtection="1">
      <alignment horizontal="center" vertical="center"/>
      <protection locked="0"/>
    </xf>
    <xf numFmtId="0" fontId="4" fillId="0" borderId="17" xfId="1" applyFont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2" fillId="0" borderId="9" xfId="1" applyFont="1" applyBorder="1" applyAlignment="1" applyProtection="1">
      <alignment horizontal="center" vertical="center" shrinkToFit="1"/>
      <protection locked="0"/>
    </xf>
    <xf numFmtId="0" fontId="2" fillId="0" borderId="11" xfId="1" applyFont="1" applyBorder="1" applyAlignment="1" applyProtection="1">
      <alignment horizontal="center" vertical="center" shrinkToFit="1"/>
      <protection locked="0"/>
    </xf>
    <xf numFmtId="0" fontId="2" fillId="0" borderId="10" xfId="1" applyFont="1" applyBorder="1" applyAlignment="1" applyProtection="1">
      <alignment horizontal="center" vertical="center" shrinkToFit="1"/>
      <protection locked="0"/>
    </xf>
    <xf numFmtId="0" fontId="2" fillId="0" borderId="18" xfId="1" applyFont="1" applyBorder="1" applyAlignment="1" applyProtection="1">
      <alignment horizontal="center" vertical="center" shrinkToFit="1"/>
      <protection locked="0"/>
    </xf>
    <xf numFmtId="169" fontId="2" fillId="22" borderId="18" xfId="1" applyNumberFormat="1" applyFont="1" applyFill="1" applyBorder="1" applyAlignment="1" applyProtection="1">
      <alignment horizontal="center" vertical="center" shrinkToFit="1"/>
      <protection locked="0"/>
    </xf>
    <xf numFmtId="169" fontId="2" fillId="0" borderId="18" xfId="1" applyNumberFormat="1" applyFont="1" applyBorder="1" applyAlignment="1" applyProtection="1">
      <alignment horizontal="center" vertical="center" shrinkToFit="1"/>
      <protection locked="0"/>
    </xf>
    <xf numFmtId="169" fontId="2" fillId="22" borderId="9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19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0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8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8" xfId="1" quotePrefix="1" applyNumberFormat="1" applyFont="1" applyFill="1" applyBorder="1" applyAlignment="1" applyProtection="1">
      <alignment horizontal="center" vertical="center" shrinkToFit="1"/>
      <protection locked="0"/>
    </xf>
    <xf numFmtId="166" fontId="2" fillId="25" borderId="18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19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0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18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3" xfId="1" applyFont="1" applyBorder="1" applyAlignment="1" applyProtection="1">
      <alignment horizontal="center" vertical="center" shrinkToFit="1"/>
      <protection locked="0"/>
    </xf>
    <xf numFmtId="0" fontId="2" fillId="0" borderId="1" xfId="1" applyFont="1" applyBorder="1" applyAlignment="1" applyProtection="1">
      <alignment horizontal="center" vertical="center" shrinkToFit="1"/>
      <protection locked="0"/>
    </xf>
    <xf numFmtId="0" fontId="2" fillId="0" borderId="0" xfId="1" applyFont="1" applyAlignment="1" applyProtection="1">
      <alignment horizontal="center" vertical="center" shrinkToFit="1"/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9" fontId="2" fillId="22" borderId="2" xfId="1" applyNumberFormat="1" applyFont="1" applyFill="1" applyBorder="1" applyAlignment="1" applyProtection="1">
      <alignment horizontal="center" vertical="center" shrinkToFit="1"/>
      <protection locked="0"/>
    </xf>
    <xf numFmtId="169" fontId="2" fillId="0" borderId="2" xfId="1" applyNumberFormat="1" applyFont="1" applyBorder="1" applyAlignment="1" applyProtection="1">
      <alignment horizontal="center" vertical="center" shrinkToFit="1"/>
      <protection locked="0"/>
    </xf>
    <xf numFmtId="169" fontId="2" fillId="22" borderId="3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1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2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" xfId="1" applyNumberFormat="1" applyFont="1" applyFill="1" applyBorder="1" applyAlignment="1" applyProtection="1">
      <alignment horizontal="center" vertical="center" shrinkToFit="1"/>
      <protection locked="0"/>
    </xf>
    <xf numFmtId="166" fontId="2" fillId="25" borderId="2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1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2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2" xfId="1" applyFont="1" applyFill="1" applyBorder="1" applyAlignment="1" applyProtection="1">
      <alignment horizontal="center" vertical="center" shrinkToFit="1"/>
      <protection locked="0"/>
    </xf>
    <xf numFmtId="0" fontId="2" fillId="19" borderId="6" xfId="1" applyFont="1" applyFill="1" applyBorder="1" applyAlignment="1" applyProtection="1">
      <alignment horizontal="center" vertical="center" shrinkToFit="1"/>
      <protection locked="0"/>
    </xf>
    <xf numFmtId="0" fontId="2" fillId="19" borderId="5" xfId="1" applyFont="1" applyFill="1" applyBorder="1" applyAlignment="1" applyProtection="1">
      <alignment horizontal="center" vertical="center" shrinkToFit="1"/>
      <protection locked="0"/>
    </xf>
    <xf numFmtId="0" fontId="2" fillId="19" borderId="12" xfId="1" applyFont="1" applyFill="1" applyBorder="1" applyAlignment="1" applyProtection="1">
      <alignment horizontal="center" vertical="center" shrinkToFit="1"/>
      <protection locked="0"/>
    </xf>
    <xf numFmtId="0" fontId="2" fillId="19" borderId="4" xfId="1" applyFont="1" applyFill="1" applyBorder="1" applyAlignment="1" applyProtection="1">
      <alignment horizontal="center" vertical="center" shrinkToFit="1"/>
      <protection locked="0"/>
    </xf>
    <xf numFmtId="169" fontId="2" fillId="19" borderId="4" xfId="1" applyNumberFormat="1" applyFont="1" applyFill="1" applyBorder="1" applyAlignment="1" applyProtection="1">
      <alignment horizontal="center" vertical="center" shrinkToFit="1"/>
      <protection locked="0"/>
    </xf>
    <xf numFmtId="169" fontId="2" fillId="19" borderId="6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6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7" xfId="1" applyNumberFormat="1" applyFont="1" applyFill="1" applyBorder="1" applyAlignment="1" applyProtection="1">
      <alignment horizontal="center" vertical="center" shrinkToFit="1"/>
      <protection locked="0"/>
    </xf>
    <xf numFmtId="166" fontId="2" fillId="20" borderId="4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3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4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3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4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4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2" quotePrefix="1" applyFont="1" applyAlignment="1" applyProtection="1">
      <alignment horizontal="center" vertical="center"/>
      <protection locked="0"/>
    </xf>
    <xf numFmtId="166" fontId="2" fillId="23" borderId="25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0" xfId="1" applyFont="1" applyFill="1" applyAlignment="1" applyProtection="1">
      <alignment horizontal="center" vertical="center" shrinkToFit="1"/>
      <protection locked="0"/>
    </xf>
    <xf numFmtId="0" fontId="2" fillId="19" borderId="9" xfId="1" applyFont="1" applyFill="1" applyBorder="1" applyAlignment="1" applyProtection="1">
      <alignment horizontal="center" vertical="center" shrinkToFit="1"/>
      <protection locked="0"/>
    </xf>
    <xf numFmtId="0" fontId="2" fillId="19" borderId="10" xfId="1" applyFont="1" applyFill="1" applyBorder="1" applyAlignment="1" applyProtection="1">
      <alignment horizontal="center" vertical="center" shrinkToFit="1"/>
      <protection locked="0"/>
    </xf>
    <xf numFmtId="0" fontId="2" fillId="19" borderId="11" xfId="1" applyFont="1" applyFill="1" applyBorder="1" applyAlignment="1" applyProtection="1">
      <alignment horizontal="center" vertical="center" shrinkToFit="1"/>
      <protection locked="0"/>
    </xf>
    <xf numFmtId="0" fontId="2" fillId="19" borderId="18" xfId="1" applyFont="1" applyFill="1" applyBorder="1" applyAlignment="1" applyProtection="1">
      <alignment horizontal="center" vertical="center" shrinkToFit="1"/>
      <protection locked="0"/>
    </xf>
    <xf numFmtId="166" fontId="2" fillId="19" borderId="1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6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7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1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9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19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18" xfId="1" applyNumberFormat="1" applyFont="1" applyFill="1" applyBorder="1" applyAlignment="1" applyProtection="1">
      <alignment horizontal="center" vertical="center" shrinkToFit="1"/>
      <protection locked="0"/>
    </xf>
    <xf numFmtId="0" fontId="2" fillId="19" borderId="13" xfId="1" applyFont="1" applyFill="1" applyBorder="1" applyAlignment="1" applyProtection="1">
      <alignment horizontal="center" vertical="center" shrinkToFit="1"/>
      <protection locked="0"/>
    </xf>
    <xf numFmtId="0" fontId="2" fillId="19" borderId="14" xfId="1" applyFont="1" applyFill="1" applyBorder="1" applyAlignment="1" applyProtection="1">
      <alignment horizontal="center" vertical="center" shrinkToFit="1"/>
      <protection locked="0"/>
    </xf>
    <xf numFmtId="0" fontId="2" fillId="19" borderId="15" xfId="1" applyFont="1" applyFill="1" applyBorder="1" applyAlignment="1" applyProtection="1">
      <alignment horizontal="center" vertical="center" shrinkToFit="1"/>
      <protection locked="0"/>
    </xf>
    <xf numFmtId="0" fontId="2" fillId="19" borderId="28" xfId="1" applyFont="1" applyFill="1" applyBorder="1" applyAlignment="1" applyProtection="1">
      <alignment horizontal="center" vertical="center" shrinkToFit="1"/>
      <protection locked="0"/>
    </xf>
    <xf numFmtId="166" fontId="2" fillId="19" borderId="2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9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30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8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32" xfId="1" applyFont="1" applyFill="1" applyBorder="1" applyAlignment="1" applyProtection="1">
      <alignment horizontal="center" vertical="center" shrinkToFit="1"/>
      <protection locked="0"/>
    </xf>
    <xf numFmtId="0" fontId="2" fillId="27" borderId="33" xfId="1" applyFont="1" applyFill="1" applyBorder="1" applyAlignment="1" applyProtection="1">
      <alignment horizontal="center" vertical="center" shrinkToFit="1"/>
      <protection locked="0"/>
    </xf>
    <xf numFmtId="0" fontId="2" fillId="27" borderId="34" xfId="1" applyFont="1" applyFill="1" applyBorder="1" applyAlignment="1" applyProtection="1">
      <alignment horizontal="center" vertical="center" shrinkToFit="1"/>
      <protection locked="0"/>
    </xf>
    <xf numFmtId="166" fontId="2" fillId="22" borderId="35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35" xfId="1" applyNumberFormat="1" applyFont="1" applyBorder="1" applyAlignment="1" applyProtection="1">
      <alignment horizontal="center" vertical="center" shrinkToFit="1"/>
      <protection locked="0"/>
    </xf>
    <xf numFmtId="166" fontId="4" fillId="23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8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5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5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36" xfId="1" applyFont="1" applyFill="1" applyBorder="1" applyAlignment="1" applyProtection="1">
      <alignment horizontal="center" vertical="center" shrinkToFit="1"/>
      <protection locked="0"/>
    </xf>
    <xf numFmtId="166" fontId="2" fillId="19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6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7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5" xfId="1" quotePrefix="1" applyNumberFormat="1" applyFont="1" applyFill="1" applyBorder="1" applyAlignment="1" applyProtection="1">
      <alignment horizontal="center" vertical="center" shrinkToFit="1"/>
      <protection locked="0"/>
    </xf>
    <xf numFmtId="0" fontId="2" fillId="27" borderId="12" xfId="1" applyFont="1" applyFill="1" applyBorder="1" applyAlignment="1" applyProtection="1">
      <alignment horizontal="center" vertical="center" shrinkToFit="1"/>
      <protection locked="0"/>
    </xf>
    <xf numFmtId="0" fontId="2" fillId="27" borderId="37" xfId="1" applyFont="1" applyFill="1" applyBorder="1" applyAlignment="1" applyProtection="1">
      <alignment horizontal="center" vertical="center" shrinkToFit="1"/>
      <protection locked="0"/>
    </xf>
    <xf numFmtId="0" fontId="2" fillId="27" borderId="38" xfId="1" applyFont="1" applyFill="1" applyBorder="1" applyAlignment="1" applyProtection="1">
      <alignment horizontal="center" vertical="center" shrinkToFit="1"/>
      <protection locked="0"/>
    </xf>
    <xf numFmtId="166" fontId="2" fillId="22" borderId="39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39" xfId="1" applyNumberFormat="1" applyFont="1" applyBorder="1" applyAlignment="1" applyProtection="1">
      <alignment horizontal="center" vertical="center" shrinkToFit="1"/>
      <protection locked="0"/>
    </xf>
    <xf numFmtId="166" fontId="4" fillId="23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8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5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9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40" xfId="1" applyFont="1" applyFill="1" applyBorder="1" applyAlignment="1" applyProtection="1">
      <alignment horizontal="center" vertical="center" shrinkToFit="1"/>
      <protection locked="0"/>
    </xf>
    <xf numFmtId="0" fontId="2" fillId="27" borderId="41" xfId="1" applyFont="1" applyFill="1" applyBorder="1" applyAlignment="1" applyProtection="1">
      <alignment horizontal="center" vertical="center" shrinkToFit="1"/>
      <protection locked="0"/>
    </xf>
    <xf numFmtId="0" fontId="2" fillId="27" borderId="42" xfId="1" applyFont="1" applyFill="1" applyBorder="1" applyAlignment="1" applyProtection="1">
      <alignment horizontal="center" vertical="center" shrinkToFit="1"/>
      <protection locked="0"/>
    </xf>
    <xf numFmtId="0" fontId="2" fillId="27" borderId="6" xfId="1" applyFont="1" applyFill="1" applyBorder="1" applyAlignment="1" applyProtection="1">
      <alignment horizontal="center" vertical="center" shrinkToFit="1"/>
      <protection locked="0"/>
    </xf>
    <xf numFmtId="0" fontId="2" fillId="27" borderId="5" xfId="1" applyFont="1" applyFill="1" applyBorder="1" applyAlignment="1" applyProtection="1">
      <alignment horizontal="center" vertical="center" shrinkToFit="1"/>
      <protection locked="0"/>
    </xf>
    <xf numFmtId="0" fontId="2" fillId="27" borderId="11" xfId="1" applyFont="1" applyFill="1" applyBorder="1" applyAlignment="1" applyProtection="1">
      <alignment horizontal="center" vertical="center" shrinkToFit="1"/>
      <protection locked="0"/>
    </xf>
    <xf numFmtId="0" fontId="2" fillId="27" borderId="18" xfId="1" applyFont="1" applyFill="1" applyBorder="1" applyAlignment="1" applyProtection="1">
      <alignment horizontal="center" vertical="center" shrinkToFit="1"/>
      <protection locked="0"/>
    </xf>
    <xf numFmtId="0" fontId="2" fillId="27" borderId="1" xfId="1" applyFont="1" applyFill="1" applyBorder="1" applyAlignment="1" applyProtection="1">
      <alignment horizontal="center" vertical="center" shrinkToFit="1"/>
      <protection locked="0"/>
    </xf>
    <xf numFmtId="0" fontId="2" fillId="27" borderId="2" xfId="1" applyFont="1" applyFill="1" applyBorder="1" applyAlignment="1" applyProtection="1">
      <alignment horizontal="center" vertical="center" shrinkToFit="1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4" fillId="21" borderId="6" xfId="1" applyFont="1" applyFill="1" applyBorder="1" applyAlignment="1" applyProtection="1">
      <alignment horizontal="center" vertical="center"/>
      <protection locked="0"/>
    </xf>
    <xf numFmtId="0" fontId="5" fillId="20" borderId="4" xfId="1" applyFont="1" applyFill="1" applyBorder="1" applyAlignment="1" applyProtection="1">
      <alignment horizontal="center" vertical="center"/>
      <protection locked="0"/>
    </xf>
  </cellXfs>
  <cellStyles count="4">
    <cellStyle name="Hiperlink 3" xfId="3"/>
    <cellStyle name="Normal" xfId="0" builtinId="0"/>
    <cellStyle name="Normal 2" xfId="1"/>
    <cellStyle name="Normal 24" xfId="2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2"/>
  <sheetViews>
    <sheetView showGridLines="0" zoomScale="40" zoomScaleNormal="40" workbookViewId="0">
      <selection activeCell="D1" sqref="D1"/>
    </sheetView>
  </sheetViews>
  <sheetFormatPr defaultRowHeight="15" x14ac:dyDescent="0.25"/>
  <cols>
    <col min="1" max="1" width="28.28515625" bestFit="1" customWidth="1"/>
    <col min="2" max="2" width="29.140625" hidden="1" customWidth="1"/>
    <col min="3" max="3" width="21.85546875" hidden="1" customWidth="1"/>
    <col min="4" max="4" width="15.140625" bestFit="1" customWidth="1"/>
    <col min="10" max="10" width="15.28515625" customWidth="1"/>
    <col min="17" max="17" width="0" hidden="1" customWidth="1"/>
    <col min="18" max="18" width="43.85546875" customWidth="1"/>
  </cols>
  <sheetData>
    <row r="1" spans="1:18" x14ac:dyDescent="0.25">
      <c r="A1" s="1"/>
    </row>
    <row r="2" spans="1:18" x14ac:dyDescent="0.25">
      <c r="A2" s="1"/>
    </row>
    <row r="3" spans="1:18" x14ac:dyDescent="0.25">
      <c r="A3" s="1"/>
    </row>
    <row r="4" spans="1:18" x14ac:dyDescent="0.25">
      <c r="A4" s="1"/>
    </row>
    <row r="5" spans="1:18" x14ac:dyDescent="0.25">
      <c r="A5" s="1"/>
    </row>
    <row r="6" spans="1:18" ht="15.75" thickBot="1" x14ac:dyDescent="0.3">
      <c r="A6" s="2"/>
      <c r="B6" s="2" t="s">
        <v>0</v>
      </c>
      <c r="C6" s="2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3" t="s">
        <v>7</v>
      </c>
      <c r="J6" s="5" t="s">
        <v>8</v>
      </c>
      <c r="K6" s="6" t="s">
        <v>9</v>
      </c>
      <c r="L6" s="6" t="s">
        <v>10</v>
      </c>
      <c r="M6" s="4" t="s">
        <v>11</v>
      </c>
      <c r="N6" s="3" t="s">
        <v>12</v>
      </c>
      <c r="O6" s="3" t="s">
        <v>13</v>
      </c>
      <c r="P6" s="7" t="s">
        <v>14</v>
      </c>
      <c r="Q6" s="8" t="s">
        <v>15</v>
      </c>
      <c r="R6" s="7" t="s">
        <v>16</v>
      </c>
    </row>
    <row r="7" spans="1:18" x14ac:dyDescent="0.25">
      <c r="A7" s="1" t="str">
        <f t="shared" ref="A7:A70" si="0">IF($M7="","",TEXT($K7,"dd/mm/aa hh")&amp;" "&amp;$E7&amp;" "&amp;$I7&amp;" "&amp;$M7&amp;" "&amp;$N7&amp;" "&amp;$O7)</f>
        <v>- MRS IBA DPW Industrial Celulose</v>
      </c>
      <c r="B7" s="1" t="str">
        <f t="shared" ref="B7:B70" si="1">IF($M7="","",TEXT($L7,"dd/mm/aa hh")&amp;" "&amp;$E7&amp;" "&amp;$I7&amp;" "&amp;$M7&amp;" "&amp;$N7&amp;" "&amp;$O7)</f>
        <v>- MRS IBA DPW Industrial Celulose</v>
      </c>
      <c r="C7" s="1" t="str">
        <f t="shared" ref="C7:C70" si="2">IF($M7="","",TEXT($K7,"dd/mm/aa hh")&amp;" "&amp;$M7&amp;" "&amp;$N7)</f>
        <v>- DPW Industrial</v>
      </c>
      <c r="D7" s="9"/>
      <c r="E7" s="10" t="s">
        <v>17</v>
      </c>
      <c r="F7" s="10"/>
      <c r="G7" s="11" t="s">
        <v>17</v>
      </c>
      <c r="H7" s="12" t="s">
        <v>18</v>
      </c>
      <c r="I7" s="13" t="s">
        <v>19</v>
      </c>
      <c r="J7" s="14"/>
      <c r="K7" s="15" t="str">
        <f t="shared" ref="K7:K14" si="3">IFERROR(VALUE(TEXT(SUM($J7,$D7),"dd/mm/aaaa hh")&amp;":00"),"-")</f>
        <v>-</v>
      </c>
      <c r="L7" s="16" t="str">
        <f>IFERROR(VALUE(TEXT(IFERROR(IFERROR(VLOOKUP($M7,#REF!,5,0),VLOOKUP($M7,#REF!,3,0)),0)+$K7,"dd/mm/aaaa hh:mm")),"-")</f>
        <v>-</v>
      </c>
      <c r="M7" s="10" t="s">
        <v>20</v>
      </c>
      <c r="N7" s="10" t="s">
        <v>21</v>
      </c>
      <c r="O7" s="10" t="s">
        <v>22</v>
      </c>
      <c r="P7" s="10">
        <v>15</v>
      </c>
      <c r="Q7" s="17"/>
      <c r="R7" s="18"/>
    </row>
    <row r="8" spans="1:18" x14ac:dyDescent="0.25">
      <c r="A8" s="1" t="str">
        <f t="shared" si="0"/>
        <v>- MRS IBA DPW Industrial Celulose</v>
      </c>
      <c r="B8" s="1" t="str">
        <f t="shared" si="1"/>
        <v>- MRS IBA DPW Industrial Celulose</v>
      </c>
      <c r="C8" s="1" t="str">
        <f t="shared" si="2"/>
        <v>- DPW Industrial</v>
      </c>
      <c r="D8" s="9"/>
      <c r="E8" s="10" t="s">
        <v>17</v>
      </c>
      <c r="F8" s="10"/>
      <c r="G8" s="13" t="s">
        <v>17</v>
      </c>
      <c r="H8" s="12" t="s">
        <v>18</v>
      </c>
      <c r="I8" s="13" t="s">
        <v>19</v>
      </c>
      <c r="J8" s="14"/>
      <c r="K8" s="15" t="str">
        <f t="shared" si="3"/>
        <v>-</v>
      </c>
      <c r="L8" s="16" t="str">
        <f>IFERROR(VALUE(TEXT(IFERROR(IFERROR(VLOOKUP($M8,#REF!,5,0),VLOOKUP($M8,#REF!,3,0)),0)+$K8,"dd/mm/aaaa hh:mm")),"-")</f>
        <v>-</v>
      </c>
      <c r="M8" s="10" t="s">
        <v>20</v>
      </c>
      <c r="N8" s="10" t="s">
        <v>21</v>
      </c>
      <c r="O8" s="10" t="s">
        <v>22</v>
      </c>
      <c r="P8" s="10">
        <v>18</v>
      </c>
      <c r="Q8" s="19"/>
      <c r="R8" s="18"/>
    </row>
    <row r="9" spans="1:18" x14ac:dyDescent="0.25">
      <c r="A9" s="1" t="str">
        <f t="shared" si="0"/>
        <v>- MRS IBA DPW Industrial Celulose</v>
      </c>
      <c r="B9" s="1" t="str">
        <f t="shared" si="1"/>
        <v>- MRS IBA DPW Industrial Celulose</v>
      </c>
      <c r="C9" s="1" t="str">
        <f t="shared" si="2"/>
        <v>- DPW Industrial</v>
      </c>
      <c r="D9" s="9"/>
      <c r="E9" s="10" t="s">
        <v>17</v>
      </c>
      <c r="F9" s="12"/>
      <c r="G9" s="13" t="s">
        <v>17</v>
      </c>
      <c r="H9" s="12" t="s">
        <v>18</v>
      </c>
      <c r="I9" s="13" t="s">
        <v>19</v>
      </c>
      <c r="J9" s="14"/>
      <c r="K9" s="15" t="str">
        <f t="shared" si="3"/>
        <v>-</v>
      </c>
      <c r="L9" s="16" t="str">
        <f>IFERROR(VALUE(TEXT(IFERROR(IFERROR(VLOOKUP($M9,#REF!,5,0),VLOOKUP($M9,#REF!,3,0)),0)+$K9,"dd/mm/aaaa hh:mm")),"-")</f>
        <v>-</v>
      </c>
      <c r="M9" s="10" t="s">
        <v>20</v>
      </c>
      <c r="N9" s="10" t="s">
        <v>21</v>
      </c>
      <c r="O9" s="10" t="s">
        <v>22</v>
      </c>
      <c r="P9" s="10">
        <v>24</v>
      </c>
      <c r="Q9" s="19"/>
      <c r="R9" s="20"/>
    </row>
    <row r="10" spans="1:18" x14ac:dyDescent="0.25">
      <c r="A10" s="1" t="str">
        <f t="shared" si="0"/>
        <v>- MRS IBA DPW Industrial Celulose</v>
      </c>
      <c r="B10" s="1" t="str">
        <f t="shared" si="1"/>
        <v>- MRS IBA DPW Industrial Celulose</v>
      </c>
      <c r="C10" s="1" t="str">
        <f t="shared" si="2"/>
        <v>- DPW Industrial</v>
      </c>
      <c r="D10" s="9"/>
      <c r="E10" s="10" t="s">
        <v>17</v>
      </c>
      <c r="F10" s="12"/>
      <c r="G10" s="13" t="s">
        <v>17</v>
      </c>
      <c r="H10" s="12" t="s">
        <v>18</v>
      </c>
      <c r="I10" s="13" t="s">
        <v>19</v>
      </c>
      <c r="J10" s="14"/>
      <c r="K10" s="15" t="str">
        <f t="shared" si="3"/>
        <v>-</v>
      </c>
      <c r="L10" s="16" t="str">
        <f>IFERROR(VALUE(TEXT(IFERROR(IFERROR(VLOOKUP($M10,#REF!,5,0),VLOOKUP($M10,#REF!,3,0)),0)+$K10,"dd/mm/aaaa hh:mm")),"-")</f>
        <v>-</v>
      </c>
      <c r="M10" s="10" t="s">
        <v>20</v>
      </c>
      <c r="N10" s="10" t="s">
        <v>21</v>
      </c>
      <c r="O10" s="10" t="s">
        <v>22</v>
      </c>
      <c r="P10" s="10">
        <v>16</v>
      </c>
      <c r="Q10" s="19"/>
      <c r="R10" s="20"/>
    </row>
    <row r="11" spans="1:18" x14ac:dyDescent="0.25">
      <c r="A11" s="1" t="str">
        <f t="shared" si="0"/>
        <v>- MRS IBA DPW Industrial Celulose</v>
      </c>
      <c r="B11" s="1" t="str">
        <f t="shared" si="1"/>
        <v>- MRS IBA DPW Industrial Celulose</v>
      </c>
      <c r="C11" s="1" t="str">
        <f t="shared" si="2"/>
        <v>- DPW Industrial</v>
      </c>
      <c r="D11" s="9"/>
      <c r="E11" s="10" t="s">
        <v>17</v>
      </c>
      <c r="F11" s="12"/>
      <c r="G11" s="13" t="s">
        <v>17</v>
      </c>
      <c r="H11" s="12" t="s">
        <v>18</v>
      </c>
      <c r="I11" s="13" t="s">
        <v>19</v>
      </c>
      <c r="J11" s="14"/>
      <c r="K11" s="15" t="str">
        <f t="shared" si="3"/>
        <v>-</v>
      </c>
      <c r="L11" s="16" t="str">
        <f>IFERROR(VALUE(TEXT(IFERROR(IFERROR(VLOOKUP($M11,#REF!,5,0),VLOOKUP($M11,#REF!,3,0)),0)+$K11,"dd/mm/aaaa hh:mm")),"-")</f>
        <v>-</v>
      </c>
      <c r="M11" s="10" t="s">
        <v>20</v>
      </c>
      <c r="N11" s="10" t="s">
        <v>21</v>
      </c>
      <c r="O11" s="10" t="s">
        <v>22</v>
      </c>
      <c r="P11" s="10">
        <v>18</v>
      </c>
      <c r="Q11" s="19"/>
      <c r="R11" s="20"/>
    </row>
    <row r="12" spans="1:18" x14ac:dyDescent="0.25">
      <c r="A12" s="1" t="str">
        <f t="shared" si="0"/>
        <v>- MRS IBA DPW Industrial Celulose</v>
      </c>
      <c r="B12" s="1" t="str">
        <f t="shared" si="1"/>
        <v>- MRS IBA DPW Industrial Celulose</v>
      </c>
      <c r="C12" s="1" t="str">
        <f t="shared" si="2"/>
        <v>- DPW Industrial</v>
      </c>
      <c r="D12" s="9"/>
      <c r="E12" s="10" t="s">
        <v>17</v>
      </c>
      <c r="F12" s="12"/>
      <c r="G12" s="13" t="s">
        <v>17</v>
      </c>
      <c r="H12" s="12" t="s">
        <v>18</v>
      </c>
      <c r="I12" s="13" t="s">
        <v>19</v>
      </c>
      <c r="J12" s="14"/>
      <c r="K12" s="15" t="str">
        <f t="shared" si="3"/>
        <v>-</v>
      </c>
      <c r="L12" s="16" t="str">
        <f>IFERROR(VALUE(TEXT(IFERROR(IFERROR(VLOOKUP($M12,#REF!,5,0),VLOOKUP($M12,#REF!,3,0)),0)+$K12,"dd/mm/aaaa hh:mm")),"-")</f>
        <v>-</v>
      </c>
      <c r="M12" s="10" t="s">
        <v>20</v>
      </c>
      <c r="N12" s="10" t="s">
        <v>21</v>
      </c>
      <c r="O12" s="10" t="s">
        <v>22</v>
      </c>
      <c r="P12" s="10">
        <v>18</v>
      </c>
      <c r="Q12" s="19"/>
      <c r="R12" s="20"/>
    </row>
    <row r="13" spans="1:18" x14ac:dyDescent="0.25">
      <c r="A13" s="1" t="str">
        <f t="shared" si="0"/>
        <v>- MRS IBA DPW Industrial Celulose</v>
      </c>
      <c r="B13" s="1" t="str">
        <f t="shared" si="1"/>
        <v>- MRS IBA DPW Industrial Celulose</v>
      </c>
      <c r="C13" s="1" t="str">
        <f t="shared" si="2"/>
        <v>- DPW Industrial</v>
      </c>
      <c r="D13" s="9"/>
      <c r="E13" s="10" t="s">
        <v>17</v>
      </c>
      <c r="F13" s="12"/>
      <c r="G13" s="13" t="s">
        <v>17</v>
      </c>
      <c r="H13" s="12" t="s">
        <v>18</v>
      </c>
      <c r="I13" s="13" t="s">
        <v>19</v>
      </c>
      <c r="J13" s="14"/>
      <c r="K13" s="15" t="str">
        <f t="shared" si="3"/>
        <v>-</v>
      </c>
      <c r="L13" s="16" t="str">
        <f>IFERROR(VALUE(TEXT(IFERROR(IFERROR(VLOOKUP($M13,#REF!,5,0),VLOOKUP($M13,#REF!,3,0)),0)+$K13,"dd/mm/aaaa hh:mm")),"-")</f>
        <v>-</v>
      </c>
      <c r="M13" s="10" t="s">
        <v>20</v>
      </c>
      <c r="N13" s="10" t="s">
        <v>21</v>
      </c>
      <c r="O13" s="10" t="s">
        <v>22</v>
      </c>
      <c r="P13" s="10">
        <v>18</v>
      </c>
      <c r="Q13" s="19"/>
      <c r="R13" s="20"/>
    </row>
    <row r="14" spans="1:18" ht="20.100000000000001" customHeight="1" x14ac:dyDescent="0.25">
      <c r="A14" s="1" t="str">
        <f t="shared" si="0"/>
        <v>-  DEST TERMINAL SEGMENTO PRODUTO</v>
      </c>
      <c r="B14" s="1" t="str">
        <f t="shared" si="1"/>
        <v>-  DEST TERMINAL SEGMENTO PRODUTO</v>
      </c>
      <c r="C14" s="1" t="str">
        <f t="shared" si="2"/>
        <v>- TERMINAL SEGMENTO</v>
      </c>
      <c r="D14" s="21" t="s">
        <v>23</v>
      </c>
      <c r="E14" s="21"/>
      <c r="F14" s="21" t="s">
        <v>4</v>
      </c>
      <c r="G14" s="21" t="s">
        <v>5</v>
      </c>
      <c r="H14" s="21" t="s">
        <v>24</v>
      </c>
      <c r="I14" s="21" t="s">
        <v>7</v>
      </c>
      <c r="J14" s="21" t="s">
        <v>25</v>
      </c>
      <c r="K14" s="15" t="str">
        <f t="shared" si="3"/>
        <v>-</v>
      </c>
      <c r="L14" s="16" t="str">
        <f>IFERROR(VALUE(TEXT(IFERROR(IFERROR(VLOOKUP($M14,#REF!,5,0),VLOOKUP($M14,#REF!,3,0)),0)+$K14,"dd/mm/aaaa hh:mm")),"-")</f>
        <v>-</v>
      </c>
      <c r="M14" s="21" t="s">
        <v>26</v>
      </c>
      <c r="N14" s="21" t="s">
        <v>12</v>
      </c>
      <c r="O14" s="21" t="s">
        <v>13</v>
      </c>
      <c r="P14" s="21" t="s">
        <v>27</v>
      </c>
      <c r="Q14" s="21" t="s">
        <v>15</v>
      </c>
      <c r="R14" s="21" t="s">
        <v>16</v>
      </c>
    </row>
    <row r="15" spans="1:18" ht="20.100000000000001" customHeight="1" x14ac:dyDescent="0.25">
      <c r="A15" s="1" t="str">
        <f t="shared" si="0"/>
        <v/>
      </c>
      <c r="B15" s="1" t="str">
        <f t="shared" si="1"/>
        <v/>
      </c>
      <c r="C15" s="1" t="str">
        <f t="shared" si="2"/>
        <v/>
      </c>
      <c r="D15" s="22"/>
      <c r="E15" s="23"/>
      <c r="F15" s="23"/>
      <c r="G15" s="24"/>
      <c r="H15" s="23"/>
      <c r="I15" s="25"/>
      <c r="J15" s="26"/>
      <c r="K15" s="15">
        <f t="shared" ref="K15:K78" si="4">IFERROR(VALUE(J15),"-")</f>
        <v>0</v>
      </c>
      <c r="L15" s="16" t="str">
        <f>IFERROR(VALUE(TEXT(IFERROR(IFERROR(VLOOKUP($M15,#REF!,5,0),VLOOKUP($M15,#REF!,3,0)),0)+$K15,"dd/mm/aaaa hh:mm")),"-")</f>
        <v>-</v>
      </c>
      <c r="M15" s="27"/>
      <c r="N15" s="23"/>
      <c r="O15" s="23"/>
      <c r="P15" s="25"/>
      <c r="Q15" s="28"/>
      <c r="R15" s="29"/>
    </row>
    <row r="16" spans="1:18" ht="20.100000000000001" customHeight="1" x14ac:dyDescent="0.25">
      <c r="A16" s="1" t="str">
        <f t="shared" si="0"/>
        <v/>
      </c>
      <c r="B16" s="1" t="str">
        <f t="shared" si="1"/>
        <v/>
      </c>
      <c r="C16" s="1" t="str">
        <f t="shared" si="2"/>
        <v/>
      </c>
      <c r="D16" s="22"/>
      <c r="E16" s="23"/>
      <c r="F16" s="23"/>
      <c r="G16" s="24"/>
      <c r="H16" s="23"/>
      <c r="I16" s="25"/>
      <c r="J16" s="26"/>
      <c r="K16" s="15">
        <f t="shared" si="4"/>
        <v>0</v>
      </c>
      <c r="L16" s="16" t="str">
        <f>IFERROR(VALUE(TEXT(IFERROR(IFERROR(VLOOKUP($M16,#REF!,5,0),VLOOKUP($M16,#REF!,3,0)),0)+$K16,"dd/mm/aaaa hh:mm")),"-")</f>
        <v>-</v>
      </c>
      <c r="M16" s="27"/>
      <c r="N16" s="23"/>
      <c r="O16" s="23"/>
      <c r="P16" s="25"/>
      <c r="Q16" s="28"/>
      <c r="R16" s="29"/>
    </row>
    <row r="17" spans="1:18" ht="20.100000000000001" customHeight="1" x14ac:dyDescent="0.25">
      <c r="A17" s="1" t="str">
        <f t="shared" si="0"/>
        <v/>
      </c>
      <c r="B17" s="1" t="str">
        <f t="shared" si="1"/>
        <v/>
      </c>
      <c r="C17" s="1" t="str">
        <f t="shared" si="2"/>
        <v/>
      </c>
      <c r="D17" s="22"/>
      <c r="E17" s="23"/>
      <c r="F17" s="23"/>
      <c r="G17" s="24"/>
      <c r="H17" s="23"/>
      <c r="I17" s="25"/>
      <c r="J17" s="26"/>
      <c r="K17" s="15">
        <f t="shared" si="4"/>
        <v>0</v>
      </c>
      <c r="L17" s="16" t="str">
        <f>IFERROR(VALUE(TEXT(IFERROR(IFERROR(VLOOKUP($M17,#REF!,5,0),VLOOKUP($M17,#REF!,3,0)),0)+$K17,"dd/mm/aaaa hh:mm")),"-")</f>
        <v>-</v>
      </c>
      <c r="M17" s="27"/>
      <c r="N17" s="23"/>
      <c r="O17" s="23"/>
      <c r="P17" s="25"/>
      <c r="Q17" s="28"/>
      <c r="R17" s="29"/>
    </row>
    <row r="18" spans="1:18" ht="20.100000000000001" customHeight="1" x14ac:dyDescent="0.25">
      <c r="A18" s="1" t="str">
        <f t="shared" si="0"/>
        <v/>
      </c>
      <c r="B18" s="1" t="str">
        <f t="shared" si="1"/>
        <v/>
      </c>
      <c r="C18" s="1" t="str">
        <f t="shared" si="2"/>
        <v/>
      </c>
      <c r="D18" s="22"/>
      <c r="E18" s="23"/>
      <c r="F18" s="23"/>
      <c r="G18" s="24"/>
      <c r="H18" s="23"/>
      <c r="I18" s="25"/>
      <c r="J18" s="26"/>
      <c r="K18" s="15">
        <f t="shared" si="4"/>
        <v>0</v>
      </c>
      <c r="L18" s="16" t="str">
        <f>IFERROR(VALUE(TEXT(IFERROR(IFERROR(VLOOKUP($M18,#REF!,5,0),VLOOKUP($M18,#REF!,3,0)),0)+$K18,"dd/mm/aaaa hh:mm")),"-")</f>
        <v>-</v>
      </c>
      <c r="M18" s="27"/>
      <c r="N18" s="23"/>
      <c r="O18" s="23"/>
      <c r="P18" s="25"/>
      <c r="Q18" s="28"/>
      <c r="R18" s="29"/>
    </row>
    <row r="19" spans="1:18" ht="20.100000000000001" customHeight="1" x14ac:dyDescent="0.25">
      <c r="A19" s="1" t="str">
        <f t="shared" si="0"/>
        <v/>
      </c>
      <c r="B19" s="1" t="str">
        <f t="shared" si="1"/>
        <v/>
      </c>
      <c r="C19" s="1" t="str">
        <f t="shared" si="2"/>
        <v/>
      </c>
      <c r="D19" s="22"/>
      <c r="E19" s="23"/>
      <c r="F19" s="23"/>
      <c r="G19" s="24"/>
      <c r="H19" s="23"/>
      <c r="I19" s="25"/>
      <c r="J19" s="30"/>
      <c r="K19" s="15">
        <f t="shared" si="4"/>
        <v>0</v>
      </c>
      <c r="L19" s="16" t="str">
        <f>IFERROR(VALUE(TEXT(IFERROR(IFERROR(VLOOKUP($M19,#REF!,5,0),VLOOKUP($M19,#REF!,3,0)),0)+$K19,"dd/mm/aaaa hh:mm")),"-")</f>
        <v>-</v>
      </c>
      <c r="M19" s="27"/>
      <c r="N19" s="23"/>
      <c r="O19" s="23"/>
      <c r="P19" s="25"/>
      <c r="Q19" s="28"/>
      <c r="R19" s="29"/>
    </row>
    <row r="20" spans="1:18" ht="20.100000000000001" customHeight="1" x14ac:dyDescent="0.25">
      <c r="A20" s="1" t="str">
        <f t="shared" si="0"/>
        <v/>
      </c>
      <c r="B20" s="1" t="str">
        <f t="shared" si="1"/>
        <v/>
      </c>
      <c r="C20" s="1" t="str">
        <f t="shared" si="2"/>
        <v/>
      </c>
      <c r="D20" s="22"/>
      <c r="E20" s="23"/>
      <c r="F20" s="23"/>
      <c r="G20" s="24"/>
      <c r="H20" s="23"/>
      <c r="I20" s="25"/>
      <c r="J20" s="26"/>
      <c r="K20" s="15">
        <f t="shared" si="4"/>
        <v>0</v>
      </c>
      <c r="L20" s="16" t="str">
        <f>IFERROR(VALUE(TEXT(IFERROR(IFERROR(VLOOKUP($M20,#REF!,5,0),VLOOKUP($M20,#REF!,3,0)),0)+$K20,"dd/mm/aaaa hh:mm")),"-")</f>
        <v>-</v>
      </c>
      <c r="M20" s="27"/>
      <c r="N20" s="23"/>
      <c r="O20" s="23"/>
      <c r="P20" s="25"/>
      <c r="Q20" s="28"/>
      <c r="R20" s="29"/>
    </row>
    <row r="21" spans="1:18" ht="20.100000000000001" customHeight="1" x14ac:dyDescent="0.25">
      <c r="A21" s="1" t="str">
        <f t="shared" si="0"/>
        <v/>
      </c>
      <c r="B21" s="1" t="str">
        <f t="shared" si="1"/>
        <v/>
      </c>
      <c r="C21" s="1" t="str">
        <f t="shared" si="2"/>
        <v/>
      </c>
      <c r="D21" s="22"/>
      <c r="E21" s="23"/>
      <c r="F21" s="23"/>
      <c r="G21" s="24"/>
      <c r="H21" s="23"/>
      <c r="I21" s="25"/>
      <c r="J21" s="26"/>
      <c r="K21" s="15">
        <f t="shared" si="4"/>
        <v>0</v>
      </c>
      <c r="L21" s="16" t="str">
        <f>IFERROR(VALUE(TEXT(IFERROR(IFERROR(VLOOKUP($M21,#REF!,5,0),VLOOKUP($M21,#REF!,3,0)),0)+$K21,"dd/mm/aaaa hh:mm")),"-")</f>
        <v>-</v>
      </c>
      <c r="M21" s="27"/>
      <c r="N21" s="23"/>
      <c r="O21" s="23"/>
      <c r="P21" s="25"/>
      <c r="Q21" s="28"/>
      <c r="R21" s="29"/>
    </row>
    <row r="22" spans="1:18" ht="20.100000000000001" customHeight="1" x14ac:dyDescent="0.25">
      <c r="A22" s="1" t="str">
        <f t="shared" si="0"/>
        <v/>
      </c>
      <c r="B22" s="1" t="str">
        <f t="shared" si="1"/>
        <v/>
      </c>
      <c r="C22" s="1" t="str">
        <f t="shared" si="2"/>
        <v/>
      </c>
      <c r="D22" s="22"/>
      <c r="E22" s="23"/>
      <c r="F22" s="23"/>
      <c r="G22" s="24"/>
      <c r="H22" s="23"/>
      <c r="I22" s="25"/>
      <c r="J22" s="26"/>
      <c r="K22" s="15">
        <f t="shared" si="4"/>
        <v>0</v>
      </c>
      <c r="L22" s="16" t="str">
        <f>IFERROR(VALUE(TEXT(IFERROR(IFERROR(VLOOKUP($M22,#REF!,5,0),VLOOKUP($M22,#REF!,3,0)),0)+$K22,"dd/mm/aaaa hh:mm")),"-")</f>
        <v>-</v>
      </c>
      <c r="M22" s="27"/>
      <c r="N22" s="23"/>
      <c r="O22" s="23"/>
      <c r="P22" s="25"/>
      <c r="Q22" s="28"/>
      <c r="R22" s="29"/>
    </row>
    <row r="23" spans="1:18" ht="20.100000000000001" customHeight="1" x14ac:dyDescent="0.25">
      <c r="A23" s="1" t="str">
        <f t="shared" si="0"/>
        <v/>
      </c>
      <c r="B23" s="1" t="str">
        <f t="shared" si="1"/>
        <v/>
      </c>
      <c r="C23" s="1" t="str">
        <f t="shared" si="2"/>
        <v/>
      </c>
      <c r="D23" s="22"/>
      <c r="E23" s="23"/>
      <c r="F23" s="23"/>
      <c r="G23" s="24"/>
      <c r="H23" s="31"/>
      <c r="I23" s="25"/>
      <c r="J23" s="26"/>
      <c r="K23" s="15">
        <f t="shared" si="4"/>
        <v>0</v>
      </c>
      <c r="L23" s="16" t="str">
        <f>IFERROR(VALUE(TEXT(IFERROR(IFERROR(VLOOKUP($M23,#REF!,5,0),VLOOKUP($M23,#REF!,3,0)),0)+$K23,"dd/mm/aaaa hh:mm")),"-")</f>
        <v>-</v>
      </c>
      <c r="M23" s="27"/>
      <c r="N23" s="23"/>
      <c r="O23" s="23"/>
      <c r="P23" s="25"/>
      <c r="Q23" s="28"/>
      <c r="R23" s="29"/>
    </row>
    <row r="24" spans="1:18" ht="20.100000000000001" customHeight="1" x14ac:dyDescent="0.25">
      <c r="A24" s="1" t="str">
        <f t="shared" si="0"/>
        <v/>
      </c>
      <c r="B24" s="1" t="str">
        <f t="shared" si="1"/>
        <v/>
      </c>
      <c r="C24" s="1" t="str">
        <f t="shared" si="2"/>
        <v/>
      </c>
      <c r="D24" s="22"/>
      <c r="E24" s="23"/>
      <c r="F24" s="23"/>
      <c r="G24" s="24"/>
      <c r="H24" s="23"/>
      <c r="I24" s="25"/>
      <c r="J24" s="30"/>
      <c r="K24" s="15">
        <f t="shared" si="4"/>
        <v>0</v>
      </c>
      <c r="L24" s="16" t="str">
        <f>IFERROR(VALUE(TEXT(IFERROR(IFERROR(VLOOKUP($M24,#REF!,5,0),VLOOKUP($M24,#REF!,3,0)),0)+$K24,"dd/mm/aaaa hh:mm")),"-")</f>
        <v>-</v>
      </c>
      <c r="M24" s="27"/>
      <c r="N24" s="23"/>
      <c r="O24" s="23"/>
      <c r="P24" s="25"/>
      <c r="Q24" s="28"/>
      <c r="R24" s="29"/>
    </row>
    <row r="25" spans="1:18" ht="20.100000000000001" customHeight="1" x14ac:dyDescent="0.25">
      <c r="A25" s="1" t="str">
        <f t="shared" si="0"/>
        <v/>
      </c>
      <c r="B25" s="1" t="str">
        <f t="shared" si="1"/>
        <v/>
      </c>
      <c r="C25" s="1" t="str">
        <f t="shared" si="2"/>
        <v/>
      </c>
      <c r="D25" s="22"/>
      <c r="E25" s="23"/>
      <c r="F25" s="23"/>
      <c r="G25" s="24"/>
      <c r="H25" s="23"/>
      <c r="I25" s="25"/>
      <c r="J25" s="26"/>
      <c r="K25" s="15">
        <f t="shared" si="4"/>
        <v>0</v>
      </c>
      <c r="L25" s="16" t="str">
        <f>IFERROR(VALUE(TEXT(IFERROR(IFERROR(VLOOKUP($M25,#REF!,5,0),VLOOKUP($M25,#REF!,3,0)),0)+$K25,"dd/mm/aaaa hh:mm")),"-")</f>
        <v>-</v>
      </c>
      <c r="M25" s="27"/>
      <c r="N25" s="23"/>
      <c r="O25" s="23"/>
      <c r="P25" s="25"/>
      <c r="Q25" s="28"/>
      <c r="R25" s="29"/>
    </row>
    <row r="26" spans="1:18" ht="20.100000000000001" customHeight="1" x14ac:dyDescent="0.25">
      <c r="A26" s="1" t="str">
        <f t="shared" si="0"/>
        <v/>
      </c>
      <c r="B26" s="1" t="str">
        <f t="shared" si="1"/>
        <v/>
      </c>
      <c r="C26" s="1" t="str">
        <f t="shared" si="2"/>
        <v/>
      </c>
      <c r="D26" s="22"/>
      <c r="E26" s="23"/>
      <c r="F26" s="23"/>
      <c r="G26" s="24"/>
      <c r="H26" s="23"/>
      <c r="I26" s="25"/>
      <c r="J26" s="26"/>
      <c r="K26" s="15">
        <f t="shared" si="4"/>
        <v>0</v>
      </c>
      <c r="L26" s="16" t="str">
        <f>IFERROR(VALUE(TEXT(IFERROR(IFERROR(VLOOKUP($M26,#REF!,5,0),VLOOKUP($M26,#REF!,3,0)),0)+$K26,"dd/mm/aaaa hh:mm")),"-")</f>
        <v>-</v>
      </c>
      <c r="M26" s="27"/>
      <c r="N26" s="23"/>
      <c r="O26" s="23"/>
      <c r="P26" s="25"/>
      <c r="Q26" s="28"/>
      <c r="R26" s="29"/>
    </row>
    <row r="27" spans="1:18" ht="20.100000000000001" customHeight="1" x14ac:dyDescent="0.25">
      <c r="A27" s="1" t="str">
        <f t="shared" si="0"/>
        <v/>
      </c>
      <c r="B27" s="1" t="str">
        <f t="shared" si="1"/>
        <v/>
      </c>
      <c r="C27" s="1" t="str">
        <f t="shared" si="2"/>
        <v/>
      </c>
      <c r="D27" s="22"/>
      <c r="E27" s="23"/>
      <c r="F27" s="23"/>
      <c r="G27" s="24"/>
      <c r="H27" s="23"/>
      <c r="I27" s="25"/>
      <c r="J27" s="26"/>
      <c r="K27" s="15">
        <f t="shared" si="4"/>
        <v>0</v>
      </c>
      <c r="L27" s="16" t="str">
        <f>IFERROR(VALUE(TEXT(IFERROR(IFERROR(VLOOKUP($M27,#REF!,5,0),VLOOKUP($M27,#REF!,3,0)),0)+$K27,"dd/mm/aaaa hh:mm")),"-")</f>
        <v>-</v>
      </c>
      <c r="M27" s="27"/>
      <c r="N27" s="23"/>
      <c r="O27" s="23"/>
      <c r="P27" s="25"/>
      <c r="Q27" s="28"/>
      <c r="R27" s="29"/>
    </row>
    <row r="28" spans="1:18" ht="20.100000000000001" customHeight="1" x14ac:dyDescent="0.25">
      <c r="A28" s="1" t="str">
        <f t="shared" si="0"/>
        <v/>
      </c>
      <c r="B28" s="1" t="str">
        <f t="shared" si="1"/>
        <v/>
      </c>
      <c r="C28" s="1" t="str">
        <f t="shared" si="2"/>
        <v/>
      </c>
      <c r="D28" s="22"/>
      <c r="E28" s="23"/>
      <c r="F28" s="23"/>
      <c r="G28" s="24"/>
      <c r="H28" s="23"/>
      <c r="I28" s="25"/>
      <c r="J28" s="26"/>
      <c r="K28" s="15">
        <f t="shared" si="4"/>
        <v>0</v>
      </c>
      <c r="L28" s="16" t="str">
        <f>IFERROR(VALUE(TEXT(IFERROR(IFERROR(VLOOKUP($M28,#REF!,5,0),VLOOKUP($M28,#REF!,3,0)),0)+$K28,"dd/mm/aaaa hh:mm")),"-")</f>
        <v>-</v>
      </c>
      <c r="M28" s="27"/>
      <c r="N28" s="23"/>
      <c r="O28" s="23"/>
      <c r="P28" s="25"/>
      <c r="Q28" s="28"/>
      <c r="R28" s="29"/>
    </row>
    <row r="29" spans="1:18" ht="20.100000000000001" customHeight="1" x14ac:dyDescent="0.25">
      <c r="A29" s="1" t="str">
        <f t="shared" si="0"/>
        <v/>
      </c>
      <c r="B29" s="1" t="str">
        <f t="shared" si="1"/>
        <v/>
      </c>
      <c r="C29" s="1" t="str">
        <f t="shared" si="2"/>
        <v/>
      </c>
      <c r="D29" s="22"/>
      <c r="E29" s="23"/>
      <c r="F29" s="23"/>
      <c r="G29" s="24"/>
      <c r="H29" s="23"/>
      <c r="I29" s="25"/>
      <c r="J29" s="30"/>
      <c r="K29" s="15">
        <f t="shared" si="4"/>
        <v>0</v>
      </c>
      <c r="L29" s="16" t="str">
        <f>IFERROR(VALUE(TEXT(IFERROR(IFERROR(VLOOKUP($M29,#REF!,5,0),VLOOKUP($M29,#REF!,3,0)),0)+$K29,"dd/mm/aaaa hh:mm")),"-")</f>
        <v>-</v>
      </c>
      <c r="M29" s="27"/>
      <c r="N29" s="23"/>
      <c r="O29" s="23"/>
      <c r="P29" s="25"/>
      <c r="Q29" s="28"/>
      <c r="R29" s="29"/>
    </row>
    <row r="30" spans="1:18" ht="20.100000000000001" customHeight="1" x14ac:dyDescent="0.25">
      <c r="A30" s="1" t="str">
        <f t="shared" si="0"/>
        <v/>
      </c>
      <c r="B30" s="1" t="str">
        <f t="shared" si="1"/>
        <v/>
      </c>
      <c r="C30" s="1" t="str">
        <f t="shared" si="2"/>
        <v/>
      </c>
      <c r="D30" s="22"/>
      <c r="E30" s="23"/>
      <c r="F30" s="23"/>
      <c r="G30" s="24"/>
      <c r="H30" s="23"/>
      <c r="I30" s="25"/>
      <c r="J30" s="26"/>
      <c r="K30" s="15">
        <f t="shared" si="4"/>
        <v>0</v>
      </c>
      <c r="L30" s="16" t="str">
        <f>IFERROR(VALUE(TEXT(IFERROR(IFERROR(VLOOKUP($M30,#REF!,5,0),VLOOKUP($M30,#REF!,3,0)),0)+$K30,"dd/mm/aaaa hh:mm")),"-")</f>
        <v>-</v>
      </c>
      <c r="M30" s="27"/>
      <c r="N30" s="23"/>
      <c r="O30" s="23"/>
      <c r="P30" s="25"/>
      <c r="Q30" s="28"/>
      <c r="R30" s="29"/>
    </row>
    <row r="31" spans="1:18" ht="20.100000000000001" customHeight="1" x14ac:dyDescent="0.25">
      <c r="A31" s="1" t="str">
        <f t="shared" si="0"/>
        <v/>
      </c>
      <c r="B31" s="1" t="str">
        <f t="shared" si="1"/>
        <v/>
      </c>
      <c r="C31" s="1" t="str">
        <f t="shared" si="2"/>
        <v/>
      </c>
      <c r="D31" s="22"/>
      <c r="E31" s="23"/>
      <c r="F31" s="23"/>
      <c r="G31" s="24"/>
      <c r="H31" s="23"/>
      <c r="I31" s="25"/>
      <c r="J31" s="26"/>
      <c r="K31" s="15">
        <f t="shared" si="4"/>
        <v>0</v>
      </c>
      <c r="L31" s="16" t="str">
        <f>IFERROR(VALUE(TEXT(IFERROR(IFERROR(VLOOKUP($M31,#REF!,5,0),VLOOKUP($M31,#REF!,3,0)),0)+$K31,"dd/mm/aaaa hh:mm")),"-")</f>
        <v>-</v>
      </c>
      <c r="M31" s="27"/>
      <c r="N31" s="23"/>
      <c r="O31" s="23"/>
      <c r="P31" s="25"/>
      <c r="Q31" s="28"/>
      <c r="R31" s="29"/>
    </row>
    <row r="32" spans="1:18" ht="20.100000000000001" customHeight="1" x14ac:dyDescent="0.25">
      <c r="A32" s="1" t="str">
        <f t="shared" si="0"/>
        <v/>
      </c>
      <c r="B32" s="1" t="str">
        <f t="shared" si="1"/>
        <v/>
      </c>
      <c r="C32" s="1" t="str">
        <f t="shared" si="2"/>
        <v/>
      </c>
      <c r="D32" s="22"/>
      <c r="E32" s="23"/>
      <c r="F32" s="23"/>
      <c r="G32" s="24"/>
      <c r="H32" s="23"/>
      <c r="I32" s="25"/>
      <c r="J32" s="26"/>
      <c r="K32" s="15">
        <f t="shared" si="4"/>
        <v>0</v>
      </c>
      <c r="L32" s="16" t="str">
        <f>IFERROR(VALUE(TEXT(IFERROR(IFERROR(VLOOKUP($M32,#REF!,5,0),VLOOKUP($M32,#REF!,3,0)),0)+$K32,"dd/mm/aaaa hh:mm")),"-")</f>
        <v>-</v>
      </c>
      <c r="M32" s="27"/>
      <c r="N32" s="23"/>
      <c r="O32" s="23"/>
      <c r="P32" s="25"/>
      <c r="Q32" s="28"/>
      <c r="R32" s="29"/>
    </row>
    <row r="33" spans="1:18" ht="20.100000000000001" customHeight="1" x14ac:dyDescent="0.25">
      <c r="A33" s="1" t="str">
        <f t="shared" si="0"/>
        <v/>
      </c>
      <c r="B33" s="1" t="str">
        <f t="shared" si="1"/>
        <v/>
      </c>
      <c r="C33" s="1" t="str">
        <f t="shared" si="2"/>
        <v/>
      </c>
      <c r="D33" s="22"/>
      <c r="E33" s="23"/>
      <c r="F33" s="23"/>
      <c r="G33" s="24"/>
      <c r="H33" s="23"/>
      <c r="I33" s="25"/>
      <c r="J33" s="26"/>
      <c r="K33" s="15">
        <f t="shared" si="4"/>
        <v>0</v>
      </c>
      <c r="L33" s="16" t="str">
        <f>IFERROR(VALUE(TEXT(IFERROR(IFERROR(VLOOKUP($M33,#REF!,5,0),VLOOKUP($M33,#REF!,3,0)),0)+$K33,"dd/mm/aaaa hh:mm")),"-")</f>
        <v>-</v>
      </c>
      <c r="M33" s="27"/>
      <c r="N33" s="23"/>
      <c r="O33" s="23"/>
      <c r="P33" s="25"/>
      <c r="Q33" s="28"/>
      <c r="R33" s="29"/>
    </row>
    <row r="34" spans="1:18" ht="20.100000000000001" customHeight="1" x14ac:dyDescent="0.25">
      <c r="A34" s="1" t="str">
        <f t="shared" si="0"/>
        <v/>
      </c>
      <c r="B34" s="1" t="str">
        <f t="shared" si="1"/>
        <v/>
      </c>
      <c r="C34" s="1" t="str">
        <f t="shared" si="2"/>
        <v/>
      </c>
      <c r="D34" s="22"/>
      <c r="E34" s="23"/>
      <c r="F34" s="23"/>
      <c r="G34" s="24"/>
      <c r="H34" s="23"/>
      <c r="I34" s="25"/>
      <c r="J34" s="30"/>
      <c r="K34" s="15">
        <f t="shared" si="4"/>
        <v>0</v>
      </c>
      <c r="L34" s="16" t="str">
        <f>IFERROR(VALUE(TEXT(IFERROR(IFERROR(VLOOKUP($M34,#REF!,5,0),VLOOKUP($M34,#REF!,3,0)),0)+$K34,"dd/mm/aaaa hh:mm")),"-")</f>
        <v>-</v>
      </c>
      <c r="M34" s="27"/>
      <c r="N34" s="23"/>
      <c r="O34" s="23"/>
      <c r="P34" s="25"/>
      <c r="Q34" s="28"/>
      <c r="R34" s="29"/>
    </row>
    <row r="35" spans="1:18" ht="20.100000000000001" customHeight="1" x14ac:dyDescent="0.25">
      <c r="A35" s="1" t="str">
        <f t="shared" si="0"/>
        <v/>
      </c>
      <c r="B35" s="1" t="str">
        <f t="shared" si="1"/>
        <v/>
      </c>
      <c r="C35" s="1" t="str">
        <f t="shared" si="2"/>
        <v/>
      </c>
      <c r="D35" s="22"/>
      <c r="E35" s="23"/>
      <c r="F35" s="23"/>
      <c r="G35" s="24"/>
      <c r="H35" s="23"/>
      <c r="I35" s="25"/>
      <c r="J35" s="26"/>
      <c r="K35" s="15">
        <f t="shared" si="4"/>
        <v>0</v>
      </c>
      <c r="L35" s="16" t="str">
        <f>IFERROR(VALUE(TEXT(IFERROR(IFERROR(VLOOKUP($M35,#REF!,5,0),VLOOKUP($M35,#REF!,3,0)),0)+$K35,"dd/mm/aaaa hh:mm")),"-")</f>
        <v>-</v>
      </c>
      <c r="M35" s="27"/>
      <c r="N35" s="23"/>
      <c r="O35" s="23"/>
      <c r="P35" s="25"/>
      <c r="Q35" s="28"/>
      <c r="R35" s="29"/>
    </row>
    <row r="36" spans="1:18" ht="20.100000000000001" customHeight="1" x14ac:dyDescent="0.25">
      <c r="A36" s="1" t="str">
        <f t="shared" si="0"/>
        <v/>
      </c>
      <c r="B36" s="1" t="str">
        <f t="shared" si="1"/>
        <v/>
      </c>
      <c r="C36" s="1" t="str">
        <f t="shared" si="2"/>
        <v/>
      </c>
      <c r="D36" s="22"/>
      <c r="E36" s="23"/>
      <c r="F36" s="23"/>
      <c r="G36" s="24"/>
      <c r="H36" s="23"/>
      <c r="I36" s="25"/>
      <c r="J36" s="26"/>
      <c r="K36" s="15">
        <f t="shared" si="4"/>
        <v>0</v>
      </c>
      <c r="L36" s="16" t="str">
        <f>IFERROR(VALUE(TEXT(IFERROR(IFERROR(VLOOKUP($M36,#REF!,5,0),VLOOKUP($M36,#REF!,3,0)),0)+$K36,"dd/mm/aaaa hh:mm")),"-")</f>
        <v>-</v>
      </c>
      <c r="M36" s="27"/>
      <c r="N36" s="23"/>
      <c r="O36" s="23"/>
      <c r="P36" s="25"/>
      <c r="Q36" s="28"/>
      <c r="R36" s="29"/>
    </row>
    <row r="37" spans="1:18" ht="20.100000000000001" customHeight="1" x14ac:dyDescent="0.25">
      <c r="A37" s="1" t="str">
        <f t="shared" si="0"/>
        <v/>
      </c>
      <c r="B37" s="1" t="str">
        <f t="shared" si="1"/>
        <v/>
      </c>
      <c r="C37" s="1" t="str">
        <f t="shared" si="2"/>
        <v/>
      </c>
      <c r="D37" s="22"/>
      <c r="E37" s="23"/>
      <c r="F37" s="23"/>
      <c r="G37" s="24"/>
      <c r="H37" s="23"/>
      <c r="I37" s="25"/>
      <c r="J37" s="30"/>
      <c r="K37" s="15">
        <f t="shared" si="4"/>
        <v>0</v>
      </c>
      <c r="L37" s="16" t="str">
        <f>IFERROR(VALUE(TEXT(IFERROR(IFERROR(VLOOKUP($M37,#REF!,5,0),VLOOKUP($M37,#REF!,3,0)),0)+$K37,"dd/mm/aaaa hh:mm")),"-")</f>
        <v>-</v>
      </c>
      <c r="M37" s="27"/>
      <c r="N37" s="23"/>
      <c r="O37" s="23"/>
      <c r="P37" s="25"/>
      <c r="Q37" s="28"/>
      <c r="R37" s="29"/>
    </row>
    <row r="38" spans="1:18" ht="20.100000000000001" customHeight="1" x14ac:dyDescent="0.25">
      <c r="A38" s="1" t="str">
        <f t="shared" si="0"/>
        <v/>
      </c>
      <c r="B38" s="1" t="str">
        <f t="shared" si="1"/>
        <v/>
      </c>
      <c r="C38" s="1" t="str">
        <f t="shared" si="2"/>
        <v/>
      </c>
      <c r="D38" s="22"/>
      <c r="E38" s="23"/>
      <c r="F38" s="23"/>
      <c r="G38" s="24"/>
      <c r="H38" s="23"/>
      <c r="I38" s="25"/>
      <c r="J38" s="30"/>
      <c r="K38" s="15">
        <f t="shared" si="4"/>
        <v>0</v>
      </c>
      <c r="L38" s="16" t="str">
        <f>IFERROR(VALUE(TEXT(IFERROR(IFERROR(VLOOKUP($M38,#REF!,5,0),VLOOKUP($M38,#REF!,3,0)),0)+$K38,"dd/mm/aaaa hh:mm")),"-")</f>
        <v>-</v>
      </c>
      <c r="M38" s="27"/>
      <c r="N38" s="23"/>
      <c r="O38" s="23"/>
      <c r="P38" s="25"/>
      <c r="Q38" s="28"/>
      <c r="R38" s="29"/>
    </row>
    <row r="39" spans="1:18" ht="20.100000000000001" customHeight="1" x14ac:dyDescent="0.25">
      <c r="A39" s="1" t="str">
        <f t="shared" si="0"/>
        <v/>
      </c>
      <c r="B39" s="1" t="str">
        <f t="shared" si="1"/>
        <v/>
      </c>
      <c r="C39" s="1" t="str">
        <f t="shared" si="2"/>
        <v/>
      </c>
      <c r="D39" s="22"/>
      <c r="E39" s="23"/>
      <c r="F39" s="23"/>
      <c r="G39" s="24"/>
      <c r="H39" s="23"/>
      <c r="I39" s="25"/>
      <c r="J39" s="26"/>
      <c r="K39" s="15">
        <f t="shared" si="4"/>
        <v>0</v>
      </c>
      <c r="L39" s="16" t="str">
        <f>IFERROR(VALUE(TEXT(IFERROR(IFERROR(VLOOKUP($M39,#REF!,5,0),VLOOKUP($M39,#REF!,3,0)),0)+$K39,"dd/mm/aaaa hh:mm")),"-")</f>
        <v>-</v>
      </c>
      <c r="M39" s="27"/>
      <c r="N39" s="23"/>
      <c r="O39" s="23"/>
      <c r="P39" s="25"/>
      <c r="Q39" s="28"/>
      <c r="R39" s="29"/>
    </row>
    <row r="40" spans="1:18" ht="20.100000000000001" customHeight="1" x14ac:dyDescent="0.25">
      <c r="A40" s="1" t="str">
        <f t="shared" si="0"/>
        <v/>
      </c>
      <c r="B40" s="1" t="str">
        <f t="shared" si="1"/>
        <v/>
      </c>
      <c r="C40" s="1" t="str">
        <f t="shared" si="2"/>
        <v/>
      </c>
      <c r="D40" s="22"/>
      <c r="E40" s="23"/>
      <c r="F40" s="23"/>
      <c r="G40" s="24"/>
      <c r="H40" s="23"/>
      <c r="I40" s="25"/>
      <c r="J40" s="26"/>
      <c r="K40" s="15">
        <f t="shared" si="4"/>
        <v>0</v>
      </c>
      <c r="L40" s="16" t="str">
        <f>IFERROR(VALUE(TEXT(IFERROR(IFERROR(VLOOKUP($M40,#REF!,5,0),VLOOKUP($M40,#REF!,3,0)),0)+$K40,"dd/mm/aaaa hh:mm")),"-")</f>
        <v>-</v>
      </c>
      <c r="M40" s="27"/>
      <c r="N40" s="23"/>
      <c r="O40" s="23"/>
      <c r="P40" s="25"/>
      <c r="Q40" s="28"/>
      <c r="R40" s="29"/>
    </row>
    <row r="41" spans="1:18" ht="20.100000000000001" customHeight="1" x14ac:dyDescent="0.25">
      <c r="A41" s="1" t="str">
        <f t="shared" si="0"/>
        <v/>
      </c>
      <c r="B41" s="1" t="str">
        <f t="shared" si="1"/>
        <v/>
      </c>
      <c r="C41" s="1" t="str">
        <f t="shared" si="2"/>
        <v/>
      </c>
      <c r="D41" s="22"/>
      <c r="E41" s="23"/>
      <c r="F41" s="23"/>
      <c r="G41" s="24"/>
      <c r="H41" s="23"/>
      <c r="I41" s="25"/>
      <c r="J41" s="26"/>
      <c r="K41" s="15">
        <f t="shared" si="4"/>
        <v>0</v>
      </c>
      <c r="L41" s="16" t="str">
        <f>IFERROR(VALUE(TEXT(IFERROR(IFERROR(VLOOKUP($M41,#REF!,5,0),VLOOKUP($M41,#REF!,3,0)),0)+$K41,"dd/mm/aaaa hh:mm")),"-")</f>
        <v>-</v>
      </c>
      <c r="M41" s="27"/>
      <c r="N41" s="23"/>
      <c r="O41" s="23"/>
      <c r="P41" s="25"/>
      <c r="Q41" s="28"/>
      <c r="R41" s="29"/>
    </row>
    <row r="42" spans="1:18" ht="20.100000000000001" customHeight="1" x14ac:dyDescent="0.25">
      <c r="A42" s="1" t="str">
        <f t="shared" si="0"/>
        <v/>
      </c>
      <c r="B42" s="1" t="str">
        <f t="shared" si="1"/>
        <v/>
      </c>
      <c r="C42" s="1" t="str">
        <f t="shared" si="2"/>
        <v/>
      </c>
      <c r="D42" s="22"/>
      <c r="E42" s="23"/>
      <c r="F42" s="23"/>
      <c r="G42" s="24"/>
      <c r="H42" s="23"/>
      <c r="I42" s="25"/>
      <c r="J42" s="30"/>
      <c r="K42" s="15">
        <f t="shared" si="4"/>
        <v>0</v>
      </c>
      <c r="L42" s="16" t="str">
        <f>IFERROR(VALUE(TEXT(IFERROR(IFERROR(VLOOKUP($M42,#REF!,5,0),VLOOKUP($M42,#REF!,3,0)),0)+$K42,"dd/mm/aaaa hh:mm")),"-")</f>
        <v>-</v>
      </c>
      <c r="M42" s="27"/>
      <c r="N42" s="23"/>
      <c r="O42" s="23"/>
      <c r="P42" s="25"/>
      <c r="Q42" s="28"/>
      <c r="R42" s="29"/>
    </row>
    <row r="43" spans="1:18" ht="20.100000000000001" customHeight="1" x14ac:dyDescent="0.25">
      <c r="A43" s="1" t="str">
        <f t="shared" si="0"/>
        <v/>
      </c>
      <c r="B43" s="1" t="str">
        <f t="shared" si="1"/>
        <v/>
      </c>
      <c r="C43" s="1" t="str">
        <f t="shared" si="2"/>
        <v/>
      </c>
      <c r="D43" s="22"/>
      <c r="E43" s="23"/>
      <c r="F43" s="23"/>
      <c r="G43" s="24"/>
      <c r="H43" s="23"/>
      <c r="I43" s="25"/>
      <c r="J43" s="26"/>
      <c r="K43" s="15">
        <f t="shared" si="4"/>
        <v>0</v>
      </c>
      <c r="L43" s="16" t="str">
        <f>IFERROR(VALUE(TEXT(IFERROR(IFERROR(VLOOKUP($M43,#REF!,5,0),VLOOKUP($M43,#REF!,3,0)),0)+$K43,"dd/mm/aaaa hh:mm")),"-")</f>
        <v>-</v>
      </c>
      <c r="M43" s="27"/>
      <c r="N43" s="23"/>
      <c r="O43" s="23"/>
      <c r="P43" s="25"/>
      <c r="Q43" s="28"/>
      <c r="R43" s="29"/>
    </row>
    <row r="44" spans="1:18" ht="20.100000000000001" customHeight="1" x14ac:dyDescent="0.25">
      <c r="A44" s="1" t="str">
        <f t="shared" si="0"/>
        <v/>
      </c>
      <c r="B44" s="1" t="str">
        <f t="shared" si="1"/>
        <v/>
      </c>
      <c r="C44" s="1" t="str">
        <f t="shared" si="2"/>
        <v/>
      </c>
      <c r="D44" s="22"/>
      <c r="E44" s="23"/>
      <c r="F44" s="23"/>
      <c r="G44" s="24"/>
      <c r="H44" s="23"/>
      <c r="I44" s="25"/>
      <c r="J44" s="26"/>
      <c r="K44" s="15">
        <f t="shared" si="4"/>
        <v>0</v>
      </c>
      <c r="L44" s="16" t="str">
        <f>IFERROR(VALUE(TEXT(IFERROR(IFERROR(VLOOKUP($M44,#REF!,5,0),VLOOKUP($M44,#REF!,3,0)),0)+$K44,"dd/mm/aaaa hh:mm")),"-")</f>
        <v>-</v>
      </c>
      <c r="M44" s="27"/>
      <c r="N44" s="23"/>
      <c r="O44" s="23"/>
      <c r="P44" s="25"/>
      <c r="Q44" s="28"/>
      <c r="R44" s="29"/>
    </row>
    <row r="45" spans="1:18" ht="20.100000000000001" customHeight="1" x14ac:dyDescent="0.25">
      <c r="A45" s="1" t="str">
        <f t="shared" si="0"/>
        <v/>
      </c>
      <c r="B45" s="1" t="str">
        <f t="shared" si="1"/>
        <v/>
      </c>
      <c r="C45" s="1" t="str">
        <f t="shared" si="2"/>
        <v/>
      </c>
      <c r="D45" s="22"/>
      <c r="E45" s="23"/>
      <c r="F45" s="23"/>
      <c r="G45" s="24"/>
      <c r="H45" s="23"/>
      <c r="I45" s="25"/>
      <c r="J45" s="30"/>
      <c r="K45" s="15">
        <f t="shared" si="4"/>
        <v>0</v>
      </c>
      <c r="L45" s="16" t="str">
        <f>IFERROR(VALUE(TEXT(IFERROR(IFERROR(VLOOKUP($M45,#REF!,5,0),VLOOKUP($M45,#REF!,3,0)),0)+$K45,"dd/mm/aaaa hh:mm")),"-")</f>
        <v>-</v>
      </c>
      <c r="M45" s="27"/>
      <c r="N45" s="23"/>
      <c r="O45" s="23"/>
      <c r="P45" s="25"/>
      <c r="Q45" s="28"/>
      <c r="R45" s="29"/>
    </row>
    <row r="46" spans="1:18" ht="20.100000000000001" customHeight="1" x14ac:dyDescent="0.25">
      <c r="A46" s="1" t="str">
        <f t="shared" si="0"/>
        <v/>
      </c>
      <c r="B46" s="1" t="str">
        <f t="shared" si="1"/>
        <v/>
      </c>
      <c r="C46" s="1" t="str">
        <f t="shared" si="2"/>
        <v/>
      </c>
      <c r="D46" s="22"/>
      <c r="E46" s="23"/>
      <c r="F46" s="23"/>
      <c r="G46" s="24"/>
      <c r="H46" s="23"/>
      <c r="I46" s="25"/>
      <c r="J46" s="26"/>
      <c r="K46" s="15">
        <f t="shared" si="4"/>
        <v>0</v>
      </c>
      <c r="L46" s="16" t="str">
        <f>IFERROR(VALUE(TEXT(IFERROR(IFERROR(VLOOKUP($M46,#REF!,5,0),VLOOKUP($M46,#REF!,3,0)),0)+$K46,"dd/mm/aaaa hh:mm")),"-")</f>
        <v>-</v>
      </c>
      <c r="M46" s="27"/>
      <c r="N46" s="23"/>
      <c r="O46" s="23"/>
      <c r="P46" s="25"/>
      <c r="Q46" s="28"/>
      <c r="R46" s="29"/>
    </row>
    <row r="47" spans="1:18" ht="20.100000000000001" customHeight="1" x14ac:dyDescent="0.25">
      <c r="A47" s="1" t="str">
        <f t="shared" si="0"/>
        <v/>
      </c>
      <c r="B47" s="1" t="str">
        <f t="shared" si="1"/>
        <v/>
      </c>
      <c r="C47" s="1" t="str">
        <f t="shared" si="2"/>
        <v/>
      </c>
      <c r="D47" s="22"/>
      <c r="E47" s="23"/>
      <c r="F47" s="23"/>
      <c r="G47" s="24"/>
      <c r="H47" s="23"/>
      <c r="I47" s="25"/>
      <c r="J47" s="26"/>
      <c r="K47" s="15">
        <f t="shared" si="4"/>
        <v>0</v>
      </c>
      <c r="L47" s="16" t="str">
        <f>IFERROR(VALUE(TEXT(IFERROR(IFERROR(VLOOKUP($M47,#REF!,5,0),VLOOKUP($M47,#REF!,3,0)),0)+$K47,"dd/mm/aaaa hh:mm")),"-")</f>
        <v>-</v>
      </c>
      <c r="M47" s="27"/>
      <c r="N47" s="23"/>
      <c r="O47" s="23"/>
      <c r="P47" s="25"/>
      <c r="Q47" s="28"/>
      <c r="R47" s="29"/>
    </row>
    <row r="48" spans="1:18" ht="20.100000000000001" customHeight="1" x14ac:dyDescent="0.25">
      <c r="A48" s="1" t="str">
        <f t="shared" si="0"/>
        <v/>
      </c>
      <c r="B48" s="1" t="str">
        <f t="shared" si="1"/>
        <v/>
      </c>
      <c r="C48" s="1" t="str">
        <f t="shared" si="2"/>
        <v/>
      </c>
      <c r="D48" s="22"/>
      <c r="E48" s="23"/>
      <c r="F48" s="23"/>
      <c r="G48" s="24"/>
      <c r="H48" s="23"/>
      <c r="I48" s="25"/>
      <c r="J48" s="26"/>
      <c r="K48" s="15">
        <f t="shared" si="4"/>
        <v>0</v>
      </c>
      <c r="L48" s="16" t="str">
        <f>IFERROR(VALUE(TEXT(IFERROR(IFERROR(VLOOKUP($M48,#REF!,5,0),VLOOKUP($M48,#REF!,3,0)),0)+$K48,"dd/mm/aaaa hh:mm")),"-")</f>
        <v>-</v>
      </c>
      <c r="M48" s="27"/>
      <c r="N48" s="23"/>
      <c r="O48" s="23"/>
      <c r="P48" s="25"/>
      <c r="Q48" s="28"/>
      <c r="R48" s="29"/>
    </row>
    <row r="49" spans="1:18" ht="20.100000000000001" customHeight="1" x14ac:dyDescent="0.25">
      <c r="A49" s="1" t="str">
        <f t="shared" si="0"/>
        <v/>
      </c>
      <c r="B49" s="1" t="str">
        <f t="shared" si="1"/>
        <v/>
      </c>
      <c r="C49" s="1" t="str">
        <f t="shared" si="2"/>
        <v/>
      </c>
      <c r="D49" s="22"/>
      <c r="E49" s="23"/>
      <c r="F49" s="23"/>
      <c r="G49" s="24"/>
      <c r="H49" s="23"/>
      <c r="I49" s="25"/>
      <c r="J49" s="30"/>
      <c r="K49" s="15">
        <f t="shared" si="4"/>
        <v>0</v>
      </c>
      <c r="L49" s="16" t="str">
        <f>IFERROR(VALUE(TEXT(IFERROR(IFERROR(VLOOKUP($M49,#REF!,5,0),VLOOKUP($M49,#REF!,3,0)),0)+$K49,"dd/mm/aaaa hh:mm")),"-")</f>
        <v>-</v>
      </c>
      <c r="M49" s="27"/>
      <c r="N49" s="23"/>
      <c r="O49" s="23"/>
      <c r="P49" s="25"/>
      <c r="Q49" s="28"/>
      <c r="R49" s="29"/>
    </row>
    <row r="50" spans="1:18" ht="20.100000000000001" customHeight="1" x14ac:dyDescent="0.25">
      <c r="A50" s="1" t="str">
        <f t="shared" si="0"/>
        <v/>
      </c>
      <c r="B50" s="1" t="str">
        <f t="shared" si="1"/>
        <v/>
      </c>
      <c r="C50" s="1" t="str">
        <f t="shared" si="2"/>
        <v/>
      </c>
      <c r="D50" s="22"/>
      <c r="E50" s="23"/>
      <c r="F50" s="23"/>
      <c r="G50" s="24"/>
      <c r="H50" s="23"/>
      <c r="I50" s="25"/>
      <c r="J50" s="26"/>
      <c r="K50" s="15">
        <f t="shared" si="4"/>
        <v>0</v>
      </c>
      <c r="L50" s="16" t="str">
        <f>IFERROR(VALUE(TEXT(IFERROR(IFERROR(VLOOKUP($M50,#REF!,5,0),VLOOKUP($M50,#REF!,3,0)),0)+$K50,"dd/mm/aaaa hh:mm")),"-")</f>
        <v>-</v>
      </c>
      <c r="M50" s="27"/>
      <c r="N50" s="23"/>
      <c r="O50" s="23"/>
      <c r="P50" s="25"/>
      <c r="Q50" s="28"/>
      <c r="R50" s="29"/>
    </row>
    <row r="51" spans="1:18" ht="20.100000000000001" customHeight="1" x14ac:dyDescent="0.25">
      <c r="A51" s="1" t="str">
        <f t="shared" si="0"/>
        <v/>
      </c>
      <c r="B51" s="1" t="str">
        <f t="shared" si="1"/>
        <v/>
      </c>
      <c r="C51" s="1" t="str">
        <f t="shared" si="2"/>
        <v/>
      </c>
      <c r="D51" s="22"/>
      <c r="E51" s="23"/>
      <c r="F51" s="23"/>
      <c r="G51" s="24"/>
      <c r="H51" s="23"/>
      <c r="I51" s="25"/>
      <c r="J51" s="26"/>
      <c r="K51" s="15">
        <f t="shared" si="4"/>
        <v>0</v>
      </c>
      <c r="L51" s="16" t="str">
        <f>IFERROR(VALUE(TEXT(IFERROR(IFERROR(VLOOKUP($M51,#REF!,5,0),VLOOKUP($M51,#REF!,3,0)),0)+$K51,"dd/mm/aaaa hh:mm")),"-")</f>
        <v>-</v>
      </c>
      <c r="M51" s="27"/>
      <c r="N51" s="23"/>
      <c r="O51" s="23"/>
      <c r="P51" s="25"/>
      <c r="Q51" s="28"/>
      <c r="R51" s="29"/>
    </row>
    <row r="52" spans="1:18" ht="20.100000000000001" customHeight="1" x14ac:dyDescent="0.25">
      <c r="A52" s="1" t="str">
        <f t="shared" si="0"/>
        <v/>
      </c>
      <c r="B52" s="1" t="str">
        <f t="shared" si="1"/>
        <v/>
      </c>
      <c r="C52" s="1" t="str">
        <f t="shared" si="2"/>
        <v/>
      </c>
      <c r="D52" s="22"/>
      <c r="E52" s="23"/>
      <c r="F52" s="23"/>
      <c r="G52" s="24"/>
      <c r="H52" s="23"/>
      <c r="I52" s="25"/>
      <c r="J52" s="30"/>
      <c r="K52" s="15">
        <f t="shared" si="4"/>
        <v>0</v>
      </c>
      <c r="L52" s="16" t="str">
        <f>IFERROR(VALUE(TEXT(IFERROR(IFERROR(VLOOKUP($M52,#REF!,5,0),VLOOKUP($M52,#REF!,3,0)),0)+$K52,"dd/mm/aaaa hh:mm")),"-")</f>
        <v>-</v>
      </c>
      <c r="M52" s="27"/>
      <c r="N52" s="23"/>
      <c r="O52" s="23"/>
      <c r="P52" s="25"/>
      <c r="Q52" s="28"/>
      <c r="R52" s="29"/>
    </row>
    <row r="53" spans="1:18" ht="20.100000000000001" customHeight="1" x14ac:dyDescent="0.25">
      <c r="A53" s="1" t="str">
        <f>IF($M53="","",TEXT($K53,"dd/mm/aa hh")&amp;" "&amp;$E53&amp;" "&amp;$I53&amp;" "&amp;$M53&amp;" "&amp;$N53&amp;" "&amp;$O53)</f>
        <v>-  DEST TERMINAL SEGMENTO PRODUTO</v>
      </c>
      <c r="B53" s="1" t="str">
        <f>IF($M53="","",TEXT($L53,"dd/mm/aa hh")&amp;" "&amp;$E53&amp;" "&amp;$I53&amp;" "&amp;$M53&amp;" "&amp;$N53&amp;" "&amp;$O53)</f>
        <v>-  DEST TERMINAL SEGMENTO PRODUTO</v>
      </c>
      <c r="C53" s="1" t="str">
        <f>IF($M53="","",TEXT($K53,"dd/mm/aa hh")&amp;" "&amp;$M53&amp;" "&amp;$N53)</f>
        <v>- TERMINAL SEGMENTO</v>
      </c>
      <c r="D53" s="32" t="s">
        <v>28</v>
      </c>
      <c r="E53" s="32"/>
      <c r="F53" s="33" t="s">
        <v>4</v>
      </c>
      <c r="G53" s="33" t="s">
        <v>5</v>
      </c>
      <c r="H53" s="34" t="s">
        <v>24</v>
      </c>
      <c r="I53" s="34" t="s">
        <v>7</v>
      </c>
      <c r="J53" s="33" t="s">
        <v>25</v>
      </c>
      <c r="K53" s="15" t="str">
        <f>IFERROR(VALUE(J53),"-")</f>
        <v>-</v>
      </c>
      <c r="L53" s="16" t="str">
        <f>IFERROR(VALUE(TEXT(IFERROR(IFERROR(VLOOKUP($M53,#REF!,5,0),VLOOKUP($M53,#REF!,3,0)),0)+$K53,"dd/mm/aaaa hh:mm")),"-")</f>
        <v>-</v>
      </c>
      <c r="M53" s="33" t="s">
        <v>26</v>
      </c>
      <c r="N53" s="33" t="s">
        <v>12</v>
      </c>
      <c r="O53" s="33" t="s">
        <v>13</v>
      </c>
      <c r="P53" s="33" t="s">
        <v>27</v>
      </c>
      <c r="Q53" s="33" t="s">
        <v>15</v>
      </c>
      <c r="R53" s="33" t="s">
        <v>16</v>
      </c>
    </row>
    <row r="54" spans="1:18" ht="20.100000000000001" customHeight="1" x14ac:dyDescent="0.25">
      <c r="A54" s="1" t="str">
        <f t="shared" si="0"/>
        <v/>
      </c>
      <c r="B54" s="1" t="str">
        <f t="shared" si="1"/>
        <v/>
      </c>
      <c r="C54" s="1" t="str">
        <f t="shared" si="2"/>
        <v/>
      </c>
      <c r="D54" s="22"/>
      <c r="E54" s="23"/>
      <c r="F54" s="23"/>
      <c r="G54" s="24"/>
      <c r="H54" s="23"/>
      <c r="I54" s="25"/>
      <c r="J54" s="26"/>
      <c r="K54" s="15">
        <f t="shared" si="4"/>
        <v>0</v>
      </c>
      <c r="L54" s="16" t="str">
        <f>IFERROR(VALUE(TEXT(IFERROR(IFERROR(VLOOKUP($M54,#REF!,5,0),VLOOKUP($M54,#REF!,3,0)),0)+$K54,"dd/mm/aaaa hh:mm")),"-")</f>
        <v>-</v>
      </c>
      <c r="M54" s="27"/>
      <c r="N54" s="23"/>
      <c r="O54" s="23"/>
      <c r="P54" s="25"/>
      <c r="Q54" s="28"/>
      <c r="R54" s="29"/>
    </row>
    <row r="55" spans="1:18" ht="20.100000000000001" customHeight="1" x14ac:dyDescent="0.25">
      <c r="A55" s="1" t="str">
        <f t="shared" si="0"/>
        <v/>
      </c>
      <c r="B55" s="1" t="str">
        <f t="shared" si="1"/>
        <v/>
      </c>
      <c r="C55" s="1" t="str">
        <f t="shared" si="2"/>
        <v/>
      </c>
      <c r="D55" s="22"/>
      <c r="E55" s="23"/>
      <c r="F55" s="23"/>
      <c r="G55" s="24"/>
      <c r="H55" s="23"/>
      <c r="I55" s="25"/>
      <c r="J55" s="26"/>
      <c r="K55" s="15">
        <f t="shared" si="4"/>
        <v>0</v>
      </c>
      <c r="L55" s="16" t="str">
        <f>IFERROR(VALUE(TEXT(IFERROR(IFERROR(VLOOKUP($M55,#REF!,5,0),VLOOKUP($M55,#REF!,3,0)),0)+$K55,"dd/mm/aaaa hh:mm")),"-")</f>
        <v>-</v>
      </c>
      <c r="M55" s="27"/>
      <c r="N55" s="23"/>
      <c r="O55" s="23"/>
      <c r="P55" s="25"/>
      <c r="Q55" s="28"/>
      <c r="R55" s="29"/>
    </row>
    <row r="56" spans="1:18" ht="20.100000000000001" customHeight="1" x14ac:dyDescent="0.25">
      <c r="A56" s="1" t="str">
        <f t="shared" si="0"/>
        <v/>
      </c>
      <c r="B56" s="1" t="str">
        <f t="shared" si="1"/>
        <v/>
      </c>
      <c r="C56" s="1" t="str">
        <f t="shared" si="2"/>
        <v/>
      </c>
      <c r="D56" s="22"/>
      <c r="E56" s="23"/>
      <c r="F56" s="23"/>
      <c r="G56" s="24"/>
      <c r="H56" s="23"/>
      <c r="I56" s="25"/>
      <c r="J56" s="30"/>
      <c r="K56" s="15">
        <f t="shared" si="4"/>
        <v>0</v>
      </c>
      <c r="L56" s="16" t="str">
        <f>IFERROR(VALUE(TEXT(IFERROR(IFERROR(VLOOKUP($M56,#REF!,5,0),VLOOKUP($M56,#REF!,3,0)),0)+$K56,"dd/mm/aaaa hh:mm")),"-")</f>
        <v>-</v>
      </c>
      <c r="M56" s="27"/>
      <c r="N56" s="23"/>
      <c r="O56" s="23"/>
      <c r="P56" s="25"/>
      <c r="Q56" s="28"/>
      <c r="R56" s="29"/>
    </row>
    <row r="57" spans="1:18" ht="20.100000000000001" customHeight="1" x14ac:dyDescent="0.25">
      <c r="A57" s="1" t="str">
        <f t="shared" si="0"/>
        <v/>
      </c>
      <c r="B57" s="1" t="str">
        <f t="shared" si="1"/>
        <v/>
      </c>
      <c r="C57" s="1" t="str">
        <f t="shared" si="2"/>
        <v/>
      </c>
      <c r="D57" s="22"/>
      <c r="E57" s="23"/>
      <c r="F57" s="23"/>
      <c r="G57" s="24"/>
      <c r="H57" s="23"/>
      <c r="I57" s="25"/>
      <c r="J57" s="26"/>
      <c r="K57" s="15">
        <f t="shared" si="4"/>
        <v>0</v>
      </c>
      <c r="L57" s="16" t="str">
        <f>IFERROR(VALUE(TEXT(IFERROR(IFERROR(VLOOKUP($M57,#REF!,5,0),VLOOKUP($M57,#REF!,3,0)),0)+$K57,"dd/mm/aaaa hh:mm")),"-")</f>
        <v>-</v>
      </c>
      <c r="M57" s="27"/>
      <c r="N57" s="23"/>
      <c r="O57" s="23"/>
      <c r="P57" s="25"/>
      <c r="Q57" s="28"/>
      <c r="R57" s="29"/>
    </row>
    <row r="58" spans="1:18" ht="20.100000000000001" customHeight="1" x14ac:dyDescent="0.25">
      <c r="A58" s="1" t="str">
        <f t="shared" si="0"/>
        <v/>
      </c>
      <c r="B58" s="1" t="str">
        <f t="shared" si="1"/>
        <v/>
      </c>
      <c r="C58" s="1" t="str">
        <f t="shared" si="2"/>
        <v/>
      </c>
      <c r="D58" s="22"/>
      <c r="E58" s="23"/>
      <c r="F58" s="23"/>
      <c r="G58" s="24"/>
      <c r="H58" s="23"/>
      <c r="I58" s="25"/>
      <c r="J58" s="26"/>
      <c r="K58" s="15">
        <f t="shared" si="4"/>
        <v>0</v>
      </c>
      <c r="L58" s="16" t="str">
        <f>IFERROR(VALUE(TEXT(IFERROR(IFERROR(VLOOKUP($M58,#REF!,5,0),VLOOKUP($M58,#REF!,3,0)),0)+$K58,"dd/mm/aaaa hh:mm")),"-")</f>
        <v>-</v>
      </c>
      <c r="M58" s="27"/>
      <c r="N58" s="23"/>
      <c r="O58" s="23"/>
      <c r="P58" s="25"/>
      <c r="Q58" s="28"/>
      <c r="R58" s="29"/>
    </row>
    <row r="59" spans="1:18" ht="20.100000000000001" customHeight="1" x14ac:dyDescent="0.25">
      <c r="A59" s="1" t="str">
        <f t="shared" si="0"/>
        <v/>
      </c>
      <c r="B59" s="1" t="str">
        <f t="shared" si="1"/>
        <v/>
      </c>
      <c r="C59" s="1" t="str">
        <f t="shared" si="2"/>
        <v/>
      </c>
      <c r="D59" s="22"/>
      <c r="E59" s="23"/>
      <c r="F59" s="23"/>
      <c r="G59" s="24"/>
      <c r="H59" s="23"/>
      <c r="I59" s="25"/>
      <c r="J59" s="30"/>
      <c r="K59" s="15">
        <f t="shared" si="4"/>
        <v>0</v>
      </c>
      <c r="L59" s="16" t="str">
        <f>IFERROR(VALUE(TEXT(IFERROR(IFERROR(VLOOKUP($M59,#REF!,5,0),VLOOKUP($M59,#REF!,3,0)),0)+$K59,"dd/mm/aaaa hh:mm")),"-")</f>
        <v>-</v>
      </c>
      <c r="M59" s="27"/>
      <c r="N59" s="23"/>
      <c r="O59" s="23"/>
      <c r="P59" s="25"/>
      <c r="Q59" s="28"/>
      <c r="R59" s="29"/>
    </row>
    <row r="60" spans="1:18" ht="20.100000000000001" customHeight="1" x14ac:dyDescent="0.25">
      <c r="A60" s="1" t="str">
        <f t="shared" si="0"/>
        <v/>
      </c>
      <c r="B60" s="1" t="str">
        <f t="shared" si="1"/>
        <v/>
      </c>
      <c r="C60" s="1" t="str">
        <f t="shared" si="2"/>
        <v/>
      </c>
      <c r="D60" s="22"/>
      <c r="E60" s="23"/>
      <c r="F60" s="23"/>
      <c r="G60" s="24"/>
      <c r="H60" s="23"/>
      <c r="I60" s="25"/>
      <c r="J60" s="26"/>
      <c r="K60" s="15">
        <f t="shared" si="4"/>
        <v>0</v>
      </c>
      <c r="L60" s="16" t="str">
        <f>IFERROR(VALUE(TEXT(IFERROR(IFERROR(VLOOKUP($M60,#REF!,5,0),VLOOKUP($M60,#REF!,3,0)),0)+$K60,"dd/mm/aaaa hh:mm")),"-")</f>
        <v>-</v>
      </c>
      <c r="M60" s="27"/>
      <c r="N60" s="23"/>
      <c r="O60" s="23"/>
      <c r="P60" s="25"/>
      <c r="Q60" s="28"/>
      <c r="R60" s="29"/>
    </row>
    <row r="61" spans="1:18" ht="20.100000000000001" customHeight="1" x14ac:dyDescent="0.25">
      <c r="A61" s="1" t="str">
        <f t="shared" si="0"/>
        <v/>
      </c>
      <c r="B61" s="1" t="str">
        <f t="shared" si="1"/>
        <v/>
      </c>
      <c r="C61" s="1" t="str">
        <f t="shared" si="2"/>
        <v/>
      </c>
      <c r="D61" s="22"/>
      <c r="E61" s="23"/>
      <c r="F61" s="23"/>
      <c r="G61" s="24"/>
      <c r="H61" s="23"/>
      <c r="I61" s="25"/>
      <c r="J61" s="26"/>
      <c r="K61" s="15">
        <f t="shared" si="4"/>
        <v>0</v>
      </c>
      <c r="L61" s="16" t="str">
        <f>IFERROR(VALUE(TEXT(IFERROR(IFERROR(VLOOKUP($M61,#REF!,5,0),VLOOKUP($M61,#REF!,3,0)),0)+$K61,"dd/mm/aaaa hh:mm")),"-")</f>
        <v>-</v>
      </c>
      <c r="M61" s="27"/>
      <c r="N61" s="23"/>
      <c r="O61" s="23"/>
      <c r="P61" s="25"/>
      <c r="Q61" s="28"/>
      <c r="R61" s="29"/>
    </row>
    <row r="62" spans="1:18" ht="20.100000000000001" customHeight="1" x14ac:dyDescent="0.25">
      <c r="A62" s="1" t="str">
        <f t="shared" si="0"/>
        <v/>
      </c>
      <c r="B62" s="1" t="str">
        <f t="shared" si="1"/>
        <v/>
      </c>
      <c r="C62" s="1" t="str">
        <f t="shared" si="2"/>
        <v/>
      </c>
      <c r="D62" s="22"/>
      <c r="E62" s="23"/>
      <c r="F62" s="23"/>
      <c r="G62" s="24"/>
      <c r="H62" s="23"/>
      <c r="I62" s="25"/>
      <c r="J62" s="26"/>
      <c r="K62" s="15">
        <f t="shared" si="4"/>
        <v>0</v>
      </c>
      <c r="L62" s="16" t="str">
        <f>IFERROR(VALUE(TEXT(IFERROR(IFERROR(VLOOKUP($M62,#REF!,5,0),VLOOKUP($M62,#REF!,3,0)),0)+$K62,"dd/mm/aaaa hh:mm")),"-")</f>
        <v>-</v>
      </c>
      <c r="M62" s="27"/>
      <c r="N62" s="23"/>
      <c r="O62" s="23"/>
      <c r="P62" s="25"/>
      <c r="Q62" s="28"/>
      <c r="R62" s="29"/>
    </row>
    <row r="63" spans="1:18" ht="20.100000000000001" customHeight="1" x14ac:dyDescent="0.25">
      <c r="A63" s="1" t="str">
        <f t="shared" si="0"/>
        <v/>
      </c>
      <c r="B63" s="1" t="str">
        <f t="shared" si="1"/>
        <v/>
      </c>
      <c r="C63" s="1" t="str">
        <f t="shared" si="2"/>
        <v/>
      </c>
      <c r="D63" s="22"/>
      <c r="E63" s="23"/>
      <c r="F63" s="23"/>
      <c r="G63" s="24"/>
      <c r="H63" s="23"/>
      <c r="I63" s="25"/>
      <c r="J63" s="30"/>
      <c r="K63" s="15">
        <f t="shared" si="4"/>
        <v>0</v>
      </c>
      <c r="L63" s="16" t="str">
        <f>IFERROR(VALUE(TEXT(IFERROR(IFERROR(VLOOKUP($M63,#REF!,5,0),VLOOKUP($M63,#REF!,3,0)),0)+$K63,"dd/mm/aaaa hh:mm")),"-")</f>
        <v>-</v>
      </c>
      <c r="M63" s="27"/>
      <c r="N63" s="23"/>
      <c r="O63" s="23"/>
      <c r="P63" s="25"/>
      <c r="Q63" s="28"/>
      <c r="R63" s="29"/>
    </row>
    <row r="64" spans="1:18" ht="20.100000000000001" customHeight="1" x14ac:dyDescent="0.25">
      <c r="A64" s="1" t="str">
        <f t="shared" si="0"/>
        <v/>
      </c>
      <c r="B64" s="1" t="str">
        <f t="shared" si="1"/>
        <v/>
      </c>
      <c r="C64" s="1" t="str">
        <f t="shared" si="2"/>
        <v/>
      </c>
      <c r="D64" s="22"/>
      <c r="E64" s="23"/>
      <c r="F64" s="23"/>
      <c r="G64" s="24"/>
      <c r="H64" s="23"/>
      <c r="I64" s="25"/>
      <c r="J64" s="26"/>
      <c r="K64" s="15">
        <f t="shared" si="4"/>
        <v>0</v>
      </c>
      <c r="L64" s="16" t="str">
        <f>IFERROR(VALUE(TEXT(IFERROR(IFERROR(VLOOKUP($M64,#REF!,5,0),VLOOKUP($M64,#REF!,3,0)),0)+$K64,"dd/mm/aaaa hh:mm")),"-")</f>
        <v>-</v>
      </c>
      <c r="M64" s="27"/>
      <c r="N64" s="23"/>
      <c r="O64" s="23"/>
      <c r="P64" s="25"/>
      <c r="Q64" s="28"/>
      <c r="R64" s="29"/>
    </row>
    <row r="65" spans="1:18" ht="20.100000000000001" customHeight="1" x14ac:dyDescent="0.25">
      <c r="A65" s="1" t="str">
        <f t="shared" si="0"/>
        <v/>
      </c>
      <c r="B65" s="1" t="str">
        <f t="shared" si="1"/>
        <v/>
      </c>
      <c r="C65" s="1" t="str">
        <f t="shared" si="2"/>
        <v/>
      </c>
      <c r="D65" s="22"/>
      <c r="E65" s="23"/>
      <c r="F65" s="23"/>
      <c r="G65" s="24"/>
      <c r="H65" s="23"/>
      <c r="I65" s="25"/>
      <c r="J65" s="26"/>
      <c r="K65" s="15">
        <f t="shared" si="4"/>
        <v>0</v>
      </c>
      <c r="L65" s="16" t="str">
        <f>IFERROR(VALUE(TEXT(IFERROR(IFERROR(VLOOKUP($M65,#REF!,5,0),VLOOKUP($M65,#REF!,3,0)),0)+$K65,"dd/mm/aaaa hh:mm")),"-")</f>
        <v>-</v>
      </c>
      <c r="M65" s="27"/>
      <c r="N65" s="23"/>
      <c r="O65" s="23"/>
      <c r="P65" s="25"/>
      <c r="Q65" s="28"/>
      <c r="R65" s="29"/>
    </row>
    <row r="66" spans="1:18" ht="20.100000000000001" customHeight="1" x14ac:dyDescent="0.25">
      <c r="A66" s="1" t="str">
        <f t="shared" si="0"/>
        <v/>
      </c>
      <c r="B66" s="1" t="str">
        <f t="shared" si="1"/>
        <v/>
      </c>
      <c r="C66" s="1" t="str">
        <f t="shared" si="2"/>
        <v/>
      </c>
      <c r="D66" s="22"/>
      <c r="E66" s="23"/>
      <c r="F66" s="23"/>
      <c r="G66" s="24"/>
      <c r="H66" s="23"/>
      <c r="I66" s="25"/>
      <c r="J66" s="30"/>
      <c r="K66" s="15">
        <f t="shared" si="4"/>
        <v>0</v>
      </c>
      <c r="L66" s="16" t="str">
        <f>IFERROR(VALUE(TEXT(IFERROR(IFERROR(VLOOKUP($M66,#REF!,5,0),VLOOKUP($M66,#REF!,3,0)),0)+$K66,"dd/mm/aaaa hh:mm")),"-")</f>
        <v>-</v>
      </c>
      <c r="M66" s="27"/>
      <c r="N66" s="23"/>
      <c r="O66" s="23"/>
      <c r="P66" s="25"/>
      <c r="Q66" s="28"/>
      <c r="R66" s="29"/>
    </row>
    <row r="67" spans="1:18" ht="20.100000000000001" customHeight="1" x14ac:dyDescent="0.25">
      <c r="A67" s="1" t="str">
        <f t="shared" si="0"/>
        <v/>
      </c>
      <c r="B67" s="1" t="str">
        <f t="shared" si="1"/>
        <v/>
      </c>
      <c r="C67" s="1" t="str">
        <f t="shared" si="2"/>
        <v/>
      </c>
      <c r="D67" s="22"/>
      <c r="E67" s="23"/>
      <c r="F67" s="23"/>
      <c r="G67" s="24"/>
      <c r="H67" s="23"/>
      <c r="I67" s="25"/>
      <c r="J67" s="26"/>
      <c r="K67" s="15">
        <f t="shared" si="4"/>
        <v>0</v>
      </c>
      <c r="L67" s="16" t="str">
        <f>IFERROR(VALUE(TEXT(IFERROR(IFERROR(VLOOKUP($M67,#REF!,5,0),VLOOKUP($M67,#REF!,3,0)),0)+$K67,"dd/mm/aaaa hh:mm")),"-")</f>
        <v>-</v>
      </c>
      <c r="M67" s="27"/>
      <c r="N67" s="23"/>
      <c r="O67" s="23"/>
      <c r="P67" s="25"/>
      <c r="Q67" s="28"/>
      <c r="R67" s="29"/>
    </row>
    <row r="68" spans="1:18" ht="20.100000000000001" customHeight="1" x14ac:dyDescent="0.25">
      <c r="A68" s="1" t="str">
        <f t="shared" si="0"/>
        <v/>
      </c>
      <c r="B68" s="1" t="str">
        <f t="shared" si="1"/>
        <v/>
      </c>
      <c r="C68" s="1" t="str">
        <f t="shared" si="2"/>
        <v/>
      </c>
      <c r="D68" s="22"/>
      <c r="E68" s="23"/>
      <c r="F68" s="23"/>
      <c r="G68" s="24"/>
      <c r="H68" s="23"/>
      <c r="I68" s="25"/>
      <c r="J68" s="26"/>
      <c r="K68" s="15">
        <f t="shared" si="4"/>
        <v>0</v>
      </c>
      <c r="L68" s="16" t="str">
        <f>IFERROR(VALUE(TEXT(IFERROR(IFERROR(VLOOKUP($M68,#REF!,5,0),VLOOKUP($M68,#REF!,3,0)),0)+$K68,"dd/mm/aaaa hh:mm")),"-")</f>
        <v>-</v>
      </c>
      <c r="M68" s="27"/>
      <c r="N68" s="23"/>
      <c r="O68" s="23"/>
      <c r="P68" s="25"/>
      <c r="Q68" s="28"/>
      <c r="R68" s="29"/>
    </row>
    <row r="69" spans="1:18" ht="20.100000000000001" customHeight="1" x14ac:dyDescent="0.25">
      <c r="A69" s="1" t="str">
        <f t="shared" si="0"/>
        <v/>
      </c>
      <c r="B69" s="1" t="str">
        <f t="shared" si="1"/>
        <v/>
      </c>
      <c r="C69" s="1" t="str">
        <f t="shared" si="2"/>
        <v/>
      </c>
      <c r="D69" s="22"/>
      <c r="E69" s="23"/>
      <c r="F69" s="23"/>
      <c r="G69" s="24"/>
      <c r="H69" s="23"/>
      <c r="I69" s="25"/>
      <c r="J69" s="26"/>
      <c r="K69" s="15">
        <f t="shared" si="4"/>
        <v>0</v>
      </c>
      <c r="L69" s="16" t="str">
        <f>IFERROR(VALUE(TEXT(IFERROR(IFERROR(VLOOKUP($M69,#REF!,5,0),VLOOKUP($M69,#REF!,3,0)),0)+$K69,"dd/mm/aaaa hh:mm")),"-")</f>
        <v>-</v>
      </c>
      <c r="M69" s="27"/>
      <c r="N69" s="23"/>
      <c r="O69" s="23"/>
      <c r="P69" s="25"/>
      <c r="Q69" s="28"/>
      <c r="R69" s="29"/>
    </row>
    <row r="70" spans="1:18" ht="20.100000000000001" customHeight="1" x14ac:dyDescent="0.25">
      <c r="A70" s="1" t="str">
        <f t="shared" si="0"/>
        <v/>
      </c>
      <c r="B70" s="1" t="str">
        <f t="shared" si="1"/>
        <v/>
      </c>
      <c r="C70" s="1" t="str">
        <f t="shared" si="2"/>
        <v/>
      </c>
      <c r="D70" s="22"/>
      <c r="E70" s="23"/>
      <c r="F70" s="23"/>
      <c r="G70" s="24"/>
      <c r="H70" s="23"/>
      <c r="I70" s="25"/>
      <c r="J70" s="26"/>
      <c r="K70" s="15">
        <f t="shared" si="4"/>
        <v>0</v>
      </c>
      <c r="L70" s="16" t="str">
        <f>IFERROR(VALUE(TEXT(IFERROR(IFERROR(VLOOKUP($M70,#REF!,5,0),VLOOKUP($M70,#REF!,3,0)),0)+$K70,"dd/mm/aaaa hh:mm")),"-")</f>
        <v>-</v>
      </c>
      <c r="M70" s="27"/>
      <c r="N70" s="23"/>
      <c r="O70" s="23"/>
      <c r="P70" s="25"/>
      <c r="Q70" s="28"/>
      <c r="R70" s="29"/>
    </row>
    <row r="71" spans="1:18" ht="20.100000000000001" customHeight="1" x14ac:dyDescent="0.25">
      <c r="A71" s="1" t="str">
        <f t="shared" ref="A71:A134" si="5">IF($M71="","",TEXT($K71,"dd/mm/aa hh")&amp;" "&amp;$E71&amp;" "&amp;$I71&amp;" "&amp;$M71&amp;" "&amp;$N71&amp;" "&amp;$O71)</f>
        <v/>
      </c>
      <c r="B71" s="1" t="str">
        <f t="shared" ref="B71:B134" si="6">IF($M71="","",TEXT($L71,"dd/mm/aa hh")&amp;" "&amp;$E71&amp;" "&amp;$I71&amp;" "&amp;$M71&amp;" "&amp;$N71&amp;" "&amp;$O71)</f>
        <v/>
      </c>
      <c r="C71" s="1" t="str">
        <f t="shared" ref="C71:C134" si="7">IF($M71="","",TEXT($K71,"dd/mm/aa hh")&amp;" "&amp;$M71&amp;" "&amp;$N71)</f>
        <v/>
      </c>
      <c r="D71" s="22"/>
      <c r="E71" s="23"/>
      <c r="F71" s="23"/>
      <c r="G71" s="24"/>
      <c r="H71" s="23"/>
      <c r="I71" s="25"/>
      <c r="J71" s="26"/>
      <c r="K71" s="15">
        <f t="shared" si="4"/>
        <v>0</v>
      </c>
      <c r="L71" s="16" t="str">
        <f>IFERROR(VALUE(TEXT(IFERROR(IFERROR(VLOOKUP($M71,#REF!,5,0),VLOOKUP($M71,#REF!,3,0)),0)+$K71,"dd/mm/aaaa hh:mm")),"-")</f>
        <v>-</v>
      </c>
      <c r="M71" s="27"/>
      <c r="N71" s="23"/>
      <c r="O71" s="23"/>
      <c r="P71" s="25"/>
      <c r="Q71" s="28"/>
      <c r="R71" s="29"/>
    </row>
    <row r="72" spans="1:18" ht="20.100000000000001" customHeight="1" x14ac:dyDescent="0.25">
      <c r="A72" s="1" t="str">
        <f t="shared" si="5"/>
        <v/>
      </c>
      <c r="B72" s="1" t="str">
        <f t="shared" si="6"/>
        <v/>
      </c>
      <c r="C72" s="1" t="str">
        <f t="shared" si="7"/>
        <v/>
      </c>
      <c r="D72" s="22"/>
      <c r="E72" s="23"/>
      <c r="F72" s="23"/>
      <c r="G72" s="24"/>
      <c r="H72" s="23"/>
      <c r="I72" s="25"/>
      <c r="J72" s="26"/>
      <c r="K72" s="15">
        <f t="shared" si="4"/>
        <v>0</v>
      </c>
      <c r="L72" s="16" t="str">
        <f>IFERROR(VALUE(TEXT(IFERROR(IFERROR(VLOOKUP($M72,#REF!,5,0),VLOOKUP($M72,#REF!,3,0)),0)+$K72,"dd/mm/aaaa hh:mm")),"-")</f>
        <v>-</v>
      </c>
      <c r="M72" s="27"/>
      <c r="N72" s="23"/>
      <c r="O72" s="23"/>
      <c r="P72" s="25"/>
      <c r="Q72" s="28"/>
      <c r="R72" s="29"/>
    </row>
    <row r="73" spans="1:18" ht="20.100000000000001" customHeight="1" x14ac:dyDescent="0.25">
      <c r="A73" s="1" t="str">
        <f t="shared" si="5"/>
        <v/>
      </c>
      <c r="B73" s="1" t="str">
        <f t="shared" si="6"/>
        <v/>
      </c>
      <c r="C73" s="1" t="str">
        <f t="shared" si="7"/>
        <v/>
      </c>
      <c r="D73" s="22"/>
      <c r="E73" s="23"/>
      <c r="F73" s="23"/>
      <c r="G73" s="24"/>
      <c r="H73" s="23"/>
      <c r="I73" s="25"/>
      <c r="J73" s="26"/>
      <c r="K73" s="15">
        <f t="shared" si="4"/>
        <v>0</v>
      </c>
      <c r="L73" s="16" t="str">
        <f>IFERROR(VALUE(TEXT(IFERROR(IFERROR(VLOOKUP($M73,#REF!,5,0),VLOOKUP($M73,#REF!,3,0)),0)+$K73,"dd/mm/aaaa hh:mm")),"-")</f>
        <v>-</v>
      </c>
      <c r="M73" s="27"/>
      <c r="N73" s="23"/>
      <c r="O73" s="23"/>
      <c r="P73" s="25"/>
      <c r="Q73" s="28"/>
      <c r="R73" s="29"/>
    </row>
    <row r="74" spans="1:18" ht="20.100000000000001" customHeight="1" x14ac:dyDescent="0.25">
      <c r="A74" s="1" t="str">
        <f t="shared" si="5"/>
        <v/>
      </c>
      <c r="B74" s="1" t="str">
        <f t="shared" si="6"/>
        <v/>
      </c>
      <c r="C74" s="1" t="str">
        <f t="shared" si="7"/>
        <v/>
      </c>
      <c r="D74" s="22"/>
      <c r="E74" s="23"/>
      <c r="F74" s="23"/>
      <c r="G74" s="24"/>
      <c r="H74" s="23"/>
      <c r="I74" s="25"/>
      <c r="J74" s="26"/>
      <c r="K74" s="15">
        <f t="shared" si="4"/>
        <v>0</v>
      </c>
      <c r="L74" s="16" t="str">
        <f>IFERROR(VALUE(TEXT(IFERROR(IFERROR(VLOOKUP($M74,#REF!,5,0),VLOOKUP($M74,#REF!,3,0)),0)+$K74,"dd/mm/aaaa hh:mm")),"-")</f>
        <v>-</v>
      </c>
      <c r="M74" s="27"/>
      <c r="N74" s="23"/>
      <c r="O74" s="23"/>
      <c r="P74" s="25"/>
      <c r="Q74" s="28"/>
      <c r="R74" s="29"/>
    </row>
    <row r="75" spans="1:18" ht="20.100000000000001" customHeight="1" x14ac:dyDescent="0.25">
      <c r="A75" s="1" t="str">
        <f t="shared" si="5"/>
        <v/>
      </c>
      <c r="B75" s="1" t="str">
        <f t="shared" si="6"/>
        <v/>
      </c>
      <c r="C75" s="1" t="str">
        <f t="shared" si="7"/>
        <v/>
      </c>
      <c r="D75" s="22"/>
      <c r="E75" s="23"/>
      <c r="F75" s="23"/>
      <c r="G75" s="24"/>
      <c r="H75" s="23"/>
      <c r="I75" s="25"/>
      <c r="J75" s="26"/>
      <c r="K75" s="15">
        <f t="shared" si="4"/>
        <v>0</v>
      </c>
      <c r="L75" s="16" t="str">
        <f>IFERROR(VALUE(TEXT(IFERROR(IFERROR(VLOOKUP($M75,#REF!,5,0),VLOOKUP($M75,#REF!,3,0)),0)+$K75,"dd/mm/aaaa hh:mm")),"-")</f>
        <v>-</v>
      </c>
      <c r="M75" s="27"/>
      <c r="N75" s="23"/>
      <c r="O75" s="23"/>
      <c r="P75" s="25"/>
      <c r="Q75" s="28"/>
      <c r="R75" s="29"/>
    </row>
    <row r="76" spans="1:18" ht="20.100000000000001" customHeight="1" x14ac:dyDescent="0.25">
      <c r="A76" s="1" t="str">
        <f t="shared" si="5"/>
        <v/>
      </c>
      <c r="B76" s="1" t="str">
        <f t="shared" si="6"/>
        <v/>
      </c>
      <c r="C76" s="1" t="str">
        <f t="shared" si="7"/>
        <v/>
      </c>
      <c r="D76" s="22"/>
      <c r="E76" s="23"/>
      <c r="F76" s="23"/>
      <c r="G76" s="24"/>
      <c r="H76" s="23"/>
      <c r="I76" s="25"/>
      <c r="J76" s="26"/>
      <c r="K76" s="15">
        <f t="shared" si="4"/>
        <v>0</v>
      </c>
      <c r="L76" s="16" t="str">
        <f>IFERROR(VALUE(TEXT(IFERROR(IFERROR(VLOOKUP($M76,#REF!,5,0),VLOOKUP($M76,#REF!,3,0)),0)+$K76,"dd/mm/aaaa hh:mm")),"-")</f>
        <v>-</v>
      </c>
      <c r="M76" s="27"/>
      <c r="N76" s="23"/>
      <c r="O76" s="23"/>
      <c r="P76" s="25"/>
      <c r="Q76" s="28"/>
      <c r="R76" s="29"/>
    </row>
    <row r="77" spans="1:18" ht="20.100000000000001" customHeight="1" x14ac:dyDescent="0.25">
      <c r="A77" s="1" t="str">
        <f t="shared" si="5"/>
        <v/>
      </c>
      <c r="B77" s="1" t="str">
        <f t="shared" si="6"/>
        <v/>
      </c>
      <c r="C77" s="1" t="str">
        <f t="shared" si="7"/>
        <v/>
      </c>
      <c r="D77" s="22"/>
      <c r="E77" s="23"/>
      <c r="F77" s="23"/>
      <c r="G77" s="24"/>
      <c r="H77" s="23"/>
      <c r="I77" s="25"/>
      <c r="J77" s="26"/>
      <c r="K77" s="15">
        <f t="shared" si="4"/>
        <v>0</v>
      </c>
      <c r="L77" s="16" t="str">
        <f>IFERROR(VALUE(TEXT(IFERROR(IFERROR(VLOOKUP($M77,#REF!,5,0),VLOOKUP($M77,#REF!,3,0)),0)+$K77,"dd/mm/aaaa hh:mm")),"-")</f>
        <v>-</v>
      </c>
      <c r="M77" s="27"/>
      <c r="N77" s="23"/>
      <c r="O77" s="23"/>
      <c r="P77" s="25"/>
      <c r="Q77" s="28"/>
      <c r="R77" s="29"/>
    </row>
    <row r="78" spans="1:18" ht="20.100000000000001" customHeight="1" x14ac:dyDescent="0.25">
      <c r="A78" s="1" t="str">
        <f t="shared" si="5"/>
        <v/>
      </c>
      <c r="B78" s="1" t="str">
        <f t="shared" si="6"/>
        <v/>
      </c>
      <c r="C78" s="1" t="str">
        <f t="shared" si="7"/>
        <v/>
      </c>
      <c r="D78" s="22"/>
      <c r="E78" s="23"/>
      <c r="F78" s="23"/>
      <c r="G78" s="24"/>
      <c r="H78" s="23"/>
      <c r="I78" s="25"/>
      <c r="J78" s="26"/>
      <c r="K78" s="15">
        <f t="shared" si="4"/>
        <v>0</v>
      </c>
      <c r="L78" s="16" t="str">
        <f>IFERROR(VALUE(TEXT(IFERROR(IFERROR(VLOOKUP($M78,#REF!,5,0),VLOOKUP($M78,#REF!,3,0)),0)+$K78,"dd/mm/aaaa hh:mm")),"-")</f>
        <v>-</v>
      </c>
      <c r="M78" s="27"/>
      <c r="N78" s="23"/>
      <c r="O78" s="23"/>
      <c r="P78" s="25"/>
      <c r="Q78" s="28"/>
      <c r="R78" s="29"/>
    </row>
    <row r="79" spans="1:18" ht="20.100000000000001" customHeight="1" x14ac:dyDescent="0.25">
      <c r="A79" s="1" t="str">
        <f t="shared" si="5"/>
        <v/>
      </c>
      <c r="B79" s="1" t="str">
        <f t="shared" si="6"/>
        <v/>
      </c>
      <c r="C79" s="1" t="str">
        <f t="shared" si="7"/>
        <v/>
      </c>
      <c r="D79" s="22"/>
      <c r="E79" s="23"/>
      <c r="F79" s="23"/>
      <c r="G79" s="24"/>
      <c r="H79" s="23"/>
      <c r="I79" s="25"/>
      <c r="J79" s="26"/>
      <c r="K79" s="15">
        <f t="shared" ref="K79:K142" si="8">IFERROR(VALUE(J79),"-")</f>
        <v>0</v>
      </c>
      <c r="L79" s="16" t="str">
        <f>IFERROR(VALUE(TEXT(IFERROR(IFERROR(VLOOKUP($M79,#REF!,5,0),VLOOKUP($M79,#REF!,3,0)),0)+$K79,"dd/mm/aaaa hh:mm")),"-")</f>
        <v>-</v>
      </c>
      <c r="M79" s="27"/>
      <c r="N79" s="23"/>
      <c r="O79" s="23"/>
      <c r="P79" s="25"/>
      <c r="Q79" s="28"/>
      <c r="R79" s="29"/>
    </row>
    <row r="80" spans="1:18" ht="20.100000000000001" customHeight="1" x14ac:dyDescent="0.25">
      <c r="A80" s="1" t="str">
        <f t="shared" si="5"/>
        <v/>
      </c>
      <c r="B80" s="1" t="str">
        <f t="shared" si="6"/>
        <v/>
      </c>
      <c r="C80" s="1" t="str">
        <f t="shared" si="7"/>
        <v/>
      </c>
      <c r="D80" s="22"/>
      <c r="E80" s="23"/>
      <c r="F80" s="23"/>
      <c r="G80" s="24"/>
      <c r="H80" s="23"/>
      <c r="I80" s="25"/>
      <c r="J80" s="26"/>
      <c r="K80" s="15">
        <f t="shared" si="8"/>
        <v>0</v>
      </c>
      <c r="L80" s="16" t="str">
        <f>IFERROR(VALUE(TEXT(IFERROR(IFERROR(VLOOKUP($M80,#REF!,5,0),VLOOKUP($M80,#REF!,3,0)),0)+$K80,"dd/mm/aaaa hh:mm")),"-")</f>
        <v>-</v>
      </c>
      <c r="M80" s="27"/>
      <c r="N80" s="23"/>
      <c r="O80" s="23"/>
      <c r="P80" s="25"/>
      <c r="Q80" s="28"/>
      <c r="R80" s="29"/>
    </row>
    <row r="81" spans="1:18" ht="20.100000000000001" customHeight="1" x14ac:dyDescent="0.25">
      <c r="A81" s="1" t="str">
        <f t="shared" si="5"/>
        <v/>
      </c>
      <c r="B81" s="1" t="str">
        <f t="shared" si="6"/>
        <v/>
      </c>
      <c r="C81" s="1" t="str">
        <f t="shared" si="7"/>
        <v/>
      </c>
      <c r="D81" s="22"/>
      <c r="E81" s="23"/>
      <c r="F81" s="23"/>
      <c r="G81" s="24"/>
      <c r="H81" s="23"/>
      <c r="I81" s="25"/>
      <c r="J81" s="26"/>
      <c r="K81" s="15">
        <f t="shared" si="8"/>
        <v>0</v>
      </c>
      <c r="L81" s="16" t="str">
        <f>IFERROR(VALUE(TEXT(IFERROR(IFERROR(VLOOKUP($M81,#REF!,5,0),VLOOKUP($M81,#REF!,3,0)),0)+$K81,"dd/mm/aaaa hh:mm")),"-")</f>
        <v>-</v>
      </c>
      <c r="M81" s="27"/>
      <c r="N81" s="23"/>
      <c r="O81" s="23"/>
      <c r="P81" s="25"/>
      <c r="Q81" s="28"/>
      <c r="R81" s="29"/>
    </row>
    <row r="82" spans="1:18" ht="20.100000000000001" customHeight="1" x14ac:dyDescent="0.25">
      <c r="A82" s="1" t="str">
        <f t="shared" si="5"/>
        <v/>
      </c>
      <c r="B82" s="1" t="str">
        <f t="shared" si="6"/>
        <v/>
      </c>
      <c r="C82" s="1" t="str">
        <f t="shared" si="7"/>
        <v/>
      </c>
      <c r="D82" s="22"/>
      <c r="E82" s="23"/>
      <c r="F82" s="23"/>
      <c r="G82" s="24"/>
      <c r="H82" s="23"/>
      <c r="I82" s="25"/>
      <c r="J82" s="26"/>
      <c r="K82" s="15">
        <f t="shared" si="8"/>
        <v>0</v>
      </c>
      <c r="L82" s="16" t="str">
        <f>IFERROR(VALUE(TEXT(IFERROR(IFERROR(VLOOKUP($M82,#REF!,5,0),VLOOKUP($M82,#REF!,3,0)),0)+$K82,"dd/mm/aaaa hh:mm")),"-")</f>
        <v>-</v>
      </c>
      <c r="M82" s="27"/>
      <c r="N82" s="23"/>
      <c r="O82" s="23"/>
      <c r="P82" s="25"/>
      <c r="Q82" s="28"/>
      <c r="R82" s="29"/>
    </row>
    <row r="83" spans="1:18" ht="20.100000000000001" customHeight="1" x14ac:dyDescent="0.25">
      <c r="A83" s="1" t="str">
        <f t="shared" si="5"/>
        <v/>
      </c>
      <c r="B83" s="1" t="str">
        <f t="shared" si="6"/>
        <v/>
      </c>
      <c r="C83" s="1" t="str">
        <f t="shared" si="7"/>
        <v/>
      </c>
      <c r="D83" s="22"/>
      <c r="E83" s="23"/>
      <c r="F83" s="23"/>
      <c r="G83" s="24"/>
      <c r="H83" s="23"/>
      <c r="I83" s="25"/>
      <c r="J83" s="26"/>
      <c r="K83" s="15">
        <f t="shared" si="8"/>
        <v>0</v>
      </c>
      <c r="L83" s="16" t="str">
        <f>IFERROR(VALUE(TEXT(IFERROR(IFERROR(VLOOKUP($M83,#REF!,5,0),VLOOKUP($M83,#REF!,3,0)),0)+$K83,"dd/mm/aaaa hh:mm")),"-")</f>
        <v>-</v>
      </c>
      <c r="M83" s="27"/>
      <c r="N83" s="23"/>
      <c r="O83" s="23"/>
      <c r="P83" s="25"/>
      <c r="Q83" s="28"/>
      <c r="R83" s="29"/>
    </row>
    <row r="84" spans="1:18" ht="20.100000000000001" customHeight="1" x14ac:dyDescent="0.25">
      <c r="A84" s="1" t="str">
        <f t="shared" si="5"/>
        <v/>
      </c>
      <c r="B84" s="1" t="str">
        <f t="shared" si="6"/>
        <v/>
      </c>
      <c r="C84" s="1" t="str">
        <f t="shared" si="7"/>
        <v/>
      </c>
      <c r="D84" s="22"/>
      <c r="E84" s="23"/>
      <c r="F84" s="23"/>
      <c r="G84" s="24"/>
      <c r="H84" s="23"/>
      <c r="I84" s="25"/>
      <c r="J84" s="26"/>
      <c r="K84" s="15">
        <f t="shared" si="8"/>
        <v>0</v>
      </c>
      <c r="L84" s="16" t="str">
        <f>IFERROR(VALUE(TEXT(IFERROR(IFERROR(VLOOKUP($M84,#REF!,5,0),VLOOKUP($M84,#REF!,3,0)),0)+$K84,"dd/mm/aaaa hh:mm")),"-")</f>
        <v>-</v>
      </c>
      <c r="M84" s="27"/>
      <c r="N84" s="23"/>
      <c r="O84" s="23"/>
      <c r="P84" s="25"/>
      <c r="Q84" s="28"/>
      <c r="R84" s="29"/>
    </row>
    <row r="85" spans="1:18" ht="20.100000000000001" customHeight="1" x14ac:dyDescent="0.25">
      <c r="A85" s="1" t="str">
        <f t="shared" si="5"/>
        <v/>
      </c>
      <c r="B85" s="1" t="str">
        <f t="shared" si="6"/>
        <v/>
      </c>
      <c r="C85" s="1" t="str">
        <f t="shared" si="7"/>
        <v/>
      </c>
      <c r="D85" s="22"/>
      <c r="E85" s="23"/>
      <c r="F85" s="23"/>
      <c r="G85" s="24"/>
      <c r="H85" s="23"/>
      <c r="I85" s="25"/>
      <c r="J85" s="26"/>
      <c r="K85" s="15">
        <f t="shared" si="8"/>
        <v>0</v>
      </c>
      <c r="L85" s="16" t="str">
        <f>IFERROR(VALUE(TEXT(IFERROR(IFERROR(VLOOKUP($M85,#REF!,5,0),VLOOKUP($M85,#REF!,3,0)),0)+$K85,"dd/mm/aaaa hh:mm")),"-")</f>
        <v>-</v>
      </c>
      <c r="M85" s="27"/>
      <c r="N85" s="23"/>
      <c r="O85" s="23"/>
      <c r="P85" s="25"/>
      <c r="Q85" s="28"/>
      <c r="R85" s="29"/>
    </row>
    <row r="86" spans="1:18" ht="20.100000000000001" customHeight="1" x14ac:dyDescent="0.25">
      <c r="A86" s="1" t="str">
        <f t="shared" si="5"/>
        <v/>
      </c>
      <c r="B86" s="1" t="str">
        <f t="shared" si="6"/>
        <v/>
      </c>
      <c r="C86" s="1" t="str">
        <f t="shared" si="7"/>
        <v/>
      </c>
      <c r="D86" s="22"/>
      <c r="E86" s="23"/>
      <c r="F86" s="23"/>
      <c r="G86" s="24"/>
      <c r="H86" s="23"/>
      <c r="I86" s="25"/>
      <c r="J86" s="26"/>
      <c r="K86" s="15">
        <f t="shared" si="8"/>
        <v>0</v>
      </c>
      <c r="L86" s="16" t="str">
        <f>IFERROR(VALUE(TEXT(IFERROR(IFERROR(VLOOKUP($M86,#REF!,5,0),VLOOKUP($M86,#REF!,3,0)),0)+$K86,"dd/mm/aaaa hh:mm")),"-")</f>
        <v>-</v>
      </c>
      <c r="M86" s="27"/>
      <c r="N86" s="23"/>
      <c r="O86" s="23"/>
      <c r="P86" s="25"/>
      <c r="Q86" s="28"/>
      <c r="R86" s="29"/>
    </row>
    <row r="87" spans="1:18" ht="20.100000000000001" customHeight="1" x14ac:dyDescent="0.25">
      <c r="A87" s="1" t="str">
        <f t="shared" si="5"/>
        <v/>
      </c>
      <c r="B87" s="1" t="str">
        <f t="shared" si="6"/>
        <v/>
      </c>
      <c r="C87" s="1" t="str">
        <f t="shared" si="7"/>
        <v/>
      </c>
      <c r="D87" s="22"/>
      <c r="E87" s="23"/>
      <c r="F87" s="23"/>
      <c r="G87" s="24"/>
      <c r="H87" s="23"/>
      <c r="I87" s="25"/>
      <c r="J87" s="26"/>
      <c r="K87" s="15">
        <f t="shared" si="8"/>
        <v>0</v>
      </c>
      <c r="L87" s="16" t="str">
        <f>IFERROR(VALUE(TEXT(IFERROR(IFERROR(VLOOKUP($M87,#REF!,5,0),VLOOKUP($M87,#REF!,3,0)),0)+$K87,"dd/mm/aaaa hh:mm")),"-")</f>
        <v>-</v>
      </c>
      <c r="M87" s="27"/>
      <c r="N87" s="23"/>
      <c r="O87" s="23"/>
      <c r="P87" s="25"/>
      <c r="Q87" s="28"/>
      <c r="R87" s="29"/>
    </row>
    <row r="88" spans="1:18" ht="20.100000000000001" customHeight="1" x14ac:dyDescent="0.25">
      <c r="A88" s="1" t="str">
        <f t="shared" si="5"/>
        <v/>
      </c>
      <c r="B88" s="1" t="str">
        <f t="shared" si="6"/>
        <v/>
      </c>
      <c r="C88" s="1" t="str">
        <f t="shared" si="7"/>
        <v/>
      </c>
      <c r="D88" s="22"/>
      <c r="E88" s="23"/>
      <c r="F88" s="23"/>
      <c r="G88" s="24"/>
      <c r="H88" s="23"/>
      <c r="I88" s="25"/>
      <c r="J88" s="26"/>
      <c r="K88" s="15">
        <f t="shared" si="8"/>
        <v>0</v>
      </c>
      <c r="L88" s="16" t="str">
        <f>IFERROR(VALUE(TEXT(IFERROR(IFERROR(VLOOKUP($M88,#REF!,5,0),VLOOKUP($M88,#REF!,3,0)),0)+$K88,"dd/mm/aaaa hh:mm")),"-")</f>
        <v>-</v>
      </c>
      <c r="M88" s="27"/>
      <c r="N88" s="23"/>
      <c r="O88" s="23"/>
      <c r="P88" s="25"/>
      <c r="Q88" s="28"/>
      <c r="R88" s="29"/>
    </row>
    <row r="89" spans="1:18" ht="20.100000000000001" customHeight="1" x14ac:dyDescent="0.25">
      <c r="A89" s="1" t="str">
        <f t="shared" si="5"/>
        <v/>
      </c>
      <c r="B89" s="1" t="str">
        <f t="shared" si="6"/>
        <v/>
      </c>
      <c r="C89" s="1" t="str">
        <f t="shared" si="7"/>
        <v/>
      </c>
      <c r="D89" s="22"/>
      <c r="E89" s="23"/>
      <c r="F89" s="23"/>
      <c r="G89" s="24"/>
      <c r="H89" s="23"/>
      <c r="I89" s="25"/>
      <c r="J89" s="26"/>
      <c r="K89" s="15">
        <f t="shared" si="8"/>
        <v>0</v>
      </c>
      <c r="L89" s="16" t="str">
        <f>IFERROR(VALUE(TEXT(IFERROR(IFERROR(VLOOKUP($M89,#REF!,5,0),VLOOKUP($M89,#REF!,3,0)),0)+$K89,"dd/mm/aaaa hh:mm")),"-")</f>
        <v>-</v>
      </c>
      <c r="M89" s="27"/>
      <c r="N89" s="23"/>
      <c r="O89" s="23"/>
      <c r="P89" s="25"/>
      <c r="Q89" s="28"/>
      <c r="R89" s="29"/>
    </row>
    <row r="90" spans="1:18" ht="20.100000000000001" customHeight="1" x14ac:dyDescent="0.25">
      <c r="A90" s="1" t="str">
        <f t="shared" si="5"/>
        <v/>
      </c>
      <c r="B90" s="1" t="str">
        <f t="shared" si="6"/>
        <v/>
      </c>
      <c r="C90" s="1" t="str">
        <f t="shared" si="7"/>
        <v/>
      </c>
      <c r="D90" s="22"/>
      <c r="E90" s="23"/>
      <c r="F90" s="23"/>
      <c r="G90" s="24"/>
      <c r="H90" s="23"/>
      <c r="I90" s="25"/>
      <c r="J90" s="26"/>
      <c r="K90" s="15">
        <f t="shared" si="8"/>
        <v>0</v>
      </c>
      <c r="L90" s="16" t="str">
        <f>IFERROR(VALUE(TEXT(IFERROR(IFERROR(VLOOKUP($M90,#REF!,5,0),VLOOKUP($M90,#REF!,3,0)),0)+$K90,"dd/mm/aaaa hh:mm")),"-")</f>
        <v>-</v>
      </c>
      <c r="M90" s="27"/>
      <c r="N90" s="23"/>
      <c r="O90" s="23"/>
      <c r="P90" s="25"/>
      <c r="Q90" s="28"/>
      <c r="R90" s="29"/>
    </row>
    <row r="91" spans="1:18" ht="20.100000000000001" customHeight="1" x14ac:dyDescent="0.25">
      <c r="A91" s="1" t="str">
        <f t="shared" si="5"/>
        <v/>
      </c>
      <c r="B91" s="1" t="str">
        <f t="shared" si="6"/>
        <v/>
      </c>
      <c r="C91" s="1" t="str">
        <f t="shared" si="7"/>
        <v/>
      </c>
      <c r="D91" s="22"/>
      <c r="E91" s="23"/>
      <c r="F91" s="23"/>
      <c r="G91" s="24"/>
      <c r="H91" s="23"/>
      <c r="I91" s="25"/>
      <c r="J91" s="26"/>
      <c r="K91" s="15">
        <f t="shared" si="8"/>
        <v>0</v>
      </c>
      <c r="L91" s="16" t="str">
        <f>IFERROR(VALUE(TEXT(IFERROR(IFERROR(VLOOKUP($M91,#REF!,5,0),VLOOKUP($M91,#REF!,3,0)),0)+$K91,"dd/mm/aaaa hh:mm")),"-")</f>
        <v>-</v>
      </c>
      <c r="M91" s="27"/>
      <c r="N91" s="23"/>
      <c r="O91" s="23"/>
      <c r="P91" s="25"/>
      <c r="Q91" s="28"/>
      <c r="R91" s="29"/>
    </row>
    <row r="92" spans="1:18" ht="20.100000000000001" customHeight="1" x14ac:dyDescent="0.25">
      <c r="A92" s="1" t="str">
        <f t="shared" si="5"/>
        <v/>
      </c>
      <c r="B92" s="1" t="str">
        <f t="shared" si="6"/>
        <v/>
      </c>
      <c r="C92" s="1" t="str">
        <f t="shared" si="7"/>
        <v/>
      </c>
      <c r="D92" s="22"/>
      <c r="E92" s="23"/>
      <c r="F92" s="23"/>
      <c r="G92" s="24"/>
      <c r="H92" s="23"/>
      <c r="I92" s="25"/>
      <c r="J92" s="26"/>
      <c r="K92" s="15">
        <f t="shared" si="8"/>
        <v>0</v>
      </c>
      <c r="L92" s="16" t="str">
        <f>IFERROR(VALUE(TEXT(IFERROR(IFERROR(VLOOKUP($M92,#REF!,5,0),VLOOKUP($M92,#REF!,3,0)),0)+$K92,"dd/mm/aaaa hh:mm")),"-")</f>
        <v>-</v>
      </c>
      <c r="M92" s="27"/>
      <c r="N92" s="23"/>
      <c r="O92" s="23"/>
      <c r="P92" s="25"/>
      <c r="Q92" s="28"/>
      <c r="R92" s="29"/>
    </row>
    <row r="93" spans="1:18" ht="20.100000000000001" customHeight="1" x14ac:dyDescent="0.25">
      <c r="A93" s="1" t="str">
        <f t="shared" si="5"/>
        <v/>
      </c>
      <c r="B93" s="1" t="str">
        <f t="shared" si="6"/>
        <v/>
      </c>
      <c r="C93" s="1" t="str">
        <f t="shared" si="7"/>
        <v/>
      </c>
      <c r="D93" s="22"/>
      <c r="E93" s="23"/>
      <c r="F93" s="23"/>
      <c r="G93" s="24"/>
      <c r="H93" s="23"/>
      <c r="I93" s="25"/>
      <c r="J93" s="26"/>
      <c r="K93" s="15">
        <f t="shared" si="8"/>
        <v>0</v>
      </c>
      <c r="L93" s="16" t="str">
        <f>IFERROR(VALUE(TEXT(IFERROR(IFERROR(VLOOKUP($M93,#REF!,5,0),VLOOKUP($M93,#REF!,3,0)),0)+$K93,"dd/mm/aaaa hh:mm")),"-")</f>
        <v>-</v>
      </c>
      <c r="M93" s="27"/>
      <c r="N93" s="23"/>
      <c r="O93" s="23"/>
      <c r="P93" s="25"/>
      <c r="Q93" s="28"/>
      <c r="R93" s="29"/>
    </row>
    <row r="94" spans="1:18" ht="20.100000000000001" customHeight="1" x14ac:dyDescent="0.25">
      <c r="A94" s="1" t="str">
        <f t="shared" si="5"/>
        <v/>
      </c>
      <c r="B94" s="1" t="str">
        <f t="shared" si="6"/>
        <v/>
      </c>
      <c r="C94" s="1" t="str">
        <f t="shared" si="7"/>
        <v/>
      </c>
      <c r="D94" s="22"/>
      <c r="E94" s="23"/>
      <c r="F94" s="23"/>
      <c r="G94" s="24"/>
      <c r="H94" s="23"/>
      <c r="I94" s="25"/>
      <c r="J94" s="26"/>
      <c r="K94" s="15">
        <f t="shared" si="8"/>
        <v>0</v>
      </c>
      <c r="L94" s="16" t="str">
        <f>IFERROR(VALUE(TEXT(IFERROR(IFERROR(VLOOKUP($M94,#REF!,5,0),VLOOKUP($M94,#REF!,3,0)),0)+$K94,"dd/mm/aaaa hh:mm")),"-")</f>
        <v>-</v>
      </c>
      <c r="M94" s="27"/>
      <c r="N94" s="23"/>
      <c r="O94" s="23"/>
      <c r="P94" s="25"/>
      <c r="Q94" s="28"/>
      <c r="R94" s="29"/>
    </row>
    <row r="95" spans="1:18" ht="20.100000000000001" customHeight="1" x14ac:dyDescent="0.25">
      <c r="A95" s="1" t="str">
        <f t="shared" si="5"/>
        <v/>
      </c>
      <c r="B95" s="1" t="str">
        <f t="shared" si="6"/>
        <v/>
      </c>
      <c r="C95" s="1" t="str">
        <f t="shared" si="7"/>
        <v/>
      </c>
      <c r="D95" s="22"/>
      <c r="E95" s="23"/>
      <c r="F95" s="23"/>
      <c r="G95" s="24"/>
      <c r="H95" s="23"/>
      <c r="I95" s="25"/>
      <c r="J95" s="26"/>
      <c r="K95" s="15">
        <f t="shared" si="8"/>
        <v>0</v>
      </c>
      <c r="L95" s="16" t="str">
        <f>IFERROR(VALUE(TEXT(IFERROR(IFERROR(VLOOKUP($M95,#REF!,5,0),VLOOKUP($M95,#REF!,3,0)),0)+$K95,"dd/mm/aaaa hh:mm")),"-")</f>
        <v>-</v>
      </c>
      <c r="M95" s="27"/>
      <c r="N95" s="23"/>
      <c r="O95" s="23"/>
      <c r="P95" s="25"/>
      <c r="Q95" s="28"/>
      <c r="R95" s="29"/>
    </row>
    <row r="96" spans="1:18" ht="20.100000000000001" customHeight="1" x14ac:dyDescent="0.25">
      <c r="A96" s="1" t="str">
        <f t="shared" si="5"/>
        <v/>
      </c>
      <c r="B96" s="1" t="str">
        <f t="shared" si="6"/>
        <v/>
      </c>
      <c r="C96" s="1" t="str">
        <f t="shared" si="7"/>
        <v/>
      </c>
      <c r="D96" s="22"/>
      <c r="E96" s="23"/>
      <c r="F96" s="23"/>
      <c r="G96" s="24"/>
      <c r="H96" s="23"/>
      <c r="I96" s="25"/>
      <c r="J96" s="26"/>
      <c r="K96" s="15">
        <f t="shared" si="8"/>
        <v>0</v>
      </c>
      <c r="L96" s="16" t="str">
        <f>IFERROR(VALUE(TEXT(IFERROR(IFERROR(VLOOKUP($M96,#REF!,5,0),VLOOKUP($M96,#REF!,3,0)),0)+$K96,"dd/mm/aaaa hh:mm")),"-")</f>
        <v>-</v>
      </c>
      <c r="M96" s="27"/>
      <c r="N96" s="23"/>
      <c r="O96" s="23"/>
      <c r="P96" s="25"/>
      <c r="Q96" s="28"/>
      <c r="R96" s="29"/>
    </row>
    <row r="97" spans="1:18" ht="20.100000000000001" customHeight="1" x14ac:dyDescent="0.25">
      <c r="A97" s="1" t="str">
        <f t="shared" si="5"/>
        <v/>
      </c>
      <c r="B97" s="1" t="str">
        <f t="shared" si="6"/>
        <v/>
      </c>
      <c r="C97" s="1" t="str">
        <f t="shared" si="7"/>
        <v/>
      </c>
      <c r="D97" s="22"/>
      <c r="E97" s="23"/>
      <c r="F97" s="23"/>
      <c r="G97" s="24"/>
      <c r="H97" s="23"/>
      <c r="I97" s="25"/>
      <c r="J97" s="26"/>
      <c r="K97" s="15">
        <f t="shared" si="8"/>
        <v>0</v>
      </c>
      <c r="L97" s="16" t="str">
        <f>IFERROR(VALUE(TEXT(IFERROR(IFERROR(VLOOKUP($M97,#REF!,5,0),VLOOKUP($M97,#REF!,3,0)),0)+$K97,"dd/mm/aaaa hh:mm")),"-")</f>
        <v>-</v>
      </c>
      <c r="M97" s="27"/>
      <c r="N97" s="23"/>
      <c r="O97" s="23"/>
      <c r="P97" s="25"/>
      <c r="Q97" s="28"/>
      <c r="R97" s="29"/>
    </row>
    <row r="98" spans="1:18" ht="20.100000000000001" customHeight="1" x14ac:dyDescent="0.25">
      <c r="A98" s="1" t="str">
        <f t="shared" si="5"/>
        <v/>
      </c>
      <c r="B98" s="1" t="str">
        <f t="shared" si="6"/>
        <v/>
      </c>
      <c r="C98" s="1" t="str">
        <f t="shared" si="7"/>
        <v/>
      </c>
      <c r="D98" s="22"/>
      <c r="E98" s="23"/>
      <c r="F98" s="23"/>
      <c r="G98" s="24"/>
      <c r="H98" s="23"/>
      <c r="I98" s="25"/>
      <c r="J98" s="26"/>
      <c r="K98" s="15">
        <f t="shared" si="8"/>
        <v>0</v>
      </c>
      <c r="L98" s="16" t="str">
        <f>IFERROR(VALUE(TEXT(IFERROR(IFERROR(VLOOKUP($M98,#REF!,5,0),VLOOKUP($M98,#REF!,3,0)),0)+$K98,"dd/mm/aaaa hh:mm")),"-")</f>
        <v>-</v>
      </c>
      <c r="M98" s="27"/>
      <c r="N98" s="23"/>
      <c r="O98" s="23"/>
      <c r="P98" s="25"/>
      <c r="Q98" s="28"/>
      <c r="R98" s="29"/>
    </row>
    <row r="99" spans="1:18" ht="20.100000000000001" customHeight="1" x14ac:dyDescent="0.25">
      <c r="A99" s="1" t="str">
        <f>IF($M99="","",TEXT($K99,"dd/mm/aa hh")&amp;" "&amp;$E99&amp;" "&amp;$I99&amp;" "&amp;$M99&amp;" "&amp;$N99&amp;" "&amp;$O99)</f>
        <v>-  DEST TERMINAL SEGMENTO PRODUTO</v>
      </c>
      <c r="B99" s="1" t="str">
        <f>IF($M99="","",TEXT($L99,"dd/mm/aa hh")&amp;" "&amp;$E99&amp;" "&amp;$I99&amp;" "&amp;$M99&amp;" "&amp;$N99&amp;" "&amp;$O99)</f>
        <v>-  DEST TERMINAL SEGMENTO PRODUTO</v>
      </c>
      <c r="C99" s="1" t="str">
        <f>IF($M99="","",TEXT($K99,"dd/mm/aa hh")&amp;" "&amp;$M99&amp;" "&amp;$N99)</f>
        <v>- TERMINAL SEGMENTO</v>
      </c>
      <c r="D99" s="35" t="s">
        <v>29</v>
      </c>
      <c r="E99" s="35"/>
      <c r="F99" s="35" t="s">
        <v>4</v>
      </c>
      <c r="G99" s="35" t="s">
        <v>5</v>
      </c>
      <c r="H99" s="35" t="s">
        <v>24</v>
      </c>
      <c r="I99" s="35" t="s">
        <v>7</v>
      </c>
      <c r="J99" s="36" t="s">
        <v>25</v>
      </c>
      <c r="K99" s="15" t="str">
        <f>IFERROR(VALUE(J99),"-")</f>
        <v>-</v>
      </c>
      <c r="L99" s="16" t="str">
        <f>IFERROR(VALUE(TEXT(IFERROR(IFERROR(VLOOKUP($M99,#REF!,5,0),VLOOKUP($M99,#REF!,3,0)),0)+$K99,"dd/mm/aaaa hh:mm")),"-")</f>
        <v>-</v>
      </c>
      <c r="M99" s="35" t="s">
        <v>26</v>
      </c>
      <c r="N99" s="35" t="s">
        <v>12</v>
      </c>
      <c r="O99" s="35" t="s">
        <v>13</v>
      </c>
      <c r="P99" s="36" t="s">
        <v>27</v>
      </c>
      <c r="Q99" s="35" t="s">
        <v>15</v>
      </c>
      <c r="R99" s="36" t="s">
        <v>16</v>
      </c>
    </row>
    <row r="100" spans="1:18" ht="20.100000000000001" customHeight="1" x14ac:dyDescent="0.25">
      <c r="A100" s="1" t="str">
        <f t="shared" si="5"/>
        <v/>
      </c>
      <c r="B100" s="1" t="str">
        <f t="shared" si="6"/>
        <v/>
      </c>
      <c r="C100" s="1" t="str">
        <f t="shared" si="7"/>
        <v/>
      </c>
      <c r="D100" s="22"/>
      <c r="E100" s="23"/>
      <c r="F100" s="23"/>
      <c r="G100" s="24"/>
      <c r="H100" s="23"/>
      <c r="I100" s="25"/>
      <c r="J100" s="26"/>
      <c r="K100" s="15">
        <f t="shared" si="8"/>
        <v>0</v>
      </c>
      <c r="L100" s="16" t="str">
        <f>IFERROR(VALUE(TEXT(IFERROR(IFERROR(VLOOKUP($M100,#REF!,5,0),VLOOKUP($M100,#REF!,3,0)),0)+$K100,"dd/mm/aaaa hh:mm")),"-")</f>
        <v>-</v>
      </c>
      <c r="M100" s="27"/>
      <c r="N100" s="23"/>
      <c r="O100" s="23"/>
      <c r="P100" s="25"/>
      <c r="Q100" s="28"/>
      <c r="R100" s="29"/>
    </row>
    <row r="101" spans="1:18" ht="20.100000000000001" customHeight="1" x14ac:dyDescent="0.25">
      <c r="A101" s="1" t="str">
        <f t="shared" si="5"/>
        <v/>
      </c>
      <c r="B101" s="1" t="str">
        <f t="shared" si="6"/>
        <v/>
      </c>
      <c r="C101" s="1" t="str">
        <f t="shared" si="7"/>
        <v/>
      </c>
      <c r="D101" s="22"/>
      <c r="E101" s="23"/>
      <c r="F101" s="23"/>
      <c r="G101" s="24"/>
      <c r="H101" s="23"/>
      <c r="I101" s="25"/>
      <c r="J101" s="26"/>
      <c r="K101" s="15">
        <f t="shared" si="8"/>
        <v>0</v>
      </c>
      <c r="L101" s="16" t="str">
        <f>IFERROR(VALUE(TEXT(IFERROR(IFERROR(VLOOKUP($M101,#REF!,5,0),VLOOKUP($M101,#REF!,3,0)),0)+$K101,"dd/mm/aaaa hh:mm")),"-")</f>
        <v>-</v>
      </c>
      <c r="M101" s="27"/>
      <c r="N101" s="23"/>
      <c r="O101" s="23"/>
      <c r="P101" s="25"/>
      <c r="Q101" s="28"/>
      <c r="R101" s="29"/>
    </row>
    <row r="102" spans="1:18" ht="20.100000000000001" customHeight="1" x14ac:dyDescent="0.25">
      <c r="A102" s="1" t="str">
        <f t="shared" si="5"/>
        <v/>
      </c>
      <c r="B102" s="1" t="str">
        <f t="shared" si="6"/>
        <v/>
      </c>
      <c r="C102" s="1" t="str">
        <f t="shared" si="7"/>
        <v/>
      </c>
      <c r="D102" s="22"/>
      <c r="E102" s="23"/>
      <c r="F102" s="23"/>
      <c r="G102" s="24"/>
      <c r="H102" s="23"/>
      <c r="I102" s="25"/>
      <c r="J102" s="26"/>
      <c r="K102" s="15">
        <f t="shared" si="8"/>
        <v>0</v>
      </c>
      <c r="L102" s="16" t="str">
        <f>IFERROR(VALUE(TEXT(IFERROR(IFERROR(VLOOKUP($M102,#REF!,5,0),VLOOKUP($M102,#REF!,3,0)),0)+$K102,"dd/mm/aaaa hh:mm")),"-")</f>
        <v>-</v>
      </c>
      <c r="M102" s="27"/>
      <c r="N102" s="23"/>
      <c r="O102" s="23"/>
      <c r="P102" s="25"/>
      <c r="Q102" s="28"/>
      <c r="R102" s="29"/>
    </row>
    <row r="103" spans="1:18" ht="20.100000000000001" customHeight="1" x14ac:dyDescent="0.25">
      <c r="A103" s="1" t="str">
        <f t="shared" si="5"/>
        <v/>
      </c>
      <c r="B103" s="1" t="str">
        <f t="shared" si="6"/>
        <v/>
      </c>
      <c r="C103" s="1" t="str">
        <f t="shared" si="7"/>
        <v/>
      </c>
      <c r="D103" s="22"/>
      <c r="E103" s="23"/>
      <c r="F103" s="23"/>
      <c r="G103" s="24"/>
      <c r="H103" s="23"/>
      <c r="I103" s="25"/>
      <c r="J103" s="26"/>
      <c r="K103" s="15">
        <f t="shared" si="8"/>
        <v>0</v>
      </c>
      <c r="L103" s="16" t="str">
        <f>IFERROR(VALUE(TEXT(IFERROR(IFERROR(VLOOKUP($M103,#REF!,5,0),VLOOKUP($M103,#REF!,3,0)),0)+$K103,"dd/mm/aaaa hh:mm")),"-")</f>
        <v>-</v>
      </c>
      <c r="M103" s="27"/>
      <c r="N103" s="23"/>
      <c r="O103" s="23"/>
      <c r="P103" s="25"/>
      <c r="Q103" s="28"/>
      <c r="R103" s="29"/>
    </row>
    <row r="104" spans="1:18" ht="20.100000000000001" customHeight="1" x14ac:dyDescent="0.25">
      <c r="A104" s="1" t="str">
        <f t="shared" si="5"/>
        <v/>
      </c>
      <c r="B104" s="1" t="str">
        <f t="shared" si="6"/>
        <v/>
      </c>
      <c r="C104" s="1" t="str">
        <f t="shared" si="7"/>
        <v/>
      </c>
      <c r="D104" s="22"/>
      <c r="E104" s="23"/>
      <c r="F104" s="23"/>
      <c r="G104" s="24"/>
      <c r="H104" s="23"/>
      <c r="I104" s="25"/>
      <c r="J104" s="26"/>
      <c r="K104" s="15">
        <f t="shared" si="8"/>
        <v>0</v>
      </c>
      <c r="L104" s="16" t="str">
        <f>IFERROR(VALUE(TEXT(IFERROR(IFERROR(VLOOKUP($M104,#REF!,5,0),VLOOKUP($M104,#REF!,3,0)),0)+$K104,"dd/mm/aaaa hh:mm")),"-")</f>
        <v>-</v>
      </c>
      <c r="M104" s="27"/>
      <c r="N104" s="23"/>
      <c r="O104" s="23"/>
      <c r="P104" s="25"/>
      <c r="Q104" s="28"/>
      <c r="R104" s="29"/>
    </row>
    <row r="105" spans="1:18" ht="20.100000000000001" customHeight="1" x14ac:dyDescent="0.25">
      <c r="A105" s="1" t="str">
        <f t="shared" si="5"/>
        <v/>
      </c>
      <c r="B105" s="1" t="str">
        <f t="shared" si="6"/>
        <v/>
      </c>
      <c r="C105" s="1" t="str">
        <f t="shared" si="7"/>
        <v/>
      </c>
      <c r="D105" s="22"/>
      <c r="E105" s="23"/>
      <c r="F105" s="23"/>
      <c r="G105" s="24"/>
      <c r="H105" s="23"/>
      <c r="I105" s="25"/>
      <c r="J105" s="26"/>
      <c r="K105" s="15">
        <f t="shared" si="8"/>
        <v>0</v>
      </c>
      <c r="L105" s="16" t="str">
        <f>IFERROR(VALUE(TEXT(IFERROR(IFERROR(VLOOKUP($M105,#REF!,5,0),VLOOKUP($M105,#REF!,3,0)),0)+$K105,"dd/mm/aaaa hh:mm")),"-")</f>
        <v>-</v>
      </c>
      <c r="M105" s="27"/>
      <c r="N105" s="23"/>
      <c r="O105" s="23"/>
      <c r="P105" s="25"/>
      <c r="Q105" s="28"/>
      <c r="R105" s="29"/>
    </row>
    <row r="106" spans="1:18" ht="20.100000000000001" customHeight="1" x14ac:dyDescent="0.25">
      <c r="A106" s="1" t="str">
        <f t="shared" si="5"/>
        <v/>
      </c>
      <c r="B106" s="1" t="str">
        <f t="shared" si="6"/>
        <v/>
      </c>
      <c r="C106" s="1" t="str">
        <f t="shared" si="7"/>
        <v/>
      </c>
      <c r="D106" s="22"/>
      <c r="E106" s="23"/>
      <c r="F106" s="23"/>
      <c r="G106" s="24"/>
      <c r="H106" s="23"/>
      <c r="I106" s="25"/>
      <c r="J106" s="26"/>
      <c r="K106" s="15">
        <f t="shared" si="8"/>
        <v>0</v>
      </c>
      <c r="L106" s="16" t="str">
        <f>IFERROR(VALUE(TEXT(IFERROR(IFERROR(VLOOKUP($M106,#REF!,5,0),VLOOKUP($M106,#REF!,3,0)),0)+$K106,"dd/mm/aaaa hh:mm")),"-")</f>
        <v>-</v>
      </c>
      <c r="M106" s="27"/>
      <c r="N106" s="23"/>
      <c r="O106" s="23"/>
      <c r="P106" s="25"/>
      <c r="Q106" s="28"/>
      <c r="R106" s="29"/>
    </row>
    <row r="107" spans="1:18" ht="20.100000000000001" customHeight="1" x14ac:dyDescent="0.25">
      <c r="A107" s="1" t="str">
        <f t="shared" si="5"/>
        <v/>
      </c>
      <c r="B107" s="1" t="str">
        <f t="shared" si="6"/>
        <v/>
      </c>
      <c r="C107" s="1" t="str">
        <f t="shared" si="7"/>
        <v/>
      </c>
      <c r="D107" s="22"/>
      <c r="E107" s="23"/>
      <c r="F107" s="23"/>
      <c r="G107" s="24"/>
      <c r="H107" s="23"/>
      <c r="I107" s="25"/>
      <c r="J107" s="26"/>
      <c r="K107" s="15">
        <f t="shared" si="8"/>
        <v>0</v>
      </c>
      <c r="L107" s="16" t="str">
        <f>IFERROR(VALUE(TEXT(IFERROR(IFERROR(VLOOKUP($M107,#REF!,5,0),VLOOKUP($M107,#REF!,3,0)),0)+$K107,"dd/mm/aaaa hh:mm")),"-")</f>
        <v>-</v>
      </c>
      <c r="M107" s="27"/>
      <c r="N107" s="23"/>
      <c r="O107" s="23"/>
      <c r="P107" s="25"/>
      <c r="Q107" s="28"/>
      <c r="R107" s="29"/>
    </row>
    <row r="108" spans="1:18" ht="20.100000000000001" customHeight="1" x14ac:dyDescent="0.25">
      <c r="A108" s="1" t="str">
        <f t="shared" si="5"/>
        <v/>
      </c>
      <c r="B108" s="1" t="str">
        <f t="shared" si="6"/>
        <v/>
      </c>
      <c r="C108" s="1" t="str">
        <f t="shared" si="7"/>
        <v/>
      </c>
      <c r="D108" s="22"/>
      <c r="E108" s="23"/>
      <c r="F108" s="23"/>
      <c r="G108" s="24"/>
      <c r="H108" s="23"/>
      <c r="I108" s="25"/>
      <c r="J108" s="26"/>
      <c r="K108" s="15">
        <f t="shared" si="8"/>
        <v>0</v>
      </c>
      <c r="L108" s="16" t="str">
        <f>IFERROR(VALUE(TEXT(IFERROR(IFERROR(VLOOKUP($M108,#REF!,5,0),VLOOKUP($M108,#REF!,3,0)),0)+$K108,"dd/mm/aaaa hh:mm")),"-")</f>
        <v>-</v>
      </c>
      <c r="M108" s="27"/>
      <c r="N108" s="23"/>
      <c r="O108" s="23"/>
      <c r="P108" s="25"/>
      <c r="Q108" s="28"/>
      <c r="R108" s="29"/>
    </row>
    <row r="109" spans="1:18" ht="20.100000000000001" customHeight="1" x14ac:dyDescent="0.25">
      <c r="A109" s="1" t="str">
        <f t="shared" si="5"/>
        <v/>
      </c>
      <c r="B109" s="1" t="str">
        <f t="shared" si="6"/>
        <v/>
      </c>
      <c r="C109" s="1" t="str">
        <f t="shared" si="7"/>
        <v/>
      </c>
      <c r="D109" s="22"/>
      <c r="E109" s="23"/>
      <c r="F109" s="23"/>
      <c r="G109" s="24"/>
      <c r="H109" s="23"/>
      <c r="I109" s="25"/>
      <c r="J109" s="26"/>
      <c r="K109" s="15">
        <f t="shared" si="8"/>
        <v>0</v>
      </c>
      <c r="L109" s="16" t="str">
        <f>IFERROR(VALUE(TEXT(IFERROR(IFERROR(VLOOKUP($M109,#REF!,5,0),VLOOKUP($M109,#REF!,3,0)),0)+$K109,"dd/mm/aaaa hh:mm")),"-")</f>
        <v>-</v>
      </c>
      <c r="M109" s="27"/>
      <c r="N109" s="23"/>
      <c r="O109" s="23"/>
      <c r="P109" s="25"/>
      <c r="Q109" s="28"/>
      <c r="R109" s="29"/>
    </row>
    <row r="110" spans="1:18" ht="20.100000000000001" customHeight="1" x14ac:dyDescent="0.25">
      <c r="A110" s="1" t="str">
        <f t="shared" si="5"/>
        <v/>
      </c>
      <c r="B110" s="1" t="str">
        <f t="shared" si="6"/>
        <v/>
      </c>
      <c r="C110" s="1" t="str">
        <f t="shared" si="7"/>
        <v/>
      </c>
      <c r="D110" s="22"/>
      <c r="E110" s="23"/>
      <c r="F110" s="23"/>
      <c r="G110" s="24"/>
      <c r="H110" s="23"/>
      <c r="I110" s="25"/>
      <c r="J110" s="26"/>
      <c r="K110" s="15">
        <f t="shared" si="8"/>
        <v>0</v>
      </c>
      <c r="L110" s="16" t="str">
        <f>IFERROR(VALUE(TEXT(IFERROR(IFERROR(VLOOKUP($M110,#REF!,5,0),VLOOKUP($M110,#REF!,3,0)),0)+$K110,"dd/mm/aaaa hh:mm")),"-")</f>
        <v>-</v>
      </c>
      <c r="M110" s="27"/>
      <c r="N110" s="23"/>
      <c r="O110" s="23"/>
      <c r="P110" s="25"/>
      <c r="Q110" s="28"/>
      <c r="R110" s="29"/>
    </row>
    <row r="111" spans="1:18" ht="20.100000000000001" customHeight="1" x14ac:dyDescent="0.25">
      <c r="A111" s="1" t="str">
        <f t="shared" si="5"/>
        <v/>
      </c>
      <c r="B111" s="1" t="str">
        <f t="shared" si="6"/>
        <v/>
      </c>
      <c r="C111" s="1" t="str">
        <f t="shared" si="7"/>
        <v/>
      </c>
      <c r="D111" s="22"/>
      <c r="E111" s="23"/>
      <c r="F111" s="23"/>
      <c r="G111" s="24"/>
      <c r="H111" s="23"/>
      <c r="I111" s="25"/>
      <c r="J111" s="26"/>
      <c r="K111" s="15">
        <f t="shared" si="8"/>
        <v>0</v>
      </c>
      <c r="L111" s="16" t="str">
        <f>IFERROR(VALUE(TEXT(IFERROR(IFERROR(VLOOKUP($M111,#REF!,5,0),VLOOKUP($M111,#REF!,3,0)),0)+$K111,"dd/mm/aaaa hh:mm")),"-")</f>
        <v>-</v>
      </c>
      <c r="M111" s="27"/>
      <c r="N111" s="23"/>
      <c r="O111" s="23"/>
      <c r="P111" s="25"/>
      <c r="Q111" s="28"/>
      <c r="R111" s="29"/>
    </row>
    <row r="112" spans="1:18" ht="20.100000000000001" customHeight="1" x14ac:dyDescent="0.25">
      <c r="A112" s="1" t="str">
        <f t="shared" si="5"/>
        <v/>
      </c>
      <c r="B112" s="1" t="str">
        <f t="shared" si="6"/>
        <v/>
      </c>
      <c r="C112" s="1" t="str">
        <f t="shared" si="7"/>
        <v/>
      </c>
      <c r="D112" s="22"/>
      <c r="E112" s="23"/>
      <c r="F112" s="23"/>
      <c r="G112" s="24"/>
      <c r="H112" s="23"/>
      <c r="I112" s="25"/>
      <c r="J112" s="26"/>
      <c r="K112" s="15">
        <f t="shared" si="8"/>
        <v>0</v>
      </c>
      <c r="L112" s="16" t="str">
        <f>IFERROR(VALUE(TEXT(IFERROR(IFERROR(VLOOKUP($M112,#REF!,5,0),VLOOKUP($M112,#REF!,3,0)),0)+$K112,"dd/mm/aaaa hh:mm")),"-")</f>
        <v>-</v>
      </c>
      <c r="M112" s="27"/>
      <c r="N112" s="23"/>
      <c r="O112" s="23"/>
      <c r="P112" s="25"/>
      <c r="Q112" s="28"/>
      <c r="R112" s="29"/>
    </row>
    <row r="113" spans="1:18" ht="20.100000000000001" customHeight="1" x14ac:dyDescent="0.25">
      <c r="A113" s="1" t="str">
        <f t="shared" si="5"/>
        <v/>
      </c>
      <c r="B113" s="1" t="str">
        <f t="shared" si="6"/>
        <v/>
      </c>
      <c r="C113" s="1" t="str">
        <f t="shared" si="7"/>
        <v/>
      </c>
      <c r="D113" s="22"/>
      <c r="E113" s="23"/>
      <c r="F113" s="23"/>
      <c r="G113" s="24"/>
      <c r="H113" s="23"/>
      <c r="I113" s="25"/>
      <c r="J113" s="26"/>
      <c r="K113" s="15">
        <f t="shared" si="8"/>
        <v>0</v>
      </c>
      <c r="L113" s="16" t="str">
        <f>IFERROR(VALUE(TEXT(IFERROR(IFERROR(VLOOKUP($M113,#REF!,5,0),VLOOKUP($M113,#REF!,3,0)),0)+$K113,"dd/mm/aaaa hh:mm")),"-")</f>
        <v>-</v>
      </c>
      <c r="M113" s="27"/>
      <c r="N113" s="23"/>
      <c r="O113" s="23"/>
      <c r="P113" s="25"/>
      <c r="Q113" s="28"/>
      <c r="R113" s="29"/>
    </row>
    <row r="114" spans="1:18" ht="20.100000000000001" customHeight="1" x14ac:dyDescent="0.25">
      <c r="A114" s="1" t="str">
        <f t="shared" si="5"/>
        <v/>
      </c>
      <c r="B114" s="1" t="str">
        <f t="shared" si="6"/>
        <v/>
      </c>
      <c r="C114" s="1" t="str">
        <f t="shared" si="7"/>
        <v/>
      </c>
      <c r="D114" s="22"/>
      <c r="E114" s="23"/>
      <c r="F114" s="23"/>
      <c r="G114" s="24"/>
      <c r="H114" s="23"/>
      <c r="I114" s="25"/>
      <c r="J114" s="26"/>
      <c r="K114" s="15">
        <f t="shared" si="8"/>
        <v>0</v>
      </c>
      <c r="L114" s="16" t="str">
        <f>IFERROR(VALUE(TEXT(IFERROR(IFERROR(VLOOKUP($M114,#REF!,5,0),VLOOKUP($M114,#REF!,3,0)),0)+$K114,"dd/mm/aaaa hh:mm")),"-")</f>
        <v>-</v>
      </c>
      <c r="M114" s="27"/>
      <c r="N114" s="23"/>
      <c r="O114" s="23"/>
      <c r="P114" s="25"/>
      <c r="Q114" s="28"/>
      <c r="R114" s="29"/>
    </row>
    <row r="115" spans="1:18" ht="20.100000000000001" customHeight="1" x14ac:dyDescent="0.25">
      <c r="A115" s="1" t="str">
        <f t="shared" si="5"/>
        <v/>
      </c>
      <c r="B115" s="1" t="str">
        <f t="shared" si="6"/>
        <v/>
      </c>
      <c r="C115" s="1" t="str">
        <f t="shared" si="7"/>
        <v/>
      </c>
      <c r="D115" s="22"/>
      <c r="E115" s="23"/>
      <c r="F115" s="23"/>
      <c r="G115" s="24"/>
      <c r="H115" s="23"/>
      <c r="I115" s="25"/>
      <c r="J115" s="26"/>
      <c r="K115" s="15">
        <f t="shared" si="8"/>
        <v>0</v>
      </c>
      <c r="L115" s="16" t="str">
        <f>IFERROR(VALUE(TEXT(IFERROR(IFERROR(VLOOKUP($M115,#REF!,5,0),VLOOKUP($M115,#REF!,3,0)),0)+$K115,"dd/mm/aaaa hh:mm")),"-")</f>
        <v>-</v>
      </c>
      <c r="M115" s="27"/>
      <c r="N115" s="23"/>
      <c r="O115" s="23"/>
      <c r="P115" s="25"/>
      <c r="Q115" s="28"/>
      <c r="R115" s="29"/>
    </row>
    <row r="116" spans="1:18" ht="20.100000000000001" customHeight="1" x14ac:dyDescent="0.25">
      <c r="A116" s="1" t="str">
        <f t="shared" si="5"/>
        <v/>
      </c>
      <c r="B116" s="1" t="str">
        <f t="shared" si="6"/>
        <v/>
      </c>
      <c r="C116" s="1" t="str">
        <f t="shared" si="7"/>
        <v/>
      </c>
      <c r="D116" s="22"/>
      <c r="E116" s="23"/>
      <c r="F116" s="23"/>
      <c r="G116" s="24"/>
      <c r="H116" s="23"/>
      <c r="I116" s="25"/>
      <c r="J116" s="26"/>
      <c r="K116" s="15">
        <f t="shared" si="8"/>
        <v>0</v>
      </c>
      <c r="L116" s="16" t="str">
        <f>IFERROR(VALUE(TEXT(IFERROR(IFERROR(VLOOKUP($M116,#REF!,5,0),VLOOKUP($M116,#REF!,3,0)),0)+$K116,"dd/mm/aaaa hh:mm")),"-")</f>
        <v>-</v>
      </c>
      <c r="M116" s="27"/>
      <c r="N116" s="23"/>
      <c r="O116" s="23"/>
      <c r="P116" s="25"/>
      <c r="Q116" s="28"/>
      <c r="R116" s="29"/>
    </row>
    <row r="117" spans="1:18" ht="20.100000000000001" customHeight="1" x14ac:dyDescent="0.25">
      <c r="A117" s="1" t="str">
        <f t="shared" si="5"/>
        <v/>
      </c>
      <c r="B117" s="1" t="str">
        <f t="shared" si="6"/>
        <v/>
      </c>
      <c r="C117" s="1" t="str">
        <f t="shared" si="7"/>
        <v/>
      </c>
      <c r="D117" s="22"/>
      <c r="E117" s="23"/>
      <c r="F117" s="23"/>
      <c r="G117" s="24"/>
      <c r="H117" s="23"/>
      <c r="I117" s="25"/>
      <c r="J117" s="26"/>
      <c r="K117" s="15">
        <f t="shared" si="8"/>
        <v>0</v>
      </c>
      <c r="L117" s="16" t="str">
        <f>IFERROR(VALUE(TEXT(IFERROR(IFERROR(VLOOKUP($M117,#REF!,5,0),VLOOKUP($M117,#REF!,3,0)),0)+$K117,"dd/mm/aaaa hh:mm")),"-")</f>
        <v>-</v>
      </c>
      <c r="M117" s="27"/>
      <c r="N117" s="23"/>
      <c r="O117" s="23"/>
      <c r="P117" s="25"/>
      <c r="Q117" s="28"/>
      <c r="R117" s="29"/>
    </row>
    <row r="118" spans="1:18" ht="20.100000000000001" customHeight="1" x14ac:dyDescent="0.25">
      <c r="A118" s="1" t="str">
        <f t="shared" si="5"/>
        <v/>
      </c>
      <c r="B118" s="1" t="str">
        <f t="shared" si="6"/>
        <v/>
      </c>
      <c r="C118" s="1" t="str">
        <f t="shared" si="7"/>
        <v/>
      </c>
      <c r="D118" s="22"/>
      <c r="E118" s="23"/>
      <c r="F118" s="23"/>
      <c r="G118" s="24"/>
      <c r="H118" s="23"/>
      <c r="I118" s="25"/>
      <c r="J118" s="26"/>
      <c r="K118" s="15">
        <f t="shared" si="8"/>
        <v>0</v>
      </c>
      <c r="L118" s="16" t="str">
        <f>IFERROR(VALUE(TEXT(IFERROR(IFERROR(VLOOKUP($M118,#REF!,5,0),VLOOKUP($M118,#REF!,3,0)),0)+$K118,"dd/mm/aaaa hh:mm")),"-")</f>
        <v>-</v>
      </c>
      <c r="M118" s="27"/>
      <c r="N118" s="23"/>
      <c r="O118" s="23"/>
      <c r="P118" s="25"/>
      <c r="Q118" s="28"/>
      <c r="R118" s="29"/>
    </row>
    <row r="119" spans="1:18" ht="20.100000000000001" customHeight="1" x14ac:dyDescent="0.25">
      <c r="A119" s="1" t="str">
        <f t="shared" si="5"/>
        <v/>
      </c>
      <c r="B119" s="1" t="str">
        <f t="shared" si="6"/>
        <v/>
      </c>
      <c r="C119" s="1" t="str">
        <f t="shared" si="7"/>
        <v/>
      </c>
      <c r="D119" s="22"/>
      <c r="E119" s="23"/>
      <c r="F119" s="23"/>
      <c r="G119" s="24"/>
      <c r="H119" s="23"/>
      <c r="I119" s="25"/>
      <c r="J119" s="26"/>
      <c r="K119" s="15">
        <f t="shared" si="8"/>
        <v>0</v>
      </c>
      <c r="L119" s="16" t="str">
        <f>IFERROR(VALUE(TEXT(IFERROR(IFERROR(VLOOKUP($M119,#REF!,5,0),VLOOKUP($M119,#REF!,3,0)),0)+$K119,"dd/mm/aaaa hh:mm")),"-")</f>
        <v>-</v>
      </c>
      <c r="M119" s="27"/>
      <c r="N119" s="23"/>
      <c r="O119" s="23"/>
      <c r="P119" s="25"/>
      <c r="Q119" s="28"/>
      <c r="R119" s="29"/>
    </row>
    <row r="120" spans="1:18" ht="20.100000000000001" customHeight="1" x14ac:dyDescent="0.25">
      <c r="A120" s="1" t="str">
        <f t="shared" si="5"/>
        <v/>
      </c>
      <c r="B120" s="1" t="str">
        <f t="shared" si="6"/>
        <v/>
      </c>
      <c r="C120" s="1" t="str">
        <f t="shared" si="7"/>
        <v/>
      </c>
      <c r="D120" s="22"/>
      <c r="E120" s="23"/>
      <c r="F120" s="23"/>
      <c r="G120" s="24"/>
      <c r="H120" s="23"/>
      <c r="I120" s="25"/>
      <c r="J120" s="26"/>
      <c r="K120" s="15">
        <f t="shared" si="8"/>
        <v>0</v>
      </c>
      <c r="L120" s="16" t="str">
        <f>IFERROR(VALUE(TEXT(IFERROR(IFERROR(VLOOKUP($M120,#REF!,5,0),VLOOKUP($M120,#REF!,3,0)),0)+$K120,"dd/mm/aaaa hh:mm")),"-")</f>
        <v>-</v>
      </c>
      <c r="M120" s="27"/>
      <c r="N120" s="23"/>
      <c r="O120" s="23"/>
      <c r="P120" s="25"/>
      <c r="Q120" s="28"/>
      <c r="R120" s="29"/>
    </row>
    <row r="121" spans="1:18" ht="20.100000000000001" customHeight="1" x14ac:dyDescent="0.25">
      <c r="A121" s="1" t="str">
        <f t="shared" si="5"/>
        <v/>
      </c>
      <c r="B121" s="1" t="str">
        <f t="shared" si="6"/>
        <v/>
      </c>
      <c r="C121" s="1" t="str">
        <f t="shared" si="7"/>
        <v/>
      </c>
      <c r="D121" s="22"/>
      <c r="E121" s="23"/>
      <c r="F121" s="23"/>
      <c r="G121" s="24"/>
      <c r="H121" s="23"/>
      <c r="I121" s="25"/>
      <c r="J121" s="26"/>
      <c r="K121" s="15">
        <f t="shared" si="8"/>
        <v>0</v>
      </c>
      <c r="L121" s="16" t="str">
        <f>IFERROR(VALUE(TEXT(IFERROR(IFERROR(VLOOKUP($M121,#REF!,5,0),VLOOKUP($M121,#REF!,3,0)),0)+$K121,"dd/mm/aaaa hh:mm")),"-")</f>
        <v>-</v>
      </c>
      <c r="M121" s="27"/>
      <c r="N121" s="23"/>
      <c r="O121" s="23"/>
      <c r="P121" s="25"/>
      <c r="Q121" s="28"/>
      <c r="R121" s="29"/>
    </row>
    <row r="122" spans="1:18" ht="20.100000000000001" customHeight="1" x14ac:dyDescent="0.25">
      <c r="A122" s="1" t="str">
        <f t="shared" si="5"/>
        <v/>
      </c>
      <c r="B122" s="1" t="str">
        <f t="shared" si="6"/>
        <v/>
      </c>
      <c r="C122" s="1" t="str">
        <f t="shared" si="7"/>
        <v/>
      </c>
      <c r="D122" s="22"/>
      <c r="E122" s="23"/>
      <c r="F122" s="23"/>
      <c r="G122" s="24"/>
      <c r="H122" s="23"/>
      <c r="I122" s="25"/>
      <c r="J122" s="26"/>
      <c r="K122" s="15">
        <f t="shared" si="8"/>
        <v>0</v>
      </c>
      <c r="L122" s="16" t="str">
        <f>IFERROR(VALUE(TEXT(IFERROR(IFERROR(VLOOKUP($M122,#REF!,5,0),VLOOKUP($M122,#REF!,3,0)),0)+$K122,"dd/mm/aaaa hh:mm")),"-")</f>
        <v>-</v>
      </c>
      <c r="M122" s="27"/>
      <c r="N122" s="23"/>
      <c r="O122" s="23"/>
      <c r="P122" s="25"/>
      <c r="Q122" s="28"/>
      <c r="R122" s="29"/>
    </row>
    <row r="123" spans="1:18" ht="20.100000000000001" customHeight="1" x14ac:dyDescent="0.25">
      <c r="A123" s="1" t="str">
        <f t="shared" si="5"/>
        <v/>
      </c>
      <c r="B123" s="1" t="str">
        <f t="shared" si="6"/>
        <v/>
      </c>
      <c r="C123" s="1" t="str">
        <f t="shared" si="7"/>
        <v/>
      </c>
      <c r="D123" s="22"/>
      <c r="E123" s="23"/>
      <c r="F123" s="23"/>
      <c r="G123" s="24"/>
      <c r="H123" s="23"/>
      <c r="I123" s="25"/>
      <c r="J123" s="26"/>
      <c r="K123" s="15">
        <f t="shared" si="8"/>
        <v>0</v>
      </c>
      <c r="L123" s="16" t="str">
        <f>IFERROR(VALUE(TEXT(IFERROR(IFERROR(VLOOKUP($M123,#REF!,5,0),VLOOKUP($M123,#REF!,3,0)),0)+$K123,"dd/mm/aaaa hh:mm")),"-")</f>
        <v>-</v>
      </c>
      <c r="M123" s="27"/>
      <c r="N123" s="23"/>
      <c r="O123" s="23"/>
      <c r="P123" s="25"/>
      <c r="Q123" s="28"/>
      <c r="R123" s="29"/>
    </row>
    <row r="124" spans="1:18" ht="20.100000000000001" customHeight="1" x14ac:dyDescent="0.25">
      <c r="A124" s="1" t="str">
        <f t="shared" si="5"/>
        <v/>
      </c>
      <c r="B124" s="1" t="str">
        <f t="shared" si="6"/>
        <v/>
      </c>
      <c r="C124" s="1" t="str">
        <f t="shared" si="7"/>
        <v/>
      </c>
      <c r="D124" s="22"/>
      <c r="E124" s="23"/>
      <c r="F124" s="23"/>
      <c r="G124" s="24"/>
      <c r="H124" s="23"/>
      <c r="I124" s="25"/>
      <c r="J124" s="26"/>
      <c r="K124" s="15">
        <f t="shared" si="8"/>
        <v>0</v>
      </c>
      <c r="L124" s="16" t="str">
        <f>IFERROR(VALUE(TEXT(IFERROR(IFERROR(VLOOKUP($M124,#REF!,5,0),VLOOKUP($M124,#REF!,3,0)),0)+$K124,"dd/mm/aaaa hh:mm")),"-")</f>
        <v>-</v>
      </c>
      <c r="M124" s="27"/>
      <c r="N124" s="23"/>
      <c r="O124" s="23"/>
      <c r="P124" s="25"/>
      <c r="Q124" s="28"/>
      <c r="R124" s="29"/>
    </row>
    <row r="125" spans="1:18" ht="20.100000000000001" customHeight="1" x14ac:dyDescent="0.25">
      <c r="A125" s="1" t="str">
        <f t="shared" si="5"/>
        <v/>
      </c>
      <c r="B125" s="1" t="str">
        <f t="shared" si="6"/>
        <v/>
      </c>
      <c r="C125" s="1" t="str">
        <f t="shared" si="7"/>
        <v/>
      </c>
      <c r="D125" s="22"/>
      <c r="E125" s="23"/>
      <c r="F125" s="23"/>
      <c r="G125" s="24"/>
      <c r="H125" s="23"/>
      <c r="I125" s="25"/>
      <c r="J125" s="26"/>
      <c r="K125" s="15">
        <f t="shared" si="8"/>
        <v>0</v>
      </c>
      <c r="L125" s="16" t="str">
        <f>IFERROR(VALUE(TEXT(IFERROR(IFERROR(VLOOKUP($M125,#REF!,5,0),VLOOKUP($M125,#REF!,3,0)),0)+$K125,"dd/mm/aaaa hh:mm")),"-")</f>
        <v>-</v>
      </c>
      <c r="M125" s="27"/>
      <c r="N125" s="23"/>
      <c r="O125" s="23"/>
      <c r="P125" s="25"/>
      <c r="Q125" s="28"/>
      <c r="R125" s="29"/>
    </row>
    <row r="126" spans="1:18" ht="20.100000000000001" customHeight="1" x14ac:dyDescent="0.25">
      <c r="A126" s="1" t="str">
        <f t="shared" si="5"/>
        <v/>
      </c>
      <c r="B126" s="1" t="str">
        <f t="shared" si="6"/>
        <v/>
      </c>
      <c r="C126" s="1" t="str">
        <f t="shared" si="7"/>
        <v/>
      </c>
      <c r="D126" s="22"/>
      <c r="E126" s="23"/>
      <c r="F126" s="23"/>
      <c r="G126" s="24"/>
      <c r="H126" s="23"/>
      <c r="I126" s="25"/>
      <c r="J126" s="26"/>
      <c r="K126" s="15">
        <f t="shared" si="8"/>
        <v>0</v>
      </c>
      <c r="L126" s="16" t="str">
        <f>IFERROR(VALUE(TEXT(IFERROR(IFERROR(VLOOKUP($M126,#REF!,5,0),VLOOKUP($M126,#REF!,3,0)),0)+$K126,"dd/mm/aaaa hh:mm")),"-")</f>
        <v>-</v>
      </c>
      <c r="M126" s="27"/>
      <c r="N126" s="23"/>
      <c r="O126" s="23"/>
      <c r="P126" s="25"/>
      <c r="Q126" s="28"/>
      <c r="R126" s="29"/>
    </row>
    <row r="127" spans="1:18" ht="20.100000000000001" customHeight="1" x14ac:dyDescent="0.25">
      <c r="A127" s="1" t="str">
        <f t="shared" si="5"/>
        <v/>
      </c>
      <c r="B127" s="1" t="str">
        <f t="shared" si="6"/>
        <v/>
      </c>
      <c r="C127" s="1" t="str">
        <f t="shared" si="7"/>
        <v/>
      </c>
      <c r="D127" s="22"/>
      <c r="E127" s="23"/>
      <c r="F127" s="23"/>
      <c r="G127" s="24"/>
      <c r="H127" s="23"/>
      <c r="I127" s="25"/>
      <c r="J127" s="26"/>
      <c r="K127" s="15">
        <f t="shared" si="8"/>
        <v>0</v>
      </c>
      <c r="L127" s="16" t="str">
        <f>IFERROR(VALUE(TEXT(IFERROR(IFERROR(VLOOKUP($M127,#REF!,5,0),VLOOKUP($M127,#REF!,3,0)),0)+$K127,"dd/mm/aaaa hh:mm")),"-")</f>
        <v>-</v>
      </c>
      <c r="M127" s="27"/>
      <c r="N127" s="23"/>
      <c r="O127" s="23"/>
      <c r="P127" s="25"/>
      <c r="Q127" s="28"/>
      <c r="R127" s="29"/>
    </row>
    <row r="128" spans="1:18" ht="20.100000000000001" customHeight="1" x14ac:dyDescent="0.25">
      <c r="A128" s="1" t="str">
        <f t="shared" si="5"/>
        <v/>
      </c>
      <c r="B128" s="1" t="str">
        <f t="shared" si="6"/>
        <v/>
      </c>
      <c r="C128" s="1" t="str">
        <f t="shared" si="7"/>
        <v/>
      </c>
      <c r="D128" s="22"/>
      <c r="E128" s="23"/>
      <c r="F128" s="23"/>
      <c r="G128" s="24"/>
      <c r="H128" s="23"/>
      <c r="I128" s="25"/>
      <c r="J128" s="26"/>
      <c r="K128" s="15">
        <f t="shared" si="8"/>
        <v>0</v>
      </c>
      <c r="L128" s="16" t="str">
        <f>IFERROR(VALUE(TEXT(IFERROR(IFERROR(VLOOKUP($M128,#REF!,5,0),VLOOKUP($M128,#REF!,3,0)),0)+$K128,"dd/mm/aaaa hh:mm")),"-")</f>
        <v>-</v>
      </c>
      <c r="M128" s="27"/>
      <c r="N128" s="23"/>
      <c r="O128" s="23"/>
      <c r="P128" s="25"/>
      <c r="Q128" s="28"/>
      <c r="R128" s="29"/>
    </row>
    <row r="129" spans="1:18" ht="20.100000000000001" customHeight="1" x14ac:dyDescent="0.25">
      <c r="A129" s="1" t="str">
        <f t="shared" si="5"/>
        <v/>
      </c>
      <c r="B129" s="1" t="str">
        <f t="shared" si="6"/>
        <v/>
      </c>
      <c r="C129" s="1" t="str">
        <f t="shared" si="7"/>
        <v/>
      </c>
      <c r="D129" s="22"/>
      <c r="E129" s="23"/>
      <c r="F129" s="23"/>
      <c r="G129" s="24"/>
      <c r="H129" s="23"/>
      <c r="I129" s="25"/>
      <c r="J129" s="26"/>
      <c r="K129" s="15">
        <f t="shared" si="8"/>
        <v>0</v>
      </c>
      <c r="L129" s="16" t="str">
        <f>IFERROR(VALUE(TEXT(IFERROR(IFERROR(VLOOKUP($M129,#REF!,5,0),VLOOKUP($M129,#REF!,3,0)),0)+$K129,"dd/mm/aaaa hh:mm")),"-")</f>
        <v>-</v>
      </c>
      <c r="M129" s="27"/>
      <c r="N129" s="23"/>
      <c r="O129" s="23"/>
      <c r="P129" s="25"/>
      <c r="Q129" s="28"/>
      <c r="R129" s="29"/>
    </row>
    <row r="130" spans="1:18" ht="20.100000000000001" customHeight="1" x14ac:dyDescent="0.25">
      <c r="A130" s="1" t="str">
        <f t="shared" si="5"/>
        <v/>
      </c>
      <c r="B130" s="1" t="str">
        <f t="shared" si="6"/>
        <v/>
      </c>
      <c r="C130" s="1" t="str">
        <f t="shared" si="7"/>
        <v/>
      </c>
      <c r="D130" s="22"/>
      <c r="E130" s="23"/>
      <c r="F130" s="23"/>
      <c r="G130" s="24"/>
      <c r="H130" s="23"/>
      <c r="I130" s="25"/>
      <c r="J130" s="26"/>
      <c r="K130" s="15">
        <f t="shared" si="8"/>
        <v>0</v>
      </c>
      <c r="L130" s="16" t="str">
        <f>IFERROR(VALUE(TEXT(IFERROR(IFERROR(VLOOKUP($M130,#REF!,5,0),VLOOKUP($M130,#REF!,3,0)),0)+$K130,"dd/mm/aaaa hh:mm")),"-")</f>
        <v>-</v>
      </c>
      <c r="M130" s="27"/>
      <c r="N130" s="23"/>
      <c r="O130" s="23"/>
      <c r="P130" s="25"/>
      <c r="Q130" s="28"/>
      <c r="R130" s="29"/>
    </row>
    <row r="131" spans="1:18" ht="20.100000000000001" customHeight="1" x14ac:dyDescent="0.25">
      <c r="A131" s="1" t="str">
        <f t="shared" si="5"/>
        <v/>
      </c>
      <c r="B131" s="1" t="str">
        <f t="shared" si="6"/>
        <v/>
      </c>
      <c r="C131" s="1" t="str">
        <f t="shared" si="7"/>
        <v/>
      </c>
      <c r="D131" s="22"/>
      <c r="E131" s="23"/>
      <c r="F131" s="23"/>
      <c r="G131" s="24"/>
      <c r="H131" s="23"/>
      <c r="I131" s="25"/>
      <c r="J131" s="26"/>
      <c r="K131" s="15">
        <f t="shared" si="8"/>
        <v>0</v>
      </c>
      <c r="L131" s="16" t="str">
        <f>IFERROR(VALUE(TEXT(IFERROR(IFERROR(VLOOKUP($M131,#REF!,5,0),VLOOKUP($M131,#REF!,3,0)),0)+$K131,"dd/mm/aaaa hh:mm")),"-")</f>
        <v>-</v>
      </c>
      <c r="M131" s="27"/>
      <c r="N131" s="23"/>
      <c r="O131" s="23"/>
      <c r="P131" s="25"/>
      <c r="Q131" s="28"/>
      <c r="R131" s="29"/>
    </row>
    <row r="132" spans="1:18" ht="20.100000000000001" customHeight="1" x14ac:dyDescent="0.25">
      <c r="A132" s="1" t="str">
        <f t="shared" si="5"/>
        <v/>
      </c>
      <c r="B132" s="1" t="str">
        <f t="shared" si="6"/>
        <v/>
      </c>
      <c r="C132" s="1" t="str">
        <f t="shared" si="7"/>
        <v/>
      </c>
      <c r="D132" s="22"/>
      <c r="E132" s="23"/>
      <c r="F132" s="23"/>
      <c r="G132" s="24"/>
      <c r="H132" s="23"/>
      <c r="I132" s="25"/>
      <c r="J132" s="26"/>
      <c r="K132" s="15">
        <f t="shared" si="8"/>
        <v>0</v>
      </c>
      <c r="L132" s="16" t="str">
        <f>IFERROR(VALUE(TEXT(IFERROR(IFERROR(VLOOKUP($M132,#REF!,5,0),VLOOKUP($M132,#REF!,3,0)),0)+$K132,"dd/mm/aaaa hh:mm")),"-")</f>
        <v>-</v>
      </c>
      <c r="M132" s="27"/>
      <c r="N132" s="23"/>
      <c r="O132" s="23"/>
      <c r="P132" s="25"/>
      <c r="Q132" s="28"/>
      <c r="R132" s="29"/>
    </row>
    <row r="133" spans="1:18" ht="20.100000000000001" customHeight="1" x14ac:dyDescent="0.25">
      <c r="A133" s="1" t="str">
        <f t="shared" si="5"/>
        <v/>
      </c>
      <c r="B133" s="1" t="str">
        <f t="shared" si="6"/>
        <v/>
      </c>
      <c r="C133" s="1" t="str">
        <f t="shared" si="7"/>
        <v/>
      </c>
      <c r="D133" s="22"/>
      <c r="E133" s="23"/>
      <c r="F133" s="23"/>
      <c r="G133" s="24"/>
      <c r="H133" s="23"/>
      <c r="I133" s="25"/>
      <c r="J133" s="26"/>
      <c r="K133" s="15">
        <f t="shared" si="8"/>
        <v>0</v>
      </c>
      <c r="L133" s="16" t="str">
        <f>IFERROR(VALUE(TEXT(IFERROR(IFERROR(VLOOKUP($M133,#REF!,5,0),VLOOKUP($M133,#REF!,3,0)),0)+$K133,"dd/mm/aaaa hh:mm")),"-")</f>
        <v>-</v>
      </c>
      <c r="M133" s="27"/>
      <c r="N133" s="23"/>
      <c r="O133" s="23"/>
      <c r="P133" s="25"/>
      <c r="Q133" s="28"/>
      <c r="R133" s="29"/>
    </row>
    <row r="134" spans="1:18" ht="20.100000000000001" customHeight="1" x14ac:dyDescent="0.25">
      <c r="A134" s="1" t="str">
        <f t="shared" si="5"/>
        <v/>
      </c>
      <c r="B134" s="1" t="str">
        <f t="shared" si="6"/>
        <v/>
      </c>
      <c r="C134" s="1" t="str">
        <f t="shared" si="7"/>
        <v/>
      </c>
      <c r="D134" s="22"/>
      <c r="E134" s="23"/>
      <c r="F134" s="23"/>
      <c r="G134" s="24"/>
      <c r="H134" s="23"/>
      <c r="I134" s="25"/>
      <c r="J134" s="26"/>
      <c r="K134" s="15">
        <f t="shared" si="8"/>
        <v>0</v>
      </c>
      <c r="L134" s="16" t="str">
        <f>IFERROR(VALUE(TEXT(IFERROR(IFERROR(VLOOKUP($M134,#REF!,5,0),VLOOKUP($M134,#REF!,3,0)),0)+$K134,"dd/mm/aaaa hh:mm")),"-")</f>
        <v>-</v>
      </c>
      <c r="M134" s="27"/>
      <c r="N134" s="23"/>
      <c r="O134" s="23"/>
      <c r="P134" s="25"/>
      <c r="Q134" s="28"/>
      <c r="R134" s="29"/>
    </row>
    <row r="135" spans="1:18" ht="20.100000000000001" customHeight="1" x14ac:dyDescent="0.25">
      <c r="A135" s="1" t="str">
        <f t="shared" ref="A135:A198" si="9">IF($M135="","",TEXT($K135,"dd/mm/aa hh")&amp;" "&amp;$E135&amp;" "&amp;$I135&amp;" "&amp;$M135&amp;" "&amp;$N135&amp;" "&amp;$O135)</f>
        <v/>
      </c>
      <c r="B135" s="1" t="str">
        <f t="shared" ref="B135:B198" si="10">IF($M135="","",TEXT($L135,"dd/mm/aa hh")&amp;" "&amp;$E135&amp;" "&amp;$I135&amp;" "&amp;$M135&amp;" "&amp;$N135&amp;" "&amp;$O135)</f>
        <v/>
      </c>
      <c r="C135" s="1" t="str">
        <f t="shared" ref="C135:C198" si="11">IF($M135="","",TEXT($K135,"dd/mm/aa hh")&amp;" "&amp;$M135&amp;" "&amp;$N135)</f>
        <v/>
      </c>
      <c r="D135" s="22"/>
      <c r="E135" s="23"/>
      <c r="F135" s="23"/>
      <c r="G135" s="24"/>
      <c r="H135" s="23"/>
      <c r="I135" s="25"/>
      <c r="J135" s="26"/>
      <c r="K135" s="15">
        <f t="shared" si="8"/>
        <v>0</v>
      </c>
      <c r="L135" s="16" t="str">
        <f>IFERROR(VALUE(TEXT(IFERROR(IFERROR(VLOOKUP($M135,#REF!,5,0),VLOOKUP($M135,#REF!,3,0)),0)+$K135,"dd/mm/aaaa hh:mm")),"-")</f>
        <v>-</v>
      </c>
      <c r="M135" s="27"/>
      <c r="N135" s="23"/>
      <c r="O135" s="23"/>
      <c r="P135" s="25"/>
      <c r="Q135" s="28"/>
      <c r="R135" s="29"/>
    </row>
    <row r="136" spans="1:18" ht="20.100000000000001" customHeight="1" x14ac:dyDescent="0.25">
      <c r="A136" s="1" t="str">
        <f t="shared" si="9"/>
        <v/>
      </c>
      <c r="B136" s="1" t="str">
        <f t="shared" si="10"/>
        <v/>
      </c>
      <c r="C136" s="1" t="str">
        <f t="shared" si="11"/>
        <v/>
      </c>
      <c r="D136" s="22"/>
      <c r="E136" s="23"/>
      <c r="F136" s="23"/>
      <c r="G136" s="24"/>
      <c r="H136" s="23"/>
      <c r="I136" s="25"/>
      <c r="J136" s="26"/>
      <c r="K136" s="15">
        <f t="shared" si="8"/>
        <v>0</v>
      </c>
      <c r="L136" s="16" t="str">
        <f>IFERROR(VALUE(TEXT(IFERROR(IFERROR(VLOOKUP($M136,#REF!,5,0),VLOOKUP($M136,#REF!,3,0)),0)+$K136,"dd/mm/aaaa hh:mm")),"-")</f>
        <v>-</v>
      </c>
      <c r="M136" s="27"/>
      <c r="N136" s="23"/>
      <c r="O136" s="23"/>
      <c r="P136" s="25"/>
      <c r="Q136" s="28"/>
      <c r="R136" s="29"/>
    </row>
    <row r="137" spans="1:18" ht="20.100000000000001" customHeight="1" x14ac:dyDescent="0.25">
      <c r="A137" s="1" t="str">
        <f t="shared" si="9"/>
        <v/>
      </c>
      <c r="B137" s="1" t="str">
        <f t="shared" si="10"/>
        <v/>
      </c>
      <c r="C137" s="1" t="str">
        <f t="shared" si="11"/>
        <v/>
      </c>
      <c r="D137" s="22"/>
      <c r="E137" s="23"/>
      <c r="F137" s="23"/>
      <c r="G137" s="24"/>
      <c r="H137" s="23"/>
      <c r="I137" s="25"/>
      <c r="J137" s="26"/>
      <c r="K137" s="15">
        <f t="shared" si="8"/>
        <v>0</v>
      </c>
      <c r="L137" s="16" t="str">
        <f>IFERROR(VALUE(TEXT(IFERROR(IFERROR(VLOOKUP($M137,#REF!,5,0),VLOOKUP($M137,#REF!,3,0)),0)+$K137,"dd/mm/aaaa hh:mm")),"-")</f>
        <v>-</v>
      </c>
      <c r="M137" s="27"/>
      <c r="N137" s="23"/>
      <c r="O137" s="23"/>
      <c r="P137" s="25"/>
      <c r="Q137" s="28"/>
      <c r="R137" s="29"/>
    </row>
    <row r="138" spans="1:18" ht="20.100000000000001" customHeight="1" x14ac:dyDescent="0.25">
      <c r="A138" s="1" t="str">
        <f t="shared" si="9"/>
        <v/>
      </c>
      <c r="B138" s="1" t="str">
        <f t="shared" si="10"/>
        <v/>
      </c>
      <c r="C138" s="1" t="str">
        <f t="shared" si="11"/>
        <v/>
      </c>
      <c r="D138" s="22"/>
      <c r="E138" s="23"/>
      <c r="F138" s="23"/>
      <c r="G138" s="24"/>
      <c r="H138" s="23"/>
      <c r="I138" s="25"/>
      <c r="J138" s="26"/>
      <c r="K138" s="15">
        <f t="shared" si="8"/>
        <v>0</v>
      </c>
      <c r="L138" s="16" t="str">
        <f>IFERROR(VALUE(TEXT(IFERROR(IFERROR(VLOOKUP($M138,#REF!,5,0),VLOOKUP($M138,#REF!,3,0)),0)+$K138,"dd/mm/aaaa hh:mm")),"-")</f>
        <v>-</v>
      </c>
      <c r="M138" s="27"/>
      <c r="N138" s="23"/>
      <c r="O138" s="23"/>
      <c r="P138" s="25"/>
      <c r="Q138" s="28"/>
      <c r="R138" s="29"/>
    </row>
    <row r="139" spans="1:18" ht="20.100000000000001" customHeight="1" x14ac:dyDescent="0.25">
      <c r="A139" s="1" t="str">
        <f t="shared" si="9"/>
        <v/>
      </c>
      <c r="B139" s="1" t="str">
        <f t="shared" si="10"/>
        <v/>
      </c>
      <c r="C139" s="1" t="str">
        <f t="shared" si="11"/>
        <v/>
      </c>
      <c r="D139" s="22"/>
      <c r="E139" s="23"/>
      <c r="F139" s="23"/>
      <c r="G139" s="24"/>
      <c r="H139" s="23"/>
      <c r="I139" s="25"/>
      <c r="J139" s="26"/>
      <c r="K139" s="15">
        <f t="shared" si="8"/>
        <v>0</v>
      </c>
      <c r="L139" s="16" t="str">
        <f>IFERROR(VALUE(TEXT(IFERROR(IFERROR(VLOOKUP($M139,#REF!,5,0),VLOOKUP($M139,#REF!,3,0)),0)+$K139,"dd/mm/aaaa hh:mm")),"-")</f>
        <v>-</v>
      </c>
      <c r="M139" s="27"/>
      <c r="N139" s="23"/>
      <c r="O139" s="23"/>
      <c r="P139" s="25"/>
      <c r="Q139" s="28"/>
      <c r="R139" s="29"/>
    </row>
    <row r="140" spans="1:18" ht="20.100000000000001" customHeight="1" x14ac:dyDescent="0.25">
      <c r="A140" s="1" t="str">
        <f t="shared" si="9"/>
        <v/>
      </c>
      <c r="B140" s="1" t="str">
        <f t="shared" si="10"/>
        <v/>
      </c>
      <c r="C140" s="1" t="str">
        <f t="shared" si="11"/>
        <v/>
      </c>
      <c r="D140" s="22"/>
      <c r="E140" s="23"/>
      <c r="F140" s="23"/>
      <c r="G140" s="24"/>
      <c r="H140" s="23"/>
      <c r="I140" s="25"/>
      <c r="J140" s="26"/>
      <c r="K140" s="15">
        <f t="shared" si="8"/>
        <v>0</v>
      </c>
      <c r="L140" s="16" t="str">
        <f>IFERROR(VALUE(TEXT(IFERROR(IFERROR(VLOOKUP($M140,#REF!,5,0),VLOOKUP($M140,#REF!,3,0)),0)+$K140,"dd/mm/aaaa hh:mm")),"-")</f>
        <v>-</v>
      </c>
      <c r="M140" s="27"/>
      <c r="N140" s="23"/>
      <c r="O140" s="23"/>
      <c r="P140" s="25"/>
      <c r="Q140" s="28"/>
      <c r="R140" s="29"/>
    </row>
    <row r="141" spans="1:18" ht="20.100000000000001" customHeight="1" x14ac:dyDescent="0.25">
      <c r="A141" s="1" t="str">
        <f t="shared" si="9"/>
        <v/>
      </c>
      <c r="B141" s="1" t="str">
        <f t="shared" si="10"/>
        <v/>
      </c>
      <c r="C141" s="1" t="str">
        <f t="shared" si="11"/>
        <v/>
      </c>
      <c r="D141" s="22"/>
      <c r="E141" s="23"/>
      <c r="F141" s="23"/>
      <c r="G141" s="24"/>
      <c r="H141" s="23"/>
      <c r="I141" s="25"/>
      <c r="J141" s="26"/>
      <c r="K141" s="15">
        <f t="shared" si="8"/>
        <v>0</v>
      </c>
      <c r="L141" s="16" t="str">
        <f>IFERROR(VALUE(TEXT(IFERROR(IFERROR(VLOOKUP($M141,#REF!,5,0),VLOOKUP($M141,#REF!,3,0)),0)+$K141,"dd/mm/aaaa hh:mm")),"-")</f>
        <v>-</v>
      </c>
      <c r="M141" s="27"/>
      <c r="N141" s="23"/>
      <c r="O141" s="23"/>
      <c r="P141" s="25"/>
      <c r="Q141" s="28"/>
      <c r="R141" s="29"/>
    </row>
    <row r="142" spans="1:18" ht="20.100000000000001" customHeight="1" x14ac:dyDescent="0.25">
      <c r="A142" s="1" t="str">
        <f t="shared" si="9"/>
        <v/>
      </c>
      <c r="B142" s="1" t="str">
        <f t="shared" si="10"/>
        <v/>
      </c>
      <c r="C142" s="1" t="str">
        <f t="shared" si="11"/>
        <v/>
      </c>
      <c r="D142" s="22"/>
      <c r="E142" s="23"/>
      <c r="F142" s="23"/>
      <c r="G142" s="24"/>
      <c r="H142" s="23"/>
      <c r="I142" s="25"/>
      <c r="J142" s="26"/>
      <c r="K142" s="15">
        <f t="shared" si="8"/>
        <v>0</v>
      </c>
      <c r="L142" s="16" t="str">
        <f>IFERROR(VALUE(TEXT(IFERROR(IFERROR(VLOOKUP($M142,#REF!,5,0),VLOOKUP($M142,#REF!,3,0)),0)+$K142,"dd/mm/aaaa hh:mm")),"-")</f>
        <v>-</v>
      </c>
      <c r="M142" s="27"/>
      <c r="N142" s="23"/>
      <c r="O142" s="23"/>
      <c r="P142" s="25"/>
      <c r="Q142" s="28"/>
      <c r="R142" s="29"/>
    </row>
    <row r="143" spans="1:18" ht="20.100000000000001" customHeight="1" x14ac:dyDescent="0.25">
      <c r="A143" s="1" t="str">
        <f t="shared" si="9"/>
        <v/>
      </c>
      <c r="B143" s="1" t="str">
        <f t="shared" si="10"/>
        <v/>
      </c>
      <c r="C143" s="1" t="str">
        <f t="shared" si="11"/>
        <v/>
      </c>
      <c r="D143" s="22"/>
      <c r="E143" s="23"/>
      <c r="F143" s="23"/>
      <c r="G143" s="24"/>
      <c r="H143" s="23"/>
      <c r="I143" s="25"/>
      <c r="J143" s="26"/>
      <c r="K143" s="15">
        <f t="shared" ref="K143:K206" si="12">IFERROR(VALUE(J143),"-")</f>
        <v>0</v>
      </c>
      <c r="L143" s="16" t="str">
        <f>IFERROR(VALUE(TEXT(IFERROR(IFERROR(VLOOKUP($M143,#REF!,5,0),VLOOKUP($M143,#REF!,3,0)),0)+$K143,"dd/mm/aaaa hh:mm")),"-")</f>
        <v>-</v>
      </c>
      <c r="M143" s="27"/>
      <c r="N143" s="23"/>
      <c r="O143" s="23"/>
      <c r="P143" s="25"/>
      <c r="Q143" s="28"/>
      <c r="R143" s="29"/>
    </row>
    <row r="144" spans="1:18" ht="20.100000000000001" customHeight="1" x14ac:dyDescent="0.25">
      <c r="A144" s="1" t="str">
        <f t="shared" si="9"/>
        <v/>
      </c>
      <c r="B144" s="1" t="str">
        <f t="shared" si="10"/>
        <v/>
      </c>
      <c r="C144" s="1" t="str">
        <f t="shared" si="11"/>
        <v/>
      </c>
      <c r="D144" s="22"/>
      <c r="E144" s="23"/>
      <c r="F144" s="23"/>
      <c r="G144" s="24"/>
      <c r="H144" s="23"/>
      <c r="I144" s="25"/>
      <c r="J144" s="26"/>
      <c r="K144" s="15">
        <f t="shared" si="12"/>
        <v>0</v>
      </c>
      <c r="L144" s="16" t="str">
        <f>IFERROR(VALUE(TEXT(IFERROR(IFERROR(VLOOKUP($M144,#REF!,5,0),VLOOKUP($M144,#REF!,3,0)),0)+$K144,"dd/mm/aaaa hh:mm")),"-")</f>
        <v>-</v>
      </c>
      <c r="M144" s="27"/>
      <c r="N144" s="23"/>
      <c r="O144" s="23"/>
      <c r="P144" s="25"/>
      <c r="Q144" s="28"/>
      <c r="R144" s="29"/>
    </row>
    <row r="145" spans="1:18" ht="20.100000000000001" customHeight="1" x14ac:dyDescent="0.25">
      <c r="A145" s="1" t="str">
        <f t="shared" si="9"/>
        <v/>
      </c>
      <c r="B145" s="1" t="str">
        <f t="shared" si="10"/>
        <v/>
      </c>
      <c r="C145" s="1" t="str">
        <f t="shared" si="11"/>
        <v/>
      </c>
      <c r="D145" s="22"/>
      <c r="E145" s="23"/>
      <c r="F145" s="23"/>
      <c r="G145" s="24"/>
      <c r="H145" s="23"/>
      <c r="I145" s="25"/>
      <c r="J145" s="26"/>
      <c r="K145" s="15">
        <f t="shared" si="12"/>
        <v>0</v>
      </c>
      <c r="L145" s="16" t="str">
        <f>IFERROR(VALUE(TEXT(IFERROR(IFERROR(VLOOKUP($M145,#REF!,5,0),VLOOKUP($M145,#REF!,3,0)),0)+$K145,"dd/mm/aaaa hh:mm")),"-")</f>
        <v>-</v>
      </c>
      <c r="M145" s="27"/>
      <c r="N145" s="23"/>
      <c r="O145" s="23"/>
      <c r="P145" s="25"/>
      <c r="Q145" s="28"/>
      <c r="R145" s="29"/>
    </row>
    <row r="146" spans="1:18" ht="20.100000000000001" customHeight="1" x14ac:dyDescent="0.25">
      <c r="A146" s="1" t="str">
        <f t="shared" si="9"/>
        <v/>
      </c>
      <c r="B146" s="1" t="str">
        <f t="shared" si="10"/>
        <v/>
      </c>
      <c r="C146" s="1" t="str">
        <f t="shared" si="11"/>
        <v/>
      </c>
      <c r="D146" s="22"/>
      <c r="E146" s="23"/>
      <c r="F146" s="23"/>
      <c r="G146" s="24"/>
      <c r="H146" s="23"/>
      <c r="I146" s="25"/>
      <c r="J146" s="26"/>
      <c r="K146" s="15">
        <f t="shared" si="12"/>
        <v>0</v>
      </c>
      <c r="L146" s="16" t="str">
        <f>IFERROR(VALUE(TEXT(IFERROR(IFERROR(VLOOKUP($M146,#REF!,5,0),VLOOKUP($M146,#REF!,3,0)),0)+$K146,"dd/mm/aaaa hh:mm")),"-")</f>
        <v>-</v>
      </c>
      <c r="M146" s="27"/>
      <c r="N146" s="23"/>
      <c r="O146" s="23"/>
      <c r="P146" s="25"/>
      <c r="Q146" s="28"/>
      <c r="R146" s="29"/>
    </row>
    <row r="147" spans="1:18" ht="20.100000000000001" customHeight="1" x14ac:dyDescent="0.25">
      <c r="A147" s="1" t="str">
        <f t="shared" si="9"/>
        <v/>
      </c>
      <c r="B147" s="1" t="str">
        <f t="shared" si="10"/>
        <v/>
      </c>
      <c r="C147" s="1" t="str">
        <f t="shared" si="11"/>
        <v/>
      </c>
      <c r="D147" s="22"/>
      <c r="E147" s="23"/>
      <c r="F147" s="23"/>
      <c r="G147" s="24"/>
      <c r="H147" s="23"/>
      <c r="I147" s="25"/>
      <c r="J147" s="26"/>
      <c r="K147" s="15">
        <f t="shared" si="12"/>
        <v>0</v>
      </c>
      <c r="L147" s="16" t="str">
        <f>IFERROR(VALUE(TEXT(IFERROR(IFERROR(VLOOKUP($M147,#REF!,5,0),VLOOKUP($M147,#REF!,3,0)),0)+$K147,"dd/mm/aaaa hh:mm")),"-")</f>
        <v>-</v>
      </c>
      <c r="M147" s="27"/>
      <c r="N147" s="23"/>
      <c r="O147" s="23"/>
      <c r="P147" s="25"/>
      <c r="Q147" s="28"/>
      <c r="R147" s="29"/>
    </row>
    <row r="148" spans="1:18" ht="20.100000000000001" customHeight="1" x14ac:dyDescent="0.25">
      <c r="A148" s="1" t="str">
        <f t="shared" si="9"/>
        <v/>
      </c>
      <c r="B148" s="1" t="str">
        <f t="shared" si="10"/>
        <v/>
      </c>
      <c r="C148" s="1" t="str">
        <f t="shared" si="11"/>
        <v/>
      </c>
      <c r="D148" s="22"/>
      <c r="E148" s="23"/>
      <c r="F148" s="23"/>
      <c r="G148" s="24"/>
      <c r="H148" s="23"/>
      <c r="I148" s="25"/>
      <c r="J148" s="26"/>
      <c r="K148" s="15">
        <f t="shared" si="12"/>
        <v>0</v>
      </c>
      <c r="L148" s="16" t="str">
        <f>IFERROR(VALUE(TEXT(IFERROR(IFERROR(VLOOKUP($M148,#REF!,5,0),VLOOKUP($M148,#REF!,3,0)),0)+$K148,"dd/mm/aaaa hh:mm")),"-")</f>
        <v>-</v>
      </c>
      <c r="M148" s="27"/>
      <c r="N148" s="23"/>
      <c r="O148" s="23"/>
      <c r="P148" s="25"/>
      <c r="Q148" s="28"/>
      <c r="R148" s="29"/>
    </row>
    <row r="149" spans="1:18" ht="20.100000000000001" customHeight="1" x14ac:dyDescent="0.25">
      <c r="A149" s="1" t="str">
        <f t="shared" si="9"/>
        <v/>
      </c>
      <c r="B149" s="1" t="str">
        <f t="shared" si="10"/>
        <v/>
      </c>
      <c r="C149" s="1" t="str">
        <f t="shared" si="11"/>
        <v/>
      </c>
      <c r="D149" s="22"/>
      <c r="E149" s="23"/>
      <c r="F149" s="23"/>
      <c r="G149" s="24"/>
      <c r="H149" s="23"/>
      <c r="I149" s="25"/>
      <c r="J149" s="26"/>
      <c r="K149" s="15">
        <f t="shared" si="12"/>
        <v>0</v>
      </c>
      <c r="L149" s="16" t="str">
        <f>IFERROR(VALUE(TEXT(IFERROR(IFERROR(VLOOKUP($M149,#REF!,5,0),VLOOKUP($M149,#REF!,3,0)),0)+$K149,"dd/mm/aaaa hh:mm")),"-")</f>
        <v>-</v>
      </c>
      <c r="M149" s="27"/>
      <c r="N149" s="23"/>
      <c r="O149" s="23"/>
      <c r="P149" s="25"/>
      <c r="Q149" s="28"/>
      <c r="R149" s="29"/>
    </row>
    <row r="150" spans="1:18" ht="20.100000000000001" customHeight="1" x14ac:dyDescent="0.25">
      <c r="A150" s="1" t="str">
        <f t="shared" si="9"/>
        <v/>
      </c>
      <c r="B150" s="1" t="str">
        <f t="shared" si="10"/>
        <v/>
      </c>
      <c r="C150" s="1" t="str">
        <f t="shared" si="11"/>
        <v/>
      </c>
      <c r="D150" s="22"/>
      <c r="E150" s="23"/>
      <c r="F150" s="23"/>
      <c r="G150" s="24"/>
      <c r="H150" s="23"/>
      <c r="I150" s="25"/>
      <c r="J150" s="26"/>
      <c r="K150" s="15">
        <f t="shared" si="12"/>
        <v>0</v>
      </c>
      <c r="L150" s="16" t="str">
        <f>IFERROR(VALUE(TEXT(IFERROR(IFERROR(VLOOKUP($M150,#REF!,5,0),VLOOKUP($M150,#REF!,3,0)),0)+$K150,"dd/mm/aaaa hh:mm")),"-")</f>
        <v>-</v>
      </c>
      <c r="M150" s="27"/>
      <c r="N150" s="23"/>
      <c r="O150" s="23"/>
      <c r="P150" s="25"/>
      <c r="Q150" s="28"/>
      <c r="R150" s="29"/>
    </row>
    <row r="151" spans="1:18" ht="20.100000000000001" customHeight="1" x14ac:dyDescent="0.25">
      <c r="A151" s="1" t="str">
        <f t="shared" si="9"/>
        <v/>
      </c>
      <c r="B151" s="1" t="str">
        <f t="shared" si="10"/>
        <v/>
      </c>
      <c r="C151" s="1" t="str">
        <f t="shared" si="11"/>
        <v/>
      </c>
      <c r="D151" s="22"/>
      <c r="E151" s="23"/>
      <c r="F151" s="23"/>
      <c r="G151" s="24"/>
      <c r="H151" s="23"/>
      <c r="I151" s="25"/>
      <c r="J151" s="26"/>
      <c r="K151" s="15">
        <f t="shared" si="12"/>
        <v>0</v>
      </c>
      <c r="L151" s="16" t="str">
        <f>IFERROR(VALUE(TEXT(IFERROR(IFERROR(VLOOKUP($M151,#REF!,5,0),VLOOKUP($M151,#REF!,3,0)),0)+$K151,"dd/mm/aaaa hh:mm")),"-")</f>
        <v>-</v>
      </c>
      <c r="M151" s="27"/>
      <c r="N151" s="23"/>
      <c r="O151" s="23"/>
      <c r="P151" s="25"/>
      <c r="Q151" s="28"/>
      <c r="R151" s="29"/>
    </row>
    <row r="152" spans="1:18" ht="20.100000000000001" customHeight="1" x14ac:dyDescent="0.25">
      <c r="A152" s="1" t="str">
        <f t="shared" si="9"/>
        <v/>
      </c>
      <c r="B152" s="1" t="str">
        <f t="shared" si="10"/>
        <v/>
      </c>
      <c r="C152" s="1" t="str">
        <f t="shared" si="11"/>
        <v/>
      </c>
      <c r="D152" s="22"/>
      <c r="E152" s="23"/>
      <c r="F152" s="23"/>
      <c r="G152" s="24"/>
      <c r="H152" s="23"/>
      <c r="I152" s="25"/>
      <c r="J152" s="26"/>
      <c r="K152" s="15">
        <f t="shared" si="12"/>
        <v>0</v>
      </c>
      <c r="L152" s="16" t="str">
        <f>IFERROR(VALUE(TEXT(IFERROR(IFERROR(VLOOKUP($M152,#REF!,5,0),VLOOKUP($M152,#REF!,3,0)),0)+$K152,"dd/mm/aaaa hh:mm")),"-")</f>
        <v>-</v>
      </c>
      <c r="M152" s="27"/>
      <c r="N152" s="23"/>
      <c r="O152" s="23"/>
      <c r="P152" s="25"/>
      <c r="Q152" s="28"/>
      <c r="R152" s="29"/>
    </row>
    <row r="153" spans="1:18" ht="20.100000000000001" customHeight="1" x14ac:dyDescent="0.25">
      <c r="A153" s="1" t="str">
        <f t="shared" si="9"/>
        <v/>
      </c>
      <c r="B153" s="1" t="str">
        <f t="shared" si="10"/>
        <v/>
      </c>
      <c r="C153" s="1" t="str">
        <f t="shared" si="11"/>
        <v/>
      </c>
      <c r="D153" s="22"/>
      <c r="E153" s="23"/>
      <c r="F153" s="23"/>
      <c r="G153" s="24"/>
      <c r="H153" s="23"/>
      <c r="I153" s="25"/>
      <c r="J153" s="26"/>
      <c r="K153" s="15">
        <f t="shared" si="12"/>
        <v>0</v>
      </c>
      <c r="L153" s="16" t="str">
        <f>IFERROR(VALUE(TEXT(IFERROR(IFERROR(VLOOKUP($M153,#REF!,5,0),VLOOKUP($M153,#REF!,3,0)),0)+$K153,"dd/mm/aaaa hh:mm")),"-")</f>
        <v>-</v>
      </c>
      <c r="M153" s="27"/>
      <c r="N153" s="23"/>
      <c r="O153" s="23"/>
      <c r="P153" s="25"/>
      <c r="Q153" s="28"/>
      <c r="R153" s="29"/>
    </row>
    <row r="154" spans="1:18" ht="20.100000000000001" customHeight="1" x14ac:dyDescent="0.25">
      <c r="A154" s="1" t="str">
        <f t="shared" si="9"/>
        <v/>
      </c>
      <c r="B154" s="1" t="str">
        <f t="shared" si="10"/>
        <v/>
      </c>
      <c r="C154" s="1" t="str">
        <f t="shared" si="11"/>
        <v/>
      </c>
      <c r="D154" s="22"/>
      <c r="E154" s="23"/>
      <c r="F154" s="23"/>
      <c r="G154" s="24"/>
      <c r="H154" s="23"/>
      <c r="I154" s="25"/>
      <c r="J154" s="26"/>
      <c r="K154" s="15">
        <f t="shared" si="12"/>
        <v>0</v>
      </c>
      <c r="L154" s="16" t="str">
        <f>IFERROR(VALUE(TEXT(IFERROR(IFERROR(VLOOKUP($M154,#REF!,5,0),VLOOKUP($M154,#REF!,3,0)),0)+$K154,"dd/mm/aaaa hh:mm")),"-")</f>
        <v>-</v>
      </c>
      <c r="M154" s="27"/>
      <c r="N154" s="23"/>
      <c r="O154" s="23"/>
      <c r="P154" s="25"/>
      <c r="Q154" s="28"/>
      <c r="R154" s="29"/>
    </row>
    <row r="155" spans="1:18" ht="20.100000000000001" customHeight="1" x14ac:dyDescent="0.25">
      <c r="A155" s="1" t="str">
        <f t="shared" si="9"/>
        <v/>
      </c>
      <c r="B155" s="1" t="str">
        <f t="shared" si="10"/>
        <v/>
      </c>
      <c r="C155" s="1" t="str">
        <f t="shared" si="11"/>
        <v/>
      </c>
      <c r="D155" s="22"/>
      <c r="E155" s="23"/>
      <c r="F155" s="23"/>
      <c r="G155" s="24"/>
      <c r="H155" s="23"/>
      <c r="I155" s="25"/>
      <c r="J155" s="26"/>
      <c r="K155" s="15">
        <f t="shared" si="12"/>
        <v>0</v>
      </c>
      <c r="L155" s="16" t="str">
        <f>IFERROR(VALUE(TEXT(IFERROR(IFERROR(VLOOKUP($M155,#REF!,5,0),VLOOKUP($M155,#REF!,3,0)),0)+$K155,"dd/mm/aaaa hh:mm")),"-")</f>
        <v>-</v>
      </c>
      <c r="M155" s="27"/>
      <c r="N155" s="23"/>
      <c r="O155" s="23"/>
      <c r="P155" s="25"/>
      <c r="Q155" s="28"/>
      <c r="R155" s="29"/>
    </row>
    <row r="156" spans="1:18" ht="20.100000000000001" customHeight="1" x14ac:dyDescent="0.25">
      <c r="A156" s="1" t="str">
        <f t="shared" si="9"/>
        <v/>
      </c>
      <c r="B156" s="1" t="str">
        <f t="shared" si="10"/>
        <v/>
      </c>
      <c r="C156" s="1" t="str">
        <f t="shared" si="11"/>
        <v/>
      </c>
      <c r="D156" s="22"/>
      <c r="E156" s="23"/>
      <c r="F156" s="23"/>
      <c r="G156" s="24"/>
      <c r="H156" s="23"/>
      <c r="I156" s="25"/>
      <c r="J156" s="26"/>
      <c r="K156" s="15">
        <f t="shared" si="12"/>
        <v>0</v>
      </c>
      <c r="L156" s="16" t="str">
        <f>IFERROR(VALUE(TEXT(IFERROR(IFERROR(VLOOKUP($M156,#REF!,5,0),VLOOKUP($M156,#REF!,3,0)),0)+$K156,"dd/mm/aaaa hh:mm")),"-")</f>
        <v>-</v>
      </c>
      <c r="M156" s="27"/>
      <c r="N156" s="23"/>
      <c r="O156" s="23"/>
      <c r="P156" s="25"/>
      <c r="Q156" s="28"/>
      <c r="R156" s="29"/>
    </row>
    <row r="157" spans="1:18" ht="20.100000000000001" customHeight="1" x14ac:dyDescent="0.25">
      <c r="A157" s="1" t="str">
        <f t="shared" si="9"/>
        <v/>
      </c>
      <c r="B157" s="1" t="str">
        <f t="shared" si="10"/>
        <v/>
      </c>
      <c r="C157" s="1" t="str">
        <f t="shared" si="11"/>
        <v/>
      </c>
      <c r="D157" s="22"/>
      <c r="E157" s="23"/>
      <c r="F157" s="23"/>
      <c r="G157" s="24"/>
      <c r="H157" s="23"/>
      <c r="I157" s="25"/>
      <c r="J157" s="26"/>
      <c r="K157" s="15">
        <f t="shared" si="12"/>
        <v>0</v>
      </c>
      <c r="L157" s="16" t="str">
        <f>IFERROR(VALUE(TEXT(IFERROR(IFERROR(VLOOKUP($M157,#REF!,5,0),VLOOKUP($M157,#REF!,3,0)),0)+$K157,"dd/mm/aaaa hh:mm")),"-")</f>
        <v>-</v>
      </c>
      <c r="M157" s="27"/>
      <c r="N157" s="23"/>
      <c r="O157" s="23"/>
      <c r="P157" s="25"/>
      <c r="Q157" s="28"/>
      <c r="R157" s="29"/>
    </row>
    <row r="158" spans="1:18" ht="20.100000000000001" customHeight="1" x14ac:dyDescent="0.25">
      <c r="A158" s="1" t="str">
        <f t="shared" si="9"/>
        <v/>
      </c>
      <c r="B158" s="1" t="str">
        <f t="shared" si="10"/>
        <v/>
      </c>
      <c r="C158" s="1" t="str">
        <f t="shared" si="11"/>
        <v/>
      </c>
      <c r="D158" s="22"/>
      <c r="E158" s="23"/>
      <c r="F158" s="23"/>
      <c r="G158" s="24"/>
      <c r="H158" s="23"/>
      <c r="I158" s="25"/>
      <c r="J158" s="26"/>
      <c r="K158" s="15">
        <f t="shared" si="12"/>
        <v>0</v>
      </c>
      <c r="L158" s="16" t="str">
        <f>IFERROR(VALUE(TEXT(IFERROR(IFERROR(VLOOKUP($M158,#REF!,5,0),VLOOKUP($M158,#REF!,3,0)),0)+$K158,"dd/mm/aaaa hh:mm")),"-")</f>
        <v>-</v>
      </c>
      <c r="M158" s="27"/>
      <c r="N158" s="23"/>
      <c r="O158" s="23"/>
      <c r="P158" s="25"/>
      <c r="Q158" s="28"/>
      <c r="R158" s="29"/>
    </row>
    <row r="159" spans="1:18" ht="20.100000000000001" customHeight="1" x14ac:dyDescent="0.25">
      <c r="A159" s="1" t="str">
        <f t="shared" si="9"/>
        <v/>
      </c>
      <c r="B159" s="1" t="str">
        <f t="shared" si="10"/>
        <v/>
      </c>
      <c r="C159" s="1" t="str">
        <f t="shared" si="11"/>
        <v/>
      </c>
      <c r="D159" s="22"/>
      <c r="E159" s="23"/>
      <c r="F159" s="23"/>
      <c r="G159" s="24"/>
      <c r="H159" s="23"/>
      <c r="I159" s="25"/>
      <c r="J159" s="26"/>
      <c r="K159" s="15">
        <f t="shared" si="12"/>
        <v>0</v>
      </c>
      <c r="L159" s="16" t="str">
        <f>IFERROR(VALUE(TEXT(IFERROR(IFERROR(VLOOKUP($M159,#REF!,5,0),VLOOKUP($M159,#REF!,3,0)),0)+$K159,"dd/mm/aaaa hh:mm")),"-")</f>
        <v>-</v>
      </c>
      <c r="M159" s="27"/>
      <c r="N159" s="23"/>
      <c r="O159" s="23"/>
      <c r="P159" s="25"/>
      <c r="Q159" s="28"/>
      <c r="R159" s="29"/>
    </row>
    <row r="160" spans="1:18" ht="20.100000000000001" customHeight="1" x14ac:dyDescent="0.25">
      <c r="A160" s="1" t="str">
        <f t="shared" si="9"/>
        <v/>
      </c>
      <c r="B160" s="1" t="str">
        <f t="shared" si="10"/>
        <v/>
      </c>
      <c r="C160" s="1" t="str">
        <f t="shared" si="11"/>
        <v/>
      </c>
      <c r="D160" s="22"/>
      <c r="E160" s="23"/>
      <c r="F160" s="23"/>
      <c r="G160" s="24"/>
      <c r="H160" s="23"/>
      <c r="I160" s="25"/>
      <c r="J160" s="26"/>
      <c r="K160" s="15">
        <f t="shared" si="12"/>
        <v>0</v>
      </c>
      <c r="L160" s="16" t="str">
        <f>IFERROR(VALUE(TEXT(IFERROR(IFERROR(VLOOKUP($M160,#REF!,5,0),VLOOKUP($M160,#REF!,3,0)),0)+$K160,"dd/mm/aaaa hh:mm")),"-")</f>
        <v>-</v>
      </c>
      <c r="M160" s="27"/>
      <c r="N160" s="23"/>
      <c r="O160" s="23"/>
      <c r="P160" s="25"/>
      <c r="Q160" s="28"/>
      <c r="R160" s="29"/>
    </row>
    <row r="161" spans="1:18" ht="20.100000000000001" customHeight="1" x14ac:dyDescent="0.25">
      <c r="A161" s="1" t="str">
        <f t="shared" si="9"/>
        <v/>
      </c>
      <c r="B161" s="1" t="str">
        <f t="shared" si="10"/>
        <v/>
      </c>
      <c r="C161" s="1" t="str">
        <f t="shared" si="11"/>
        <v/>
      </c>
      <c r="D161" s="22"/>
      <c r="E161" s="23"/>
      <c r="F161" s="23"/>
      <c r="G161" s="24"/>
      <c r="H161" s="23"/>
      <c r="I161" s="25"/>
      <c r="J161" s="26"/>
      <c r="K161" s="15">
        <f t="shared" si="12"/>
        <v>0</v>
      </c>
      <c r="L161" s="16" t="str">
        <f>IFERROR(VALUE(TEXT(IFERROR(IFERROR(VLOOKUP($M161,#REF!,5,0),VLOOKUP($M161,#REF!,3,0)),0)+$K161,"dd/mm/aaaa hh:mm")),"-")</f>
        <v>-</v>
      </c>
      <c r="M161" s="27"/>
      <c r="N161" s="23"/>
      <c r="O161" s="23"/>
      <c r="P161" s="25"/>
      <c r="Q161" s="28"/>
      <c r="R161" s="29"/>
    </row>
    <row r="162" spans="1:18" ht="20.100000000000001" customHeight="1" x14ac:dyDescent="0.25">
      <c r="A162" s="1" t="str">
        <f t="shared" si="9"/>
        <v/>
      </c>
      <c r="B162" s="1" t="str">
        <f t="shared" si="10"/>
        <v/>
      </c>
      <c r="C162" s="1" t="str">
        <f t="shared" si="11"/>
        <v/>
      </c>
      <c r="D162" s="22"/>
      <c r="E162" s="23"/>
      <c r="F162" s="23"/>
      <c r="G162" s="24"/>
      <c r="H162" s="23"/>
      <c r="I162" s="25"/>
      <c r="J162" s="26"/>
      <c r="K162" s="15">
        <f t="shared" si="12"/>
        <v>0</v>
      </c>
      <c r="L162" s="16" t="str">
        <f>IFERROR(VALUE(TEXT(IFERROR(IFERROR(VLOOKUP($M162,#REF!,5,0),VLOOKUP($M162,#REF!,3,0)),0)+$K162,"dd/mm/aaaa hh:mm")),"-")</f>
        <v>-</v>
      </c>
      <c r="M162" s="27"/>
      <c r="N162" s="23"/>
      <c r="O162" s="23"/>
      <c r="P162" s="25"/>
      <c r="Q162" s="28"/>
      <c r="R162" s="29"/>
    </row>
    <row r="163" spans="1:18" ht="20.100000000000001" customHeight="1" x14ac:dyDescent="0.25">
      <c r="A163" s="1" t="str">
        <f t="shared" si="9"/>
        <v/>
      </c>
      <c r="B163" s="1" t="str">
        <f t="shared" si="10"/>
        <v/>
      </c>
      <c r="C163" s="1" t="str">
        <f t="shared" si="11"/>
        <v/>
      </c>
      <c r="D163" s="22"/>
      <c r="E163" s="23"/>
      <c r="F163" s="23"/>
      <c r="G163" s="24"/>
      <c r="H163" s="23"/>
      <c r="I163" s="25"/>
      <c r="J163" s="26"/>
      <c r="K163" s="15">
        <f t="shared" si="12"/>
        <v>0</v>
      </c>
      <c r="L163" s="16" t="str">
        <f>IFERROR(VALUE(TEXT(IFERROR(IFERROR(VLOOKUP($M163,#REF!,5,0),VLOOKUP($M163,#REF!,3,0)),0)+$K163,"dd/mm/aaaa hh:mm")),"-")</f>
        <v>-</v>
      </c>
      <c r="M163" s="27"/>
      <c r="N163" s="23"/>
      <c r="O163" s="23"/>
      <c r="P163" s="25"/>
      <c r="Q163" s="28"/>
      <c r="R163" s="29"/>
    </row>
    <row r="164" spans="1:18" ht="20.100000000000001" customHeight="1" x14ac:dyDescent="0.25">
      <c r="A164" s="1" t="str">
        <f t="shared" si="9"/>
        <v/>
      </c>
      <c r="B164" s="1" t="str">
        <f t="shared" si="10"/>
        <v/>
      </c>
      <c r="C164" s="1" t="str">
        <f t="shared" si="11"/>
        <v/>
      </c>
      <c r="D164" s="22"/>
      <c r="E164" s="23"/>
      <c r="F164" s="23"/>
      <c r="G164" s="24"/>
      <c r="H164" s="23"/>
      <c r="I164" s="25"/>
      <c r="J164" s="26"/>
      <c r="K164" s="15">
        <f t="shared" si="12"/>
        <v>0</v>
      </c>
      <c r="L164" s="16" t="str">
        <f>IFERROR(VALUE(TEXT(IFERROR(IFERROR(VLOOKUP($M164,#REF!,5,0),VLOOKUP($M164,#REF!,3,0)),0)+$K164,"dd/mm/aaaa hh:mm")),"-")</f>
        <v>-</v>
      </c>
      <c r="M164" s="27"/>
      <c r="N164" s="23"/>
      <c r="O164" s="23"/>
      <c r="P164" s="25"/>
      <c r="Q164" s="28"/>
      <c r="R164" s="29"/>
    </row>
    <row r="165" spans="1:18" ht="20.100000000000001" customHeight="1" x14ac:dyDescent="0.25">
      <c r="A165" s="1" t="str">
        <f t="shared" si="9"/>
        <v/>
      </c>
      <c r="B165" s="1" t="str">
        <f t="shared" si="10"/>
        <v/>
      </c>
      <c r="C165" s="1" t="str">
        <f t="shared" si="11"/>
        <v/>
      </c>
      <c r="D165" s="22"/>
      <c r="E165" s="23"/>
      <c r="F165" s="23"/>
      <c r="G165" s="24"/>
      <c r="H165" s="23"/>
      <c r="I165" s="25"/>
      <c r="J165" s="26"/>
      <c r="K165" s="15">
        <f t="shared" si="12"/>
        <v>0</v>
      </c>
      <c r="L165" s="16" t="str">
        <f>IFERROR(VALUE(TEXT(IFERROR(IFERROR(VLOOKUP($M165,#REF!,5,0),VLOOKUP($M165,#REF!,3,0)),0)+$K165,"dd/mm/aaaa hh:mm")),"-")</f>
        <v>-</v>
      </c>
      <c r="M165" s="27"/>
      <c r="N165" s="23"/>
      <c r="O165" s="23"/>
      <c r="P165" s="25"/>
      <c r="Q165" s="28"/>
      <c r="R165" s="29"/>
    </row>
    <row r="166" spans="1:18" ht="20.100000000000001" customHeight="1" x14ac:dyDescent="0.25">
      <c r="A166" s="1" t="str">
        <f t="shared" si="9"/>
        <v/>
      </c>
      <c r="B166" s="1" t="str">
        <f t="shared" si="10"/>
        <v/>
      </c>
      <c r="C166" s="1" t="str">
        <f t="shared" si="11"/>
        <v/>
      </c>
      <c r="D166" s="22"/>
      <c r="E166" s="23"/>
      <c r="F166" s="23"/>
      <c r="G166" s="24"/>
      <c r="H166" s="23"/>
      <c r="I166" s="25"/>
      <c r="J166" s="26"/>
      <c r="K166" s="15">
        <f t="shared" si="12"/>
        <v>0</v>
      </c>
      <c r="L166" s="16" t="str">
        <f>IFERROR(VALUE(TEXT(IFERROR(IFERROR(VLOOKUP($M166,#REF!,5,0),VLOOKUP($M166,#REF!,3,0)),0)+$K166,"dd/mm/aaaa hh:mm")),"-")</f>
        <v>-</v>
      </c>
      <c r="M166" s="27"/>
      <c r="N166" s="23"/>
      <c r="O166" s="23"/>
      <c r="P166" s="25"/>
      <c r="Q166" s="28"/>
      <c r="R166" s="29"/>
    </row>
    <row r="167" spans="1:18" ht="20.100000000000001" customHeight="1" x14ac:dyDescent="0.25">
      <c r="A167" s="1" t="str">
        <f t="shared" si="9"/>
        <v/>
      </c>
      <c r="B167" s="1" t="str">
        <f t="shared" si="10"/>
        <v/>
      </c>
      <c r="C167" s="1" t="str">
        <f t="shared" si="11"/>
        <v/>
      </c>
      <c r="D167" s="22"/>
      <c r="E167" s="23"/>
      <c r="F167" s="23"/>
      <c r="G167" s="24"/>
      <c r="H167" s="23"/>
      <c r="I167" s="25"/>
      <c r="J167" s="26"/>
      <c r="K167" s="15">
        <f t="shared" si="12"/>
        <v>0</v>
      </c>
      <c r="L167" s="16" t="str">
        <f>IFERROR(VALUE(TEXT(IFERROR(IFERROR(VLOOKUP($M167,#REF!,5,0),VLOOKUP($M167,#REF!,3,0)),0)+$K167,"dd/mm/aaaa hh:mm")),"-")</f>
        <v>-</v>
      </c>
      <c r="M167" s="27"/>
      <c r="N167" s="23"/>
      <c r="O167" s="23"/>
      <c r="P167" s="25"/>
      <c r="Q167" s="28"/>
      <c r="R167" s="29"/>
    </row>
    <row r="168" spans="1:18" ht="20.100000000000001" customHeight="1" x14ac:dyDescent="0.25">
      <c r="A168" s="1" t="str">
        <f t="shared" si="9"/>
        <v/>
      </c>
      <c r="B168" s="1" t="str">
        <f t="shared" si="10"/>
        <v/>
      </c>
      <c r="C168" s="1" t="str">
        <f t="shared" si="11"/>
        <v/>
      </c>
      <c r="D168" s="22"/>
      <c r="E168" s="23"/>
      <c r="F168" s="23"/>
      <c r="G168" s="24"/>
      <c r="H168" s="23"/>
      <c r="I168" s="25"/>
      <c r="J168" s="26"/>
      <c r="K168" s="15">
        <f t="shared" si="12"/>
        <v>0</v>
      </c>
      <c r="L168" s="16" t="str">
        <f>IFERROR(VALUE(TEXT(IFERROR(IFERROR(VLOOKUP($M168,#REF!,5,0),VLOOKUP($M168,#REF!,3,0)),0)+$K168,"dd/mm/aaaa hh:mm")),"-")</f>
        <v>-</v>
      </c>
      <c r="M168" s="27"/>
      <c r="N168" s="23"/>
      <c r="O168" s="23"/>
      <c r="P168" s="25"/>
      <c r="Q168" s="28"/>
      <c r="R168" s="29"/>
    </row>
    <row r="169" spans="1:18" ht="20.100000000000001" customHeight="1" x14ac:dyDescent="0.25">
      <c r="A169" s="1" t="str">
        <f t="shared" si="9"/>
        <v/>
      </c>
      <c r="B169" s="1" t="str">
        <f t="shared" si="10"/>
        <v/>
      </c>
      <c r="C169" s="1" t="str">
        <f t="shared" si="11"/>
        <v/>
      </c>
      <c r="D169" s="22"/>
      <c r="E169" s="23"/>
      <c r="F169" s="23"/>
      <c r="G169" s="24"/>
      <c r="H169" s="23"/>
      <c r="I169" s="25"/>
      <c r="J169" s="26"/>
      <c r="K169" s="15">
        <f t="shared" si="12"/>
        <v>0</v>
      </c>
      <c r="L169" s="16" t="str">
        <f>IFERROR(VALUE(TEXT(IFERROR(IFERROR(VLOOKUP($M169,#REF!,5,0),VLOOKUP($M169,#REF!,3,0)),0)+$K169,"dd/mm/aaaa hh:mm")),"-")</f>
        <v>-</v>
      </c>
      <c r="M169" s="27"/>
      <c r="N169" s="23"/>
      <c r="O169" s="23"/>
      <c r="P169" s="25"/>
      <c r="Q169" s="28"/>
      <c r="R169" s="29"/>
    </row>
    <row r="170" spans="1:18" ht="20.100000000000001" customHeight="1" x14ac:dyDescent="0.25">
      <c r="A170" s="1" t="str">
        <f t="shared" si="9"/>
        <v/>
      </c>
      <c r="B170" s="1" t="str">
        <f t="shared" si="10"/>
        <v/>
      </c>
      <c r="C170" s="1" t="str">
        <f t="shared" si="11"/>
        <v/>
      </c>
      <c r="D170" s="22"/>
      <c r="E170" s="23"/>
      <c r="F170" s="23"/>
      <c r="G170" s="24"/>
      <c r="H170" s="23"/>
      <c r="I170" s="25"/>
      <c r="J170" s="26"/>
      <c r="K170" s="15">
        <f t="shared" si="12"/>
        <v>0</v>
      </c>
      <c r="L170" s="16" t="str">
        <f>IFERROR(VALUE(TEXT(IFERROR(IFERROR(VLOOKUP($M170,#REF!,5,0),VLOOKUP($M170,#REF!,3,0)),0)+$K170,"dd/mm/aaaa hh:mm")),"-")</f>
        <v>-</v>
      </c>
      <c r="M170" s="27"/>
      <c r="N170" s="23"/>
      <c r="O170" s="23"/>
      <c r="P170" s="25"/>
      <c r="Q170" s="28"/>
      <c r="R170" s="29"/>
    </row>
    <row r="171" spans="1:18" ht="20.100000000000001" customHeight="1" x14ac:dyDescent="0.25">
      <c r="A171" s="1" t="str">
        <f t="shared" si="9"/>
        <v/>
      </c>
      <c r="B171" s="1" t="str">
        <f t="shared" si="10"/>
        <v/>
      </c>
      <c r="C171" s="1" t="str">
        <f t="shared" si="11"/>
        <v/>
      </c>
      <c r="D171" s="22"/>
      <c r="E171" s="23"/>
      <c r="F171" s="23"/>
      <c r="G171" s="24"/>
      <c r="H171" s="23"/>
      <c r="I171" s="25"/>
      <c r="J171" s="26"/>
      <c r="K171" s="15">
        <f t="shared" si="12"/>
        <v>0</v>
      </c>
      <c r="L171" s="16" t="str">
        <f>IFERROR(VALUE(TEXT(IFERROR(IFERROR(VLOOKUP($M171,#REF!,5,0),VLOOKUP($M171,#REF!,3,0)),0)+$K171,"dd/mm/aaaa hh:mm")),"-")</f>
        <v>-</v>
      </c>
      <c r="M171" s="27"/>
      <c r="N171" s="23"/>
      <c r="O171" s="23"/>
      <c r="P171" s="25"/>
      <c r="Q171" s="28"/>
      <c r="R171" s="29"/>
    </row>
    <row r="172" spans="1:18" ht="20.100000000000001" customHeight="1" x14ac:dyDescent="0.25">
      <c r="A172" s="1" t="str">
        <f t="shared" si="9"/>
        <v>-  DEST TERMINAL SEGMENTO PRODUTO</v>
      </c>
      <c r="B172" s="1" t="str">
        <f t="shared" si="10"/>
        <v>-  DEST TERMINAL SEGMENTO PRODUTO</v>
      </c>
      <c r="C172" s="1" t="str">
        <f t="shared" si="11"/>
        <v>- TERMINAL SEGMENTO</v>
      </c>
      <c r="D172" s="37" t="s">
        <v>30</v>
      </c>
      <c r="E172" s="38"/>
      <c r="F172" s="38" t="s">
        <v>4</v>
      </c>
      <c r="G172" s="38" t="s">
        <v>5</v>
      </c>
      <c r="H172" s="38" t="s">
        <v>24</v>
      </c>
      <c r="I172" s="38" t="s">
        <v>7</v>
      </c>
      <c r="J172" s="38" t="s">
        <v>25</v>
      </c>
      <c r="K172" s="15" t="str">
        <f t="shared" si="12"/>
        <v>-</v>
      </c>
      <c r="L172" s="16" t="str">
        <f>IFERROR(VALUE(TEXT(IFERROR(IFERROR(VLOOKUP($M172,#REF!,5,0),VLOOKUP($M172,#REF!,3,0)),0)+$K172,"dd/mm/aaaa hh:mm")),"-")</f>
        <v>-</v>
      </c>
      <c r="M172" s="38" t="s">
        <v>26</v>
      </c>
      <c r="N172" s="38" t="s">
        <v>12</v>
      </c>
      <c r="O172" s="38" t="s">
        <v>13</v>
      </c>
      <c r="P172" s="38" t="s">
        <v>27</v>
      </c>
      <c r="Q172" s="38" t="s">
        <v>15</v>
      </c>
      <c r="R172" s="38" t="s">
        <v>16</v>
      </c>
    </row>
    <row r="173" spans="1:18" ht="20.100000000000001" customHeight="1" x14ac:dyDescent="0.25">
      <c r="A173" s="1" t="str">
        <f t="shared" si="9"/>
        <v/>
      </c>
      <c r="B173" s="1" t="str">
        <f t="shared" si="10"/>
        <v/>
      </c>
      <c r="C173" s="1" t="str">
        <f t="shared" si="11"/>
        <v/>
      </c>
      <c r="D173" s="22"/>
      <c r="E173" s="23"/>
      <c r="F173" s="23"/>
      <c r="G173" s="24"/>
      <c r="H173" s="23"/>
      <c r="I173" s="25"/>
      <c r="J173" s="26"/>
      <c r="K173" s="15">
        <f t="shared" si="12"/>
        <v>0</v>
      </c>
      <c r="L173" s="16" t="str">
        <f>IFERROR(VALUE(TEXT(IFERROR(IFERROR(VLOOKUP($M173,#REF!,5,0),VLOOKUP($M173,#REF!,3,0)),0)+$K173,"dd/mm/aaaa hh:mm")),"-")</f>
        <v>-</v>
      </c>
      <c r="M173" s="27"/>
      <c r="N173" s="23"/>
      <c r="O173" s="23"/>
      <c r="P173" s="25"/>
      <c r="Q173" s="28"/>
      <c r="R173" s="29"/>
    </row>
    <row r="174" spans="1:18" ht="20.100000000000001" customHeight="1" x14ac:dyDescent="0.25">
      <c r="A174" s="1" t="str">
        <f t="shared" si="9"/>
        <v/>
      </c>
      <c r="B174" s="1" t="str">
        <f t="shared" si="10"/>
        <v/>
      </c>
      <c r="C174" s="1" t="str">
        <f t="shared" si="11"/>
        <v/>
      </c>
      <c r="D174" s="22"/>
      <c r="E174" s="23"/>
      <c r="F174" s="23"/>
      <c r="G174" s="24"/>
      <c r="H174" s="23"/>
      <c r="I174" s="25"/>
      <c r="J174" s="26"/>
      <c r="K174" s="15">
        <f t="shared" si="12"/>
        <v>0</v>
      </c>
      <c r="L174" s="16" t="str">
        <f>IFERROR(VALUE(TEXT(IFERROR(IFERROR(VLOOKUP($M174,#REF!,5,0),VLOOKUP($M174,#REF!,3,0)),0)+$K174,"dd/mm/aaaa hh:mm")),"-")</f>
        <v>-</v>
      </c>
      <c r="M174" s="27"/>
      <c r="N174" s="23"/>
      <c r="O174" s="23"/>
      <c r="P174" s="25"/>
      <c r="Q174" s="28"/>
      <c r="R174" s="29"/>
    </row>
    <row r="175" spans="1:18" ht="20.100000000000001" customHeight="1" x14ac:dyDescent="0.25">
      <c r="A175" s="1" t="str">
        <f t="shared" si="9"/>
        <v/>
      </c>
      <c r="B175" s="1" t="str">
        <f t="shared" si="10"/>
        <v/>
      </c>
      <c r="C175" s="1" t="str">
        <f t="shared" si="11"/>
        <v/>
      </c>
      <c r="D175" s="22"/>
      <c r="E175" s="23"/>
      <c r="F175" s="23"/>
      <c r="G175" s="24"/>
      <c r="H175" s="23"/>
      <c r="I175" s="25"/>
      <c r="J175" s="26"/>
      <c r="K175" s="15">
        <f t="shared" si="12"/>
        <v>0</v>
      </c>
      <c r="L175" s="16" t="str">
        <f>IFERROR(VALUE(TEXT(IFERROR(IFERROR(VLOOKUP($M175,#REF!,5,0),VLOOKUP($M175,#REF!,3,0)),0)+$K175,"dd/mm/aaaa hh:mm")),"-")</f>
        <v>-</v>
      </c>
      <c r="M175" s="27"/>
      <c r="N175" s="23"/>
      <c r="O175" s="23"/>
      <c r="P175" s="25"/>
      <c r="Q175" s="28"/>
      <c r="R175" s="29"/>
    </row>
    <row r="176" spans="1:18" ht="20.100000000000001" customHeight="1" x14ac:dyDescent="0.25">
      <c r="A176" s="1" t="str">
        <f t="shared" si="9"/>
        <v/>
      </c>
      <c r="B176" s="1" t="str">
        <f t="shared" si="10"/>
        <v/>
      </c>
      <c r="C176" s="1" t="str">
        <f t="shared" si="11"/>
        <v/>
      </c>
      <c r="D176" s="22"/>
      <c r="E176" s="23"/>
      <c r="F176" s="23"/>
      <c r="G176" s="24"/>
      <c r="H176" s="23"/>
      <c r="I176" s="25"/>
      <c r="J176" s="26"/>
      <c r="K176" s="15">
        <f t="shared" si="12"/>
        <v>0</v>
      </c>
      <c r="L176" s="16" t="str">
        <f>IFERROR(VALUE(TEXT(IFERROR(IFERROR(VLOOKUP($M176,#REF!,5,0),VLOOKUP($M176,#REF!,3,0)),0)+$K176,"dd/mm/aaaa hh:mm")),"-")</f>
        <v>-</v>
      </c>
      <c r="M176" s="27"/>
      <c r="N176" s="23"/>
      <c r="O176" s="23"/>
      <c r="P176" s="25"/>
      <c r="Q176" s="28"/>
      <c r="R176" s="29"/>
    </row>
    <row r="177" spans="1:18" ht="20.100000000000001" customHeight="1" x14ac:dyDescent="0.25">
      <c r="A177" s="1" t="str">
        <f t="shared" si="9"/>
        <v/>
      </c>
      <c r="B177" s="1" t="str">
        <f t="shared" si="10"/>
        <v/>
      </c>
      <c r="C177" s="1" t="str">
        <f t="shared" si="11"/>
        <v/>
      </c>
      <c r="D177" s="22"/>
      <c r="E177" s="23"/>
      <c r="F177" s="23"/>
      <c r="G177" s="24"/>
      <c r="H177" s="23"/>
      <c r="I177" s="25"/>
      <c r="J177" s="26"/>
      <c r="K177" s="15">
        <f t="shared" si="12"/>
        <v>0</v>
      </c>
      <c r="L177" s="16" t="str">
        <f>IFERROR(VALUE(TEXT(IFERROR(IFERROR(VLOOKUP($M177,#REF!,5,0),VLOOKUP($M177,#REF!,3,0)),0)+$K177,"dd/mm/aaaa hh:mm")),"-")</f>
        <v>-</v>
      </c>
      <c r="M177" s="27"/>
      <c r="N177" s="23"/>
      <c r="O177" s="23"/>
      <c r="P177" s="25"/>
      <c r="Q177" s="28"/>
      <c r="R177" s="29"/>
    </row>
    <row r="178" spans="1:18" ht="20.100000000000001" customHeight="1" x14ac:dyDescent="0.25">
      <c r="A178" s="1" t="str">
        <f t="shared" si="9"/>
        <v/>
      </c>
      <c r="B178" s="1" t="str">
        <f t="shared" si="10"/>
        <v/>
      </c>
      <c r="C178" s="1" t="str">
        <f t="shared" si="11"/>
        <v/>
      </c>
      <c r="D178" s="22"/>
      <c r="E178" s="23"/>
      <c r="F178" s="23"/>
      <c r="G178" s="24"/>
      <c r="H178" s="23"/>
      <c r="I178" s="25"/>
      <c r="J178" s="26"/>
      <c r="K178" s="15">
        <f t="shared" si="12"/>
        <v>0</v>
      </c>
      <c r="L178" s="16" t="str">
        <f>IFERROR(VALUE(TEXT(IFERROR(IFERROR(VLOOKUP($M178,#REF!,5,0),VLOOKUP($M178,#REF!,3,0)),0)+$K178,"dd/mm/aaaa hh:mm")),"-")</f>
        <v>-</v>
      </c>
      <c r="M178" s="27"/>
      <c r="N178" s="23"/>
      <c r="O178" s="23"/>
      <c r="P178" s="25"/>
      <c r="Q178" s="28"/>
      <c r="R178" s="29"/>
    </row>
    <row r="179" spans="1:18" ht="20.100000000000001" customHeight="1" x14ac:dyDescent="0.25">
      <c r="A179" s="1" t="str">
        <f t="shared" si="9"/>
        <v/>
      </c>
      <c r="B179" s="1" t="str">
        <f t="shared" si="10"/>
        <v/>
      </c>
      <c r="C179" s="1" t="str">
        <f t="shared" si="11"/>
        <v/>
      </c>
      <c r="D179" s="22"/>
      <c r="E179" s="23"/>
      <c r="F179" s="23"/>
      <c r="G179" s="24"/>
      <c r="H179" s="23"/>
      <c r="I179" s="25"/>
      <c r="J179" s="26"/>
      <c r="K179" s="15">
        <f t="shared" si="12"/>
        <v>0</v>
      </c>
      <c r="L179" s="16" t="str">
        <f>IFERROR(VALUE(TEXT(IFERROR(IFERROR(VLOOKUP($M179,#REF!,5,0),VLOOKUP($M179,#REF!,3,0)),0)+$K179,"dd/mm/aaaa hh:mm")),"-")</f>
        <v>-</v>
      </c>
      <c r="M179" s="27"/>
      <c r="N179" s="23"/>
      <c r="O179" s="23"/>
      <c r="P179" s="25"/>
      <c r="Q179" s="28"/>
      <c r="R179" s="29"/>
    </row>
    <row r="180" spans="1:18" ht="20.100000000000001" customHeight="1" x14ac:dyDescent="0.25">
      <c r="A180" s="1" t="str">
        <f t="shared" si="9"/>
        <v/>
      </c>
      <c r="B180" s="1" t="str">
        <f t="shared" si="10"/>
        <v/>
      </c>
      <c r="C180" s="1" t="str">
        <f t="shared" si="11"/>
        <v/>
      </c>
      <c r="D180" s="22"/>
      <c r="E180" s="23"/>
      <c r="F180" s="23"/>
      <c r="G180" s="24"/>
      <c r="H180" s="23"/>
      <c r="I180" s="25"/>
      <c r="J180" s="26"/>
      <c r="K180" s="15">
        <f t="shared" si="12"/>
        <v>0</v>
      </c>
      <c r="L180" s="16" t="str">
        <f>IFERROR(VALUE(TEXT(IFERROR(IFERROR(VLOOKUP($M180,#REF!,5,0),VLOOKUP($M180,#REF!,3,0)),0)+$K180,"dd/mm/aaaa hh:mm")),"-")</f>
        <v>-</v>
      </c>
      <c r="M180" s="27"/>
      <c r="N180" s="23"/>
      <c r="O180" s="23"/>
      <c r="P180" s="25"/>
      <c r="Q180" s="28"/>
      <c r="R180" s="29"/>
    </row>
    <row r="181" spans="1:18" ht="20.100000000000001" customHeight="1" x14ac:dyDescent="0.25">
      <c r="A181" s="1" t="str">
        <f t="shared" si="9"/>
        <v/>
      </c>
      <c r="B181" s="1" t="str">
        <f t="shared" si="10"/>
        <v/>
      </c>
      <c r="C181" s="1" t="str">
        <f t="shared" si="11"/>
        <v/>
      </c>
      <c r="D181" s="22"/>
      <c r="E181" s="23"/>
      <c r="F181" s="23"/>
      <c r="G181" s="24"/>
      <c r="H181" s="23"/>
      <c r="I181" s="25"/>
      <c r="J181" s="26"/>
      <c r="K181" s="15">
        <f t="shared" si="12"/>
        <v>0</v>
      </c>
      <c r="L181" s="16" t="str">
        <f>IFERROR(VALUE(TEXT(IFERROR(IFERROR(VLOOKUP($M181,#REF!,5,0),VLOOKUP($M181,#REF!,3,0)),0)+$K181,"dd/mm/aaaa hh:mm")),"-")</f>
        <v>-</v>
      </c>
      <c r="M181" s="27"/>
      <c r="N181" s="23"/>
      <c r="O181" s="23"/>
      <c r="P181" s="25"/>
      <c r="Q181" s="28"/>
      <c r="R181" s="29"/>
    </row>
    <row r="182" spans="1:18" ht="20.100000000000001" customHeight="1" x14ac:dyDescent="0.25">
      <c r="A182" s="1" t="str">
        <f t="shared" si="9"/>
        <v/>
      </c>
      <c r="B182" s="1" t="str">
        <f t="shared" si="10"/>
        <v/>
      </c>
      <c r="C182" s="1" t="str">
        <f t="shared" si="11"/>
        <v/>
      </c>
      <c r="D182" s="22"/>
      <c r="E182" s="23"/>
      <c r="F182" s="23"/>
      <c r="G182" s="24"/>
      <c r="H182" s="23"/>
      <c r="I182" s="25"/>
      <c r="J182" s="26"/>
      <c r="K182" s="15">
        <f t="shared" si="12"/>
        <v>0</v>
      </c>
      <c r="L182" s="16" t="str">
        <f>IFERROR(VALUE(TEXT(IFERROR(IFERROR(VLOOKUP($M182,#REF!,5,0),VLOOKUP($M182,#REF!,3,0)),0)+$K182,"dd/mm/aaaa hh:mm")),"-")</f>
        <v>-</v>
      </c>
      <c r="M182" s="27"/>
      <c r="N182" s="23"/>
      <c r="O182" s="23"/>
      <c r="P182" s="25"/>
      <c r="Q182" s="28"/>
      <c r="R182" s="29"/>
    </row>
    <row r="183" spans="1:18" ht="20.100000000000001" customHeight="1" x14ac:dyDescent="0.25">
      <c r="A183" s="1" t="str">
        <f t="shared" si="9"/>
        <v/>
      </c>
      <c r="B183" s="1" t="str">
        <f t="shared" si="10"/>
        <v/>
      </c>
      <c r="C183" s="1" t="str">
        <f t="shared" si="11"/>
        <v/>
      </c>
      <c r="D183" s="22"/>
      <c r="E183" s="23"/>
      <c r="F183" s="23"/>
      <c r="G183" s="24"/>
      <c r="H183" s="23"/>
      <c r="I183" s="25"/>
      <c r="J183" s="26"/>
      <c r="K183" s="15">
        <f t="shared" si="12"/>
        <v>0</v>
      </c>
      <c r="L183" s="16" t="str">
        <f>IFERROR(VALUE(TEXT(IFERROR(IFERROR(VLOOKUP($M183,#REF!,5,0),VLOOKUP($M183,#REF!,3,0)),0)+$K183,"dd/mm/aaaa hh:mm")),"-")</f>
        <v>-</v>
      </c>
      <c r="M183" s="27"/>
      <c r="N183" s="23"/>
      <c r="O183" s="23"/>
      <c r="P183" s="25"/>
      <c r="Q183" s="28"/>
      <c r="R183" s="29"/>
    </row>
    <row r="184" spans="1:18" ht="20.100000000000001" customHeight="1" x14ac:dyDescent="0.25">
      <c r="A184" s="1" t="str">
        <f t="shared" si="9"/>
        <v/>
      </c>
      <c r="B184" s="1" t="str">
        <f t="shared" si="10"/>
        <v/>
      </c>
      <c r="C184" s="1" t="str">
        <f t="shared" si="11"/>
        <v/>
      </c>
      <c r="D184" s="22"/>
      <c r="E184" s="23"/>
      <c r="F184" s="23"/>
      <c r="G184" s="24"/>
      <c r="H184" s="23"/>
      <c r="I184" s="25"/>
      <c r="J184" s="26"/>
      <c r="K184" s="15">
        <f t="shared" si="12"/>
        <v>0</v>
      </c>
      <c r="L184" s="16" t="str">
        <f>IFERROR(VALUE(TEXT(IFERROR(IFERROR(VLOOKUP($M184,#REF!,5,0),VLOOKUP($M184,#REF!,3,0)),0)+$K184,"dd/mm/aaaa hh:mm")),"-")</f>
        <v>-</v>
      </c>
      <c r="M184" s="27"/>
      <c r="N184" s="23"/>
      <c r="O184" s="23"/>
      <c r="P184" s="25"/>
      <c r="Q184" s="28"/>
      <c r="R184" s="29"/>
    </row>
    <row r="185" spans="1:18" ht="20.100000000000001" customHeight="1" x14ac:dyDescent="0.25">
      <c r="A185" s="1" t="str">
        <f t="shared" si="9"/>
        <v/>
      </c>
      <c r="B185" s="1" t="str">
        <f t="shared" si="10"/>
        <v/>
      </c>
      <c r="C185" s="1" t="str">
        <f t="shared" si="11"/>
        <v/>
      </c>
      <c r="D185" s="22"/>
      <c r="E185" s="23"/>
      <c r="F185" s="23"/>
      <c r="G185" s="24"/>
      <c r="H185" s="23"/>
      <c r="I185" s="25"/>
      <c r="J185" s="26"/>
      <c r="K185" s="15">
        <f t="shared" si="12"/>
        <v>0</v>
      </c>
      <c r="L185" s="16" t="str">
        <f>IFERROR(VALUE(TEXT(IFERROR(IFERROR(VLOOKUP($M185,#REF!,5,0),VLOOKUP($M185,#REF!,3,0)),0)+$K185,"dd/mm/aaaa hh:mm")),"-")</f>
        <v>-</v>
      </c>
      <c r="M185" s="27"/>
      <c r="N185" s="23"/>
      <c r="O185" s="23"/>
      <c r="P185" s="25"/>
      <c r="Q185" s="28"/>
      <c r="R185" s="29"/>
    </row>
    <row r="186" spans="1:18" ht="20.100000000000001" customHeight="1" x14ac:dyDescent="0.25">
      <c r="A186" s="1" t="str">
        <f t="shared" si="9"/>
        <v/>
      </c>
      <c r="B186" s="1" t="str">
        <f t="shared" si="10"/>
        <v/>
      </c>
      <c r="C186" s="1" t="str">
        <f t="shared" si="11"/>
        <v/>
      </c>
      <c r="D186" s="22"/>
      <c r="E186" s="23"/>
      <c r="F186" s="23"/>
      <c r="G186" s="24"/>
      <c r="H186" s="23"/>
      <c r="I186" s="25"/>
      <c r="J186" s="26"/>
      <c r="K186" s="15">
        <f t="shared" si="12"/>
        <v>0</v>
      </c>
      <c r="L186" s="16" t="str">
        <f>IFERROR(VALUE(TEXT(IFERROR(IFERROR(VLOOKUP($M186,#REF!,5,0),VLOOKUP($M186,#REF!,3,0)),0)+$K186,"dd/mm/aaaa hh:mm")),"-")</f>
        <v>-</v>
      </c>
      <c r="M186" s="27"/>
      <c r="N186" s="23"/>
      <c r="O186" s="23"/>
      <c r="P186" s="25"/>
      <c r="Q186" s="28"/>
      <c r="R186" s="29"/>
    </row>
    <row r="187" spans="1:18" ht="20.100000000000001" customHeight="1" x14ac:dyDescent="0.25">
      <c r="A187" s="1" t="str">
        <f t="shared" si="9"/>
        <v/>
      </c>
      <c r="B187" s="1" t="str">
        <f t="shared" si="10"/>
        <v/>
      </c>
      <c r="C187" s="1" t="str">
        <f t="shared" si="11"/>
        <v/>
      </c>
      <c r="D187" s="22"/>
      <c r="E187" s="23"/>
      <c r="F187" s="23"/>
      <c r="G187" s="24"/>
      <c r="H187" s="23"/>
      <c r="I187" s="25"/>
      <c r="J187" s="26"/>
      <c r="K187" s="15">
        <f t="shared" si="12"/>
        <v>0</v>
      </c>
      <c r="L187" s="16" t="str">
        <f>IFERROR(VALUE(TEXT(IFERROR(IFERROR(VLOOKUP($M187,#REF!,5,0),VLOOKUP($M187,#REF!,3,0)),0)+$K187,"dd/mm/aaaa hh:mm")),"-")</f>
        <v>-</v>
      </c>
      <c r="M187" s="27"/>
      <c r="N187" s="23"/>
      <c r="O187" s="23"/>
      <c r="P187" s="25"/>
      <c r="Q187" s="28"/>
      <c r="R187" s="29"/>
    </row>
    <row r="188" spans="1:18" ht="20.100000000000001" customHeight="1" x14ac:dyDescent="0.25">
      <c r="A188" s="1" t="str">
        <f t="shared" si="9"/>
        <v/>
      </c>
      <c r="B188" s="1" t="str">
        <f t="shared" si="10"/>
        <v/>
      </c>
      <c r="C188" s="1" t="str">
        <f t="shared" si="11"/>
        <v/>
      </c>
      <c r="D188" s="22"/>
      <c r="E188" s="23"/>
      <c r="F188" s="23"/>
      <c r="G188" s="24"/>
      <c r="H188" s="23"/>
      <c r="I188" s="25"/>
      <c r="J188" s="26"/>
      <c r="K188" s="15">
        <f t="shared" si="12"/>
        <v>0</v>
      </c>
      <c r="L188" s="16" t="str">
        <f>IFERROR(VALUE(TEXT(IFERROR(IFERROR(VLOOKUP($M188,#REF!,5,0),VLOOKUP($M188,#REF!,3,0)),0)+$K188,"dd/mm/aaaa hh:mm")),"-")</f>
        <v>-</v>
      </c>
      <c r="M188" s="27"/>
      <c r="N188" s="23"/>
      <c r="O188" s="23"/>
      <c r="P188" s="25"/>
      <c r="Q188" s="28"/>
      <c r="R188" s="29"/>
    </row>
    <row r="189" spans="1:18" ht="20.100000000000001" customHeight="1" x14ac:dyDescent="0.25">
      <c r="A189" s="1" t="str">
        <f t="shared" si="9"/>
        <v/>
      </c>
      <c r="B189" s="1" t="str">
        <f t="shared" si="10"/>
        <v/>
      </c>
      <c r="C189" s="1" t="str">
        <f t="shared" si="11"/>
        <v/>
      </c>
      <c r="D189" s="22"/>
      <c r="E189" s="23"/>
      <c r="F189" s="23"/>
      <c r="G189" s="24"/>
      <c r="H189" s="23"/>
      <c r="I189" s="25"/>
      <c r="J189" s="26"/>
      <c r="K189" s="15">
        <f t="shared" si="12"/>
        <v>0</v>
      </c>
      <c r="L189" s="16" t="str">
        <f>IFERROR(VALUE(TEXT(IFERROR(IFERROR(VLOOKUP($M189,#REF!,5,0),VLOOKUP($M189,#REF!,3,0)),0)+$K189,"dd/mm/aaaa hh:mm")),"-")</f>
        <v>-</v>
      </c>
      <c r="M189" s="27"/>
      <c r="N189" s="23"/>
      <c r="O189" s="23"/>
      <c r="P189" s="25"/>
      <c r="Q189" s="28"/>
      <c r="R189" s="29"/>
    </row>
    <row r="190" spans="1:18" ht="20.100000000000001" customHeight="1" x14ac:dyDescent="0.25">
      <c r="A190" s="1" t="str">
        <f t="shared" si="9"/>
        <v/>
      </c>
      <c r="B190" s="1" t="str">
        <f t="shared" si="10"/>
        <v/>
      </c>
      <c r="C190" s="1" t="str">
        <f t="shared" si="11"/>
        <v/>
      </c>
      <c r="D190" s="22"/>
      <c r="E190" s="23"/>
      <c r="F190" s="23"/>
      <c r="G190" s="24"/>
      <c r="H190" s="23"/>
      <c r="I190" s="25"/>
      <c r="J190" s="26"/>
      <c r="K190" s="15">
        <f t="shared" si="12"/>
        <v>0</v>
      </c>
      <c r="L190" s="16" t="str">
        <f>IFERROR(VALUE(TEXT(IFERROR(IFERROR(VLOOKUP($M190,#REF!,5,0),VLOOKUP($M190,#REF!,3,0)),0)+$K190,"dd/mm/aaaa hh:mm")),"-")</f>
        <v>-</v>
      </c>
      <c r="M190" s="27"/>
      <c r="N190" s="23"/>
      <c r="O190" s="23"/>
      <c r="P190" s="25"/>
      <c r="Q190" s="28"/>
      <c r="R190" s="29"/>
    </row>
    <row r="191" spans="1:18" ht="20.100000000000001" customHeight="1" x14ac:dyDescent="0.25">
      <c r="A191" s="1" t="str">
        <f t="shared" si="9"/>
        <v/>
      </c>
      <c r="B191" s="1" t="str">
        <f t="shared" si="10"/>
        <v/>
      </c>
      <c r="C191" s="1" t="str">
        <f t="shared" si="11"/>
        <v/>
      </c>
      <c r="D191" s="22"/>
      <c r="E191" s="23"/>
      <c r="F191" s="23"/>
      <c r="G191" s="24"/>
      <c r="H191" s="23"/>
      <c r="I191" s="25"/>
      <c r="J191" s="26"/>
      <c r="K191" s="15">
        <f t="shared" si="12"/>
        <v>0</v>
      </c>
      <c r="L191" s="16" t="str">
        <f>IFERROR(VALUE(TEXT(IFERROR(IFERROR(VLOOKUP($M191,#REF!,5,0),VLOOKUP($M191,#REF!,3,0)),0)+$K191,"dd/mm/aaaa hh:mm")),"-")</f>
        <v>-</v>
      </c>
      <c r="M191" s="27"/>
      <c r="N191" s="23"/>
      <c r="O191" s="23"/>
      <c r="P191" s="25"/>
      <c r="Q191" s="28"/>
      <c r="R191" s="29"/>
    </row>
    <row r="192" spans="1:18" ht="20.100000000000001" customHeight="1" x14ac:dyDescent="0.25">
      <c r="A192" s="1" t="str">
        <f t="shared" si="9"/>
        <v/>
      </c>
      <c r="B192" s="1" t="str">
        <f t="shared" si="10"/>
        <v/>
      </c>
      <c r="C192" s="1" t="str">
        <f t="shared" si="11"/>
        <v/>
      </c>
      <c r="D192" s="22"/>
      <c r="E192" s="23"/>
      <c r="F192" s="23"/>
      <c r="G192" s="24"/>
      <c r="H192" s="23"/>
      <c r="I192" s="25"/>
      <c r="J192" s="26"/>
      <c r="K192" s="15">
        <f t="shared" si="12"/>
        <v>0</v>
      </c>
      <c r="L192" s="16" t="str">
        <f>IFERROR(VALUE(TEXT(IFERROR(IFERROR(VLOOKUP($M192,#REF!,5,0),VLOOKUP($M192,#REF!,3,0)),0)+$K192,"dd/mm/aaaa hh:mm")),"-")</f>
        <v>-</v>
      </c>
      <c r="M192" s="27"/>
      <c r="N192" s="23"/>
      <c r="O192" s="23"/>
      <c r="P192" s="25"/>
      <c r="Q192" s="28"/>
      <c r="R192" s="29"/>
    </row>
    <row r="193" spans="1:18" ht="20.100000000000001" customHeight="1" x14ac:dyDescent="0.25">
      <c r="A193" s="1" t="str">
        <f t="shared" si="9"/>
        <v/>
      </c>
      <c r="B193" s="1" t="str">
        <f t="shared" si="10"/>
        <v/>
      </c>
      <c r="C193" s="1" t="str">
        <f t="shared" si="11"/>
        <v/>
      </c>
      <c r="D193" s="22"/>
      <c r="E193" s="23"/>
      <c r="F193" s="23"/>
      <c r="G193" s="24"/>
      <c r="H193" s="23"/>
      <c r="I193" s="25"/>
      <c r="J193" s="26"/>
      <c r="K193" s="15">
        <f t="shared" si="12"/>
        <v>0</v>
      </c>
      <c r="L193" s="16" t="str">
        <f>IFERROR(VALUE(TEXT(IFERROR(IFERROR(VLOOKUP($M193,#REF!,5,0),VLOOKUP($M193,#REF!,3,0)),0)+$K193,"dd/mm/aaaa hh:mm")),"-")</f>
        <v>-</v>
      </c>
      <c r="M193" s="27"/>
      <c r="N193" s="23"/>
      <c r="O193" s="23"/>
      <c r="P193" s="25"/>
      <c r="Q193" s="28"/>
      <c r="R193" s="29"/>
    </row>
    <row r="194" spans="1:18" ht="20.100000000000001" customHeight="1" x14ac:dyDescent="0.25">
      <c r="A194" s="1" t="str">
        <f t="shared" si="9"/>
        <v/>
      </c>
      <c r="B194" s="1" t="str">
        <f t="shared" si="10"/>
        <v/>
      </c>
      <c r="C194" s="1" t="str">
        <f t="shared" si="11"/>
        <v/>
      </c>
      <c r="D194" s="22"/>
      <c r="E194" s="23"/>
      <c r="F194" s="23"/>
      <c r="G194" s="24"/>
      <c r="H194" s="23"/>
      <c r="I194" s="25"/>
      <c r="J194" s="26"/>
      <c r="K194" s="15">
        <f t="shared" si="12"/>
        <v>0</v>
      </c>
      <c r="L194" s="16" t="str">
        <f>IFERROR(VALUE(TEXT(IFERROR(IFERROR(VLOOKUP($M194,#REF!,5,0),VLOOKUP($M194,#REF!,3,0)),0)+$K194,"dd/mm/aaaa hh:mm")),"-")</f>
        <v>-</v>
      </c>
      <c r="M194" s="27"/>
      <c r="N194" s="23"/>
      <c r="O194" s="23"/>
      <c r="P194" s="25"/>
      <c r="Q194" s="28"/>
      <c r="R194" s="29"/>
    </row>
    <row r="195" spans="1:18" ht="20.100000000000001" customHeight="1" x14ac:dyDescent="0.25">
      <c r="A195" s="1" t="str">
        <f t="shared" si="9"/>
        <v/>
      </c>
      <c r="B195" s="1" t="str">
        <f t="shared" si="10"/>
        <v/>
      </c>
      <c r="C195" s="1" t="str">
        <f t="shared" si="11"/>
        <v/>
      </c>
      <c r="D195" s="22"/>
      <c r="E195" s="23"/>
      <c r="F195" s="23"/>
      <c r="G195" s="24"/>
      <c r="H195" s="23"/>
      <c r="I195" s="25"/>
      <c r="J195" s="26"/>
      <c r="K195" s="15">
        <f t="shared" si="12"/>
        <v>0</v>
      </c>
      <c r="L195" s="16" t="str">
        <f>IFERROR(VALUE(TEXT(IFERROR(IFERROR(VLOOKUP($M195,#REF!,5,0),VLOOKUP($M195,#REF!,3,0)),0)+$K195,"dd/mm/aaaa hh:mm")),"-")</f>
        <v>-</v>
      </c>
      <c r="M195" s="27"/>
      <c r="N195" s="23"/>
      <c r="O195" s="23"/>
      <c r="P195" s="25"/>
      <c r="Q195" s="28"/>
      <c r="R195" s="29"/>
    </row>
    <row r="196" spans="1:18" ht="20.100000000000001" customHeight="1" x14ac:dyDescent="0.25">
      <c r="A196" s="1" t="str">
        <f t="shared" si="9"/>
        <v/>
      </c>
      <c r="B196" s="1" t="str">
        <f t="shared" si="10"/>
        <v/>
      </c>
      <c r="C196" s="1" t="str">
        <f t="shared" si="11"/>
        <v/>
      </c>
      <c r="D196" s="22"/>
      <c r="E196" s="23"/>
      <c r="F196" s="23"/>
      <c r="G196" s="24"/>
      <c r="H196" s="23"/>
      <c r="I196" s="25"/>
      <c r="J196" s="26"/>
      <c r="K196" s="15">
        <f t="shared" si="12"/>
        <v>0</v>
      </c>
      <c r="L196" s="16" t="str">
        <f>IFERROR(VALUE(TEXT(IFERROR(IFERROR(VLOOKUP($M196,#REF!,5,0),VLOOKUP($M196,#REF!,3,0)),0)+$K196,"dd/mm/aaaa hh:mm")),"-")</f>
        <v>-</v>
      </c>
      <c r="M196" s="27"/>
      <c r="N196" s="23"/>
      <c r="O196" s="23"/>
      <c r="P196" s="25"/>
      <c r="Q196" s="28"/>
      <c r="R196" s="29"/>
    </row>
    <row r="197" spans="1:18" ht="20.100000000000001" customHeight="1" x14ac:dyDescent="0.25">
      <c r="A197" s="1" t="str">
        <f t="shared" si="9"/>
        <v/>
      </c>
      <c r="B197" s="1" t="str">
        <f t="shared" si="10"/>
        <v/>
      </c>
      <c r="C197" s="1" t="str">
        <f t="shared" si="11"/>
        <v/>
      </c>
      <c r="D197" s="22"/>
      <c r="E197" s="23"/>
      <c r="F197" s="23"/>
      <c r="G197" s="24"/>
      <c r="H197" s="23"/>
      <c r="I197" s="25"/>
      <c r="J197" s="26"/>
      <c r="K197" s="15">
        <f t="shared" si="12"/>
        <v>0</v>
      </c>
      <c r="L197" s="16" t="str">
        <f>IFERROR(VALUE(TEXT(IFERROR(IFERROR(VLOOKUP($M197,#REF!,5,0),VLOOKUP($M197,#REF!,3,0)),0)+$K197,"dd/mm/aaaa hh:mm")),"-")</f>
        <v>-</v>
      </c>
      <c r="M197" s="27"/>
      <c r="N197" s="23"/>
      <c r="O197" s="23"/>
      <c r="P197" s="25"/>
      <c r="Q197" s="28"/>
      <c r="R197" s="29"/>
    </row>
    <row r="198" spans="1:18" ht="20.100000000000001" customHeight="1" x14ac:dyDescent="0.25">
      <c r="A198" s="1" t="str">
        <f t="shared" si="9"/>
        <v/>
      </c>
      <c r="B198" s="1" t="str">
        <f t="shared" si="10"/>
        <v/>
      </c>
      <c r="C198" s="1" t="str">
        <f t="shared" si="11"/>
        <v/>
      </c>
      <c r="D198" s="22"/>
      <c r="E198" s="23"/>
      <c r="F198" s="23"/>
      <c r="G198" s="24"/>
      <c r="H198" s="23"/>
      <c r="I198" s="25"/>
      <c r="J198" s="26"/>
      <c r="K198" s="15">
        <f t="shared" si="12"/>
        <v>0</v>
      </c>
      <c r="L198" s="16" t="str">
        <f>IFERROR(VALUE(TEXT(IFERROR(IFERROR(VLOOKUP($M198,#REF!,5,0),VLOOKUP($M198,#REF!,3,0)),0)+$K198,"dd/mm/aaaa hh:mm")),"-")</f>
        <v>-</v>
      </c>
      <c r="M198" s="27"/>
      <c r="N198" s="23"/>
      <c r="O198" s="23"/>
      <c r="P198" s="25"/>
      <c r="Q198" s="28"/>
      <c r="R198" s="29"/>
    </row>
    <row r="199" spans="1:18" ht="20.100000000000001" customHeight="1" x14ac:dyDescent="0.25">
      <c r="A199" s="1" t="str">
        <f t="shared" ref="A199:A262" si="13">IF($M199="","",TEXT($K199,"dd/mm/aa hh")&amp;" "&amp;$E199&amp;" "&amp;$I199&amp;" "&amp;$M199&amp;" "&amp;$N199&amp;" "&amp;$O199)</f>
        <v/>
      </c>
      <c r="B199" s="1" t="str">
        <f t="shared" ref="B199:B262" si="14">IF($M199="","",TEXT($L199,"dd/mm/aa hh")&amp;" "&amp;$E199&amp;" "&amp;$I199&amp;" "&amp;$M199&amp;" "&amp;$N199&amp;" "&amp;$O199)</f>
        <v/>
      </c>
      <c r="C199" s="1" t="str">
        <f t="shared" ref="C199:C262" si="15">IF($M199="","",TEXT($K199,"dd/mm/aa hh")&amp;" "&amp;$M199&amp;" "&amp;$N199)</f>
        <v/>
      </c>
      <c r="D199" s="22"/>
      <c r="E199" s="23"/>
      <c r="F199" s="23"/>
      <c r="G199" s="24"/>
      <c r="H199" s="23"/>
      <c r="I199" s="25"/>
      <c r="J199" s="26"/>
      <c r="K199" s="15">
        <f t="shared" si="12"/>
        <v>0</v>
      </c>
      <c r="L199" s="16" t="str">
        <f>IFERROR(VALUE(TEXT(IFERROR(IFERROR(VLOOKUP($M199,#REF!,5,0),VLOOKUP($M199,#REF!,3,0)),0)+$K199,"dd/mm/aaaa hh:mm")),"-")</f>
        <v>-</v>
      </c>
      <c r="M199" s="27"/>
      <c r="N199" s="23"/>
      <c r="O199" s="23"/>
      <c r="P199" s="25"/>
      <c r="Q199" s="28"/>
      <c r="R199" s="29"/>
    </row>
    <row r="200" spans="1:18" ht="20.100000000000001" customHeight="1" x14ac:dyDescent="0.25">
      <c r="A200" s="1" t="str">
        <f t="shared" si="13"/>
        <v/>
      </c>
      <c r="B200" s="1" t="str">
        <f t="shared" si="14"/>
        <v/>
      </c>
      <c r="C200" s="1" t="str">
        <f t="shared" si="15"/>
        <v/>
      </c>
      <c r="D200" s="22"/>
      <c r="E200" s="23"/>
      <c r="F200" s="23"/>
      <c r="G200" s="24"/>
      <c r="H200" s="23"/>
      <c r="I200" s="25"/>
      <c r="J200" s="26"/>
      <c r="K200" s="15">
        <f t="shared" si="12"/>
        <v>0</v>
      </c>
      <c r="L200" s="16" t="str">
        <f>IFERROR(VALUE(TEXT(IFERROR(IFERROR(VLOOKUP($M200,#REF!,5,0),VLOOKUP($M200,#REF!,3,0)),0)+$K200,"dd/mm/aaaa hh:mm")),"-")</f>
        <v>-</v>
      </c>
      <c r="M200" s="27"/>
      <c r="N200" s="23"/>
      <c r="O200" s="23"/>
      <c r="P200" s="25"/>
      <c r="Q200" s="28"/>
      <c r="R200" s="29"/>
    </row>
    <row r="201" spans="1:18" ht="20.100000000000001" customHeight="1" x14ac:dyDescent="0.25">
      <c r="A201" s="1" t="str">
        <f t="shared" si="13"/>
        <v/>
      </c>
      <c r="B201" s="1" t="str">
        <f t="shared" si="14"/>
        <v/>
      </c>
      <c r="C201" s="1" t="str">
        <f t="shared" si="15"/>
        <v/>
      </c>
      <c r="D201" s="22"/>
      <c r="E201" s="23"/>
      <c r="F201" s="23"/>
      <c r="G201" s="24"/>
      <c r="H201" s="23"/>
      <c r="I201" s="25"/>
      <c r="J201" s="26"/>
      <c r="K201" s="15">
        <f t="shared" si="12"/>
        <v>0</v>
      </c>
      <c r="L201" s="16" t="str">
        <f>IFERROR(VALUE(TEXT(IFERROR(IFERROR(VLOOKUP($M201,#REF!,5,0),VLOOKUP($M201,#REF!,3,0)),0)+$K201,"dd/mm/aaaa hh:mm")),"-")</f>
        <v>-</v>
      </c>
      <c r="M201" s="27"/>
      <c r="N201" s="23"/>
      <c r="O201" s="23"/>
      <c r="P201" s="25"/>
      <c r="Q201" s="28"/>
      <c r="R201" s="29"/>
    </row>
    <row r="202" spans="1:18" ht="20.100000000000001" customHeight="1" x14ac:dyDescent="0.25">
      <c r="A202" s="1" t="str">
        <f t="shared" si="13"/>
        <v/>
      </c>
      <c r="B202" s="1" t="str">
        <f t="shared" si="14"/>
        <v/>
      </c>
      <c r="C202" s="1" t="str">
        <f t="shared" si="15"/>
        <v/>
      </c>
      <c r="D202" s="22"/>
      <c r="E202" s="23"/>
      <c r="F202" s="23"/>
      <c r="G202" s="24"/>
      <c r="H202" s="23"/>
      <c r="I202" s="25"/>
      <c r="J202" s="26"/>
      <c r="K202" s="15">
        <f t="shared" si="12"/>
        <v>0</v>
      </c>
      <c r="L202" s="16" t="str">
        <f>IFERROR(VALUE(TEXT(IFERROR(IFERROR(VLOOKUP($M202,#REF!,5,0),VLOOKUP($M202,#REF!,3,0)),0)+$K202,"dd/mm/aaaa hh:mm")),"-")</f>
        <v>-</v>
      </c>
      <c r="M202" s="27"/>
      <c r="N202" s="23"/>
      <c r="O202" s="23"/>
      <c r="P202" s="25"/>
      <c r="Q202" s="28"/>
      <c r="R202" s="29"/>
    </row>
    <row r="203" spans="1:18" ht="20.100000000000001" customHeight="1" x14ac:dyDescent="0.25">
      <c r="A203" s="1" t="str">
        <f t="shared" si="13"/>
        <v/>
      </c>
      <c r="B203" s="1" t="str">
        <f t="shared" si="14"/>
        <v/>
      </c>
      <c r="C203" s="1" t="str">
        <f t="shared" si="15"/>
        <v/>
      </c>
      <c r="D203" s="22"/>
      <c r="E203" s="23"/>
      <c r="F203" s="23"/>
      <c r="G203" s="24"/>
      <c r="H203" s="23"/>
      <c r="I203" s="25"/>
      <c r="J203" s="26"/>
      <c r="K203" s="15">
        <f t="shared" si="12"/>
        <v>0</v>
      </c>
      <c r="L203" s="16" t="str">
        <f>IFERROR(VALUE(TEXT(IFERROR(IFERROR(VLOOKUP($M203,#REF!,5,0),VLOOKUP($M203,#REF!,3,0)),0)+$K203,"dd/mm/aaaa hh:mm")),"-")</f>
        <v>-</v>
      </c>
      <c r="M203" s="27"/>
      <c r="N203" s="23"/>
      <c r="O203" s="23"/>
      <c r="P203" s="25"/>
      <c r="Q203" s="28"/>
      <c r="R203" s="29"/>
    </row>
    <row r="204" spans="1:18" ht="20.100000000000001" customHeight="1" x14ac:dyDescent="0.25">
      <c r="A204" s="1" t="str">
        <f t="shared" si="13"/>
        <v/>
      </c>
      <c r="B204" s="1" t="str">
        <f t="shared" si="14"/>
        <v/>
      </c>
      <c r="C204" s="1" t="str">
        <f t="shared" si="15"/>
        <v/>
      </c>
      <c r="D204" s="22"/>
      <c r="E204" s="23"/>
      <c r="F204" s="23"/>
      <c r="G204" s="24"/>
      <c r="H204" s="23"/>
      <c r="I204" s="25"/>
      <c r="J204" s="26"/>
      <c r="K204" s="15">
        <f t="shared" si="12"/>
        <v>0</v>
      </c>
      <c r="L204" s="16" t="str">
        <f>IFERROR(VALUE(TEXT(IFERROR(IFERROR(VLOOKUP($M204,#REF!,5,0),VLOOKUP($M204,#REF!,3,0)),0)+$K204,"dd/mm/aaaa hh:mm")),"-")</f>
        <v>-</v>
      </c>
      <c r="M204" s="27"/>
      <c r="N204" s="23"/>
      <c r="O204" s="23"/>
      <c r="P204" s="25"/>
      <c r="Q204" s="28"/>
      <c r="R204" s="29"/>
    </row>
    <row r="205" spans="1:18" ht="20.100000000000001" customHeight="1" x14ac:dyDescent="0.25">
      <c r="A205" s="1" t="str">
        <f t="shared" si="13"/>
        <v/>
      </c>
      <c r="B205" s="1" t="str">
        <f t="shared" si="14"/>
        <v/>
      </c>
      <c r="C205" s="1" t="str">
        <f t="shared" si="15"/>
        <v/>
      </c>
      <c r="D205" s="22"/>
      <c r="E205" s="23"/>
      <c r="F205" s="23"/>
      <c r="G205" s="24"/>
      <c r="H205" s="23"/>
      <c r="I205" s="25"/>
      <c r="J205" s="26"/>
      <c r="K205" s="15">
        <f t="shared" si="12"/>
        <v>0</v>
      </c>
      <c r="L205" s="16" t="str">
        <f>IFERROR(VALUE(TEXT(IFERROR(IFERROR(VLOOKUP($M205,#REF!,5,0),VLOOKUP($M205,#REF!,3,0)),0)+$K205,"dd/mm/aaaa hh:mm")),"-")</f>
        <v>-</v>
      </c>
      <c r="M205" s="27"/>
      <c r="N205" s="23"/>
      <c r="O205" s="23"/>
      <c r="P205" s="25"/>
      <c r="Q205" s="28"/>
      <c r="R205" s="29"/>
    </row>
    <row r="206" spans="1:18" ht="20.100000000000001" customHeight="1" x14ac:dyDescent="0.25">
      <c r="A206" s="1" t="str">
        <f t="shared" si="13"/>
        <v/>
      </c>
      <c r="B206" s="1" t="str">
        <f t="shared" si="14"/>
        <v/>
      </c>
      <c r="C206" s="1" t="str">
        <f t="shared" si="15"/>
        <v/>
      </c>
      <c r="D206" s="22"/>
      <c r="E206" s="23"/>
      <c r="F206" s="23"/>
      <c r="G206" s="24"/>
      <c r="H206" s="23"/>
      <c r="I206" s="25"/>
      <c r="J206" s="26"/>
      <c r="K206" s="15">
        <f t="shared" si="12"/>
        <v>0</v>
      </c>
      <c r="L206" s="16" t="str">
        <f>IFERROR(VALUE(TEXT(IFERROR(IFERROR(VLOOKUP($M206,#REF!,5,0),VLOOKUP($M206,#REF!,3,0)),0)+$K206,"dd/mm/aaaa hh:mm")),"-")</f>
        <v>-</v>
      </c>
      <c r="M206" s="27"/>
      <c r="N206" s="23"/>
      <c r="O206" s="23"/>
      <c r="P206" s="25"/>
      <c r="Q206" s="28"/>
      <c r="R206" s="29"/>
    </row>
    <row r="207" spans="1:18" ht="20.100000000000001" customHeight="1" x14ac:dyDescent="0.25">
      <c r="A207" s="1" t="str">
        <f t="shared" si="13"/>
        <v/>
      </c>
      <c r="B207" s="1" t="str">
        <f t="shared" si="14"/>
        <v/>
      </c>
      <c r="C207" s="1" t="str">
        <f t="shared" si="15"/>
        <v/>
      </c>
      <c r="D207" s="22"/>
      <c r="E207" s="23"/>
      <c r="F207" s="23"/>
      <c r="G207" s="24"/>
      <c r="H207" s="23"/>
      <c r="I207" s="25"/>
      <c r="J207" s="26"/>
      <c r="K207" s="15">
        <f t="shared" ref="K207:K220" si="16">IFERROR(VALUE(J207),"-")</f>
        <v>0</v>
      </c>
      <c r="L207" s="16" t="str">
        <f>IFERROR(VALUE(TEXT(IFERROR(IFERROR(VLOOKUP($M207,#REF!,5,0),VLOOKUP($M207,#REF!,3,0)),0)+$K207,"dd/mm/aaaa hh:mm")),"-")</f>
        <v>-</v>
      </c>
      <c r="M207" s="27"/>
      <c r="N207" s="23"/>
      <c r="O207" s="23"/>
      <c r="P207" s="25"/>
      <c r="Q207" s="28"/>
      <c r="R207" s="29"/>
    </row>
    <row r="208" spans="1:18" ht="20.100000000000001" customHeight="1" x14ac:dyDescent="0.25">
      <c r="A208" s="1" t="str">
        <f t="shared" si="13"/>
        <v/>
      </c>
      <c r="B208" s="1" t="str">
        <f t="shared" si="14"/>
        <v/>
      </c>
      <c r="C208" s="1" t="str">
        <f t="shared" si="15"/>
        <v/>
      </c>
      <c r="D208" s="22"/>
      <c r="E208" s="23"/>
      <c r="F208" s="23"/>
      <c r="G208" s="24"/>
      <c r="H208" s="23"/>
      <c r="I208" s="25"/>
      <c r="J208" s="26"/>
      <c r="K208" s="15">
        <f t="shared" si="16"/>
        <v>0</v>
      </c>
      <c r="L208" s="16" t="str">
        <f>IFERROR(VALUE(TEXT(IFERROR(IFERROR(VLOOKUP($M208,#REF!,5,0),VLOOKUP($M208,#REF!,3,0)),0)+$K208,"dd/mm/aaaa hh:mm")),"-")</f>
        <v>-</v>
      </c>
      <c r="M208" s="27"/>
      <c r="N208" s="23"/>
      <c r="O208" s="23"/>
      <c r="P208" s="25"/>
      <c r="Q208" s="28"/>
      <c r="R208" s="29"/>
    </row>
    <row r="209" spans="1:18" ht="20.100000000000001" customHeight="1" x14ac:dyDescent="0.25">
      <c r="A209" s="1" t="str">
        <f t="shared" si="13"/>
        <v/>
      </c>
      <c r="B209" s="1" t="str">
        <f t="shared" si="14"/>
        <v/>
      </c>
      <c r="C209" s="1" t="str">
        <f t="shared" si="15"/>
        <v/>
      </c>
      <c r="D209" s="22"/>
      <c r="E209" s="23"/>
      <c r="F209" s="23"/>
      <c r="G209" s="24"/>
      <c r="H209" s="23"/>
      <c r="I209" s="25"/>
      <c r="J209" s="26"/>
      <c r="K209" s="15">
        <f t="shared" si="16"/>
        <v>0</v>
      </c>
      <c r="L209" s="16" t="str">
        <f>IFERROR(VALUE(TEXT(IFERROR(IFERROR(VLOOKUP($M209,#REF!,5,0),VLOOKUP($M209,#REF!,3,0)),0)+$K209,"dd/mm/aaaa hh:mm")),"-")</f>
        <v>-</v>
      </c>
      <c r="M209" s="27"/>
      <c r="N209" s="23"/>
      <c r="O209" s="23"/>
      <c r="P209" s="25"/>
      <c r="Q209" s="28"/>
      <c r="R209" s="29"/>
    </row>
    <row r="210" spans="1:18" ht="20.100000000000001" customHeight="1" x14ac:dyDescent="0.25">
      <c r="A210" s="1" t="str">
        <f t="shared" si="13"/>
        <v/>
      </c>
      <c r="B210" s="1" t="str">
        <f t="shared" si="14"/>
        <v/>
      </c>
      <c r="C210" s="1" t="str">
        <f t="shared" si="15"/>
        <v/>
      </c>
      <c r="D210" s="22"/>
      <c r="E210" s="23"/>
      <c r="F210" s="23"/>
      <c r="G210" s="24"/>
      <c r="H210" s="23"/>
      <c r="I210" s="25"/>
      <c r="J210" s="26"/>
      <c r="K210" s="15">
        <f t="shared" si="16"/>
        <v>0</v>
      </c>
      <c r="L210" s="16" t="str">
        <f>IFERROR(VALUE(TEXT(IFERROR(IFERROR(VLOOKUP($M210,#REF!,5,0),VLOOKUP($M210,#REF!,3,0)),0)+$K210,"dd/mm/aaaa hh:mm")),"-")</f>
        <v>-</v>
      </c>
      <c r="M210" s="27"/>
      <c r="N210" s="23"/>
      <c r="O210" s="23"/>
      <c r="P210" s="25"/>
      <c r="Q210" s="28"/>
      <c r="R210" s="29"/>
    </row>
    <row r="211" spans="1:18" ht="20.100000000000001" customHeight="1" x14ac:dyDescent="0.25">
      <c r="A211" s="1" t="str">
        <f t="shared" si="13"/>
        <v/>
      </c>
      <c r="B211" s="1" t="str">
        <f t="shared" si="14"/>
        <v/>
      </c>
      <c r="C211" s="1" t="str">
        <f t="shared" si="15"/>
        <v/>
      </c>
      <c r="D211" s="22"/>
      <c r="E211" s="23"/>
      <c r="F211" s="23"/>
      <c r="G211" s="24"/>
      <c r="H211" s="23"/>
      <c r="I211" s="25"/>
      <c r="J211" s="26"/>
      <c r="K211" s="15">
        <f t="shared" si="16"/>
        <v>0</v>
      </c>
      <c r="L211" s="16" t="str">
        <f>IFERROR(VALUE(TEXT(IFERROR(IFERROR(VLOOKUP($M211,#REF!,5,0),VLOOKUP($M211,#REF!,3,0)),0)+$K211,"dd/mm/aaaa hh:mm")),"-")</f>
        <v>-</v>
      </c>
      <c r="M211" s="27"/>
      <c r="N211" s="23"/>
      <c r="O211" s="23"/>
      <c r="P211" s="25"/>
      <c r="Q211" s="28"/>
      <c r="R211" s="29"/>
    </row>
    <row r="212" spans="1:18" ht="20.100000000000001" customHeight="1" x14ac:dyDescent="0.25">
      <c r="A212" s="1" t="str">
        <f t="shared" si="13"/>
        <v/>
      </c>
      <c r="B212" s="1" t="str">
        <f t="shared" si="14"/>
        <v/>
      </c>
      <c r="C212" s="1" t="str">
        <f t="shared" si="15"/>
        <v/>
      </c>
      <c r="D212" s="22"/>
      <c r="E212" s="23"/>
      <c r="F212" s="23"/>
      <c r="G212" s="24"/>
      <c r="H212" s="23"/>
      <c r="I212" s="25"/>
      <c r="J212" s="26"/>
      <c r="K212" s="15">
        <f t="shared" si="16"/>
        <v>0</v>
      </c>
      <c r="L212" s="16" t="str">
        <f>IFERROR(VALUE(TEXT(IFERROR(IFERROR(VLOOKUP($M212,#REF!,5,0),VLOOKUP($M212,#REF!,3,0)),0)+$K212,"dd/mm/aaaa hh:mm")),"-")</f>
        <v>-</v>
      </c>
      <c r="M212" s="27"/>
      <c r="N212" s="23"/>
      <c r="O212" s="23"/>
      <c r="P212" s="25"/>
      <c r="Q212" s="28"/>
      <c r="R212" s="29"/>
    </row>
    <row r="213" spans="1:18" ht="20.100000000000001" customHeight="1" x14ac:dyDescent="0.25">
      <c r="A213" s="1" t="str">
        <f t="shared" si="13"/>
        <v/>
      </c>
      <c r="B213" s="1" t="str">
        <f t="shared" si="14"/>
        <v/>
      </c>
      <c r="C213" s="1" t="str">
        <f t="shared" si="15"/>
        <v/>
      </c>
      <c r="D213" s="22"/>
      <c r="E213" s="23"/>
      <c r="F213" s="23"/>
      <c r="G213" s="24"/>
      <c r="H213" s="23"/>
      <c r="I213" s="25"/>
      <c r="J213" s="26"/>
      <c r="K213" s="15">
        <f t="shared" si="16"/>
        <v>0</v>
      </c>
      <c r="L213" s="16" t="str">
        <f>IFERROR(VALUE(TEXT(IFERROR(IFERROR(VLOOKUP($M213,#REF!,5,0),VLOOKUP($M213,#REF!,3,0)),0)+$K213,"dd/mm/aaaa hh:mm")),"-")</f>
        <v>-</v>
      </c>
      <c r="M213" s="27"/>
      <c r="N213" s="23"/>
      <c r="O213" s="23"/>
      <c r="P213" s="25"/>
      <c r="Q213" s="28"/>
      <c r="R213" s="29"/>
    </row>
    <row r="214" spans="1:18" ht="20.100000000000001" customHeight="1" x14ac:dyDescent="0.25">
      <c r="A214" s="1" t="str">
        <f t="shared" si="13"/>
        <v/>
      </c>
      <c r="B214" s="1" t="str">
        <f t="shared" si="14"/>
        <v/>
      </c>
      <c r="C214" s="1" t="str">
        <f t="shared" si="15"/>
        <v/>
      </c>
      <c r="D214" s="22"/>
      <c r="E214" s="23"/>
      <c r="F214" s="23"/>
      <c r="G214" s="24"/>
      <c r="H214" s="23"/>
      <c r="I214" s="25"/>
      <c r="J214" s="26"/>
      <c r="K214" s="15">
        <f t="shared" si="16"/>
        <v>0</v>
      </c>
      <c r="L214" s="16" t="str">
        <f>IFERROR(VALUE(TEXT(IFERROR(IFERROR(VLOOKUP($M214,#REF!,5,0),VLOOKUP($M214,#REF!,3,0)),0)+$K214,"dd/mm/aaaa hh:mm")),"-")</f>
        <v>-</v>
      </c>
      <c r="M214" s="27"/>
      <c r="N214" s="23"/>
      <c r="O214" s="23"/>
      <c r="P214" s="25"/>
      <c r="Q214" s="28"/>
      <c r="R214" s="29"/>
    </row>
    <row r="215" spans="1:18" ht="20.100000000000001" customHeight="1" x14ac:dyDescent="0.25">
      <c r="A215" s="1" t="str">
        <f t="shared" si="13"/>
        <v/>
      </c>
      <c r="B215" s="1" t="str">
        <f t="shared" si="14"/>
        <v/>
      </c>
      <c r="C215" s="1" t="str">
        <f t="shared" si="15"/>
        <v/>
      </c>
      <c r="D215" s="22"/>
      <c r="E215" s="23"/>
      <c r="F215" s="23"/>
      <c r="G215" s="24"/>
      <c r="H215" s="23"/>
      <c r="I215" s="25"/>
      <c r="J215" s="26"/>
      <c r="K215" s="15">
        <f t="shared" si="16"/>
        <v>0</v>
      </c>
      <c r="L215" s="16" t="str">
        <f>IFERROR(VALUE(TEXT(IFERROR(IFERROR(VLOOKUP($M215,#REF!,5,0),VLOOKUP($M215,#REF!,3,0)),0)+$K215,"dd/mm/aaaa hh:mm")),"-")</f>
        <v>-</v>
      </c>
      <c r="M215" s="27"/>
      <c r="N215" s="23"/>
      <c r="O215" s="23"/>
      <c r="P215" s="25"/>
      <c r="Q215" s="28"/>
      <c r="R215" s="29"/>
    </row>
    <row r="216" spans="1:18" ht="20.100000000000001" customHeight="1" x14ac:dyDescent="0.25">
      <c r="A216" s="1" t="str">
        <f t="shared" si="13"/>
        <v/>
      </c>
      <c r="B216" s="1" t="str">
        <f t="shared" si="14"/>
        <v/>
      </c>
      <c r="C216" s="1" t="str">
        <f t="shared" si="15"/>
        <v/>
      </c>
      <c r="D216" s="22"/>
      <c r="E216" s="23"/>
      <c r="F216" s="23"/>
      <c r="G216" s="24"/>
      <c r="H216" s="23"/>
      <c r="I216" s="25"/>
      <c r="J216" s="26"/>
      <c r="K216" s="15">
        <f t="shared" si="16"/>
        <v>0</v>
      </c>
      <c r="L216" s="16" t="str">
        <f>IFERROR(VALUE(TEXT(IFERROR(IFERROR(VLOOKUP($M216,#REF!,5,0),VLOOKUP($M216,#REF!,3,0)),0)+$K216,"dd/mm/aaaa hh:mm")),"-")</f>
        <v>-</v>
      </c>
      <c r="M216" s="27"/>
      <c r="N216" s="23"/>
      <c r="O216" s="23"/>
      <c r="P216" s="25"/>
      <c r="Q216" s="28"/>
      <c r="R216" s="29"/>
    </row>
    <row r="217" spans="1:18" ht="20.100000000000001" customHeight="1" x14ac:dyDescent="0.25">
      <c r="A217" s="1" t="str">
        <f t="shared" si="13"/>
        <v/>
      </c>
      <c r="B217" s="1" t="str">
        <f t="shared" si="14"/>
        <v/>
      </c>
      <c r="C217" s="1" t="str">
        <f t="shared" si="15"/>
        <v/>
      </c>
      <c r="D217" s="22"/>
      <c r="E217" s="23"/>
      <c r="F217" s="23"/>
      <c r="G217" s="24"/>
      <c r="H217" s="23"/>
      <c r="I217" s="25"/>
      <c r="J217" s="26"/>
      <c r="K217" s="15">
        <f t="shared" si="16"/>
        <v>0</v>
      </c>
      <c r="L217" s="16" t="str">
        <f>IFERROR(VALUE(TEXT(IFERROR(IFERROR(VLOOKUP($M217,#REF!,5,0),VLOOKUP($M217,#REF!,3,0)),0)+$K217,"dd/mm/aaaa hh:mm")),"-")</f>
        <v>-</v>
      </c>
      <c r="M217" s="27"/>
      <c r="N217" s="23"/>
      <c r="O217" s="23"/>
      <c r="P217" s="25"/>
      <c r="Q217" s="28"/>
      <c r="R217" s="29"/>
    </row>
    <row r="218" spans="1:18" ht="20.100000000000001" customHeight="1" x14ac:dyDescent="0.25">
      <c r="A218" s="1" t="str">
        <f t="shared" si="13"/>
        <v/>
      </c>
      <c r="B218" s="1" t="str">
        <f t="shared" si="14"/>
        <v/>
      </c>
      <c r="C218" s="1" t="str">
        <f t="shared" si="15"/>
        <v/>
      </c>
      <c r="D218" s="22"/>
      <c r="E218" s="23"/>
      <c r="F218" s="23"/>
      <c r="G218" s="24"/>
      <c r="H218" s="23"/>
      <c r="I218" s="25"/>
      <c r="J218" s="26"/>
      <c r="K218" s="15">
        <f t="shared" si="16"/>
        <v>0</v>
      </c>
      <c r="L218" s="16" t="str">
        <f>IFERROR(VALUE(TEXT(IFERROR(IFERROR(VLOOKUP($M218,#REF!,5,0),VLOOKUP($M218,#REF!,3,0)),0)+$K218,"dd/mm/aaaa hh:mm")),"-")</f>
        <v>-</v>
      </c>
      <c r="M218" s="27"/>
      <c r="N218" s="23"/>
      <c r="O218" s="23"/>
      <c r="P218" s="25"/>
      <c r="Q218" s="28"/>
      <c r="R218" s="29"/>
    </row>
    <row r="219" spans="1:18" ht="20.100000000000001" customHeight="1" x14ac:dyDescent="0.25">
      <c r="A219" s="1" t="str">
        <f t="shared" si="13"/>
        <v/>
      </c>
      <c r="B219" s="1" t="str">
        <f t="shared" si="14"/>
        <v/>
      </c>
      <c r="C219" s="1" t="str">
        <f t="shared" si="15"/>
        <v/>
      </c>
      <c r="D219" s="22"/>
      <c r="E219" s="23"/>
      <c r="F219" s="23"/>
      <c r="G219" s="24"/>
      <c r="H219" s="23"/>
      <c r="I219" s="25"/>
      <c r="J219" s="26"/>
      <c r="K219" s="15">
        <f t="shared" si="16"/>
        <v>0</v>
      </c>
      <c r="L219" s="16" t="str">
        <f>IFERROR(VALUE(TEXT(IFERROR(IFERROR(VLOOKUP($M219,#REF!,5,0),VLOOKUP($M219,#REF!,3,0)),0)+$K219,"dd/mm/aaaa hh:mm")),"-")</f>
        <v>-</v>
      </c>
      <c r="M219" s="27"/>
      <c r="N219" s="23"/>
      <c r="O219" s="23"/>
      <c r="P219" s="25"/>
      <c r="Q219" s="28"/>
      <c r="R219" s="29"/>
    </row>
    <row r="220" spans="1:18" ht="20.100000000000001" customHeight="1" x14ac:dyDescent="0.25">
      <c r="A220" s="1" t="str">
        <f t="shared" si="13"/>
        <v/>
      </c>
      <c r="B220" s="1" t="str">
        <f t="shared" si="14"/>
        <v/>
      </c>
      <c r="C220" s="1" t="str">
        <f t="shared" si="15"/>
        <v/>
      </c>
      <c r="D220" s="22"/>
      <c r="E220" s="23"/>
      <c r="F220" s="23"/>
      <c r="G220" s="24"/>
      <c r="H220" s="23"/>
      <c r="I220" s="25"/>
      <c r="J220" s="26"/>
      <c r="K220" s="15">
        <f t="shared" si="16"/>
        <v>0</v>
      </c>
      <c r="L220" s="16" t="str">
        <f>IFERROR(VALUE(TEXT(IFERROR(IFERROR(VLOOKUP($M220,#REF!,5,0),VLOOKUP($M220,#REF!,3,0)),0)+$K220,"dd/mm/aaaa hh:mm")),"-")</f>
        <v>-</v>
      </c>
      <c r="M220" s="27"/>
      <c r="N220" s="23"/>
      <c r="O220" s="23"/>
      <c r="P220" s="25"/>
      <c r="Q220" s="28"/>
      <c r="R220" s="29"/>
    </row>
    <row r="221" spans="1:18" ht="20.100000000000001" customHeight="1" x14ac:dyDescent="0.25">
      <c r="A221" s="1" t="str">
        <f t="shared" si="13"/>
        <v/>
      </c>
      <c r="B221" s="1" t="str">
        <f t="shared" si="14"/>
        <v/>
      </c>
      <c r="C221" s="1" t="str">
        <f t="shared" si="15"/>
        <v/>
      </c>
      <c r="D221" s="22"/>
      <c r="E221" s="23"/>
      <c r="F221" s="23"/>
      <c r="G221" s="24"/>
      <c r="H221" s="23"/>
      <c r="I221" s="25"/>
      <c r="J221" s="26"/>
      <c r="K221" s="15" t="str">
        <f t="shared" ref="K221:K262" si="17">IFERROR(VALUE(TEXT(SUM($J221,$D221),"dd/mm/aaaa hh")&amp;":00"),"-")</f>
        <v>-</v>
      </c>
      <c r="L221" s="16" t="str">
        <f>IFERROR(VALUE(TEXT(IFERROR(IFERROR(VLOOKUP($M221,#REF!,5,0),VLOOKUP($M221,#REF!,3,0)),0)+$K221,"dd/mm/aaaa hh:mm")),"-")</f>
        <v>-</v>
      </c>
      <c r="M221" s="27"/>
      <c r="N221" s="23"/>
      <c r="O221" s="23"/>
      <c r="P221" s="25"/>
      <c r="Q221" s="28"/>
      <c r="R221" s="29"/>
    </row>
    <row r="222" spans="1:18" ht="20.100000000000001" customHeight="1" x14ac:dyDescent="0.25">
      <c r="A222" s="1" t="str">
        <f t="shared" si="13"/>
        <v/>
      </c>
      <c r="B222" s="1" t="str">
        <f t="shared" si="14"/>
        <v/>
      </c>
      <c r="C222" s="1" t="str">
        <f t="shared" si="15"/>
        <v/>
      </c>
      <c r="D222" s="22"/>
      <c r="E222" s="23"/>
      <c r="F222" s="23"/>
      <c r="G222" s="24"/>
      <c r="H222" s="23"/>
      <c r="I222" s="25"/>
      <c r="J222" s="26"/>
      <c r="K222" s="15" t="str">
        <f t="shared" si="17"/>
        <v>-</v>
      </c>
      <c r="L222" s="16" t="str">
        <f>IFERROR(VALUE(TEXT(IFERROR(IFERROR(VLOOKUP($M222,#REF!,5,0),VLOOKUP($M222,#REF!,3,0)),0)+$K222,"dd/mm/aaaa hh:mm")),"-")</f>
        <v>-</v>
      </c>
      <c r="M222" s="27"/>
      <c r="N222" s="23"/>
      <c r="O222" s="23"/>
      <c r="P222" s="25"/>
      <c r="Q222" s="28"/>
      <c r="R222" s="29"/>
    </row>
    <row r="223" spans="1:18" ht="20.100000000000001" customHeight="1" x14ac:dyDescent="0.25">
      <c r="A223" s="1" t="str">
        <f t="shared" si="13"/>
        <v/>
      </c>
      <c r="B223" s="1" t="str">
        <f t="shared" si="14"/>
        <v/>
      </c>
      <c r="C223" s="1" t="str">
        <f t="shared" si="15"/>
        <v/>
      </c>
      <c r="D223" s="22"/>
      <c r="E223" s="23"/>
      <c r="F223" s="23"/>
      <c r="G223" s="24"/>
      <c r="H223" s="23"/>
      <c r="I223" s="25"/>
      <c r="J223" s="26"/>
      <c r="K223" s="15" t="str">
        <f t="shared" si="17"/>
        <v>-</v>
      </c>
      <c r="L223" s="16" t="str">
        <f>IFERROR(VALUE(TEXT(IFERROR(IFERROR(VLOOKUP($M223,#REF!,5,0),VLOOKUP($M223,#REF!,3,0)),0)+$K223,"dd/mm/aaaa hh:mm")),"-")</f>
        <v>-</v>
      </c>
      <c r="M223" s="27"/>
      <c r="N223" s="23"/>
      <c r="O223" s="23"/>
      <c r="P223" s="25"/>
      <c r="Q223" s="28"/>
      <c r="R223" s="29"/>
    </row>
    <row r="224" spans="1:18" ht="20.100000000000001" customHeight="1" x14ac:dyDescent="0.25">
      <c r="A224" s="1" t="str">
        <f t="shared" si="13"/>
        <v/>
      </c>
      <c r="B224" s="1" t="str">
        <f t="shared" si="14"/>
        <v/>
      </c>
      <c r="C224" s="1" t="str">
        <f t="shared" si="15"/>
        <v/>
      </c>
      <c r="D224" s="22"/>
      <c r="E224" s="23"/>
      <c r="F224" s="23"/>
      <c r="G224" s="24"/>
      <c r="H224" s="23"/>
      <c r="I224" s="25"/>
      <c r="J224" s="26"/>
      <c r="K224" s="15" t="str">
        <f t="shared" si="17"/>
        <v>-</v>
      </c>
      <c r="L224" s="16" t="str">
        <f>IFERROR(VALUE(TEXT(IFERROR(IFERROR(VLOOKUP($M224,#REF!,5,0),VLOOKUP($M224,#REF!,3,0)),0)+$K224,"dd/mm/aaaa hh:mm")),"-")</f>
        <v>-</v>
      </c>
      <c r="M224" s="27"/>
      <c r="N224" s="23"/>
      <c r="O224" s="23"/>
      <c r="P224" s="25"/>
      <c r="Q224" s="28"/>
      <c r="R224" s="29"/>
    </row>
    <row r="225" spans="1:18" x14ac:dyDescent="0.25">
      <c r="A225" s="1" t="str">
        <f t="shared" si="13"/>
        <v/>
      </c>
      <c r="B225" s="1" t="str">
        <f t="shared" si="14"/>
        <v/>
      </c>
      <c r="C225" s="1" t="str">
        <f t="shared" si="15"/>
        <v/>
      </c>
      <c r="D225" s="22"/>
      <c r="E225" s="23"/>
      <c r="F225" s="23"/>
      <c r="G225" s="24"/>
      <c r="H225" s="23"/>
      <c r="I225" s="25"/>
      <c r="J225" s="26"/>
      <c r="K225" s="15" t="str">
        <f t="shared" si="17"/>
        <v>-</v>
      </c>
      <c r="L225" s="16" t="str">
        <f>IFERROR(VALUE(TEXT(IFERROR(IFERROR(VLOOKUP($M225,#REF!,5,0),VLOOKUP($M225,#REF!,3,0)),0)+$K225,"dd/mm/aaaa hh:mm")),"-")</f>
        <v>-</v>
      </c>
      <c r="M225" s="27"/>
      <c r="N225" s="23"/>
      <c r="O225" s="23"/>
      <c r="P225" s="25"/>
      <c r="Q225" s="28"/>
      <c r="R225" s="29"/>
    </row>
    <row r="226" spans="1:18" x14ac:dyDescent="0.25">
      <c r="A226" s="1" t="str">
        <f t="shared" si="13"/>
        <v/>
      </c>
      <c r="B226" s="1" t="str">
        <f t="shared" si="14"/>
        <v/>
      </c>
      <c r="C226" s="1" t="str">
        <f t="shared" si="15"/>
        <v/>
      </c>
      <c r="D226" s="22"/>
      <c r="E226" s="23"/>
      <c r="F226" s="23"/>
      <c r="G226" s="24"/>
      <c r="H226" s="23"/>
      <c r="I226" s="25"/>
      <c r="J226" s="26"/>
      <c r="K226" s="15" t="str">
        <f t="shared" si="17"/>
        <v>-</v>
      </c>
      <c r="L226" s="16" t="str">
        <f>IFERROR(VALUE(TEXT(IFERROR(IFERROR(VLOOKUP($M226,#REF!,5,0),VLOOKUP($M226,#REF!,3,0)),0)+$K226,"dd/mm/aaaa hh:mm")),"-")</f>
        <v>-</v>
      </c>
      <c r="M226" s="27"/>
      <c r="N226" s="23"/>
      <c r="O226" s="23"/>
      <c r="P226" s="25"/>
      <c r="Q226" s="28"/>
      <c r="R226" s="29"/>
    </row>
    <row r="227" spans="1:18" x14ac:dyDescent="0.25">
      <c r="A227" s="1" t="str">
        <f t="shared" si="13"/>
        <v/>
      </c>
      <c r="B227" s="1" t="str">
        <f t="shared" si="14"/>
        <v/>
      </c>
      <c r="C227" s="1" t="str">
        <f t="shared" si="15"/>
        <v/>
      </c>
      <c r="D227" s="22"/>
      <c r="E227" s="23"/>
      <c r="F227" s="23"/>
      <c r="G227" s="24"/>
      <c r="H227" s="23"/>
      <c r="I227" s="25"/>
      <c r="J227" s="26"/>
      <c r="K227" s="15" t="str">
        <f t="shared" si="17"/>
        <v>-</v>
      </c>
      <c r="L227" s="16" t="str">
        <f>IFERROR(VALUE(TEXT(IFERROR(IFERROR(VLOOKUP($M227,#REF!,5,0),VLOOKUP($M227,#REF!,3,0)),0)+$K227,"dd/mm/aaaa hh:mm")),"-")</f>
        <v>-</v>
      </c>
      <c r="M227" s="27"/>
      <c r="N227" s="23"/>
      <c r="O227" s="23"/>
      <c r="P227" s="25"/>
      <c r="Q227" s="28"/>
      <c r="R227" s="29"/>
    </row>
    <row r="228" spans="1:18" x14ac:dyDescent="0.25">
      <c r="A228" s="1" t="str">
        <f t="shared" si="13"/>
        <v/>
      </c>
      <c r="B228" s="1" t="str">
        <f t="shared" si="14"/>
        <v/>
      </c>
      <c r="C228" s="1" t="str">
        <f t="shared" si="15"/>
        <v/>
      </c>
      <c r="D228" s="22"/>
      <c r="E228" s="23"/>
      <c r="F228" s="23"/>
      <c r="G228" s="24"/>
      <c r="H228" s="23"/>
      <c r="I228" s="25"/>
      <c r="J228" s="26"/>
      <c r="K228" s="15" t="str">
        <f t="shared" si="17"/>
        <v>-</v>
      </c>
      <c r="L228" s="16" t="str">
        <f>IFERROR(VALUE(TEXT(IFERROR(IFERROR(VLOOKUP($M228,#REF!,5,0),VLOOKUP($M228,#REF!,3,0)),0)+$K228,"dd/mm/aaaa hh:mm")),"-")</f>
        <v>-</v>
      </c>
      <c r="M228" s="27"/>
      <c r="N228" s="23"/>
      <c r="O228" s="23"/>
      <c r="P228" s="25"/>
      <c r="Q228" s="28"/>
      <c r="R228" s="29"/>
    </row>
    <row r="229" spans="1:18" x14ac:dyDescent="0.25">
      <c r="A229" s="1" t="str">
        <f t="shared" si="13"/>
        <v/>
      </c>
      <c r="B229" s="1" t="str">
        <f t="shared" si="14"/>
        <v/>
      </c>
      <c r="C229" s="1" t="str">
        <f t="shared" si="15"/>
        <v/>
      </c>
      <c r="D229" s="22"/>
      <c r="E229" s="23"/>
      <c r="F229" s="23"/>
      <c r="G229" s="24"/>
      <c r="H229" s="23"/>
      <c r="I229" s="25"/>
      <c r="J229" s="26"/>
      <c r="K229" s="15" t="str">
        <f t="shared" si="17"/>
        <v>-</v>
      </c>
      <c r="L229" s="16" t="str">
        <f>IFERROR(VALUE(TEXT(IFERROR(IFERROR(VLOOKUP($M229,#REF!,5,0),VLOOKUP($M229,#REF!,3,0)),0)+$K229,"dd/mm/aaaa hh:mm")),"-")</f>
        <v>-</v>
      </c>
      <c r="M229" s="27"/>
      <c r="N229" s="23"/>
      <c r="O229" s="23"/>
      <c r="P229" s="25"/>
      <c r="Q229" s="28"/>
      <c r="R229" s="29"/>
    </row>
    <row r="230" spans="1:18" x14ac:dyDescent="0.25">
      <c r="A230" s="1" t="str">
        <f t="shared" si="13"/>
        <v/>
      </c>
      <c r="B230" s="1" t="str">
        <f t="shared" si="14"/>
        <v/>
      </c>
      <c r="C230" s="1" t="str">
        <f t="shared" si="15"/>
        <v/>
      </c>
      <c r="D230" s="22"/>
      <c r="E230" s="23"/>
      <c r="F230" s="23"/>
      <c r="G230" s="24"/>
      <c r="H230" s="23"/>
      <c r="I230" s="25"/>
      <c r="J230" s="26"/>
      <c r="K230" s="15" t="str">
        <f t="shared" si="17"/>
        <v>-</v>
      </c>
      <c r="L230" s="16" t="str">
        <f>IFERROR(VALUE(TEXT(IFERROR(IFERROR(VLOOKUP($M230,#REF!,5,0),VLOOKUP($M230,#REF!,3,0)),0)+$K230,"dd/mm/aaaa hh:mm")),"-")</f>
        <v>-</v>
      </c>
      <c r="M230" s="27"/>
      <c r="N230" s="23"/>
      <c r="O230" s="23"/>
      <c r="P230" s="25"/>
      <c r="Q230" s="28"/>
      <c r="R230" s="29"/>
    </row>
    <row r="231" spans="1:18" x14ac:dyDescent="0.25">
      <c r="A231" s="1" t="str">
        <f t="shared" si="13"/>
        <v/>
      </c>
      <c r="B231" s="1" t="str">
        <f t="shared" si="14"/>
        <v/>
      </c>
      <c r="C231" s="1" t="str">
        <f t="shared" si="15"/>
        <v/>
      </c>
      <c r="D231" s="22"/>
      <c r="E231" s="23"/>
      <c r="F231" s="23"/>
      <c r="G231" s="24"/>
      <c r="H231" s="23"/>
      <c r="I231" s="25"/>
      <c r="J231" s="26"/>
      <c r="K231" s="15" t="str">
        <f t="shared" si="17"/>
        <v>-</v>
      </c>
      <c r="L231" s="16" t="str">
        <f>IFERROR(VALUE(TEXT(IFERROR(IFERROR(VLOOKUP($M231,#REF!,5,0),VLOOKUP($M231,#REF!,3,0)),0)+$K231,"dd/mm/aaaa hh:mm")),"-")</f>
        <v>-</v>
      </c>
      <c r="M231" s="27"/>
      <c r="N231" s="23"/>
      <c r="O231" s="23"/>
      <c r="P231" s="25"/>
      <c r="Q231" s="28"/>
      <c r="R231" s="29"/>
    </row>
    <row r="232" spans="1:18" x14ac:dyDescent="0.25">
      <c r="A232" s="1" t="str">
        <f t="shared" si="13"/>
        <v/>
      </c>
      <c r="B232" s="1" t="str">
        <f t="shared" si="14"/>
        <v/>
      </c>
      <c r="C232" s="1" t="str">
        <f t="shared" si="15"/>
        <v/>
      </c>
      <c r="D232" s="22"/>
      <c r="E232" s="23"/>
      <c r="F232" s="23"/>
      <c r="G232" s="24"/>
      <c r="H232" s="23"/>
      <c r="I232" s="25"/>
      <c r="J232" s="26"/>
      <c r="K232" s="15" t="str">
        <f t="shared" si="17"/>
        <v>-</v>
      </c>
      <c r="L232" s="16" t="str">
        <f>IFERROR(VALUE(TEXT(IFERROR(IFERROR(VLOOKUP($M232,#REF!,5,0),VLOOKUP($M232,#REF!,3,0)),0)+$K232,"dd/mm/aaaa hh:mm")),"-")</f>
        <v>-</v>
      </c>
      <c r="M232" s="27"/>
      <c r="N232" s="23"/>
      <c r="O232" s="23"/>
      <c r="P232" s="25"/>
      <c r="Q232" s="28"/>
      <c r="R232" s="29"/>
    </row>
    <row r="233" spans="1:18" x14ac:dyDescent="0.25">
      <c r="A233" s="1" t="str">
        <f t="shared" si="13"/>
        <v/>
      </c>
      <c r="B233" s="1" t="str">
        <f t="shared" si="14"/>
        <v/>
      </c>
      <c r="C233" s="1" t="str">
        <f t="shared" si="15"/>
        <v/>
      </c>
      <c r="D233" s="22"/>
      <c r="E233" s="23"/>
      <c r="F233" s="23"/>
      <c r="G233" s="24"/>
      <c r="H233" s="23"/>
      <c r="I233" s="25"/>
      <c r="J233" s="26"/>
      <c r="K233" s="15" t="str">
        <f t="shared" si="17"/>
        <v>-</v>
      </c>
      <c r="L233" s="16" t="str">
        <f>IFERROR(VALUE(TEXT(IFERROR(IFERROR(VLOOKUP($M233,#REF!,5,0),VLOOKUP($M233,#REF!,3,0)),0)+$K233,"dd/mm/aaaa hh:mm")),"-")</f>
        <v>-</v>
      </c>
      <c r="M233" s="27"/>
      <c r="N233" s="23"/>
      <c r="O233" s="23"/>
      <c r="P233" s="25"/>
      <c r="Q233" s="28"/>
      <c r="R233" s="29"/>
    </row>
    <row r="234" spans="1:18" x14ac:dyDescent="0.25">
      <c r="A234" s="1" t="str">
        <f t="shared" si="13"/>
        <v/>
      </c>
      <c r="B234" s="1" t="str">
        <f t="shared" si="14"/>
        <v/>
      </c>
      <c r="C234" s="1" t="str">
        <f t="shared" si="15"/>
        <v/>
      </c>
      <c r="D234" s="22"/>
      <c r="E234" s="23"/>
      <c r="F234" s="23"/>
      <c r="G234" s="24"/>
      <c r="H234" s="23"/>
      <c r="I234" s="25"/>
      <c r="J234" s="26"/>
      <c r="K234" s="15" t="str">
        <f t="shared" si="17"/>
        <v>-</v>
      </c>
      <c r="L234" s="16" t="str">
        <f>IFERROR(VALUE(TEXT(IFERROR(IFERROR(VLOOKUP($M234,#REF!,5,0),VLOOKUP($M234,#REF!,3,0)),0)+$K234,"dd/mm/aaaa hh:mm")),"-")</f>
        <v>-</v>
      </c>
      <c r="M234" s="27"/>
      <c r="N234" s="23"/>
      <c r="O234" s="23"/>
      <c r="P234" s="25"/>
      <c r="Q234" s="28"/>
      <c r="R234" s="29"/>
    </row>
    <row r="235" spans="1:18" x14ac:dyDescent="0.25">
      <c r="A235" s="1" t="str">
        <f t="shared" si="13"/>
        <v/>
      </c>
      <c r="B235" s="1" t="str">
        <f t="shared" si="14"/>
        <v/>
      </c>
      <c r="C235" s="1" t="str">
        <f t="shared" si="15"/>
        <v/>
      </c>
      <c r="D235" s="22"/>
      <c r="E235" s="23"/>
      <c r="F235" s="23"/>
      <c r="G235" s="24"/>
      <c r="H235" s="23"/>
      <c r="I235" s="25"/>
      <c r="J235" s="26"/>
      <c r="K235" s="15" t="str">
        <f t="shared" si="17"/>
        <v>-</v>
      </c>
      <c r="L235" s="16" t="str">
        <f>IFERROR(VALUE(TEXT(IFERROR(IFERROR(VLOOKUP($M235,#REF!,5,0),VLOOKUP($M235,#REF!,3,0)),0)+$K235,"dd/mm/aaaa hh:mm")),"-")</f>
        <v>-</v>
      </c>
      <c r="M235" s="27"/>
      <c r="N235" s="23"/>
      <c r="O235" s="23"/>
      <c r="P235" s="25"/>
      <c r="Q235" s="28"/>
      <c r="R235" s="29"/>
    </row>
    <row r="236" spans="1:18" x14ac:dyDescent="0.25">
      <c r="A236" s="1" t="str">
        <f t="shared" si="13"/>
        <v/>
      </c>
      <c r="B236" s="1" t="str">
        <f t="shared" si="14"/>
        <v/>
      </c>
      <c r="C236" s="1" t="str">
        <f t="shared" si="15"/>
        <v/>
      </c>
      <c r="D236" s="22"/>
      <c r="E236" s="23"/>
      <c r="F236" s="23"/>
      <c r="G236" s="24"/>
      <c r="H236" s="23"/>
      <c r="I236" s="25"/>
      <c r="J236" s="26"/>
      <c r="K236" s="15" t="str">
        <f t="shared" si="17"/>
        <v>-</v>
      </c>
      <c r="L236" s="16" t="str">
        <f>IFERROR(VALUE(TEXT(IFERROR(IFERROR(VLOOKUP($M236,#REF!,5,0),VLOOKUP($M236,#REF!,3,0)),0)+$K236,"dd/mm/aaaa hh:mm")),"-")</f>
        <v>-</v>
      </c>
      <c r="M236" s="27"/>
      <c r="N236" s="23"/>
      <c r="O236" s="23"/>
      <c r="P236" s="25"/>
      <c r="Q236" s="28"/>
      <c r="R236" s="29"/>
    </row>
    <row r="237" spans="1:18" x14ac:dyDescent="0.25">
      <c r="A237" s="1" t="str">
        <f t="shared" si="13"/>
        <v/>
      </c>
      <c r="B237" s="1" t="str">
        <f t="shared" si="14"/>
        <v/>
      </c>
      <c r="C237" s="1" t="str">
        <f t="shared" si="15"/>
        <v/>
      </c>
      <c r="D237" s="22"/>
      <c r="E237" s="23"/>
      <c r="F237" s="23"/>
      <c r="G237" s="24"/>
      <c r="H237" s="23"/>
      <c r="I237" s="25"/>
      <c r="J237" s="26"/>
      <c r="K237" s="15" t="str">
        <f t="shared" si="17"/>
        <v>-</v>
      </c>
      <c r="L237" s="16" t="str">
        <f>IFERROR(VALUE(TEXT(IFERROR(IFERROR(VLOOKUP($M237,#REF!,5,0),VLOOKUP($M237,#REF!,3,0)),0)+$K237,"dd/mm/aaaa hh:mm")),"-")</f>
        <v>-</v>
      </c>
      <c r="M237" s="27"/>
      <c r="N237" s="23"/>
      <c r="O237" s="23"/>
      <c r="P237" s="25"/>
      <c r="Q237" s="28"/>
      <c r="R237" s="29"/>
    </row>
    <row r="238" spans="1:18" x14ac:dyDescent="0.25">
      <c r="A238" s="1" t="str">
        <f t="shared" si="13"/>
        <v/>
      </c>
      <c r="B238" s="1" t="str">
        <f t="shared" si="14"/>
        <v/>
      </c>
      <c r="C238" s="1" t="str">
        <f t="shared" si="15"/>
        <v/>
      </c>
      <c r="D238" s="22"/>
      <c r="E238" s="23"/>
      <c r="F238" s="23"/>
      <c r="G238" s="24"/>
      <c r="H238" s="23"/>
      <c r="I238" s="25"/>
      <c r="J238" s="26"/>
      <c r="K238" s="15" t="str">
        <f t="shared" si="17"/>
        <v>-</v>
      </c>
      <c r="L238" s="16" t="str">
        <f>IFERROR(VALUE(TEXT(IFERROR(IFERROR(VLOOKUP($M238,#REF!,5,0),VLOOKUP($M238,#REF!,3,0)),0)+$K238,"dd/mm/aaaa hh:mm")),"-")</f>
        <v>-</v>
      </c>
      <c r="M238" s="27"/>
      <c r="N238" s="23"/>
      <c r="O238" s="23"/>
      <c r="P238" s="25"/>
      <c r="Q238" s="28"/>
      <c r="R238" s="29"/>
    </row>
    <row r="239" spans="1:18" x14ac:dyDescent="0.25">
      <c r="A239" s="1" t="str">
        <f t="shared" si="13"/>
        <v/>
      </c>
      <c r="B239" s="1" t="str">
        <f t="shared" si="14"/>
        <v/>
      </c>
      <c r="C239" s="1" t="str">
        <f t="shared" si="15"/>
        <v/>
      </c>
      <c r="D239" s="22"/>
      <c r="E239" s="23"/>
      <c r="F239" s="23"/>
      <c r="G239" s="24"/>
      <c r="H239" s="23"/>
      <c r="I239" s="25"/>
      <c r="J239" s="26"/>
      <c r="K239" s="15" t="str">
        <f t="shared" si="17"/>
        <v>-</v>
      </c>
      <c r="L239" s="16" t="str">
        <f>IFERROR(VALUE(TEXT(IFERROR(IFERROR(VLOOKUP($M239,#REF!,5,0),VLOOKUP($M239,#REF!,3,0)),0)+$K239,"dd/mm/aaaa hh:mm")),"-")</f>
        <v>-</v>
      </c>
      <c r="M239" s="27"/>
      <c r="N239" s="23"/>
      <c r="O239" s="23"/>
      <c r="P239" s="25"/>
      <c r="Q239" s="28"/>
      <c r="R239" s="29"/>
    </row>
    <row r="240" spans="1:18" x14ac:dyDescent="0.25">
      <c r="A240" s="1" t="str">
        <f t="shared" si="13"/>
        <v/>
      </c>
      <c r="B240" s="1" t="str">
        <f t="shared" si="14"/>
        <v/>
      </c>
      <c r="C240" s="1" t="str">
        <f t="shared" si="15"/>
        <v/>
      </c>
      <c r="D240" s="22"/>
      <c r="E240" s="23"/>
      <c r="F240" s="23"/>
      <c r="G240" s="24"/>
      <c r="H240" s="23"/>
      <c r="I240" s="25"/>
      <c r="J240" s="26"/>
      <c r="K240" s="15" t="str">
        <f t="shared" si="17"/>
        <v>-</v>
      </c>
      <c r="L240" s="16" t="str">
        <f>IFERROR(VALUE(TEXT(IFERROR(IFERROR(VLOOKUP($M240,#REF!,5,0),VLOOKUP($M240,#REF!,3,0)),0)+$K240,"dd/mm/aaaa hh:mm")),"-")</f>
        <v>-</v>
      </c>
      <c r="M240" s="27"/>
      <c r="N240" s="23"/>
      <c r="O240" s="23"/>
      <c r="P240" s="25"/>
      <c r="Q240" s="28"/>
      <c r="R240" s="29"/>
    </row>
    <row r="241" spans="1:18" x14ac:dyDescent="0.25">
      <c r="A241" s="1" t="str">
        <f t="shared" si="13"/>
        <v/>
      </c>
      <c r="B241" s="1" t="str">
        <f t="shared" si="14"/>
        <v/>
      </c>
      <c r="C241" s="1" t="str">
        <f t="shared" si="15"/>
        <v/>
      </c>
      <c r="D241" s="22"/>
      <c r="E241" s="23"/>
      <c r="F241" s="23"/>
      <c r="G241" s="24"/>
      <c r="H241" s="23"/>
      <c r="I241" s="25"/>
      <c r="J241" s="26"/>
      <c r="K241" s="15" t="str">
        <f t="shared" si="17"/>
        <v>-</v>
      </c>
      <c r="L241" s="16" t="str">
        <f>IFERROR(VALUE(TEXT(IFERROR(IFERROR(VLOOKUP($M241,#REF!,5,0),VLOOKUP($M241,#REF!,3,0)),0)+$K241,"dd/mm/aaaa hh:mm")),"-")</f>
        <v>-</v>
      </c>
      <c r="M241" s="27"/>
      <c r="N241" s="23"/>
      <c r="O241" s="23"/>
      <c r="P241" s="25"/>
      <c r="Q241" s="28"/>
      <c r="R241" s="29"/>
    </row>
    <row r="242" spans="1:18" x14ac:dyDescent="0.25">
      <c r="A242" s="1" t="str">
        <f t="shared" si="13"/>
        <v/>
      </c>
      <c r="B242" s="1" t="str">
        <f t="shared" si="14"/>
        <v/>
      </c>
      <c r="C242" s="1" t="str">
        <f t="shared" si="15"/>
        <v/>
      </c>
      <c r="D242" s="22"/>
      <c r="E242" s="23"/>
      <c r="F242" s="23"/>
      <c r="G242" s="24"/>
      <c r="H242" s="23"/>
      <c r="I242" s="25"/>
      <c r="J242" s="26"/>
      <c r="K242" s="15" t="str">
        <f t="shared" si="17"/>
        <v>-</v>
      </c>
      <c r="L242" s="16" t="str">
        <f>IFERROR(VALUE(TEXT(IFERROR(IFERROR(VLOOKUP($M242,#REF!,5,0),VLOOKUP($M242,#REF!,3,0)),0)+$K242,"dd/mm/aaaa hh:mm")),"-")</f>
        <v>-</v>
      </c>
      <c r="M242" s="27"/>
      <c r="N242" s="23"/>
      <c r="O242" s="23"/>
      <c r="P242" s="25"/>
      <c r="Q242" s="28"/>
      <c r="R242" s="29"/>
    </row>
    <row r="243" spans="1:18" x14ac:dyDescent="0.25">
      <c r="A243" s="1" t="str">
        <f t="shared" si="13"/>
        <v/>
      </c>
      <c r="B243" s="1" t="str">
        <f t="shared" si="14"/>
        <v/>
      </c>
      <c r="C243" s="1" t="str">
        <f t="shared" si="15"/>
        <v/>
      </c>
      <c r="D243" s="22"/>
      <c r="E243" s="23"/>
      <c r="F243" s="23"/>
      <c r="G243" s="24"/>
      <c r="H243" s="23"/>
      <c r="I243" s="25"/>
      <c r="J243" s="26"/>
      <c r="K243" s="15" t="str">
        <f t="shared" si="17"/>
        <v>-</v>
      </c>
      <c r="L243" s="16" t="str">
        <f>IFERROR(VALUE(TEXT(IFERROR(IFERROR(VLOOKUP($M243,#REF!,5,0),VLOOKUP($M243,#REF!,3,0)),0)+$K243,"dd/mm/aaaa hh:mm")),"-")</f>
        <v>-</v>
      </c>
      <c r="M243" s="27"/>
      <c r="N243" s="23"/>
      <c r="O243" s="23"/>
      <c r="P243" s="25"/>
      <c r="Q243" s="28"/>
      <c r="R243" s="29"/>
    </row>
    <row r="244" spans="1:18" x14ac:dyDescent="0.25">
      <c r="A244" s="1" t="str">
        <f t="shared" si="13"/>
        <v/>
      </c>
      <c r="B244" s="1" t="str">
        <f t="shared" si="14"/>
        <v/>
      </c>
      <c r="C244" s="1" t="str">
        <f t="shared" si="15"/>
        <v/>
      </c>
      <c r="D244" s="22"/>
      <c r="E244" s="23"/>
      <c r="F244" s="23"/>
      <c r="G244" s="24"/>
      <c r="H244" s="23"/>
      <c r="I244" s="25"/>
      <c r="J244" s="26"/>
      <c r="K244" s="15" t="str">
        <f t="shared" si="17"/>
        <v>-</v>
      </c>
      <c r="L244" s="16" t="str">
        <f>IFERROR(VALUE(TEXT(IFERROR(IFERROR(VLOOKUP($M244,#REF!,5,0),VLOOKUP($M244,#REF!,3,0)),0)+$K244,"dd/mm/aaaa hh:mm")),"-")</f>
        <v>-</v>
      </c>
      <c r="M244" s="27"/>
      <c r="N244" s="23"/>
      <c r="O244" s="23"/>
      <c r="P244" s="25"/>
      <c r="Q244" s="28"/>
      <c r="R244" s="29"/>
    </row>
    <row r="245" spans="1:18" x14ac:dyDescent="0.25">
      <c r="A245" s="1" t="str">
        <f t="shared" si="13"/>
        <v/>
      </c>
      <c r="B245" s="1" t="str">
        <f t="shared" si="14"/>
        <v/>
      </c>
      <c r="C245" s="1" t="str">
        <f t="shared" si="15"/>
        <v/>
      </c>
      <c r="D245" s="22"/>
      <c r="E245" s="23"/>
      <c r="F245" s="23"/>
      <c r="G245" s="24"/>
      <c r="H245" s="23"/>
      <c r="I245" s="25"/>
      <c r="J245" s="26"/>
      <c r="K245" s="15" t="str">
        <f t="shared" si="17"/>
        <v>-</v>
      </c>
      <c r="L245" s="16" t="str">
        <f>IFERROR(VALUE(TEXT(IFERROR(IFERROR(VLOOKUP($M245,#REF!,5,0),VLOOKUP($M245,#REF!,3,0)),0)+$K245,"dd/mm/aaaa hh:mm")),"-")</f>
        <v>-</v>
      </c>
      <c r="M245" s="27"/>
      <c r="N245" s="23"/>
      <c r="O245" s="23"/>
      <c r="P245" s="25"/>
      <c r="Q245" s="28"/>
      <c r="R245" s="29"/>
    </row>
    <row r="246" spans="1:18" x14ac:dyDescent="0.25">
      <c r="A246" s="1" t="str">
        <f t="shared" si="13"/>
        <v/>
      </c>
      <c r="B246" s="1" t="str">
        <f t="shared" si="14"/>
        <v/>
      </c>
      <c r="C246" s="1" t="str">
        <f t="shared" si="15"/>
        <v/>
      </c>
      <c r="D246" s="22"/>
      <c r="E246" s="23"/>
      <c r="F246" s="23"/>
      <c r="G246" s="24"/>
      <c r="H246" s="23"/>
      <c r="I246" s="25"/>
      <c r="J246" s="26"/>
      <c r="K246" s="15" t="str">
        <f t="shared" si="17"/>
        <v>-</v>
      </c>
      <c r="L246" s="16" t="str">
        <f>IFERROR(VALUE(TEXT(IFERROR(IFERROR(VLOOKUP($M246,#REF!,5,0),VLOOKUP($M246,#REF!,3,0)),0)+$K246,"dd/mm/aaaa hh:mm")),"-")</f>
        <v>-</v>
      </c>
      <c r="M246" s="27"/>
      <c r="N246" s="23"/>
      <c r="O246" s="23"/>
      <c r="P246" s="25"/>
      <c r="Q246" s="28"/>
      <c r="R246" s="29"/>
    </row>
    <row r="247" spans="1:18" x14ac:dyDescent="0.25">
      <c r="A247" s="1" t="str">
        <f t="shared" si="13"/>
        <v/>
      </c>
      <c r="B247" s="1" t="str">
        <f t="shared" si="14"/>
        <v/>
      </c>
      <c r="C247" s="1" t="str">
        <f t="shared" si="15"/>
        <v/>
      </c>
      <c r="D247" s="22"/>
      <c r="E247" s="23"/>
      <c r="F247" s="23"/>
      <c r="G247" s="24"/>
      <c r="H247" s="23"/>
      <c r="I247" s="25"/>
      <c r="J247" s="26"/>
      <c r="K247" s="15" t="str">
        <f t="shared" si="17"/>
        <v>-</v>
      </c>
      <c r="L247" s="16" t="str">
        <f>IFERROR(VALUE(TEXT(IFERROR(IFERROR(VLOOKUP($M247,#REF!,5,0),VLOOKUP($M247,#REF!,3,0)),0)+$K247,"dd/mm/aaaa hh:mm")),"-")</f>
        <v>-</v>
      </c>
      <c r="M247" s="27"/>
      <c r="N247" s="23"/>
      <c r="O247" s="23"/>
      <c r="P247" s="25"/>
      <c r="Q247" s="28"/>
      <c r="R247" s="29"/>
    </row>
    <row r="248" spans="1:18" x14ac:dyDescent="0.25">
      <c r="A248" s="1" t="str">
        <f t="shared" si="13"/>
        <v/>
      </c>
      <c r="B248" s="1" t="str">
        <f t="shared" si="14"/>
        <v/>
      </c>
      <c r="C248" s="1" t="str">
        <f t="shared" si="15"/>
        <v/>
      </c>
      <c r="D248" s="22"/>
      <c r="E248" s="23"/>
      <c r="F248" s="23"/>
      <c r="G248" s="24"/>
      <c r="H248" s="23"/>
      <c r="I248" s="25"/>
      <c r="J248" s="26"/>
      <c r="K248" s="15" t="str">
        <f t="shared" si="17"/>
        <v>-</v>
      </c>
      <c r="L248" s="16" t="str">
        <f>IFERROR(VALUE(TEXT(IFERROR(IFERROR(VLOOKUP($M248,#REF!,5,0),VLOOKUP($M248,#REF!,3,0)),0)+$K248,"dd/mm/aaaa hh:mm")),"-")</f>
        <v>-</v>
      </c>
      <c r="M248" s="27"/>
      <c r="N248" s="23"/>
      <c r="O248" s="23"/>
      <c r="P248" s="25"/>
      <c r="Q248" s="28"/>
      <c r="R248" s="29"/>
    </row>
    <row r="249" spans="1:18" x14ac:dyDescent="0.25">
      <c r="A249" s="1" t="str">
        <f t="shared" si="13"/>
        <v/>
      </c>
      <c r="B249" s="1" t="str">
        <f t="shared" si="14"/>
        <v/>
      </c>
      <c r="C249" s="1" t="str">
        <f t="shared" si="15"/>
        <v/>
      </c>
      <c r="D249" s="22"/>
      <c r="E249" s="23"/>
      <c r="F249" s="23"/>
      <c r="G249" s="24"/>
      <c r="H249" s="23"/>
      <c r="I249" s="25"/>
      <c r="J249" s="26"/>
      <c r="K249" s="15" t="str">
        <f t="shared" si="17"/>
        <v>-</v>
      </c>
      <c r="L249" s="16" t="str">
        <f>IFERROR(VALUE(TEXT(IFERROR(IFERROR(VLOOKUP($M249,#REF!,5,0),VLOOKUP($M249,#REF!,3,0)),0)+$K249,"dd/mm/aaaa hh:mm")),"-")</f>
        <v>-</v>
      </c>
      <c r="M249" s="27"/>
      <c r="N249" s="23"/>
      <c r="O249" s="23"/>
      <c r="P249" s="25"/>
      <c r="Q249" s="28"/>
      <c r="R249" s="29"/>
    </row>
    <row r="250" spans="1:18" x14ac:dyDescent="0.25">
      <c r="A250" s="1" t="str">
        <f t="shared" si="13"/>
        <v/>
      </c>
      <c r="B250" s="1" t="str">
        <f t="shared" si="14"/>
        <v/>
      </c>
      <c r="C250" s="1" t="str">
        <f t="shared" si="15"/>
        <v/>
      </c>
      <c r="D250" s="22"/>
      <c r="E250" s="23"/>
      <c r="F250" s="23"/>
      <c r="G250" s="24"/>
      <c r="H250" s="23"/>
      <c r="I250" s="25"/>
      <c r="J250" s="26"/>
      <c r="K250" s="15" t="str">
        <f t="shared" si="17"/>
        <v>-</v>
      </c>
      <c r="L250" s="16" t="str">
        <f>IFERROR(VALUE(TEXT(IFERROR(IFERROR(VLOOKUP($M250,#REF!,5,0),VLOOKUP($M250,#REF!,3,0)),0)+$K250,"dd/mm/aaaa hh:mm")),"-")</f>
        <v>-</v>
      </c>
      <c r="M250" s="27"/>
      <c r="N250" s="23"/>
      <c r="O250" s="23"/>
      <c r="P250" s="25"/>
      <c r="Q250" s="28"/>
      <c r="R250" s="29"/>
    </row>
    <row r="251" spans="1:18" x14ac:dyDescent="0.25">
      <c r="A251" s="1" t="str">
        <f t="shared" si="13"/>
        <v/>
      </c>
      <c r="B251" s="1" t="str">
        <f t="shared" si="14"/>
        <v/>
      </c>
      <c r="C251" s="1" t="str">
        <f t="shared" si="15"/>
        <v/>
      </c>
      <c r="D251" s="22"/>
      <c r="E251" s="23"/>
      <c r="F251" s="23"/>
      <c r="G251" s="24"/>
      <c r="H251" s="23"/>
      <c r="I251" s="25"/>
      <c r="J251" s="26"/>
      <c r="K251" s="15" t="str">
        <f t="shared" si="17"/>
        <v>-</v>
      </c>
      <c r="L251" s="16" t="str">
        <f>IFERROR(VALUE(TEXT(IFERROR(IFERROR(VLOOKUP($M251,#REF!,5,0),VLOOKUP($M251,#REF!,3,0)),0)+$K251,"dd/mm/aaaa hh:mm")),"-")</f>
        <v>-</v>
      </c>
      <c r="M251" s="27"/>
      <c r="N251" s="23"/>
      <c r="O251" s="23"/>
      <c r="P251" s="25"/>
      <c r="Q251" s="28"/>
      <c r="R251" s="29"/>
    </row>
    <row r="252" spans="1:18" x14ac:dyDescent="0.25">
      <c r="A252" s="1" t="str">
        <f t="shared" si="13"/>
        <v/>
      </c>
      <c r="B252" s="1" t="str">
        <f t="shared" si="14"/>
        <v/>
      </c>
      <c r="C252" s="1" t="str">
        <f t="shared" si="15"/>
        <v/>
      </c>
      <c r="D252" s="22"/>
      <c r="E252" s="23"/>
      <c r="F252" s="23"/>
      <c r="G252" s="24"/>
      <c r="H252" s="23"/>
      <c r="I252" s="25"/>
      <c r="J252" s="26"/>
      <c r="K252" s="15" t="str">
        <f t="shared" si="17"/>
        <v>-</v>
      </c>
      <c r="L252" s="16" t="str">
        <f>IFERROR(VALUE(TEXT(IFERROR(IFERROR(VLOOKUP($M252,#REF!,5,0),VLOOKUP($M252,#REF!,3,0)),0)+$K252,"dd/mm/aaaa hh:mm")),"-")</f>
        <v>-</v>
      </c>
      <c r="M252" s="27"/>
      <c r="N252" s="23"/>
      <c r="O252" s="23"/>
      <c r="P252" s="25"/>
      <c r="Q252" s="28"/>
      <c r="R252" s="29"/>
    </row>
    <row r="253" spans="1:18" x14ac:dyDescent="0.25">
      <c r="A253" s="1" t="str">
        <f t="shared" si="13"/>
        <v/>
      </c>
      <c r="B253" s="1" t="str">
        <f t="shared" si="14"/>
        <v/>
      </c>
      <c r="C253" s="1" t="str">
        <f t="shared" si="15"/>
        <v/>
      </c>
      <c r="D253" s="22"/>
      <c r="E253" s="23"/>
      <c r="F253" s="23"/>
      <c r="G253" s="24"/>
      <c r="H253" s="23"/>
      <c r="I253" s="25"/>
      <c r="J253" s="26"/>
      <c r="K253" s="15" t="str">
        <f t="shared" si="17"/>
        <v>-</v>
      </c>
      <c r="L253" s="16" t="str">
        <f>IFERROR(VALUE(TEXT(IFERROR(IFERROR(VLOOKUP($M253,#REF!,5,0),VLOOKUP($M253,#REF!,3,0)),0)+$K253,"dd/mm/aaaa hh:mm")),"-")</f>
        <v>-</v>
      </c>
      <c r="M253" s="27"/>
      <c r="N253" s="23"/>
      <c r="O253" s="23"/>
      <c r="P253" s="25"/>
      <c r="Q253" s="28"/>
      <c r="R253" s="29"/>
    </row>
    <row r="254" spans="1:18" x14ac:dyDescent="0.25">
      <c r="A254" s="1" t="str">
        <f t="shared" si="13"/>
        <v/>
      </c>
      <c r="B254" s="1" t="str">
        <f t="shared" si="14"/>
        <v/>
      </c>
      <c r="C254" s="1" t="str">
        <f t="shared" si="15"/>
        <v/>
      </c>
      <c r="D254" s="22"/>
      <c r="E254" s="23"/>
      <c r="F254" s="23"/>
      <c r="G254" s="24"/>
      <c r="H254" s="23"/>
      <c r="I254" s="25"/>
      <c r="J254" s="26"/>
      <c r="K254" s="15" t="str">
        <f t="shared" si="17"/>
        <v>-</v>
      </c>
      <c r="L254" s="16" t="str">
        <f>IFERROR(VALUE(TEXT(IFERROR(IFERROR(VLOOKUP($M254,#REF!,5,0),VLOOKUP($M254,#REF!,3,0)),0)+$K254,"dd/mm/aaaa hh:mm")),"-")</f>
        <v>-</v>
      </c>
      <c r="M254" s="27"/>
      <c r="N254" s="23"/>
      <c r="O254" s="23"/>
      <c r="P254" s="25"/>
      <c r="Q254" s="28"/>
      <c r="R254" s="29"/>
    </row>
    <row r="255" spans="1:18" x14ac:dyDescent="0.25">
      <c r="A255" s="1" t="str">
        <f t="shared" si="13"/>
        <v/>
      </c>
      <c r="B255" s="1" t="str">
        <f t="shared" si="14"/>
        <v/>
      </c>
      <c r="C255" s="1" t="str">
        <f t="shared" si="15"/>
        <v/>
      </c>
      <c r="D255" s="22"/>
      <c r="E255" s="23"/>
      <c r="F255" s="23"/>
      <c r="G255" s="24"/>
      <c r="H255" s="23"/>
      <c r="I255" s="25"/>
      <c r="J255" s="26"/>
      <c r="K255" s="15" t="str">
        <f t="shared" si="17"/>
        <v>-</v>
      </c>
      <c r="L255" s="16" t="str">
        <f>IFERROR(VALUE(TEXT(IFERROR(IFERROR(VLOOKUP($M255,#REF!,5,0),VLOOKUP($M255,#REF!,3,0)),0)+$K255,"dd/mm/aaaa hh:mm")),"-")</f>
        <v>-</v>
      </c>
      <c r="M255" s="27"/>
      <c r="N255" s="23"/>
      <c r="O255" s="23"/>
      <c r="P255" s="25"/>
      <c r="Q255" s="28"/>
      <c r="R255" s="29"/>
    </row>
    <row r="256" spans="1:18" x14ac:dyDescent="0.25">
      <c r="A256" s="1" t="str">
        <f t="shared" si="13"/>
        <v/>
      </c>
      <c r="B256" s="1" t="str">
        <f t="shared" si="14"/>
        <v/>
      </c>
      <c r="C256" s="1" t="str">
        <f t="shared" si="15"/>
        <v/>
      </c>
      <c r="D256" s="22"/>
      <c r="E256" s="23"/>
      <c r="F256" s="23"/>
      <c r="G256" s="24"/>
      <c r="H256" s="23"/>
      <c r="I256" s="25"/>
      <c r="J256" s="26"/>
      <c r="K256" s="15" t="str">
        <f t="shared" si="17"/>
        <v>-</v>
      </c>
      <c r="L256" s="16" t="str">
        <f>IFERROR(VALUE(TEXT(IFERROR(IFERROR(VLOOKUP($M256,#REF!,5,0),VLOOKUP($M256,#REF!,3,0)),0)+$K256,"dd/mm/aaaa hh:mm")),"-")</f>
        <v>-</v>
      </c>
      <c r="M256" s="27"/>
      <c r="N256" s="23"/>
      <c r="O256" s="23"/>
      <c r="P256" s="25"/>
      <c r="Q256" s="28"/>
      <c r="R256" s="39"/>
    </row>
    <row r="257" spans="1:18" x14ac:dyDescent="0.25">
      <c r="A257" s="1" t="str">
        <f t="shared" si="13"/>
        <v/>
      </c>
      <c r="B257" s="1" t="str">
        <f t="shared" si="14"/>
        <v/>
      </c>
      <c r="C257" s="1" t="str">
        <f t="shared" si="15"/>
        <v/>
      </c>
      <c r="D257" s="22"/>
      <c r="E257" s="23"/>
      <c r="F257" s="23"/>
      <c r="G257" s="24"/>
      <c r="H257" s="23"/>
      <c r="I257" s="25"/>
      <c r="J257" s="26"/>
      <c r="K257" s="15" t="str">
        <f t="shared" si="17"/>
        <v>-</v>
      </c>
      <c r="L257" s="16" t="str">
        <f>IFERROR(VALUE(TEXT(IFERROR(IFERROR(VLOOKUP($M257,#REF!,5,0),VLOOKUP($M257,#REF!,3,0)),0)+$K257,"dd/mm/aaaa hh:mm")),"-")</f>
        <v>-</v>
      </c>
      <c r="M257" s="27"/>
      <c r="N257" s="23"/>
      <c r="O257" s="23"/>
      <c r="P257" s="25"/>
      <c r="Q257" s="28"/>
      <c r="R257" s="39"/>
    </row>
    <row r="258" spans="1:18" x14ac:dyDescent="0.25">
      <c r="A258" s="1" t="str">
        <f t="shared" si="13"/>
        <v/>
      </c>
      <c r="B258" s="1" t="str">
        <f t="shared" si="14"/>
        <v/>
      </c>
      <c r="C258" s="1" t="str">
        <f t="shared" si="15"/>
        <v/>
      </c>
      <c r="D258" s="22"/>
      <c r="E258" s="23"/>
      <c r="F258" s="23"/>
      <c r="G258" s="24"/>
      <c r="H258" s="23"/>
      <c r="I258" s="25"/>
      <c r="J258" s="26"/>
      <c r="K258" s="15" t="str">
        <f t="shared" si="17"/>
        <v>-</v>
      </c>
      <c r="L258" s="16" t="str">
        <f>IFERROR(VALUE(TEXT(IFERROR(IFERROR(VLOOKUP($M258,#REF!,5,0),VLOOKUP($M258,#REF!,3,0)),0)+$K258,"dd/mm/aaaa hh:mm")),"-")</f>
        <v>-</v>
      </c>
      <c r="M258" s="27"/>
      <c r="N258" s="23"/>
      <c r="O258" s="23"/>
      <c r="P258" s="25"/>
      <c r="Q258" s="28"/>
      <c r="R258" s="29"/>
    </row>
    <row r="259" spans="1:18" x14ac:dyDescent="0.25">
      <c r="A259" s="1" t="str">
        <f t="shared" si="13"/>
        <v/>
      </c>
      <c r="B259" s="1" t="str">
        <f t="shared" si="14"/>
        <v/>
      </c>
      <c r="C259" s="1" t="str">
        <f t="shared" si="15"/>
        <v/>
      </c>
      <c r="D259" s="22"/>
      <c r="E259" s="23"/>
      <c r="F259" s="23"/>
      <c r="G259" s="24"/>
      <c r="H259" s="23"/>
      <c r="I259" s="25"/>
      <c r="J259" s="26"/>
      <c r="K259" s="15" t="str">
        <f t="shared" si="17"/>
        <v>-</v>
      </c>
      <c r="L259" s="16" t="str">
        <f>IFERROR(VALUE(TEXT(IFERROR(IFERROR(VLOOKUP($M259,#REF!,5,0),VLOOKUP($M259,#REF!,3,0)),0)+$K259,"dd/mm/aaaa hh:mm")),"-")</f>
        <v>-</v>
      </c>
      <c r="M259" s="27"/>
      <c r="N259" s="23"/>
      <c r="O259" s="23"/>
      <c r="P259" s="25"/>
      <c r="Q259" s="28"/>
      <c r="R259" s="29"/>
    </row>
    <row r="260" spans="1:18" x14ac:dyDescent="0.25">
      <c r="A260" s="1" t="str">
        <f t="shared" si="13"/>
        <v/>
      </c>
      <c r="B260" s="1" t="str">
        <f t="shared" si="14"/>
        <v/>
      </c>
      <c r="C260" s="1" t="str">
        <f t="shared" si="15"/>
        <v/>
      </c>
      <c r="D260" s="22"/>
      <c r="E260" s="23"/>
      <c r="F260" s="23"/>
      <c r="G260" s="24"/>
      <c r="H260" s="23"/>
      <c r="I260" s="25"/>
      <c r="J260" s="26"/>
      <c r="K260" s="15" t="str">
        <f t="shared" si="17"/>
        <v>-</v>
      </c>
      <c r="L260" s="16" t="str">
        <f>IFERROR(VALUE(TEXT(IFERROR(IFERROR(VLOOKUP($M260,#REF!,5,0),VLOOKUP($M260,#REF!,3,0)),0)+$K260,"dd/mm/aaaa hh:mm")),"-")</f>
        <v>-</v>
      </c>
      <c r="M260" s="27"/>
      <c r="N260" s="23"/>
      <c r="O260" s="23"/>
      <c r="P260" s="25"/>
      <c r="Q260" s="28"/>
      <c r="R260" s="29"/>
    </row>
    <row r="261" spans="1:18" x14ac:dyDescent="0.25">
      <c r="A261" s="1" t="str">
        <f t="shared" si="13"/>
        <v/>
      </c>
      <c r="B261" s="1" t="str">
        <f t="shared" si="14"/>
        <v/>
      </c>
      <c r="C261" s="1" t="str">
        <f t="shared" si="15"/>
        <v/>
      </c>
      <c r="D261" s="22"/>
      <c r="E261" s="23"/>
      <c r="F261" s="23"/>
      <c r="G261" s="24"/>
      <c r="H261" s="23"/>
      <c r="I261" s="25"/>
      <c r="J261" s="26"/>
      <c r="K261" s="15" t="str">
        <f t="shared" si="17"/>
        <v>-</v>
      </c>
      <c r="L261" s="16" t="str">
        <f>IFERROR(VALUE(TEXT(IFERROR(IFERROR(VLOOKUP($M261,#REF!,5,0),VLOOKUP($M261,#REF!,3,0)),0)+$K261,"dd/mm/aaaa hh:mm")),"-")</f>
        <v>-</v>
      </c>
      <c r="M261" s="27"/>
      <c r="N261" s="23"/>
      <c r="O261" s="23"/>
      <c r="P261" s="25"/>
      <c r="Q261" s="28"/>
      <c r="R261" s="29"/>
    </row>
    <row r="262" spans="1:18" x14ac:dyDescent="0.25">
      <c r="A262" s="1" t="str">
        <f t="shared" si="13"/>
        <v/>
      </c>
      <c r="B262" s="1" t="str">
        <f t="shared" si="14"/>
        <v/>
      </c>
      <c r="C262" s="1" t="str">
        <f t="shared" si="15"/>
        <v/>
      </c>
      <c r="D262" s="22"/>
      <c r="E262" s="23"/>
      <c r="F262" s="23"/>
      <c r="G262" s="24"/>
      <c r="H262" s="23"/>
      <c r="I262" s="25"/>
      <c r="J262" s="26"/>
      <c r="K262" s="15" t="str">
        <f t="shared" si="17"/>
        <v>-</v>
      </c>
      <c r="L262" s="16" t="str">
        <f>IFERROR(VALUE(TEXT(IFERROR(IFERROR(VLOOKUP($M262,#REF!,5,0),VLOOKUP($M262,#REF!,3,0)),0)+$K262,"dd/mm/aaaa hh:mm")),"-")</f>
        <v>-</v>
      </c>
      <c r="M262" s="27"/>
      <c r="N262" s="23"/>
      <c r="O262" s="23"/>
      <c r="P262" s="25"/>
      <c r="Q262" s="28"/>
      <c r="R262" s="29"/>
    </row>
    <row r="263" spans="1:18" x14ac:dyDescent="0.25">
      <c r="A263" s="1" t="str">
        <f t="shared" ref="A263:A326" si="18">IF($M263="","",TEXT($K263,"dd/mm/aa hh")&amp;" "&amp;$E263&amp;" "&amp;$I263&amp;" "&amp;$M263&amp;" "&amp;$N263&amp;" "&amp;$O263)</f>
        <v/>
      </c>
      <c r="B263" s="1" t="str">
        <f t="shared" ref="B263:B326" si="19">IF($M263="","",TEXT($L263,"dd/mm/aa hh")&amp;" "&amp;$E263&amp;" "&amp;$I263&amp;" "&amp;$M263&amp;" "&amp;$N263&amp;" "&amp;$O263)</f>
        <v/>
      </c>
      <c r="C263" s="1" t="str">
        <f t="shared" ref="C263:C326" si="20">IF($M263="","",TEXT($K263,"dd/mm/aa hh")&amp;" "&amp;$M263&amp;" "&amp;$N263)</f>
        <v/>
      </c>
      <c r="D263" s="22"/>
      <c r="E263" s="23"/>
      <c r="F263" s="23"/>
      <c r="G263" s="24"/>
      <c r="H263" s="23"/>
      <c r="I263" s="25"/>
      <c r="J263" s="26"/>
      <c r="K263" s="15"/>
      <c r="L263" s="16"/>
      <c r="M263" s="27"/>
      <c r="N263" s="23"/>
      <c r="O263" s="23"/>
      <c r="P263" s="25"/>
      <c r="Q263" s="28"/>
      <c r="R263" s="29"/>
    </row>
    <row r="264" spans="1:18" x14ac:dyDescent="0.25">
      <c r="A264" s="1" t="str">
        <f t="shared" si="18"/>
        <v/>
      </c>
      <c r="B264" s="1" t="str">
        <f t="shared" si="19"/>
        <v/>
      </c>
      <c r="C264" s="1" t="str">
        <f t="shared" si="20"/>
        <v/>
      </c>
      <c r="D264" s="22"/>
      <c r="E264" s="23"/>
      <c r="F264" s="23"/>
      <c r="G264" s="24"/>
      <c r="H264" s="23"/>
      <c r="I264" s="25"/>
      <c r="J264" s="26"/>
      <c r="K264" s="15" t="str">
        <f t="shared" ref="K264:K327" si="21">IFERROR(VALUE(TEXT(SUM($J264,$D264),"dd/mm/aaaa hh")&amp;":00"),"-")</f>
        <v>-</v>
      </c>
      <c r="L264" s="16" t="str">
        <f>IFERROR(VALUE(TEXT(IFERROR(IFERROR(VLOOKUP($M264,#REF!,5,0),VLOOKUP($M264,#REF!,3,0)),0)+$K264,"dd/mm/aaaa hh:mm")),"-")</f>
        <v>-</v>
      </c>
      <c r="M264" s="27"/>
      <c r="N264" s="23"/>
      <c r="O264" s="23"/>
      <c r="P264" s="25"/>
      <c r="Q264" s="28"/>
      <c r="R264" s="29"/>
    </row>
    <row r="265" spans="1:18" x14ac:dyDescent="0.25">
      <c r="A265" s="1" t="str">
        <f t="shared" si="18"/>
        <v/>
      </c>
      <c r="B265" s="1" t="str">
        <f t="shared" si="19"/>
        <v/>
      </c>
      <c r="C265" s="1" t="str">
        <f t="shared" si="20"/>
        <v/>
      </c>
      <c r="D265" s="22"/>
      <c r="E265" s="23"/>
      <c r="F265" s="23"/>
      <c r="G265" s="24"/>
      <c r="H265" s="23"/>
      <c r="I265" s="25"/>
      <c r="J265" s="40"/>
      <c r="K265" s="15" t="str">
        <f t="shared" si="21"/>
        <v>-</v>
      </c>
      <c r="L265" s="16" t="str">
        <f>IFERROR(VALUE(TEXT(IFERROR(IFERROR(VLOOKUP($M265,#REF!,5,0),VLOOKUP($M265,#REF!,3,0)),0)+$K265,"dd/mm/aaaa hh:mm")),"-")</f>
        <v>-</v>
      </c>
      <c r="M265" s="27"/>
      <c r="N265" s="23"/>
      <c r="O265" s="23"/>
      <c r="P265" s="25"/>
      <c r="Q265" s="28"/>
      <c r="R265" s="29"/>
    </row>
    <row r="266" spans="1:18" x14ac:dyDescent="0.25">
      <c r="A266" s="1" t="str">
        <f t="shared" si="18"/>
        <v/>
      </c>
      <c r="B266" s="1" t="str">
        <f t="shared" si="19"/>
        <v/>
      </c>
      <c r="C266" s="1" t="str">
        <f t="shared" si="20"/>
        <v/>
      </c>
      <c r="D266" s="22"/>
      <c r="E266" s="23"/>
      <c r="F266" s="23"/>
      <c r="G266" s="24"/>
      <c r="H266" s="23"/>
      <c r="I266" s="25"/>
      <c r="J266" s="40"/>
      <c r="K266" s="15" t="str">
        <f t="shared" si="21"/>
        <v>-</v>
      </c>
      <c r="L266" s="16" t="str">
        <f>IFERROR(VALUE(TEXT(IFERROR(IFERROR(VLOOKUP($M266,#REF!,5,0),VLOOKUP($M266,#REF!,3,0)),0)+$K266,"dd/mm/aaaa hh:mm")),"-")</f>
        <v>-</v>
      </c>
      <c r="M266" s="27"/>
      <c r="N266" s="23"/>
      <c r="O266" s="23"/>
      <c r="P266" s="25"/>
      <c r="Q266" s="28"/>
      <c r="R266" s="29"/>
    </row>
    <row r="267" spans="1:18" x14ac:dyDescent="0.25">
      <c r="A267" s="1" t="str">
        <f t="shared" si="18"/>
        <v/>
      </c>
      <c r="B267" s="1" t="str">
        <f t="shared" si="19"/>
        <v/>
      </c>
      <c r="C267" s="1" t="str">
        <f t="shared" si="20"/>
        <v/>
      </c>
      <c r="D267" s="22"/>
      <c r="E267" s="23"/>
      <c r="F267" s="23"/>
      <c r="G267" s="24"/>
      <c r="H267" s="23"/>
      <c r="I267" s="25"/>
      <c r="J267" s="40"/>
      <c r="K267" s="15" t="str">
        <f t="shared" si="21"/>
        <v>-</v>
      </c>
      <c r="L267" s="16" t="str">
        <f>IFERROR(VALUE(TEXT(IFERROR(IFERROR(VLOOKUP($M267,#REF!,5,0),VLOOKUP($M267,#REF!,3,0)),0)+$K267,"dd/mm/aaaa hh:mm")),"-")</f>
        <v>-</v>
      </c>
      <c r="M267" s="27"/>
      <c r="N267" s="23"/>
      <c r="O267" s="23"/>
      <c r="P267" s="25"/>
      <c r="Q267" s="28"/>
      <c r="R267" s="29"/>
    </row>
    <row r="268" spans="1:18" x14ac:dyDescent="0.25">
      <c r="A268" s="1" t="str">
        <f t="shared" si="18"/>
        <v/>
      </c>
      <c r="B268" s="1" t="str">
        <f t="shared" si="19"/>
        <v/>
      </c>
      <c r="C268" s="1" t="str">
        <f t="shared" si="20"/>
        <v/>
      </c>
      <c r="D268" s="22"/>
      <c r="E268" s="23"/>
      <c r="F268" s="23"/>
      <c r="G268" s="24"/>
      <c r="H268" s="23"/>
      <c r="I268" s="25"/>
      <c r="J268" s="40"/>
      <c r="K268" s="15" t="str">
        <f t="shared" si="21"/>
        <v>-</v>
      </c>
      <c r="L268" s="16" t="str">
        <f>IFERROR(VALUE(TEXT(IFERROR(IFERROR(VLOOKUP($M268,#REF!,5,0),VLOOKUP($M268,#REF!,3,0)),0)+$K268,"dd/mm/aaaa hh:mm")),"-")</f>
        <v>-</v>
      </c>
      <c r="M268" s="27"/>
      <c r="N268" s="23"/>
      <c r="O268" s="23"/>
      <c r="P268" s="25"/>
      <c r="Q268" s="28"/>
      <c r="R268" s="29"/>
    </row>
    <row r="269" spans="1:18" x14ac:dyDescent="0.25">
      <c r="A269" s="1" t="str">
        <f t="shared" si="18"/>
        <v/>
      </c>
      <c r="B269" s="1" t="str">
        <f t="shared" si="19"/>
        <v/>
      </c>
      <c r="C269" s="1" t="str">
        <f t="shared" si="20"/>
        <v/>
      </c>
      <c r="D269" s="22"/>
      <c r="E269" s="23"/>
      <c r="F269" s="23"/>
      <c r="G269" s="24"/>
      <c r="H269" s="23"/>
      <c r="I269" s="25"/>
      <c r="J269" s="40"/>
      <c r="K269" s="15" t="str">
        <f t="shared" si="21"/>
        <v>-</v>
      </c>
      <c r="L269" s="16" t="str">
        <f>IFERROR(VALUE(TEXT(IFERROR(IFERROR(VLOOKUP($M269,#REF!,5,0),VLOOKUP($M269,#REF!,3,0)),0)+$K269,"dd/mm/aaaa hh:mm")),"-")</f>
        <v>-</v>
      </c>
      <c r="M269" s="27"/>
      <c r="N269" s="23"/>
      <c r="O269" s="23"/>
      <c r="P269" s="25"/>
      <c r="Q269" s="28"/>
      <c r="R269" s="29"/>
    </row>
    <row r="270" spans="1:18" x14ac:dyDescent="0.25">
      <c r="A270" s="1" t="str">
        <f t="shared" si="18"/>
        <v/>
      </c>
      <c r="B270" s="1" t="str">
        <f t="shared" si="19"/>
        <v/>
      </c>
      <c r="C270" s="1" t="str">
        <f t="shared" si="20"/>
        <v/>
      </c>
      <c r="D270" s="22"/>
      <c r="E270" s="23"/>
      <c r="F270" s="23"/>
      <c r="G270" s="24"/>
      <c r="H270" s="23"/>
      <c r="I270" s="25"/>
      <c r="J270" s="40"/>
      <c r="K270" s="15" t="str">
        <f t="shared" si="21"/>
        <v>-</v>
      </c>
      <c r="L270" s="16" t="str">
        <f>IFERROR(VALUE(TEXT(IFERROR(IFERROR(VLOOKUP($M270,#REF!,5,0),VLOOKUP($M270,#REF!,3,0)),0)+$K270,"dd/mm/aaaa hh:mm")),"-")</f>
        <v>-</v>
      </c>
      <c r="M270" s="27"/>
      <c r="N270" s="23"/>
      <c r="O270" s="23"/>
      <c r="P270" s="25"/>
      <c r="Q270" s="28"/>
      <c r="R270" s="29"/>
    </row>
    <row r="271" spans="1:18" x14ac:dyDescent="0.25">
      <c r="A271" s="1" t="str">
        <f t="shared" si="18"/>
        <v/>
      </c>
      <c r="B271" s="1" t="str">
        <f t="shared" si="19"/>
        <v/>
      </c>
      <c r="C271" s="1" t="str">
        <f t="shared" si="20"/>
        <v/>
      </c>
      <c r="D271" s="22"/>
      <c r="E271" s="23"/>
      <c r="F271" s="23"/>
      <c r="G271" s="24"/>
      <c r="H271" s="23"/>
      <c r="I271" s="25"/>
      <c r="J271" s="40"/>
      <c r="K271" s="15" t="str">
        <f t="shared" si="21"/>
        <v>-</v>
      </c>
      <c r="L271" s="16" t="str">
        <f>IFERROR(VALUE(TEXT(IFERROR(IFERROR(VLOOKUP($M271,#REF!,5,0),VLOOKUP($M271,#REF!,3,0)),0)+$K271,"dd/mm/aaaa hh:mm")),"-")</f>
        <v>-</v>
      </c>
      <c r="M271" s="27"/>
      <c r="N271" s="23"/>
      <c r="O271" s="23"/>
      <c r="P271" s="25"/>
      <c r="Q271" s="28"/>
      <c r="R271" s="29"/>
    </row>
    <row r="272" spans="1:18" x14ac:dyDescent="0.25">
      <c r="A272" s="1" t="str">
        <f t="shared" si="18"/>
        <v/>
      </c>
      <c r="B272" s="1" t="str">
        <f t="shared" si="19"/>
        <v/>
      </c>
      <c r="C272" s="1" t="str">
        <f t="shared" si="20"/>
        <v/>
      </c>
      <c r="D272" s="22"/>
      <c r="E272" s="23"/>
      <c r="F272" s="23"/>
      <c r="G272" s="24"/>
      <c r="H272" s="23"/>
      <c r="I272" s="25"/>
      <c r="J272" s="40"/>
      <c r="K272" s="15" t="str">
        <f t="shared" si="21"/>
        <v>-</v>
      </c>
      <c r="L272" s="16" t="str">
        <f>IFERROR(VALUE(TEXT(IFERROR(IFERROR(VLOOKUP($M272,#REF!,5,0),VLOOKUP($M272,#REF!,3,0)),0)+$K272,"dd/mm/aaaa hh:mm")),"-")</f>
        <v>-</v>
      </c>
      <c r="M272" s="27"/>
      <c r="N272" s="23"/>
      <c r="O272" s="23"/>
      <c r="P272" s="25"/>
      <c r="Q272" s="28"/>
      <c r="R272" s="29"/>
    </row>
    <row r="273" spans="1:18" x14ac:dyDescent="0.25">
      <c r="A273" s="1" t="str">
        <f t="shared" si="18"/>
        <v/>
      </c>
      <c r="B273" s="1" t="str">
        <f t="shared" si="19"/>
        <v/>
      </c>
      <c r="C273" s="1" t="str">
        <f t="shared" si="20"/>
        <v/>
      </c>
      <c r="D273" s="22"/>
      <c r="E273" s="23"/>
      <c r="F273" s="23"/>
      <c r="G273" s="24"/>
      <c r="H273" s="23"/>
      <c r="I273" s="25"/>
      <c r="J273" s="40"/>
      <c r="K273" s="15" t="str">
        <f t="shared" si="21"/>
        <v>-</v>
      </c>
      <c r="L273" s="16" t="str">
        <f>IFERROR(VALUE(TEXT(IFERROR(IFERROR(VLOOKUP($M273,#REF!,5,0),VLOOKUP($M273,#REF!,3,0)),0)+$K273,"dd/mm/aaaa hh:mm")),"-")</f>
        <v>-</v>
      </c>
      <c r="M273" s="27"/>
      <c r="N273" s="23"/>
      <c r="O273" s="23"/>
      <c r="P273" s="25"/>
      <c r="Q273" s="28"/>
      <c r="R273" s="29"/>
    </row>
    <row r="274" spans="1:18" x14ac:dyDescent="0.25">
      <c r="A274" s="1" t="str">
        <f t="shared" si="18"/>
        <v/>
      </c>
      <c r="B274" s="1" t="str">
        <f t="shared" si="19"/>
        <v/>
      </c>
      <c r="C274" s="1" t="str">
        <f t="shared" si="20"/>
        <v/>
      </c>
      <c r="D274" s="22"/>
      <c r="E274" s="23"/>
      <c r="F274" s="23"/>
      <c r="G274" s="24"/>
      <c r="H274" s="23"/>
      <c r="I274" s="25"/>
      <c r="J274" s="40"/>
      <c r="K274" s="15" t="str">
        <f t="shared" si="21"/>
        <v>-</v>
      </c>
      <c r="L274" s="16" t="str">
        <f>IFERROR(VALUE(TEXT(IFERROR(IFERROR(VLOOKUP($M274,#REF!,5,0),VLOOKUP($M274,#REF!,3,0)),0)+$K274,"dd/mm/aaaa hh:mm")),"-")</f>
        <v>-</v>
      </c>
      <c r="M274" s="27"/>
      <c r="N274" s="23"/>
      <c r="O274" s="23"/>
      <c r="P274" s="25"/>
      <c r="Q274" s="28"/>
      <c r="R274" s="29"/>
    </row>
    <row r="275" spans="1:18" x14ac:dyDescent="0.25">
      <c r="A275" s="1" t="str">
        <f t="shared" si="18"/>
        <v/>
      </c>
      <c r="B275" s="1" t="str">
        <f t="shared" si="19"/>
        <v/>
      </c>
      <c r="C275" s="1" t="str">
        <f t="shared" si="20"/>
        <v/>
      </c>
      <c r="D275" s="22"/>
      <c r="E275" s="23"/>
      <c r="F275" s="23"/>
      <c r="G275" s="24"/>
      <c r="H275" s="23"/>
      <c r="I275" s="25"/>
      <c r="J275" s="40"/>
      <c r="K275" s="15" t="str">
        <f t="shared" si="21"/>
        <v>-</v>
      </c>
      <c r="L275" s="16" t="str">
        <f>IFERROR(VALUE(TEXT(IFERROR(IFERROR(VLOOKUP($M275,#REF!,5,0),VLOOKUP($M275,#REF!,3,0)),0)+$K275,"dd/mm/aaaa hh:mm")),"-")</f>
        <v>-</v>
      </c>
      <c r="M275" s="27"/>
      <c r="N275" s="23"/>
      <c r="O275" s="23"/>
      <c r="P275" s="25"/>
      <c r="Q275" s="28"/>
      <c r="R275" s="29"/>
    </row>
    <row r="276" spans="1:18" x14ac:dyDescent="0.25">
      <c r="A276" s="1" t="str">
        <f t="shared" si="18"/>
        <v/>
      </c>
      <c r="B276" s="1" t="str">
        <f t="shared" si="19"/>
        <v/>
      </c>
      <c r="C276" s="1" t="str">
        <f t="shared" si="20"/>
        <v/>
      </c>
      <c r="D276" s="22"/>
      <c r="E276" s="23"/>
      <c r="F276" s="23"/>
      <c r="G276" s="24"/>
      <c r="H276" s="23"/>
      <c r="I276" s="25"/>
      <c r="J276" s="40"/>
      <c r="K276" s="15" t="str">
        <f t="shared" si="21"/>
        <v>-</v>
      </c>
      <c r="L276" s="16" t="str">
        <f>IFERROR(VALUE(TEXT(IFERROR(IFERROR(VLOOKUP($M276,#REF!,5,0),VLOOKUP($M276,#REF!,3,0)),0)+$K276,"dd/mm/aaaa hh:mm")),"-")</f>
        <v>-</v>
      </c>
      <c r="M276" s="27"/>
      <c r="N276" s="23"/>
      <c r="O276" s="23"/>
      <c r="P276" s="25"/>
      <c r="Q276" s="28"/>
      <c r="R276" s="29"/>
    </row>
    <row r="277" spans="1:18" x14ac:dyDescent="0.25">
      <c r="A277" s="1" t="str">
        <f t="shared" si="18"/>
        <v/>
      </c>
      <c r="B277" s="1" t="str">
        <f t="shared" si="19"/>
        <v/>
      </c>
      <c r="C277" s="1" t="str">
        <f t="shared" si="20"/>
        <v/>
      </c>
      <c r="D277" s="22"/>
      <c r="E277" s="23"/>
      <c r="F277" s="23"/>
      <c r="G277" s="24"/>
      <c r="H277" s="23"/>
      <c r="I277" s="25"/>
      <c r="J277" s="40"/>
      <c r="K277" s="15" t="str">
        <f t="shared" si="21"/>
        <v>-</v>
      </c>
      <c r="L277" s="16" t="str">
        <f>IFERROR(VALUE(TEXT(IFERROR(IFERROR(VLOOKUP($M277,#REF!,5,0),VLOOKUP($M277,#REF!,3,0)),0)+$K277,"dd/mm/aaaa hh:mm")),"-")</f>
        <v>-</v>
      </c>
      <c r="M277" s="27"/>
      <c r="N277" s="23"/>
      <c r="O277" s="23"/>
      <c r="P277" s="25"/>
      <c r="Q277" s="28"/>
      <c r="R277" s="29"/>
    </row>
    <row r="278" spans="1:18" x14ac:dyDescent="0.25">
      <c r="A278" s="1" t="str">
        <f t="shared" si="18"/>
        <v/>
      </c>
      <c r="B278" s="1" t="str">
        <f t="shared" si="19"/>
        <v/>
      </c>
      <c r="C278" s="1" t="str">
        <f t="shared" si="20"/>
        <v/>
      </c>
      <c r="D278" s="22"/>
      <c r="E278" s="23"/>
      <c r="F278" s="23"/>
      <c r="G278" s="24"/>
      <c r="H278" s="23"/>
      <c r="I278" s="25"/>
      <c r="J278" s="40"/>
      <c r="K278" s="15" t="str">
        <f t="shared" si="21"/>
        <v>-</v>
      </c>
      <c r="L278" s="16" t="str">
        <f>IFERROR(VALUE(TEXT(IFERROR(IFERROR(VLOOKUP($M278,#REF!,5,0),VLOOKUP($M278,#REF!,3,0)),0)+$K278,"dd/mm/aaaa hh:mm")),"-")</f>
        <v>-</v>
      </c>
      <c r="M278" s="27"/>
      <c r="N278" s="23"/>
      <c r="O278" s="23"/>
      <c r="P278" s="25"/>
      <c r="Q278" s="28"/>
      <c r="R278" s="29"/>
    </row>
    <row r="279" spans="1:18" x14ac:dyDescent="0.25">
      <c r="A279" s="1" t="str">
        <f t="shared" si="18"/>
        <v/>
      </c>
      <c r="B279" s="1" t="str">
        <f t="shared" si="19"/>
        <v/>
      </c>
      <c r="C279" s="1" t="str">
        <f t="shared" si="20"/>
        <v/>
      </c>
      <c r="D279" s="22"/>
      <c r="E279" s="23"/>
      <c r="F279" s="23"/>
      <c r="G279" s="24"/>
      <c r="H279" s="23"/>
      <c r="I279" s="25"/>
      <c r="J279" s="40"/>
      <c r="K279" s="15" t="str">
        <f t="shared" si="21"/>
        <v>-</v>
      </c>
      <c r="L279" s="16" t="str">
        <f>IFERROR(VALUE(TEXT(IFERROR(IFERROR(VLOOKUP($M279,#REF!,5,0),VLOOKUP($M279,#REF!,3,0)),0)+$K279,"dd/mm/aaaa hh:mm")),"-")</f>
        <v>-</v>
      </c>
      <c r="M279" s="27"/>
      <c r="N279" s="23"/>
      <c r="O279" s="23"/>
      <c r="P279" s="25"/>
      <c r="Q279" s="28"/>
      <c r="R279" s="29"/>
    </row>
    <row r="280" spans="1:18" x14ac:dyDescent="0.25">
      <c r="A280" s="1" t="str">
        <f t="shared" si="18"/>
        <v/>
      </c>
      <c r="B280" s="1" t="str">
        <f t="shared" si="19"/>
        <v/>
      </c>
      <c r="C280" s="1" t="str">
        <f t="shared" si="20"/>
        <v/>
      </c>
      <c r="D280" s="22"/>
      <c r="E280" s="23"/>
      <c r="F280" s="23"/>
      <c r="G280" s="24"/>
      <c r="H280" s="23"/>
      <c r="I280" s="25"/>
      <c r="J280" s="40"/>
      <c r="K280" s="15" t="str">
        <f t="shared" si="21"/>
        <v>-</v>
      </c>
      <c r="L280" s="16" t="str">
        <f>IFERROR(VALUE(TEXT(IFERROR(IFERROR(VLOOKUP($M280,#REF!,5,0),VLOOKUP($M280,#REF!,3,0)),0)+$K280,"dd/mm/aaaa hh:mm")),"-")</f>
        <v>-</v>
      </c>
      <c r="M280" s="27"/>
      <c r="N280" s="23"/>
      <c r="O280" s="23"/>
      <c r="P280" s="25"/>
      <c r="Q280" s="28"/>
      <c r="R280" s="29"/>
    </row>
    <row r="281" spans="1:18" x14ac:dyDescent="0.25">
      <c r="A281" s="1" t="str">
        <f t="shared" si="18"/>
        <v/>
      </c>
      <c r="B281" s="1" t="str">
        <f t="shared" si="19"/>
        <v/>
      </c>
      <c r="C281" s="1" t="str">
        <f t="shared" si="20"/>
        <v/>
      </c>
      <c r="D281" s="22"/>
      <c r="E281" s="23"/>
      <c r="F281" s="23"/>
      <c r="G281" s="24"/>
      <c r="H281" s="23"/>
      <c r="I281" s="25"/>
      <c r="J281" s="40"/>
      <c r="K281" s="15" t="str">
        <f t="shared" si="21"/>
        <v>-</v>
      </c>
      <c r="L281" s="16" t="str">
        <f>IFERROR(VALUE(TEXT(IFERROR(IFERROR(VLOOKUP($M281,#REF!,5,0),VLOOKUP($M281,#REF!,3,0)),0)+$K281,"dd/mm/aaaa hh:mm")),"-")</f>
        <v>-</v>
      </c>
      <c r="M281" s="27"/>
      <c r="N281" s="23"/>
      <c r="O281" s="23"/>
      <c r="P281" s="25"/>
      <c r="Q281" s="28"/>
      <c r="R281" s="29"/>
    </row>
    <row r="282" spans="1:18" x14ac:dyDescent="0.25">
      <c r="A282" s="1" t="str">
        <f t="shared" si="18"/>
        <v/>
      </c>
      <c r="B282" s="1" t="str">
        <f t="shared" si="19"/>
        <v/>
      </c>
      <c r="C282" s="1" t="str">
        <f t="shared" si="20"/>
        <v/>
      </c>
      <c r="D282" s="22"/>
      <c r="E282" s="23"/>
      <c r="F282" s="23"/>
      <c r="G282" s="24"/>
      <c r="H282" s="23"/>
      <c r="I282" s="25"/>
      <c r="J282" s="40"/>
      <c r="K282" s="15" t="str">
        <f t="shared" si="21"/>
        <v>-</v>
      </c>
      <c r="L282" s="16" t="str">
        <f>IFERROR(VALUE(TEXT(IFERROR(IFERROR(VLOOKUP($M282,#REF!,5,0),VLOOKUP($M282,#REF!,3,0)),0)+$K282,"dd/mm/aaaa hh:mm")),"-")</f>
        <v>-</v>
      </c>
      <c r="M282" s="27"/>
      <c r="N282" s="23"/>
      <c r="O282" s="23"/>
      <c r="P282" s="25"/>
      <c r="Q282" s="28"/>
      <c r="R282" s="29"/>
    </row>
    <row r="283" spans="1:18" x14ac:dyDescent="0.25">
      <c r="A283" s="1" t="str">
        <f t="shared" si="18"/>
        <v/>
      </c>
      <c r="B283" s="1" t="str">
        <f t="shared" si="19"/>
        <v/>
      </c>
      <c r="C283" s="1" t="str">
        <f t="shared" si="20"/>
        <v/>
      </c>
      <c r="D283" s="22"/>
      <c r="E283" s="23"/>
      <c r="F283" s="23"/>
      <c r="G283" s="24"/>
      <c r="H283" s="23"/>
      <c r="I283" s="25"/>
      <c r="J283" s="40"/>
      <c r="K283" s="15" t="str">
        <f t="shared" si="21"/>
        <v>-</v>
      </c>
      <c r="L283" s="16" t="str">
        <f>IFERROR(VALUE(TEXT(IFERROR(IFERROR(VLOOKUP($M283,#REF!,5,0),VLOOKUP($M283,#REF!,3,0)),0)+$K283,"dd/mm/aaaa hh:mm")),"-")</f>
        <v>-</v>
      </c>
      <c r="M283" s="27"/>
      <c r="N283" s="23"/>
      <c r="O283" s="23"/>
      <c r="P283" s="25"/>
      <c r="Q283" s="28"/>
      <c r="R283" s="29"/>
    </row>
    <row r="284" spans="1:18" x14ac:dyDescent="0.25">
      <c r="A284" s="1" t="str">
        <f t="shared" si="18"/>
        <v/>
      </c>
      <c r="B284" s="1" t="str">
        <f t="shared" si="19"/>
        <v/>
      </c>
      <c r="C284" s="1" t="str">
        <f t="shared" si="20"/>
        <v/>
      </c>
      <c r="D284" s="22"/>
      <c r="E284" s="23"/>
      <c r="F284" s="23"/>
      <c r="G284" s="24"/>
      <c r="H284" s="23"/>
      <c r="I284" s="25"/>
      <c r="J284" s="40"/>
      <c r="K284" s="15" t="str">
        <f t="shared" si="21"/>
        <v>-</v>
      </c>
      <c r="L284" s="16" t="str">
        <f>IFERROR(VALUE(TEXT(IFERROR(IFERROR(VLOOKUP($M284,#REF!,5,0),VLOOKUP($M284,#REF!,3,0)),0)+$K284,"dd/mm/aaaa hh:mm")),"-")</f>
        <v>-</v>
      </c>
      <c r="M284" s="27"/>
      <c r="N284" s="23"/>
      <c r="O284" s="23"/>
      <c r="P284" s="25"/>
      <c r="Q284" s="28"/>
      <c r="R284" s="29"/>
    </row>
    <row r="285" spans="1:18" x14ac:dyDescent="0.25">
      <c r="A285" s="1" t="str">
        <f t="shared" si="18"/>
        <v/>
      </c>
      <c r="B285" s="1" t="str">
        <f t="shared" si="19"/>
        <v/>
      </c>
      <c r="C285" s="1" t="str">
        <f t="shared" si="20"/>
        <v/>
      </c>
      <c r="D285" s="22"/>
      <c r="E285" s="23"/>
      <c r="F285" s="23"/>
      <c r="G285" s="24"/>
      <c r="H285" s="23"/>
      <c r="I285" s="25"/>
      <c r="J285" s="40"/>
      <c r="K285" s="15" t="str">
        <f t="shared" si="21"/>
        <v>-</v>
      </c>
      <c r="L285" s="16" t="str">
        <f>IFERROR(VALUE(TEXT(IFERROR(IFERROR(VLOOKUP($M285,#REF!,5,0),VLOOKUP($M285,#REF!,3,0)),0)+$K285,"dd/mm/aaaa hh:mm")),"-")</f>
        <v>-</v>
      </c>
      <c r="M285" s="27"/>
      <c r="N285" s="23"/>
      <c r="O285" s="23"/>
      <c r="P285" s="25"/>
      <c r="Q285" s="28"/>
      <c r="R285" s="29"/>
    </row>
    <row r="286" spans="1:18" x14ac:dyDescent="0.25">
      <c r="A286" s="1" t="str">
        <f t="shared" si="18"/>
        <v/>
      </c>
      <c r="B286" s="1" t="str">
        <f t="shared" si="19"/>
        <v/>
      </c>
      <c r="C286" s="1" t="str">
        <f t="shared" si="20"/>
        <v/>
      </c>
      <c r="D286" s="22"/>
      <c r="E286" s="23"/>
      <c r="F286" s="23"/>
      <c r="G286" s="24"/>
      <c r="H286" s="23"/>
      <c r="I286" s="25"/>
      <c r="J286" s="40"/>
      <c r="K286" s="15" t="str">
        <f t="shared" si="21"/>
        <v>-</v>
      </c>
      <c r="L286" s="16" t="str">
        <f>IFERROR(VALUE(TEXT(IFERROR(IFERROR(VLOOKUP($M286,#REF!,5,0),VLOOKUP($M286,#REF!,3,0)),0)+$K286,"dd/mm/aaaa hh:mm")),"-")</f>
        <v>-</v>
      </c>
      <c r="M286" s="27"/>
      <c r="N286" s="23"/>
      <c r="O286" s="23"/>
      <c r="P286" s="25"/>
      <c r="Q286" s="28"/>
      <c r="R286" s="29"/>
    </row>
    <row r="287" spans="1:18" x14ac:dyDescent="0.25">
      <c r="A287" s="1" t="str">
        <f t="shared" si="18"/>
        <v/>
      </c>
      <c r="B287" s="1" t="str">
        <f t="shared" si="19"/>
        <v/>
      </c>
      <c r="C287" s="1" t="str">
        <f t="shared" si="20"/>
        <v/>
      </c>
      <c r="D287" s="22"/>
      <c r="E287" s="23"/>
      <c r="F287" s="23"/>
      <c r="G287" s="24"/>
      <c r="H287" s="23"/>
      <c r="I287" s="25"/>
      <c r="J287" s="40"/>
      <c r="K287" s="15" t="str">
        <f t="shared" si="21"/>
        <v>-</v>
      </c>
      <c r="L287" s="16" t="str">
        <f>IFERROR(VALUE(TEXT(IFERROR(IFERROR(VLOOKUP($M287,#REF!,5,0),VLOOKUP($M287,#REF!,3,0)),0)+$K287,"dd/mm/aaaa hh:mm")),"-")</f>
        <v>-</v>
      </c>
      <c r="M287" s="27"/>
      <c r="N287" s="23"/>
      <c r="O287" s="23"/>
      <c r="P287" s="25"/>
      <c r="Q287" s="28"/>
      <c r="R287" s="29"/>
    </row>
    <row r="288" spans="1:18" x14ac:dyDescent="0.25">
      <c r="A288" s="1" t="str">
        <f t="shared" si="18"/>
        <v/>
      </c>
      <c r="B288" s="1" t="str">
        <f t="shared" si="19"/>
        <v/>
      </c>
      <c r="C288" s="1" t="str">
        <f t="shared" si="20"/>
        <v/>
      </c>
      <c r="D288" s="22"/>
      <c r="E288" s="23"/>
      <c r="F288" s="23"/>
      <c r="G288" s="24"/>
      <c r="H288" s="23"/>
      <c r="I288" s="25"/>
      <c r="J288" s="40"/>
      <c r="K288" s="15" t="str">
        <f t="shared" si="21"/>
        <v>-</v>
      </c>
      <c r="L288" s="16" t="str">
        <f>IFERROR(VALUE(TEXT(IFERROR(IFERROR(VLOOKUP($M288,#REF!,5,0),VLOOKUP($M288,#REF!,3,0)),0)+$K288,"dd/mm/aaaa hh:mm")),"-")</f>
        <v>-</v>
      </c>
      <c r="M288" s="27"/>
      <c r="N288" s="23"/>
      <c r="O288" s="23"/>
      <c r="P288" s="25"/>
      <c r="Q288" s="28"/>
      <c r="R288" s="29"/>
    </row>
    <row r="289" spans="1:18" x14ac:dyDescent="0.25">
      <c r="A289" s="1" t="str">
        <f t="shared" si="18"/>
        <v/>
      </c>
      <c r="B289" s="1" t="str">
        <f t="shared" si="19"/>
        <v/>
      </c>
      <c r="C289" s="1" t="str">
        <f t="shared" si="20"/>
        <v/>
      </c>
      <c r="D289" s="22"/>
      <c r="E289" s="23"/>
      <c r="F289" s="23"/>
      <c r="G289" s="24"/>
      <c r="H289" s="23"/>
      <c r="I289" s="25"/>
      <c r="J289" s="40"/>
      <c r="K289" s="15" t="str">
        <f t="shared" si="21"/>
        <v>-</v>
      </c>
      <c r="L289" s="16" t="str">
        <f>IFERROR(VALUE(TEXT(IFERROR(IFERROR(VLOOKUP($M289,#REF!,5,0),VLOOKUP($M289,#REF!,3,0)),0)+$K289,"dd/mm/aaaa hh:mm")),"-")</f>
        <v>-</v>
      </c>
      <c r="M289" s="27"/>
      <c r="N289" s="23"/>
      <c r="O289" s="23"/>
      <c r="P289" s="25"/>
      <c r="Q289" s="28"/>
      <c r="R289" s="29"/>
    </row>
    <row r="290" spans="1:18" x14ac:dyDescent="0.25">
      <c r="A290" s="1" t="str">
        <f t="shared" si="18"/>
        <v/>
      </c>
      <c r="B290" s="1" t="str">
        <f t="shared" si="19"/>
        <v/>
      </c>
      <c r="C290" s="1" t="str">
        <f t="shared" si="20"/>
        <v/>
      </c>
      <c r="D290" s="22"/>
      <c r="E290" s="23"/>
      <c r="F290" s="23"/>
      <c r="G290" s="24"/>
      <c r="H290" s="23"/>
      <c r="I290" s="25"/>
      <c r="J290" s="40"/>
      <c r="K290" s="15" t="str">
        <f t="shared" si="21"/>
        <v>-</v>
      </c>
      <c r="L290" s="16" t="str">
        <f>IFERROR(VALUE(TEXT(IFERROR(IFERROR(VLOOKUP($M290,#REF!,5,0),VLOOKUP($M290,#REF!,3,0)),0)+$K290,"dd/mm/aaaa hh:mm")),"-")</f>
        <v>-</v>
      </c>
      <c r="M290" s="27"/>
      <c r="N290" s="23"/>
      <c r="O290" s="23"/>
      <c r="P290" s="25"/>
      <c r="Q290" s="28"/>
      <c r="R290" s="29"/>
    </row>
    <row r="291" spans="1:18" x14ac:dyDescent="0.25">
      <c r="A291" s="1" t="str">
        <f t="shared" si="18"/>
        <v/>
      </c>
      <c r="B291" s="1" t="str">
        <f t="shared" si="19"/>
        <v/>
      </c>
      <c r="C291" s="1" t="str">
        <f t="shared" si="20"/>
        <v/>
      </c>
      <c r="D291" s="22"/>
      <c r="E291" s="23"/>
      <c r="F291" s="23"/>
      <c r="G291" s="24"/>
      <c r="H291" s="23"/>
      <c r="I291" s="25"/>
      <c r="J291" s="40"/>
      <c r="K291" s="15" t="str">
        <f t="shared" si="21"/>
        <v>-</v>
      </c>
      <c r="L291" s="16" t="str">
        <f>IFERROR(VALUE(TEXT(IFERROR(IFERROR(VLOOKUP($M291,#REF!,5,0),VLOOKUP($M291,#REF!,3,0)),0)+$K291,"dd/mm/aaaa hh:mm")),"-")</f>
        <v>-</v>
      </c>
      <c r="M291" s="27"/>
      <c r="N291" s="23"/>
      <c r="O291" s="23"/>
      <c r="P291" s="25"/>
      <c r="Q291" s="28"/>
      <c r="R291" s="29"/>
    </row>
    <row r="292" spans="1:18" x14ac:dyDescent="0.25">
      <c r="A292" s="1" t="str">
        <f t="shared" si="18"/>
        <v/>
      </c>
      <c r="B292" s="1" t="str">
        <f t="shared" si="19"/>
        <v/>
      </c>
      <c r="C292" s="1" t="str">
        <f t="shared" si="20"/>
        <v/>
      </c>
      <c r="D292" s="22"/>
      <c r="E292" s="23"/>
      <c r="F292" s="23"/>
      <c r="G292" s="24"/>
      <c r="H292" s="23"/>
      <c r="I292" s="25"/>
      <c r="J292" s="40"/>
      <c r="K292" s="15" t="str">
        <f t="shared" si="21"/>
        <v>-</v>
      </c>
      <c r="L292" s="16" t="str">
        <f>IFERROR(VALUE(TEXT(IFERROR(IFERROR(VLOOKUP($M292,#REF!,5,0),VLOOKUP($M292,#REF!,3,0)),0)+$K292,"dd/mm/aaaa hh:mm")),"-")</f>
        <v>-</v>
      </c>
      <c r="M292" s="27"/>
      <c r="N292" s="23"/>
      <c r="O292" s="23"/>
      <c r="P292" s="25"/>
      <c r="Q292" s="28"/>
      <c r="R292" s="29"/>
    </row>
    <row r="293" spans="1:18" x14ac:dyDescent="0.25">
      <c r="A293" s="1" t="str">
        <f t="shared" si="18"/>
        <v/>
      </c>
      <c r="B293" s="1" t="str">
        <f t="shared" si="19"/>
        <v/>
      </c>
      <c r="C293" s="1" t="str">
        <f t="shared" si="20"/>
        <v/>
      </c>
      <c r="D293" s="22"/>
      <c r="E293" s="23"/>
      <c r="F293" s="23"/>
      <c r="G293" s="24"/>
      <c r="H293" s="23"/>
      <c r="I293" s="25"/>
      <c r="J293" s="40"/>
      <c r="K293" s="15" t="str">
        <f t="shared" si="21"/>
        <v>-</v>
      </c>
      <c r="L293" s="16" t="str">
        <f>IFERROR(VALUE(TEXT(IFERROR(IFERROR(VLOOKUP($M293,#REF!,5,0),VLOOKUP($M293,#REF!,3,0)),0)+$K293,"dd/mm/aaaa hh:mm")),"-")</f>
        <v>-</v>
      </c>
      <c r="M293" s="27"/>
      <c r="N293" s="23"/>
      <c r="O293" s="23"/>
      <c r="P293" s="25"/>
      <c r="Q293" s="28"/>
      <c r="R293" s="29"/>
    </row>
    <row r="294" spans="1:18" x14ac:dyDescent="0.25">
      <c r="A294" s="1" t="str">
        <f t="shared" si="18"/>
        <v/>
      </c>
      <c r="B294" s="1" t="str">
        <f t="shared" si="19"/>
        <v/>
      </c>
      <c r="C294" s="1" t="str">
        <f t="shared" si="20"/>
        <v/>
      </c>
      <c r="D294" s="22"/>
      <c r="E294" s="41"/>
      <c r="F294" s="41"/>
      <c r="G294" s="42"/>
      <c r="H294" s="41"/>
      <c r="I294" s="25"/>
      <c r="J294" s="40"/>
      <c r="K294" s="15" t="str">
        <f t="shared" si="21"/>
        <v>-</v>
      </c>
      <c r="L294" s="16" t="str">
        <f>IFERROR(VALUE(TEXT(IFERROR(IFERROR(VLOOKUP($M294,#REF!,5,0),VLOOKUP($M294,#REF!,3,0)),0)+$K294,"dd/mm/aaaa hh:mm")),"-")</f>
        <v>-</v>
      </c>
      <c r="M294" s="27"/>
      <c r="N294" s="23"/>
      <c r="O294" s="23"/>
      <c r="P294" s="25"/>
      <c r="Q294" s="28"/>
      <c r="R294" s="29"/>
    </row>
    <row r="295" spans="1:18" x14ac:dyDescent="0.25">
      <c r="A295" s="1" t="str">
        <f t="shared" si="18"/>
        <v/>
      </c>
      <c r="B295" s="1" t="str">
        <f t="shared" si="19"/>
        <v/>
      </c>
      <c r="C295" s="1" t="str">
        <f t="shared" si="20"/>
        <v/>
      </c>
      <c r="D295" s="22"/>
      <c r="E295" s="41"/>
      <c r="F295" s="41"/>
      <c r="G295" s="42"/>
      <c r="H295" s="41"/>
      <c r="I295" s="25"/>
      <c r="J295" s="40"/>
      <c r="K295" s="15" t="str">
        <f t="shared" si="21"/>
        <v>-</v>
      </c>
      <c r="L295" s="16" t="str">
        <f>IFERROR(VALUE(TEXT(IFERROR(IFERROR(VLOOKUP($M295,#REF!,5,0),VLOOKUP($M295,#REF!,3,0)),0)+$K295,"dd/mm/aaaa hh:mm")),"-")</f>
        <v>-</v>
      </c>
      <c r="M295" s="27"/>
      <c r="N295" s="23"/>
      <c r="O295" s="23"/>
      <c r="P295" s="25"/>
      <c r="Q295" s="28"/>
      <c r="R295" s="29"/>
    </row>
    <row r="296" spans="1:18" x14ac:dyDescent="0.25">
      <c r="A296" s="1" t="str">
        <f t="shared" si="18"/>
        <v/>
      </c>
      <c r="B296" s="1" t="str">
        <f t="shared" si="19"/>
        <v/>
      </c>
      <c r="C296" s="1" t="str">
        <f t="shared" si="20"/>
        <v/>
      </c>
      <c r="D296" s="22"/>
      <c r="E296" s="41"/>
      <c r="F296" s="41"/>
      <c r="G296" s="42"/>
      <c r="H296" s="41"/>
      <c r="I296" s="25"/>
      <c r="J296" s="40"/>
      <c r="K296" s="15" t="str">
        <f t="shared" si="21"/>
        <v>-</v>
      </c>
      <c r="L296" s="16" t="str">
        <f>IFERROR(VALUE(TEXT(IFERROR(IFERROR(VLOOKUP($M296,#REF!,5,0),VLOOKUP($M296,#REF!,3,0)),0)+$K296,"dd/mm/aaaa hh:mm")),"-")</f>
        <v>-</v>
      </c>
      <c r="M296" s="27"/>
      <c r="N296" s="23"/>
      <c r="O296" s="23"/>
      <c r="P296" s="25"/>
      <c r="Q296" s="28"/>
      <c r="R296" s="29"/>
    </row>
    <row r="297" spans="1:18" x14ac:dyDescent="0.25">
      <c r="A297" s="1" t="str">
        <f t="shared" si="18"/>
        <v/>
      </c>
      <c r="B297" s="1" t="str">
        <f t="shared" si="19"/>
        <v/>
      </c>
      <c r="C297" s="1" t="str">
        <f t="shared" si="20"/>
        <v/>
      </c>
      <c r="D297" s="22"/>
      <c r="E297" s="41"/>
      <c r="F297" s="41"/>
      <c r="G297" s="42"/>
      <c r="H297" s="41"/>
      <c r="I297" s="25"/>
      <c r="J297" s="40"/>
      <c r="K297" s="15" t="str">
        <f t="shared" si="21"/>
        <v>-</v>
      </c>
      <c r="L297" s="16" t="str">
        <f>IFERROR(VALUE(TEXT(IFERROR(IFERROR(VLOOKUP($M297,#REF!,5,0),VLOOKUP($M297,#REF!,3,0)),0)+$K297,"dd/mm/aaaa hh:mm")),"-")</f>
        <v>-</v>
      </c>
      <c r="M297" s="27"/>
      <c r="N297" s="23"/>
      <c r="O297" s="23"/>
      <c r="P297" s="25"/>
      <c r="Q297" s="28"/>
      <c r="R297" s="29"/>
    </row>
    <row r="298" spans="1:18" x14ac:dyDescent="0.25">
      <c r="A298" s="1" t="str">
        <f t="shared" si="18"/>
        <v/>
      </c>
      <c r="B298" s="1" t="str">
        <f t="shared" si="19"/>
        <v/>
      </c>
      <c r="C298" s="1" t="str">
        <f t="shared" si="20"/>
        <v/>
      </c>
      <c r="D298" s="22"/>
      <c r="E298" s="41"/>
      <c r="F298" s="41"/>
      <c r="G298" s="42"/>
      <c r="H298" s="41"/>
      <c r="I298" s="25"/>
      <c r="J298" s="40"/>
      <c r="K298" s="15" t="str">
        <f t="shared" si="21"/>
        <v>-</v>
      </c>
      <c r="L298" s="16" t="str">
        <f>IFERROR(VALUE(TEXT(IFERROR(IFERROR(VLOOKUP($M298,#REF!,5,0),VLOOKUP($M298,#REF!,3,0)),0)+$K298,"dd/mm/aaaa hh:mm")),"-")</f>
        <v>-</v>
      </c>
      <c r="M298" s="27"/>
      <c r="N298" s="23"/>
      <c r="O298" s="23"/>
      <c r="P298" s="25"/>
      <c r="Q298" s="28"/>
      <c r="R298" s="29"/>
    </row>
    <row r="299" spans="1:18" x14ac:dyDescent="0.25">
      <c r="A299" s="1" t="str">
        <f t="shared" si="18"/>
        <v/>
      </c>
      <c r="B299" s="1" t="str">
        <f t="shared" si="19"/>
        <v/>
      </c>
      <c r="C299" s="1" t="str">
        <f t="shared" si="20"/>
        <v/>
      </c>
      <c r="D299" s="22"/>
      <c r="E299" s="41"/>
      <c r="F299" s="41"/>
      <c r="G299" s="42"/>
      <c r="H299" s="41"/>
      <c r="I299" s="25"/>
      <c r="J299" s="40"/>
      <c r="K299" s="15" t="str">
        <f t="shared" si="21"/>
        <v>-</v>
      </c>
      <c r="L299" s="16" t="str">
        <f>IFERROR(VALUE(TEXT(IFERROR(IFERROR(VLOOKUP($M299,#REF!,5,0),VLOOKUP($M299,#REF!,3,0)),0)+$K299,"dd/mm/aaaa hh:mm")),"-")</f>
        <v>-</v>
      </c>
      <c r="M299" s="27"/>
      <c r="N299" s="23"/>
      <c r="O299" s="23"/>
      <c r="P299" s="25"/>
      <c r="Q299" s="28"/>
      <c r="R299" s="29"/>
    </row>
    <row r="300" spans="1:18" x14ac:dyDescent="0.25">
      <c r="A300" s="1" t="str">
        <f t="shared" si="18"/>
        <v/>
      </c>
      <c r="B300" s="1" t="str">
        <f t="shared" si="19"/>
        <v/>
      </c>
      <c r="C300" s="1" t="str">
        <f t="shared" si="20"/>
        <v/>
      </c>
      <c r="D300" s="22"/>
      <c r="E300" s="41"/>
      <c r="F300" s="41"/>
      <c r="G300" s="42"/>
      <c r="H300" s="41"/>
      <c r="I300" s="25"/>
      <c r="J300" s="40"/>
      <c r="K300" s="15" t="str">
        <f t="shared" si="21"/>
        <v>-</v>
      </c>
      <c r="L300" s="16" t="str">
        <f>IFERROR(VALUE(TEXT(IFERROR(IFERROR(VLOOKUP($M300,#REF!,5,0),VLOOKUP($M300,#REF!,3,0)),0)+$K300,"dd/mm/aaaa hh:mm")),"-")</f>
        <v>-</v>
      </c>
      <c r="M300" s="27"/>
      <c r="N300" s="23"/>
      <c r="O300" s="23"/>
      <c r="P300" s="25"/>
      <c r="Q300" s="28"/>
      <c r="R300" s="29"/>
    </row>
    <row r="301" spans="1:18" x14ac:dyDescent="0.25">
      <c r="A301" s="1" t="str">
        <f t="shared" si="18"/>
        <v/>
      </c>
      <c r="B301" s="1" t="str">
        <f t="shared" si="19"/>
        <v/>
      </c>
      <c r="C301" s="1" t="str">
        <f t="shared" si="20"/>
        <v/>
      </c>
      <c r="D301" s="22"/>
      <c r="E301" s="41"/>
      <c r="F301" s="41"/>
      <c r="G301" s="42"/>
      <c r="H301" s="41"/>
      <c r="I301" s="25"/>
      <c r="J301" s="40"/>
      <c r="K301" s="15" t="str">
        <f t="shared" si="21"/>
        <v>-</v>
      </c>
      <c r="L301" s="16" t="str">
        <f>IFERROR(VALUE(TEXT(IFERROR(IFERROR(VLOOKUP($M301,#REF!,5,0),VLOOKUP($M301,#REF!,3,0)),0)+$K301,"dd/mm/aaaa hh:mm")),"-")</f>
        <v>-</v>
      </c>
      <c r="M301" s="27"/>
      <c r="N301" s="23"/>
      <c r="O301" s="23"/>
      <c r="P301" s="25"/>
      <c r="Q301" s="28"/>
      <c r="R301" s="29"/>
    </row>
    <row r="302" spans="1:18" x14ac:dyDescent="0.25">
      <c r="A302" s="1" t="str">
        <f t="shared" si="18"/>
        <v/>
      </c>
      <c r="B302" s="1" t="str">
        <f t="shared" si="19"/>
        <v/>
      </c>
      <c r="C302" s="1" t="str">
        <f t="shared" si="20"/>
        <v/>
      </c>
      <c r="D302" s="22"/>
      <c r="E302" s="41"/>
      <c r="F302" s="41"/>
      <c r="G302" s="42"/>
      <c r="H302" s="41"/>
      <c r="I302" s="25"/>
      <c r="J302" s="40"/>
      <c r="K302" s="15" t="str">
        <f t="shared" si="21"/>
        <v>-</v>
      </c>
      <c r="L302" s="16" t="str">
        <f>IFERROR(VALUE(TEXT(IFERROR(IFERROR(VLOOKUP($M302,#REF!,5,0),VLOOKUP($M302,#REF!,3,0)),0)+$K302,"dd/mm/aaaa hh:mm")),"-")</f>
        <v>-</v>
      </c>
      <c r="M302" s="27"/>
      <c r="N302" s="23"/>
      <c r="O302" s="23"/>
      <c r="P302" s="25"/>
      <c r="Q302" s="28"/>
      <c r="R302" s="29"/>
    </row>
    <row r="303" spans="1:18" x14ac:dyDescent="0.25">
      <c r="A303" s="1" t="str">
        <f t="shared" si="18"/>
        <v/>
      </c>
      <c r="B303" s="1" t="str">
        <f t="shared" si="19"/>
        <v/>
      </c>
      <c r="C303" s="1" t="str">
        <f t="shared" si="20"/>
        <v/>
      </c>
      <c r="D303" s="22"/>
      <c r="E303" s="41"/>
      <c r="F303" s="41"/>
      <c r="G303" s="42"/>
      <c r="H303" s="41"/>
      <c r="I303" s="25"/>
      <c r="J303" s="40"/>
      <c r="K303" s="15" t="str">
        <f t="shared" si="21"/>
        <v>-</v>
      </c>
      <c r="L303" s="16" t="str">
        <f>IFERROR(VALUE(TEXT(IFERROR(IFERROR(VLOOKUP($M303,#REF!,5,0),VLOOKUP($M303,#REF!,3,0)),0)+$K303,"dd/mm/aaaa hh:mm")),"-")</f>
        <v>-</v>
      </c>
      <c r="M303" s="27"/>
      <c r="N303" s="23"/>
      <c r="O303" s="23"/>
      <c r="P303" s="25"/>
      <c r="Q303" s="28"/>
      <c r="R303" s="29"/>
    </row>
    <row r="304" spans="1:18" x14ac:dyDescent="0.25">
      <c r="A304" s="1" t="str">
        <f t="shared" si="18"/>
        <v/>
      </c>
      <c r="B304" s="1" t="str">
        <f t="shared" si="19"/>
        <v/>
      </c>
      <c r="C304" s="1" t="str">
        <f t="shared" si="20"/>
        <v/>
      </c>
      <c r="D304" s="22"/>
      <c r="E304" s="41"/>
      <c r="F304" s="41"/>
      <c r="G304" s="42"/>
      <c r="H304" s="41"/>
      <c r="I304" s="25"/>
      <c r="J304" s="40"/>
      <c r="K304" s="15" t="str">
        <f t="shared" si="21"/>
        <v>-</v>
      </c>
      <c r="L304" s="16" t="str">
        <f>IFERROR(VALUE(TEXT(IFERROR(IFERROR(VLOOKUP($M304,#REF!,5,0),VLOOKUP($M304,#REF!,3,0)),0)+$K304,"dd/mm/aaaa hh:mm")),"-")</f>
        <v>-</v>
      </c>
      <c r="M304" s="27"/>
      <c r="N304" s="23"/>
      <c r="O304" s="23"/>
      <c r="P304" s="25"/>
      <c r="Q304" s="28"/>
      <c r="R304" s="29"/>
    </row>
    <row r="305" spans="1:18" x14ac:dyDescent="0.25">
      <c r="A305" s="1" t="str">
        <f t="shared" si="18"/>
        <v/>
      </c>
      <c r="B305" s="1" t="str">
        <f t="shared" si="19"/>
        <v/>
      </c>
      <c r="C305" s="1" t="str">
        <f t="shared" si="20"/>
        <v/>
      </c>
      <c r="D305" s="22"/>
      <c r="E305" s="41"/>
      <c r="F305" s="41"/>
      <c r="G305" s="42"/>
      <c r="H305" s="41"/>
      <c r="I305" s="25"/>
      <c r="J305" s="40"/>
      <c r="K305" s="15" t="str">
        <f t="shared" si="21"/>
        <v>-</v>
      </c>
      <c r="L305" s="16" t="str">
        <f>IFERROR(VALUE(TEXT(IFERROR(IFERROR(VLOOKUP($M305,#REF!,5,0),VLOOKUP($M305,#REF!,3,0)),0)+$K305,"dd/mm/aaaa hh:mm")),"-")</f>
        <v>-</v>
      </c>
      <c r="M305" s="27"/>
      <c r="N305" s="23"/>
      <c r="O305" s="23"/>
      <c r="P305" s="25"/>
      <c r="Q305" s="28"/>
      <c r="R305" s="29"/>
    </row>
    <row r="306" spans="1:18" x14ac:dyDescent="0.25">
      <c r="A306" s="1" t="str">
        <f t="shared" si="18"/>
        <v/>
      </c>
      <c r="B306" s="1" t="str">
        <f t="shared" si="19"/>
        <v/>
      </c>
      <c r="C306" s="1" t="str">
        <f t="shared" si="20"/>
        <v/>
      </c>
      <c r="D306" s="22"/>
      <c r="E306" s="41"/>
      <c r="F306" s="41"/>
      <c r="G306" s="42"/>
      <c r="H306" s="41"/>
      <c r="I306" s="25"/>
      <c r="J306" s="40"/>
      <c r="K306" s="15" t="str">
        <f t="shared" si="21"/>
        <v>-</v>
      </c>
      <c r="L306" s="16" t="str">
        <f>IFERROR(VALUE(TEXT(IFERROR(IFERROR(VLOOKUP($M306,#REF!,5,0),VLOOKUP($M306,#REF!,3,0)),0)+$K306,"dd/mm/aaaa hh:mm")),"-")</f>
        <v>-</v>
      </c>
      <c r="M306" s="27"/>
      <c r="N306" s="23"/>
      <c r="O306" s="23"/>
      <c r="P306" s="25"/>
      <c r="Q306" s="28"/>
      <c r="R306" s="29"/>
    </row>
    <row r="307" spans="1:18" x14ac:dyDescent="0.25">
      <c r="A307" s="1" t="str">
        <f t="shared" si="18"/>
        <v/>
      </c>
      <c r="B307" s="1" t="str">
        <f t="shared" si="19"/>
        <v/>
      </c>
      <c r="C307" s="1" t="str">
        <f t="shared" si="20"/>
        <v/>
      </c>
      <c r="D307" s="22"/>
      <c r="E307" s="41"/>
      <c r="F307" s="41"/>
      <c r="G307" s="42"/>
      <c r="H307" s="41"/>
      <c r="I307" s="25"/>
      <c r="J307" s="40"/>
      <c r="K307" s="15" t="str">
        <f t="shared" si="21"/>
        <v>-</v>
      </c>
      <c r="L307" s="16" t="str">
        <f>IFERROR(VALUE(TEXT(IFERROR(IFERROR(VLOOKUP($M307,#REF!,5,0),VLOOKUP($M307,#REF!,3,0)),0)+$K307,"dd/mm/aaaa hh:mm")),"-")</f>
        <v>-</v>
      </c>
      <c r="M307" s="27"/>
      <c r="N307" s="23"/>
      <c r="O307" s="23"/>
      <c r="P307" s="25"/>
      <c r="Q307" s="28"/>
      <c r="R307" s="29"/>
    </row>
    <row r="308" spans="1:18" x14ac:dyDescent="0.25">
      <c r="A308" s="1" t="str">
        <f t="shared" si="18"/>
        <v/>
      </c>
      <c r="B308" s="1" t="str">
        <f t="shared" si="19"/>
        <v/>
      </c>
      <c r="C308" s="1" t="str">
        <f t="shared" si="20"/>
        <v/>
      </c>
      <c r="D308" s="22"/>
      <c r="E308" s="41"/>
      <c r="F308" s="41"/>
      <c r="G308" s="42"/>
      <c r="H308" s="41"/>
      <c r="I308" s="25"/>
      <c r="J308" s="40"/>
      <c r="K308" s="15" t="str">
        <f t="shared" si="21"/>
        <v>-</v>
      </c>
      <c r="L308" s="16" t="str">
        <f>IFERROR(VALUE(TEXT(IFERROR(IFERROR(VLOOKUP($M308,#REF!,5,0),VLOOKUP($M308,#REF!,3,0)),0)+$K308,"dd/mm/aaaa hh:mm")),"-")</f>
        <v>-</v>
      </c>
      <c r="M308" s="27"/>
      <c r="N308" s="23"/>
      <c r="O308" s="23"/>
      <c r="P308" s="25"/>
      <c r="Q308" s="28"/>
      <c r="R308" s="29"/>
    </row>
    <row r="309" spans="1:18" x14ac:dyDescent="0.25">
      <c r="A309" s="1" t="str">
        <f t="shared" si="18"/>
        <v/>
      </c>
      <c r="B309" s="1" t="str">
        <f t="shared" si="19"/>
        <v/>
      </c>
      <c r="C309" s="1" t="str">
        <f t="shared" si="20"/>
        <v/>
      </c>
      <c r="D309" s="22"/>
      <c r="E309" s="41"/>
      <c r="F309" s="41"/>
      <c r="G309" s="42"/>
      <c r="H309" s="41"/>
      <c r="I309" s="25"/>
      <c r="J309" s="40"/>
      <c r="K309" s="15" t="str">
        <f t="shared" si="21"/>
        <v>-</v>
      </c>
      <c r="L309" s="16" t="str">
        <f>IFERROR(VALUE(TEXT(IFERROR(IFERROR(VLOOKUP($M309,#REF!,5,0),VLOOKUP($M309,#REF!,3,0)),0)+$K309,"dd/mm/aaaa hh:mm")),"-")</f>
        <v>-</v>
      </c>
      <c r="M309" s="27"/>
      <c r="N309" s="23"/>
      <c r="O309" s="23"/>
      <c r="P309" s="25"/>
      <c r="Q309" s="28"/>
      <c r="R309" s="29"/>
    </row>
    <row r="310" spans="1:18" x14ac:dyDescent="0.25">
      <c r="A310" s="1" t="str">
        <f t="shared" si="18"/>
        <v/>
      </c>
      <c r="B310" s="1" t="str">
        <f t="shared" si="19"/>
        <v/>
      </c>
      <c r="C310" s="1" t="str">
        <f t="shared" si="20"/>
        <v/>
      </c>
      <c r="D310" s="22"/>
      <c r="E310" s="41"/>
      <c r="F310" s="41"/>
      <c r="G310" s="42"/>
      <c r="H310" s="41"/>
      <c r="I310" s="25"/>
      <c r="J310" s="40"/>
      <c r="K310" s="15" t="str">
        <f t="shared" si="21"/>
        <v>-</v>
      </c>
      <c r="L310" s="16" t="str">
        <f>IFERROR(VALUE(TEXT(IFERROR(IFERROR(VLOOKUP($M310,#REF!,5,0),VLOOKUP($M310,#REF!,3,0)),0)+$K310,"dd/mm/aaaa hh:mm")),"-")</f>
        <v>-</v>
      </c>
      <c r="M310" s="27"/>
      <c r="N310" s="23"/>
      <c r="O310" s="23"/>
      <c r="P310" s="25"/>
      <c r="Q310" s="28"/>
      <c r="R310" s="29"/>
    </row>
    <row r="311" spans="1:18" x14ac:dyDescent="0.25">
      <c r="A311" s="1" t="str">
        <f t="shared" si="18"/>
        <v/>
      </c>
      <c r="B311" s="1" t="str">
        <f t="shared" si="19"/>
        <v/>
      </c>
      <c r="C311" s="1" t="str">
        <f t="shared" si="20"/>
        <v/>
      </c>
      <c r="D311" s="22"/>
      <c r="E311" s="23"/>
      <c r="F311" s="23"/>
      <c r="G311" s="24"/>
      <c r="H311" s="23"/>
      <c r="I311" s="43"/>
      <c r="J311" s="40"/>
      <c r="K311" s="15" t="str">
        <f t="shared" si="21"/>
        <v>-</v>
      </c>
      <c r="L311" s="16" t="str">
        <f>IFERROR(VALUE(TEXT(IFERROR(IFERROR(VLOOKUP($M311,#REF!,5,0),VLOOKUP($M311,#REF!,3,0)),0)+$K311,"dd/mm/aaaa hh:mm")),"-")</f>
        <v>-</v>
      </c>
      <c r="M311" s="27"/>
      <c r="N311" s="23"/>
      <c r="O311" s="23"/>
      <c r="P311" s="43"/>
      <c r="Q311" s="44"/>
      <c r="R311" s="45"/>
    </row>
    <row r="312" spans="1:18" x14ac:dyDescent="0.25">
      <c r="A312" s="1" t="str">
        <f t="shared" si="18"/>
        <v/>
      </c>
      <c r="B312" s="1" t="str">
        <f t="shared" si="19"/>
        <v/>
      </c>
      <c r="C312" s="1" t="str">
        <f t="shared" si="20"/>
        <v/>
      </c>
      <c r="D312" s="22"/>
      <c r="E312" s="23"/>
      <c r="F312" s="23"/>
      <c r="G312" s="24"/>
      <c r="H312" s="23"/>
      <c r="I312" s="43"/>
      <c r="J312" s="40"/>
      <c r="K312" s="15" t="str">
        <f t="shared" si="21"/>
        <v>-</v>
      </c>
      <c r="L312" s="16" t="str">
        <f>IFERROR(VALUE(TEXT(IFERROR(IFERROR(VLOOKUP($M312,#REF!,5,0),VLOOKUP($M312,#REF!,3,0)),0)+$K312,"dd/mm/aaaa hh:mm")),"-")</f>
        <v>-</v>
      </c>
      <c r="M312" s="27"/>
      <c r="N312" s="23"/>
      <c r="O312" s="23"/>
      <c r="P312" s="43"/>
      <c r="Q312" s="44"/>
      <c r="R312" s="45"/>
    </row>
    <row r="313" spans="1:18" x14ac:dyDescent="0.25">
      <c r="A313" s="1" t="str">
        <f t="shared" si="18"/>
        <v/>
      </c>
      <c r="B313" s="1" t="str">
        <f t="shared" si="19"/>
        <v/>
      </c>
      <c r="C313" s="1" t="str">
        <f t="shared" si="20"/>
        <v/>
      </c>
      <c r="D313" s="22"/>
      <c r="E313" s="23"/>
      <c r="F313" s="23"/>
      <c r="G313" s="24"/>
      <c r="H313" s="23"/>
      <c r="I313" s="43"/>
      <c r="J313" s="40"/>
      <c r="K313" s="15" t="str">
        <f t="shared" si="21"/>
        <v>-</v>
      </c>
      <c r="L313" s="16" t="str">
        <f>IFERROR(VALUE(TEXT(IFERROR(IFERROR(VLOOKUP($M313,#REF!,5,0),VLOOKUP($M313,#REF!,3,0)),0)+$K313,"dd/mm/aaaa hh:mm")),"-")</f>
        <v>-</v>
      </c>
      <c r="M313" s="27"/>
      <c r="N313" s="23"/>
      <c r="O313" s="23"/>
      <c r="P313" s="43"/>
      <c r="Q313" s="44"/>
      <c r="R313" s="45"/>
    </row>
    <row r="314" spans="1:18" x14ac:dyDescent="0.25">
      <c r="A314" s="1" t="str">
        <f t="shared" si="18"/>
        <v/>
      </c>
      <c r="B314" s="1" t="str">
        <f t="shared" si="19"/>
        <v/>
      </c>
      <c r="C314" s="1" t="str">
        <f t="shared" si="20"/>
        <v/>
      </c>
      <c r="D314" s="22"/>
      <c r="E314" s="23"/>
      <c r="F314" s="23"/>
      <c r="G314" s="24"/>
      <c r="H314" s="23"/>
      <c r="I314" s="43"/>
      <c r="J314" s="40"/>
      <c r="K314" s="15" t="str">
        <f t="shared" si="21"/>
        <v>-</v>
      </c>
      <c r="L314" s="16" t="str">
        <f>IFERROR(VALUE(TEXT(IFERROR(IFERROR(VLOOKUP($M314,#REF!,5,0),VLOOKUP($M314,#REF!,3,0)),0)+$K314,"dd/mm/aaaa hh:mm")),"-")</f>
        <v>-</v>
      </c>
      <c r="M314" s="27"/>
      <c r="N314" s="23"/>
      <c r="O314" s="23"/>
      <c r="P314" s="43"/>
      <c r="Q314" s="44"/>
      <c r="R314" s="45"/>
    </row>
    <row r="315" spans="1:18" x14ac:dyDescent="0.25">
      <c r="A315" s="1" t="str">
        <f t="shared" si="18"/>
        <v/>
      </c>
      <c r="B315" s="1" t="str">
        <f t="shared" si="19"/>
        <v/>
      </c>
      <c r="C315" s="1" t="str">
        <f t="shared" si="20"/>
        <v/>
      </c>
      <c r="D315" s="22"/>
      <c r="E315" s="23"/>
      <c r="F315" s="23"/>
      <c r="G315" s="24"/>
      <c r="H315" s="23"/>
      <c r="I315" s="43"/>
      <c r="J315" s="40"/>
      <c r="K315" s="15" t="str">
        <f t="shared" si="21"/>
        <v>-</v>
      </c>
      <c r="L315" s="16" t="str">
        <f>IFERROR(VALUE(TEXT(IFERROR(IFERROR(VLOOKUP($M315,#REF!,5,0),VLOOKUP($M315,#REF!,3,0)),0)+$K315,"dd/mm/aaaa hh:mm")),"-")</f>
        <v>-</v>
      </c>
      <c r="M315" s="27"/>
      <c r="N315" s="23"/>
      <c r="O315" s="23"/>
      <c r="P315" s="43"/>
      <c r="Q315" s="44"/>
      <c r="R315" s="45"/>
    </row>
    <row r="316" spans="1:18" x14ac:dyDescent="0.25">
      <c r="A316" s="1" t="str">
        <f t="shared" si="18"/>
        <v/>
      </c>
      <c r="B316" s="1" t="str">
        <f t="shared" si="19"/>
        <v/>
      </c>
      <c r="C316" s="1" t="str">
        <f t="shared" si="20"/>
        <v/>
      </c>
      <c r="D316" s="22"/>
      <c r="E316" s="23"/>
      <c r="F316" s="23"/>
      <c r="G316" s="24"/>
      <c r="H316" s="23"/>
      <c r="I316" s="43"/>
      <c r="J316" s="40"/>
      <c r="K316" s="15" t="str">
        <f t="shared" si="21"/>
        <v>-</v>
      </c>
      <c r="L316" s="16" t="str">
        <f>IFERROR(VALUE(TEXT(IFERROR(IFERROR(VLOOKUP($M316,#REF!,5,0),VLOOKUP($M316,#REF!,3,0)),0)+$K316,"dd/mm/aaaa hh:mm")),"-")</f>
        <v>-</v>
      </c>
      <c r="M316" s="27"/>
      <c r="N316" s="23"/>
      <c r="O316" s="23"/>
      <c r="P316" s="43"/>
      <c r="Q316" s="44"/>
      <c r="R316" s="45"/>
    </row>
    <row r="317" spans="1:18" x14ac:dyDescent="0.25">
      <c r="A317" s="1" t="str">
        <f t="shared" si="18"/>
        <v/>
      </c>
      <c r="B317" s="1" t="str">
        <f t="shared" si="19"/>
        <v/>
      </c>
      <c r="C317" s="1" t="str">
        <f t="shared" si="20"/>
        <v/>
      </c>
      <c r="D317" s="22"/>
      <c r="E317" s="23"/>
      <c r="F317" s="23"/>
      <c r="G317" s="24"/>
      <c r="H317" s="23"/>
      <c r="I317" s="43"/>
      <c r="J317" s="40"/>
      <c r="K317" s="15" t="str">
        <f t="shared" si="21"/>
        <v>-</v>
      </c>
      <c r="L317" s="16" t="str">
        <f>IFERROR(VALUE(TEXT(IFERROR(IFERROR(VLOOKUP($M317,#REF!,5,0),VLOOKUP($M317,#REF!,3,0)),0)+$K317,"dd/mm/aaaa hh:mm")),"-")</f>
        <v>-</v>
      </c>
      <c r="M317" s="27"/>
      <c r="N317" s="23"/>
      <c r="O317" s="23"/>
      <c r="P317" s="43"/>
      <c r="Q317" s="44"/>
      <c r="R317" s="45"/>
    </row>
    <row r="318" spans="1:18" x14ac:dyDescent="0.25">
      <c r="A318" s="1" t="str">
        <f t="shared" si="18"/>
        <v/>
      </c>
      <c r="B318" s="1" t="str">
        <f t="shared" si="19"/>
        <v/>
      </c>
      <c r="C318" s="1" t="str">
        <f t="shared" si="20"/>
        <v/>
      </c>
      <c r="D318" s="22"/>
      <c r="E318" s="23"/>
      <c r="F318" s="23"/>
      <c r="G318" s="24"/>
      <c r="H318" s="23"/>
      <c r="I318" s="43"/>
      <c r="J318" s="40"/>
      <c r="K318" s="15" t="str">
        <f t="shared" si="21"/>
        <v>-</v>
      </c>
      <c r="L318" s="16" t="str">
        <f>IFERROR(VALUE(TEXT(IFERROR(IFERROR(VLOOKUP($M318,#REF!,5,0),VLOOKUP($M318,#REF!,3,0)),0)+$K318,"dd/mm/aaaa hh:mm")),"-")</f>
        <v>-</v>
      </c>
      <c r="M318" s="27"/>
      <c r="N318" s="23"/>
      <c r="O318" s="23"/>
      <c r="P318" s="43"/>
      <c r="Q318" s="44"/>
      <c r="R318" s="45"/>
    </row>
    <row r="319" spans="1:18" x14ac:dyDescent="0.25">
      <c r="A319" s="1" t="str">
        <f t="shared" si="18"/>
        <v/>
      </c>
      <c r="B319" s="1" t="str">
        <f t="shared" si="19"/>
        <v/>
      </c>
      <c r="C319" s="1" t="str">
        <f t="shared" si="20"/>
        <v/>
      </c>
      <c r="D319" s="22"/>
      <c r="E319" s="23"/>
      <c r="F319" s="23"/>
      <c r="G319" s="24"/>
      <c r="H319" s="23"/>
      <c r="I319" s="43"/>
      <c r="J319" s="40"/>
      <c r="K319" s="15" t="str">
        <f t="shared" si="21"/>
        <v>-</v>
      </c>
      <c r="L319" s="16" t="str">
        <f>IFERROR(VALUE(TEXT(IFERROR(IFERROR(VLOOKUP($M319,#REF!,5,0),VLOOKUP($M319,#REF!,3,0)),0)+$K319,"dd/mm/aaaa hh:mm")),"-")</f>
        <v>-</v>
      </c>
      <c r="M319" s="27"/>
      <c r="N319" s="23"/>
      <c r="O319" s="23"/>
      <c r="P319" s="43"/>
      <c r="Q319" s="44"/>
      <c r="R319" s="45"/>
    </row>
    <row r="320" spans="1:18" x14ac:dyDescent="0.25">
      <c r="A320" s="1" t="str">
        <f t="shared" si="18"/>
        <v/>
      </c>
      <c r="B320" s="1" t="str">
        <f t="shared" si="19"/>
        <v/>
      </c>
      <c r="C320" s="1" t="str">
        <f t="shared" si="20"/>
        <v/>
      </c>
      <c r="D320" s="22"/>
      <c r="E320" s="23"/>
      <c r="F320" s="23"/>
      <c r="G320" s="24"/>
      <c r="H320" s="23"/>
      <c r="I320" s="43"/>
      <c r="J320" s="40"/>
      <c r="K320" s="15" t="str">
        <f t="shared" si="21"/>
        <v>-</v>
      </c>
      <c r="L320" s="16" t="str">
        <f>IFERROR(VALUE(TEXT(IFERROR(IFERROR(VLOOKUP($M320,#REF!,5,0),VLOOKUP($M320,#REF!,3,0)),0)+$K320,"dd/mm/aaaa hh:mm")),"-")</f>
        <v>-</v>
      </c>
      <c r="M320" s="27"/>
      <c r="N320" s="23"/>
      <c r="O320" s="23"/>
      <c r="P320" s="43"/>
      <c r="Q320" s="44"/>
      <c r="R320" s="45"/>
    </row>
    <row r="321" spans="1:18" x14ac:dyDescent="0.25">
      <c r="A321" s="1" t="str">
        <f t="shared" si="18"/>
        <v/>
      </c>
      <c r="B321" s="1" t="str">
        <f t="shared" si="19"/>
        <v/>
      </c>
      <c r="C321" s="1" t="str">
        <f t="shared" si="20"/>
        <v/>
      </c>
      <c r="D321" s="22"/>
      <c r="E321" s="23"/>
      <c r="F321" s="23"/>
      <c r="G321" s="24"/>
      <c r="H321" s="23"/>
      <c r="I321" s="43"/>
      <c r="J321" s="40"/>
      <c r="K321" s="15" t="str">
        <f t="shared" si="21"/>
        <v>-</v>
      </c>
      <c r="L321" s="16" t="str">
        <f>IFERROR(VALUE(TEXT(IFERROR(IFERROR(VLOOKUP($M321,#REF!,5,0),VLOOKUP($M321,#REF!,3,0)),0)+$K321,"dd/mm/aaaa hh:mm")),"-")</f>
        <v>-</v>
      </c>
      <c r="M321" s="27"/>
      <c r="N321" s="23"/>
      <c r="O321" s="23"/>
      <c r="P321" s="43"/>
      <c r="Q321" s="44"/>
      <c r="R321" s="45"/>
    </row>
    <row r="322" spans="1:18" x14ac:dyDescent="0.25">
      <c r="A322" s="1" t="str">
        <f t="shared" si="18"/>
        <v/>
      </c>
      <c r="B322" s="1" t="str">
        <f t="shared" si="19"/>
        <v/>
      </c>
      <c r="C322" s="1" t="str">
        <f t="shared" si="20"/>
        <v/>
      </c>
      <c r="D322" s="22"/>
      <c r="E322" s="23"/>
      <c r="F322" s="23"/>
      <c r="G322" s="24"/>
      <c r="H322" s="23"/>
      <c r="I322" s="43"/>
      <c r="J322" s="40"/>
      <c r="K322" s="15" t="str">
        <f t="shared" si="21"/>
        <v>-</v>
      </c>
      <c r="L322" s="16" t="str">
        <f>IFERROR(VALUE(TEXT(IFERROR(IFERROR(VLOOKUP($M322,#REF!,5,0),VLOOKUP($M322,#REF!,3,0)),0)+$K322,"dd/mm/aaaa hh:mm")),"-")</f>
        <v>-</v>
      </c>
      <c r="M322" s="27"/>
      <c r="N322" s="23"/>
      <c r="O322" s="23"/>
      <c r="P322" s="43"/>
      <c r="Q322" s="44"/>
      <c r="R322" s="45"/>
    </row>
    <row r="323" spans="1:18" x14ac:dyDescent="0.25">
      <c r="A323" s="1" t="str">
        <f t="shared" si="18"/>
        <v/>
      </c>
      <c r="B323" s="1" t="str">
        <f t="shared" si="19"/>
        <v/>
      </c>
      <c r="C323" s="1" t="str">
        <f t="shared" si="20"/>
        <v/>
      </c>
      <c r="D323" s="22"/>
      <c r="E323" s="23"/>
      <c r="F323" s="23"/>
      <c r="G323" s="24"/>
      <c r="H323" s="23"/>
      <c r="I323" s="43"/>
      <c r="J323" s="40"/>
      <c r="K323" s="15" t="str">
        <f t="shared" si="21"/>
        <v>-</v>
      </c>
      <c r="L323" s="16" t="str">
        <f>IFERROR(VALUE(TEXT(IFERROR(IFERROR(VLOOKUP($M323,#REF!,5,0),VLOOKUP($M323,#REF!,3,0)),0)+$K323,"dd/mm/aaaa hh:mm")),"-")</f>
        <v>-</v>
      </c>
      <c r="M323" s="27"/>
      <c r="N323" s="23"/>
      <c r="O323" s="23"/>
      <c r="P323" s="43"/>
      <c r="Q323" s="44"/>
      <c r="R323" s="45"/>
    </row>
    <row r="324" spans="1:18" x14ac:dyDescent="0.25">
      <c r="A324" s="1" t="str">
        <f t="shared" si="18"/>
        <v/>
      </c>
      <c r="B324" s="1" t="str">
        <f t="shared" si="19"/>
        <v/>
      </c>
      <c r="C324" s="1" t="str">
        <f t="shared" si="20"/>
        <v/>
      </c>
      <c r="D324" s="22"/>
      <c r="E324" s="23"/>
      <c r="F324" s="23"/>
      <c r="G324" s="24"/>
      <c r="H324" s="23"/>
      <c r="I324" s="43"/>
      <c r="J324" s="40"/>
      <c r="K324" s="15" t="str">
        <f t="shared" si="21"/>
        <v>-</v>
      </c>
      <c r="L324" s="16" t="str">
        <f>IFERROR(VALUE(TEXT(IFERROR(IFERROR(VLOOKUP($M324,#REF!,5,0),VLOOKUP($M324,#REF!,3,0)),0)+$K324,"dd/mm/aaaa hh:mm")),"-")</f>
        <v>-</v>
      </c>
      <c r="M324" s="27"/>
      <c r="N324" s="23"/>
      <c r="O324" s="23"/>
      <c r="P324" s="43"/>
      <c r="Q324" s="44"/>
      <c r="R324" s="45"/>
    </row>
    <row r="325" spans="1:18" x14ac:dyDescent="0.25">
      <c r="A325" s="1" t="str">
        <f t="shared" si="18"/>
        <v/>
      </c>
      <c r="B325" s="1" t="str">
        <f t="shared" si="19"/>
        <v/>
      </c>
      <c r="C325" s="1" t="str">
        <f t="shared" si="20"/>
        <v/>
      </c>
      <c r="D325" s="22"/>
      <c r="E325" s="23"/>
      <c r="F325" s="23"/>
      <c r="G325" s="24"/>
      <c r="H325" s="23"/>
      <c r="I325" s="43"/>
      <c r="J325" s="40"/>
      <c r="K325" s="15" t="str">
        <f t="shared" si="21"/>
        <v>-</v>
      </c>
      <c r="L325" s="16" t="str">
        <f>IFERROR(VALUE(TEXT(IFERROR(IFERROR(VLOOKUP($M325,#REF!,5,0),VLOOKUP($M325,#REF!,3,0)),0)+$K325,"dd/mm/aaaa hh:mm")),"-")</f>
        <v>-</v>
      </c>
      <c r="M325" s="27"/>
      <c r="N325" s="23"/>
      <c r="O325" s="23"/>
      <c r="P325" s="43"/>
      <c r="Q325" s="44"/>
      <c r="R325" s="45"/>
    </row>
    <row r="326" spans="1:18" x14ac:dyDescent="0.25">
      <c r="A326" s="1" t="str">
        <f t="shared" si="18"/>
        <v/>
      </c>
      <c r="B326" s="1" t="str">
        <f t="shared" si="19"/>
        <v/>
      </c>
      <c r="C326" s="1" t="str">
        <f t="shared" si="20"/>
        <v/>
      </c>
      <c r="D326" s="22"/>
      <c r="E326" s="23"/>
      <c r="F326" s="23"/>
      <c r="G326" s="24"/>
      <c r="H326" s="23"/>
      <c r="I326" s="43"/>
      <c r="J326" s="40"/>
      <c r="K326" s="15" t="str">
        <f t="shared" si="21"/>
        <v>-</v>
      </c>
      <c r="L326" s="16" t="str">
        <f>IFERROR(VALUE(TEXT(IFERROR(IFERROR(VLOOKUP($M326,#REF!,5,0),VLOOKUP($M326,#REF!,3,0)),0)+$K326,"dd/mm/aaaa hh:mm")),"-")</f>
        <v>-</v>
      </c>
      <c r="M326" s="27"/>
      <c r="N326" s="23"/>
      <c r="O326" s="23"/>
      <c r="P326" s="43"/>
      <c r="Q326" s="44"/>
      <c r="R326" s="45"/>
    </row>
    <row r="327" spans="1:18" x14ac:dyDescent="0.25">
      <c r="A327" s="1" t="str">
        <f t="shared" ref="A327:A372" si="22">IF($M327="","",TEXT($K327,"dd/mm/aa hh")&amp;" "&amp;$E327&amp;" "&amp;$I327&amp;" "&amp;$M327&amp;" "&amp;$N327&amp;" "&amp;$O327)</f>
        <v/>
      </c>
      <c r="B327" s="1" t="str">
        <f t="shared" ref="B327:B372" si="23">IF($M327="","",TEXT($L327,"dd/mm/aa hh")&amp;" "&amp;$E327&amp;" "&amp;$I327&amp;" "&amp;$M327&amp;" "&amp;$N327&amp;" "&amp;$O327)</f>
        <v/>
      </c>
      <c r="C327" s="1" t="str">
        <f t="shared" ref="C327:C372" si="24">IF($M327="","",TEXT($K327,"dd/mm/aa hh")&amp;" "&amp;$M327&amp;" "&amp;$N327)</f>
        <v/>
      </c>
      <c r="D327" s="22"/>
      <c r="E327" s="23"/>
      <c r="F327" s="23"/>
      <c r="G327" s="24"/>
      <c r="H327" s="23"/>
      <c r="I327" s="43"/>
      <c r="J327" s="40"/>
      <c r="K327" s="15" t="str">
        <f t="shared" si="21"/>
        <v>-</v>
      </c>
      <c r="L327" s="16" t="str">
        <f>IFERROR(VALUE(TEXT(IFERROR(IFERROR(VLOOKUP($M327,#REF!,5,0),VLOOKUP($M327,#REF!,3,0)),0)+$K327,"dd/mm/aaaa hh:mm")),"-")</f>
        <v>-</v>
      </c>
      <c r="M327" s="27"/>
      <c r="N327" s="23"/>
      <c r="O327" s="23"/>
      <c r="P327" s="43"/>
      <c r="Q327" s="44"/>
      <c r="R327" s="45"/>
    </row>
    <row r="328" spans="1:18" x14ac:dyDescent="0.25">
      <c r="A328" s="1" t="str">
        <f t="shared" si="22"/>
        <v/>
      </c>
      <c r="B328" s="1" t="str">
        <f t="shared" si="23"/>
        <v/>
      </c>
      <c r="C328" s="1" t="str">
        <f t="shared" si="24"/>
        <v/>
      </c>
      <c r="D328" s="22"/>
      <c r="E328" s="23"/>
      <c r="F328" s="23"/>
      <c r="G328" s="24"/>
      <c r="H328" s="23"/>
      <c r="I328" s="43"/>
      <c r="J328" s="40"/>
      <c r="K328" s="15" t="str">
        <f t="shared" ref="K328:K372" si="25">IFERROR(VALUE(TEXT(SUM($J328,$D328),"dd/mm/aaaa hh")&amp;":00"),"-")</f>
        <v>-</v>
      </c>
      <c r="L328" s="16" t="str">
        <f>IFERROR(VALUE(TEXT(IFERROR(IFERROR(VLOOKUP($M328,#REF!,5,0),VLOOKUP($M328,#REF!,3,0)),0)+$K328,"dd/mm/aaaa hh:mm")),"-")</f>
        <v>-</v>
      </c>
      <c r="M328" s="27"/>
      <c r="N328" s="23"/>
      <c r="O328" s="23"/>
      <c r="P328" s="43"/>
      <c r="Q328" s="44"/>
      <c r="R328" s="45"/>
    </row>
    <row r="329" spans="1:18" x14ac:dyDescent="0.25">
      <c r="A329" s="1" t="str">
        <f t="shared" si="22"/>
        <v/>
      </c>
      <c r="B329" s="1" t="str">
        <f t="shared" si="23"/>
        <v/>
      </c>
      <c r="C329" s="1" t="str">
        <f t="shared" si="24"/>
        <v/>
      </c>
      <c r="D329" s="22"/>
      <c r="E329" s="23"/>
      <c r="F329" s="23"/>
      <c r="G329" s="24"/>
      <c r="H329" s="23"/>
      <c r="I329" s="43"/>
      <c r="J329" s="40"/>
      <c r="K329" s="15" t="str">
        <f t="shared" si="25"/>
        <v>-</v>
      </c>
      <c r="L329" s="16" t="str">
        <f>IFERROR(VALUE(TEXT(IFERROR(IFERROR(VLOOKUP($M329,#REF!,5,0),VLOOKUP($M329,#REF!,3,0)),0)+$K329,"dd/mm/aaaa hh:mm")),"-")</f>
        <v>-</v>
      </c>
      <c r="M329" s="27"/>
      <c r="N329" s="23"/>
      <c r="O329" s="23"/>
      <c r="P329" s="43"/>
      <c r="Q329" s="44"/>
      <c r="R329" s="45"/>
    </row>
    <row r="330" spans="1:18" x14ac:dyDescent="0.25">
      <c r="A330" s="1" t="str">
        <f t="shared" si="22"/>
        <v/>
      </c>
      <c r="B330" s="1" t="str">
        <f t="shared" si="23"/>
        <v/>
      </c>
      <c r="C330" s="1" t="str">
        <f t="shared" si="24"/>
        <v/>
      </c>
      <c r="D330" s="22"/>
      <c r="E330" s="23"/>
      <c r="F330" s="23"/>
      <c r="G330" s="24"/>
      <c r="H330" s="23"/>
      <c r="I330" s="43"/>
      <c r="J330" s="40"/>
      <c r="K330" s="15" t="str">
        <f t="shared" si="25"/>
        <v>-</v>
      </c>
      <c r="L330" s="16" t="str">
        <f>IFERROR(VALUE(TEXT(IFERROR(IFERROR(VLOOKUP($M330,#REF!,5,0),VLOOKUP($M330,#REF!,3,0)),0)+$K330,"dd/mm/aaaa hh:mm")),"-")</f>
        <v>-</v>
      </c>
      <c r="M330" s="27"/>
      <c r="N330" s="23"/>
      <c r="O330" s="23"/>
      <c r="P330" s="43"/>
      <c r="Q330" s="44"/>
      <c r="R330" s="45"/>
    </row>
    <row r="331" spans="1:18" x14ac:dyDescent="0.25">
      <c r="A331" s="1" t="str">
        <f t="shared" si="22"/>
        <v/>
      </c>
      <c r="B331" s="1" t="str">
        <f t="shared" si="23"/>
        <v/>
      </c>
      <c r="C331" s="1" t="str">
        <f t="shared" si="24"/>
        <v/>
      </c>
      <c r="D331" s="22"/>
      <c r="E331" s="23"/>
      <c r="F331" s="23"/>
      <c r="G331" s="24"/>
      <c r="H331" s="23"/>
      <c r="I331" s="43"/>
      <c r="J331" s="40"/>
      <c r="K331" s="15" t="str">
        <f t="shared" si="25"/>
        <v>-</v>
      </c>
      <c r="L331" s="16" t="str">
        <f>IFERROR(VALUE(TEXT(IFERROR(IFERROR(VLOOKUP($M331,#REF!,5,0),VLOOKUP($M331,#REF!,3,0)),0)+$K331,"dd/mm/aaaa hh:mm")),"-")</f>
        <v>-</v>
      </c>
      <c r="M331" s="27"/>
      <c r="N331" s="23"/>
      <c r="O331" s="23"/>
      <c r="P331" s="43"/>
      <c r="Q331" s="44"/>
      <c r="R331" s="45"/>
    </row>
    <row r="332" spans="1:18" x14ac:dyDescent="0.25">
      <c r="A332" s="1" t="str">
        <f t="shared" si="22"/>
        <v/>
      </c>
      <c r="B332" s="1" t="str">
        <f t="shared" si="23"/>
        <v/>
      </c>
      <c r="C332" s="1" t="str">
        <f t="shared" si="24"/>
        <v/>
      </c>
      <c r="D332" s="22"/>
      <c r="E332" s="23"/>
      <c r="F332" s="23"/>
      <c r="G332" s="24"/>
      <c r="H332" s="23"/>
      <c r="I332" s="43"/>
      <c r="J332" s="40"/>
      <c r="K332" s="15" t="str">
        <f t="shared" si="25"/>
        <v>-</v>
      </c>
      <c r="L332" s="16" t="str">
        <f>IFERROR(VALUE(TEXT(IFERROR(IFERROR(VLOOKUP($M332,#REF!,5,0),VLOOKUP($M332,#REF!,3,0)),0)+$K332,"dd/mm/aaaa hh:mm")),"-")</f>
        <v>-</v>
      </c>
      <c r="M332" s="27"/>
      <c r="N332" s="23"/>
      <c r="O332" s="23"/>
      <c r="P332" s="43"/>
      <c r="Q332" s="44"/>
      <c r="R332" s="45"/>
    </row>
    <row r="333" spans="1:18" x14ac:dyDescent="0.25">
      <c r="A333" s="1" t="str">
        <f t="shared" si="22"/>
        <v/>
      </c>
      <c r="B333" s="1" t="str">
        <f t="shared" si="23"/>
        <v/>
      </c>
      <c r="C333" s="1" t="str">
        <f t="shared" si="24"/>
        <v/>
      </c>
      <c r="D333" s="22"/>
      <c r="E333" s="23"/>
      <c r="F333" s="23"/>
      <c r="G333" s="24"/>
      <c r="H333" s="23"/>
      <c r="I333" s="43"/>
      <c r="J333" s="40"/>
      <c r="K333" s="15" t="str">
        <f t="shared" si="25"/>
        <v>-</v>
      </c>
      <c r="L333" s="16" t="str">
        <f>IFERROR(VALUE(TEXT(IFERROR(IFERROR(VLOOKUP($M333,#REF!,5,0),VLOOKUP($M333,#REF!,3,0)),0)+$K333,"dd/mm/aaaa hh:mm")),"-")</f>
        <v>-</v>
      </c>
      <c r="M333" s="27"/>
      <c r="N333" s="23"/>
      <c r="O333" s="23"/>
      <c r="P333" s="43"/>
      <c r="Q333" s="44"/>
      <c r="R333" s="45"/>
    </row>
    <row r="334" spans="1:18" x14ac:dyDescent="0.25">
      <c r="A334" s="1" t="str">
        <f t="shared" si="22"/>
        <v/>
      </c>
      <c r="B334" s="1" t="str">
        <f t="shared" si="23"/>
        <v/>
      </c>
      <c r="C334" s="1" t="str">
        <f t="shared" si="24"/>
        <v/>
      </c>
      <c r="D334" s="22"/>
      <c r="E334" s="23"/>
      <c r="F334" s="23"/>
      <c r="G334" s="24"/>
      <c r="H334" s="23"/>
      <c r="I334" s="43"/>
      <c r="J334" s="40"/>
      <c r="K334" s="15" t="str">
        <f t="shared" si="25"/>
        <v>-</v>
      </c>
      <c r="L334" s="16" t="str">
        <f>IFERROR(VALUE(TEXT(IFERROR(IFERROR(VLOOKUP($M334,#REF!,5,0),VLOOKUP($M334,#REF!,3,0)),0)+$K334,"dd/mm/aaaa hh:mm")),"-")</f>
        <v>-</v>
      </c>
      <c r="M334" s="27"/>
      <c r="N334" s="23"/>
      <c r="O334" s="23"/>
      <c r="P334" s="43"/>
      <c r="Q334" s="44"/>
      <c r="R334" s="45"/>
    </row>
    <row r="335" spans="1:18" x14ac:dyDescent="0.25">
      <c r="A335" s="1" t="str">
        <f t="shared" si="22"/>
        <v/>
      </c>
      <c r="B335" s="1" t="str">
        <f t="shared" si="23"/>
        <v/>
      </c>
      <c r="C335" s="1" t="str">
        <f t="shared" si="24"/>
        <v/>
      </c>
      <c r="D335" s="22"/>
      <c r="E335" s="23"/>
      <c r="F335" s="23"/>
      <c r="G335" s="24"/>
      <c r="H335" s="23"/>
      <c r="I335" s="43"/>
      <c r="J335" s="40"/>
      <c r="K335" s="15" t="str">
        <f t="shared" si="25"/>
        <v>-</v>
      </c>
      <c r="L335" s="16" t="str">
        <f>IFERROR(VALUE(TEXT(IFERROR(IFERROR(VLOOKUP($M335,#REF!,5,0),VLOOKUP($M335,#REF!,3,0)),0)+$K335,"dd/mm/aaaa hh:mm")),"-")</f>
        <v>-</v>
      </c>
      <c r="M335" s="27"/>
      <c r="N335" s="23"/>
      <c r="O335" s="23"/>
      <c r="P335" s="43"/>
      <c r="Q335" s="44"/>
      <c r="R335" s="45"/>
    </row>
    <row r="336" spans="1:18" x14ac:dyDescent="0.25">
      <c r="A336" s="1" t="str">
        <f t="shared" si="22"/>
        <v/>
      </c>
      <c r="B336" s="1" t="str">
        <f t="shared" si="23"/>
        <v/>
      </c>
      <c r="C336" s="1" t="str">
        <f t="shared" si="24"/>
        <v/>
      </c>
      <c r="D336" s="22"/>
      <c r="E336" s="23"/>
      <c r="F336" s="23"/>
      <c r="G336" s="24"/>
      <c r="H336" s="23"/>
      <c r="I336" s="43"/>
      <c r="J336" s="40"/>
      <c r="K336" s="15" t="str">
        <f t="shared" si="25"/>
        <v>-</v>
      </c>
      <c r="L336" s="16" t="str">
        <f>IFERROR(VALUE(TEXT(IFERROR(IFERROR(VLOOKUP($M336,#REF!,5,0),VLOOKUP($M336,#REF!,3,0)),0)+$K336,"dd/mm/aaaa hh:mm")),"-")</f>
        <v>-</v>
      </c>
      <c r="M336" s="27"/>
      <c r="N336" s="23"/>
      <c r="O336" s="23"/>
      <c r="P336" s="43"/>
      <c r="Q336" s="44"/>
      <c r="R336" s="45"/>
    </row>
    <row r="337" spans="1:18" x14ac:dyDescent="0.25">
      <c r="A337" s="1" t="str">
        <f t="shared" si="22"/>
        <v/>
      </c>
      <c r="B337" s="1" t="str">
        <f t="shared" si="23"/>
        <v/>
      </c>
      <c r="C337" s="1" t="str">
        <f t="shared" si="24"/>
        <v/>
      </c>
      <c r="D337" s="22"/>
      <c r="E337" s="23"/>
      <c r="F337" s="23"/>
      <c r="G337" s="24"/>
      <c r="H337" s="23"/>
      <c r="I337" s="43"/>
      <c r="J337" s="40"/>
      <c r="K337" s="15" t="str">
        <f t="shared" si="25"/>
        <v>-</v>
      </c>
      <c r="L337" s="16" t="str">
        <f>IFERROR(VALUE(TEXT(IFERROR(IFERROR(VLOOKUP($M337,#REF!,5,0),VLOOKUP($M337,#REF!,3,0)),0)+$K337,"dd/mm/aaaa hh:mm")),"-")</f>
        <v>-</v>
      </c>
      <c r="M337" s="27"/>
      <c r="N337" s="23"/>
      <c r="O337" s="23"/>
      <c r="P337" s="43"/>
      <c r="Q337" s="44"/>
      <c r="R337" s="45"/>
    </row>
    <row r="338" spans="1:18" x14ac:dyDescent="0.25">
      <c r="A338" s="1" t="str">
        <f t="shared" si="22"/>
        <v/>
      </c>
      <c r="B338" s="1" t="str">
        <f t="shared" si="23"/>
        <v/>
      </c>
      <c r="C338" s="1" t="str">
        <f t="shared" si="24"/>
        <v/>
      </c>
      <c r="D338" s="22"/>
      <c r="E338" s="23"/>
      <c r="F338" s="23"/>
      <c r="G338" s="24"/>
      <c r="H338" s="23"/>
      <c r="I338" s="43"/>
      <c r="J338" s="40"/>
      <c r="K338" s="15" t="str">
        <f t="shared" si="25"/>
        <v>-</v>
      </c>
      <c r="L338" s="16" t="str">
        <f>IFERROR(VALUE(TEXT(IFERROR(IFERROR(VLOOKUP($M338,#REF!,5,0),VLOOKUP($M338,#REF!,3,0)),0)+$K338,"dd/mm/aaaa hh:mm")),"-")</f>
        <v>-</v>
      </c>
      <c r="M338" s="27"/>
      <c r="N338" s="23"/>
      <c r="O338" s="23"/>
      <c r="P338" s="43"/>
      <c r="Q338" s="44"/>
      <c r="R338" s="45"/>
    </row>
    <row r="339" spans="1:18" x14ac:dyDescent="0.25">
      <c r="A339" s="1" t="str">
        <f t="shared" si="22"/>
        <v/>
      </c>
      <c r="B339" s="1" t="str">
        <f t="shared" si="23"/>
        <v/>
      </c>
      <c r="C339" s="1" t="str">
        <f t="shared" si="24"/>
        <v/>
      </c>
      <c r="D339" s="22"/>
      <c r="E339" s="23"/>
      <c r="F339" s="23"/>
      <c r="G339" s="24"/>
      <c r="H339" s="23"/>
      <c r="I339" s="43"/>
      <c r="J339" s="40"/>
      <c r="K339" s="15" t="str">
        <f t="shared" si="25"/>
        <v>-</v>
      </c>
      <c r="L339" s="16" t="str">
        <f>IFERROR(VALUE(TEXT(IFERROR(IFERROR(VLOOKUP($M339,#REF!,5,0),VLOOKUP($M339,#REF!,3,0)),0)+$K339,"dd/mm/aaaa hh:mm")),"-")</f>
        <v>-</v>
      </c>
      <c r="M339" s="27"/>
      <c r="N339" s="23"/>
      <c r="O339" s="23"/>
      <c r="P339" s="43"/>
      <c r="Q339" s="44"/>
      <c r="R339" s="45"/>
    </row>
    <row r="340" spans="1:18" x14ac:dyDescent="0.25">
      <c r="A340" s="1" t="str">
        <f t="shared" si="22"/>
        <v/>
      </c>
      <c r="B340" s="1" t="str">
        <f t="shared" si="23"/>
        <v/>
      </c>
      <c r="C340" s="1" t="str">
        <f t="shared" si="24"/>
        <v/>
      </c>
      <c r="D340" s="22"/>
      <c r="E340" s="23"/>
      <c r="F340" s="23"/>
      <c r="G340" s="24"/>
      <c r="H340" s="23"/>
      <c r="I340" s="43"/>
      <c r="J340" s="40"/>
      <c r="K340" s="15" t="str">
        <f t="shared" si="25"/>
        <v>-</v>
      </c>
      <c r="L340" s="16" t="str">
        <f>IFERROR(VALUE(TEXT(IFERROR(IFERROR(VLOOKUP($M340,#REF!,5,0),VLOOKUP($M340,#REF!,3,0)),0)+$K340,"dd/mm/aaaa hh:mm")),"-")</f>
        <v>-</v>
      </c>
      <c r="M340" s="27"/>
      <c r="N340" s="23"/>
      <c r="O340" s="23"/>
      <c r="P340" s="43"/>
      <c r="Q340" s="44"/>
      <c r="R340" s="45"/>
    </row>
    <row r="341" spans="1:18" x14ac:dyDescent="0.25">
      <c r="A341" s="1" t="str">
        <f t="shared" si="22"/>
        <v/>
      </c>
      <c r="B341" s="1" t="str">
        <f t="shared" si="23"/>
        <v/>
      </c>
      <c r="C341" s="1" t="str">
        <f t="shared" si="24"/>
        <v/>
      </c>
      <c r="D341" s="22"/>
      <c r="E341" s="23"/>
      <c r="F341" s="23"/>
      <c r="G341" s="24"/>
      <c r="H341" s="23"/>
      <c r="I341" s="43"/>
      <c r="J341" s="40"/>
      <c r="K341" s="15" t="str">
        <f t="shared" si="25"/>
        <v>-</v>
      </c>
      <c r="L341" s="16" t="str">
        <f>IFERROR(VALUE(TEXT(IFERROR(IFERROR(VLOOKUP($M341,#REF!,5,0),VLOOKUP($M341,#REF!,3,0)),0)+$K341,"dd/mm/aaaa hh:mm")),"-")</f>
        <v>-</v>
      </c>
      <c r="M341" s="27"/>
      <c r="N341" s="23"/>
      <c r="O341" s="23"/>
      <c r="P341" s="43"/>
      <c r="Q341" s="44"/>
      <c r="R341" s="45"/>
    </row>
    <row r="342" spans="1:18" x14ac:dyDescent="0.25">
      <c r="A342" s="1" t="str">
        <f t="shared" si="22"/>
        <v/>
      </c>
      <c r="B342" s="1" t="str">
        <f t="shared" si="23"/>
        <v/>
      </c>
      <c r="C342" s="1" t="str">
        <f t="shared" si="24"/>
        <v/>
      </c>
      <c r="D342" s="22"/>
      <c r="E342" s="41"/>
      <c r="F342" s="41"/>
      <c r="G342" s="42"/>
      <c r="H342" s="41"/>
      <c r="I342" s="25"/>
      <c r="J342" s="40"/>
      <c r="K342" s="15" t="str">
        <f t="shared" si="25"/>
        <v>-</v>
      </c>
      <c r="L342" s="16" t="str">
        <f>IFERROR(VALUE(TEXT(IFERROR(IFERROR(VLOOKUP($M342,#REF!,5,0),VLOOKUP($M342,#REF!,3,0)),0)+$K342,"dd/mm/aaaa hh:mm")),"-")</f>
        <v>-</v>
      </c>
      <c r="M342" s="27"/>
      <c r="N342" s="23"/>
      <c r="O342" s="23"/>
      <c r="P342" s="25"/>
      <c r="Q342" s="28"/>
      <c r="R342" s="29"/>
    </row>
    <row r="343" spans="1:18" x14ac:dyDescent="0.25">
      <c r="A343" s="1" t="str">
        <f t="shared" si="22"/>
        <v/>
      </c>
      <c r="B343" s="1" t="str">
        <f t="shared" si="23"/>
        <v/>
      </c>
      <c r="C343" s="1" t="str">
        <f t="shared" si="24"/>
        <v/>
      </c>
      <c r="D343" s="22"/>
      <c r="E343" s="23"/>
      <c r="F343" s="23"/>
      <c r="G343" s="24"/>
      <c r="H343" s="23"/>
      <c r="I343" s="25"/>
      <c r="J343" s="40"/>
      <c r="K343" s="15" t="str">
        <f t="shared" si="25"/>
        <v>-</v>
      </c>
      <c r="L343" s="16" t="str">
        <f>IFERROR(VALUE(TEXT(IFERROR(IFERROR(VLOOKUP($M343,#REF!,5,0),VLOOKUP($M343,#REF!,3,0)),0)+$K343,"dd/mm/aaaa hh:mm")),"-")</f>
        <v>-</v>
      </c>
      <c r="M343" s="27"/>
      <c r="N343" s="23"/>
      <c r="O343" s="23"/>
      <c r="P343" s="25"/>
      <c r="Q343" s="28"/>
      <c r="R343" s="29"/>
    </row>
    <row r="344" spans="1:18" x14ac:dyDescent="0.25">
      <c r="A344" s="1" t="str">
        <f t="shared" si="22"/>
        <v/>
      </c>
      <c r="B344" s="1" t="str">
        <f t="shared" si="23"/>
        <v/>
      </c>
      <c r="C344" s="1" t="str">
        <f t="shared" si="24"/>
        <v/>
      </c>
      <c r="D344" s="22"/>
      <c r="E344" s="23"/>
      <c r="F344" s="23"/>
      <c r="G344" s="24"/>
      <c r="H344" s="23"/>
      <c r="I344" s="25"/>
      <c r="J344" s="40"/>
      <c r="K344" s="15" t="str">
        <f t="shared" si="25"/>
        <v>-</v>
      </c>
      <c r="L344" s="16" t="str">
        <f>IFERROR(VALUE(TEXT(IFERROR(IFERROR(VLOOKUP($M344,#REF!,5,0),VLOOKUP($M344,#REF!,3,0)),0)+$K344,"dd/mm/aaaa hh:mm")),"-")</f>
        <v>-</v>
      </c>
      <c r="M344" s="27"/>
      <c r="N344" s="23"/>
      <c r="O344" s="23"/>
      <c r="P344" s="25"/>
      <c r="Q344" s="28"/>
      <c r="R344" s="29"/>
    </row>
    <row r="345" spans="1:18" x14ac:dyDescent="0.25">
      <c r="A345" s="1" t="str">
        <f t="shared" si="22"/>
        <v/>
      </c>
      <c r="B345" s="1" t="str">
        <f t="shared" si="23"/>
        <v/>
      </c>
      <c r="C345" s="1" t="str">
        <f t="shared" si="24"/>
        <v/>
      </c>
      <c r="D345" s="22"/>
      <c r="E345" s="23"/>
      <c r="F345" s="23"/>
      <c r="G345" s="24"/>
      <c r="H345" s="23"/>
      <c r="I345" s="25"/>
      <c r="J345" s="40"/>
      <c r="K345" s="15" t="str">
        <f t="shared" si="25"/>
        <v>-</v>
      </c>
      <c r="L345" s="16" t="str">
        <f>IFERROR(VALUE(TEXT(IFERROR(IFERROR(VLOOKUP($M345,#REF!,5,0),VLOOKUP($M345,#REF!,3,0)),0)+$K345,"dd/mm/aaaa hh:mm")),"-")</f>
        <v>-</v>
      </c>
      <c r="M345" s="27"/>
      <c r="N345" s="23"/>
      <c r="O345" s="23"/>
      <c r="P345" s="25"/>
      <c r="Q345" s="28"/>
      <c r="R345" s="29"/>
    </row>
    <row r="346" spans="1:18" x14ac:dyDescent="0.25">
      <c r="A346" s="1" t="str">
        <f t="shared" si="22"/>
        <v/>
      </c>
      <c r="B346" s="1" t="str">
        <f t="shared" si="23"/>
        <v/>
      </c>
      <c r="C346" s="1" t="str">
        <f t="shared" si="24"/>
        <v/>
      </c>
      <c r="D346" s="22"/>
      <c r="E346" s="41"/>
      <c r="F346" s="41"/>
      <c r="G346" s="42"/>
      <c r="H346" s="41"/>
      <c r="I346" s="25"/>
      <c r="J346" s="40"/>
      <c r="K346" s="15" t="str">
        <f t="shared" si="25"/>
        <v>-</v>
      </c>
      <c r="L346" s="16" t="str">
        <f>IFERROR(VALUE(TEXT(IFERROR(IFERROR(VLOOKUP($M346,#REF!,5,0),VLOOKUP($M346,#REF!,3,0)),0)+$K346,"dd/mm/aaaa hh:mm")),"-")</f>
        <v>-</v>
      </c>
      <c r="M346" s="27"/>
      <c r="N346" s="23"/>
      <c r="O346" s="23"/>
      <c r="P346" s="25"/>
      <c r="Q346" s="28"/>
      <c r="R346" s="29"/>
    </row>
    <row r="347" spans="1:18" x14ac:dyDescent="0.25">
      <c r="A347" s="1" t="str">
        <f t="shared" si="22"/>
        <v/>
      </c>
      <c r="B347" s="1" t="str">
        <f t="shared" si="23"/>
        <v/>
      </c>
      <c r="C347" s="1" t="str">
        <f t="shared" si="24"/>
        <v/>
      </c>
      <c r="D347" s="22"/>
      <c r="E347" s="23"/>
      <c r="F347" s="23"/>
      <c r="G347" s="24"/>
      <c r="H347" s="23"/>
      <c r="I347" s="25"/>
      <c r="J347" s="40"/>
      <c r="K347" s="15" t="str">
        <f t="shared" si="25"/>
        <v>-</v>
      </c>
      <c r="L347" s="16" t="str">
        <f>IFERROR(VALUE(TEXT(IFERROR(IFERROR(VLOOKUP($M347,#REF!,5,0),VLOOKUP($M347,#REF!,3,0)),0)+$K347,"dd/mm/aaaa hh:mm")),"-")</f>
        <v>-</v>
      </c>
      <c r="M347" s="27"/>
      <c r="N347" s="23"/>
      <c r="O347" s="23"/>
      <c r="P347" s="25"/>
      <c r="Q347" s="28"/>
      <c r="R347" s="29"/>
    </row>
    <row r="348" spans="1:18" x14ac:dyDescent="0.25">
      <c r="A348" s="1" t="str">
        <f t="shared" si="22"/>
        <v/>
      </c>
      <c r="B348" s="1" t="str">
        <f t="shared" si="23"/>
        <v/>
      </c>
      <c r="C348" s="1" t="str">
        <f t="shared" si="24"/>
        <v/>
      </c>
      <c r="D348" s="22"/>
      <c r="E348" s="23"/>
      <c r="F348" s="23"/>
      <c r="G348" s="24"/>
      <c r="H348" s="23"/>
      <c r="I348" s="25"/>
      <c r="J348" s="40"/>
      <c r="K348" s="15" t="str">
        <f t="shared" si="25"/>
        <v>-</v>
      </c>
      <c r="L348" s="16" t="str">
        <f>IFERROR(VALUE(TEXT(IFERROR(IFERROR(VLOOKUP($M348,#REF!,5,0),VLOOKUP($M348,#REF!,3,0)),0)+$K348,"dd/mm/aaaa hh:mm")),"-")</f>
        <v>-</v>
      </c>
      <c r="M348" s="27"/>
      <c r="N348" s="23"/>
      <c r="O348" s="23"/>
      <c r="P348" s="25"/>
      <c r="Q348" s="28"/>
      <c r="R348" s="29"/>
    </row>
    <row r="349" spans="1:18" x14ac:dyDescent="0.25">
      <c r="A349" s="1" t="str">
        <f t="shared" si="22"/>
        <v/>
      </c>
      <c r="B349" s="1" t="str">
        <f t="shared" si="23"/>
        <v/>
      </c>
      <c r="C349" s="1" t="str">
        <f t="shared" si="24"/>
        <v/>
      </c>
      <c r="D349" s="22"/>
      <c r="E349" s="23"/>
      <c r="F349" s="23"/>
      <c r="G349" s="24"/>
      <c r="H349" s="23"/>
      <c r="I349" s="25"/>
      <c r="J349" s="40"/>
      <c r="K349" s="15" t="str">
        <f t="shared" si="25"/>
        <v>-</v>
      </c>
      <c r="L349" s="16" t="str">
        <f>IFERROR(VALUE(TEXT(IFERROR(IFERROR(VLOOKUP($M349,#REF!,5,0),VLOOKUP($M349,#REF!,3,0)),0)+$K349,"dd/mm/aaaa hh:mm")),"-")</f>
        <v>-</v>
      </c>
      <c r="M349" s="27"/>
      <c r="N349" s="23"/>
      <c r="O349" s="23"/>
      <c r="P349" s="25"/>
      <c r="Q349" s="28"/>
      <c r="R349" s="29"/>
    </row>
    <row r="350" spans="1:18" x14ac:dyDescent="0.25">
      <c r="A350" s="1" t="str">
        <f t="shared" si="22"/>
        <v/>
      </c>
      <c r="B350" s="1" t="str">
        <f t="shared" si="23"/>
        <v/>
      </c>
      <c r="C350" s="1" t="str">
        <f t="shared" si="24"/>
        <v/>
      </c>
      <c r="D350" s="22"/>
      <c r="E350" s="41"/>
      <c r="F350" s="41"/>
      <c r="G350" s="42"/>
      <c r="H350" s="41"/>
      <c r="I350" s="25"/>
      <c r="J350" s="40"/>
      <c r="K350" s="15" t="str">
        <f t="shared" si="25"/>
        <v>-</v>
      </c>
      <c r="L350" s="16" t="str">
        <f>IFERROR(VALUE(TEXT(IFERROR(IFERROR(VLOOKUP($M350,#REF!,5,0),VLOOKUP($M350,#REF!,3,0)),0)+$K350,"dd/mm/aaaa hh:mm")),"-")</f>
        <v>-</v>
      </c>
      <c r="M350" s="27"/>
      <c r="N350" s="23"/>
      <c r="O350" s="23"/>
      <c r="P350" s="25"/>
      <c r="Q350" s="28"/>
      <c r="R350" s="29"/>
    </row>
    <row r="351" spans="1:18" x14ac:dyDescent="0.25">
      <c r="A351" s="1" t="str">
        <f t="shared" si="22"/>
        <v/>
      </c>
      <c r="B351" s="1" t="str">
        <f t="shared" si="23"/>
        <v/>
      </c>
      <c r="C351" s="1" t="str">
        <f t="shared" si="24"/>
        <v/>
      </c>
      <c r="D351" s="22"/>
      <c r="E351" s="23"/>
      <c r="F351" s="23"/>
      <c r="G351" s="24"/>
      <c r="H351" s="23"/>
      <c r="I351" s="25"/>
      <c r="J351" s="40"/>
      <c r="K351" s="15" t="str">
        <f t="shared" si="25"/>
        <v>-</v>
      </c>
      <c r="L351" s="16" t="str">
        <f>IFERROR(VALUE(TEXT(IFERROR(IFERROR(VLOOKUP($M351,#REF!,5,0),VLOOKUP($M351,#REF!,3,0)),0)+$K351,"dd/mm/aaaa hh:mm")),"-")</f>
        <v>-</v>
      </c>
      <c r="M351" s="27"/>
      <c r="N351" s="23"/>
      <c r="O351" s="23"/>
      <c r="P351" s="25"/>
      <c r="Q351" s="28"/>
      <c r="R351" s="29"/>
    </row>
    <row r="352" spans="1:18" x14ac:dyDescent="0.25">
      <c r="A352" s="1" t="str">
        <f t="shared" si="22"/>
        <v/>
      </c>
      <c r="B352" s="1" t="str">
        <f t="shared" si="23"/>
        <v/>
      </c>
      <c r="C352" s="1" t="str">
        <f t="shared" si="24"/>
        <v/>
      </c>
      <c r="D352" s="22"/>
      <c r="E352" s="23"/>
      <c r="F352" s="23"/>
      <c r="G352" s="24"/>
      <c r="H352" s="23"/>
      <c r="I352" s="25"/>
      <c r="J352" s="40"/>
      <c r="K352" s="15" t="str">
        <f t="shared" si="25"/>
        <v>-</v>
      </c>
      <c r="L352" s="16" t="str">
        <f>IFERROR(VALUE(TEXT(IFERROR(IFERROR(VLOOKUP($M352,#REF!,5,0),VLOOKUP($M352,#REF!,3,0)),0)+$K352,"dd/mm/aaaa hh:mm")),"-")</f>
        <v>-</v>
      </c>
      <c r="M352" s="27"/>
      <c r="N352" s="23"/>
      <c r="O352" s="23"/>
      <c r="P352" s="25"/>
      <c r="Q352" s="28"/>
      <c r="R352" s="29"/>
    </row>
    <row r="353" spans="1:18" x14ac:dyDescent="0.25">
      <c r="A353" s="1" t="str">
        <f t="shared" si="22"/>
        <v/>
      </c>
      <c r="B353" s="1" t="str">
        <f t="shared" si="23"/>
        <v/>
      </c>
      <c r="C353" s="1" t="str">
        <f t="shared" si="24"/>
        <v/>
      </c>
      <c r="D353" s="22"/>
      <c r="E353" s="23"/>
      <c r="F353" s="23"/>
      <c r="G353" s="24"/>
      <c r="H353" s="23"/>
      <c r="I353" s="25"/>
      <c r="J353" s="40"/>
      <c r="K353" s="15" t="str">
        <f t="shared" si="25"/>
        <v>-</v>
      </c>
      <c r="L353" s="16" t="str">
        <f>IFERROR(VALUE(TEXT(IFERROR(IFERROR(VLOOKUP($M353,#REF!,5,0),VLOOKUP($M353,#REF!,3,0)),0)+$K353,"dd/mm/aaaa hh:mm")),"-")</f>
        <v>-</v>
      </c>
      <c r="M353" s="27"/>
      <c r="N353" s="23"/>
      <c r="O353" s="23"/>
      <c r="P353" s="25"/>
      <c r="Q353" s="28"/>
      <c r="R353" s="29"/>
    </row>
    <row r="354" spans="1:18" x14ac:dyDescent="0.25">
      <c r="A354" s="1" t="str">
        <f t="shared" si="22"/>
        <v/>
      </c>
      <c r="B354" s="1" t="str">
        <f t="shared" si="23"/>
        <v/>
      </c>
      <c r="C354" s="1" t="str">
        <f t="shared" si="24"/>
        <v/>
      </c>
      <c r="D354" s="22"/>
      <c r="E354" s="41"/>
      <c r="F354" s="41"/>
      <c r="G354" s="42"/>
      <c r="H354" s="41"/>
      <c r="I354" s="25"/>
      <c r="J354" s="40"/>
      <c r="K354" s="15" t="str">
        <f t="shared" si="25"/>
        <v>-</v>
      </c>
      <c r="L354" s="16" t="str">
        <f>IFERROR(VALUE(TEXT(IFERROR(IFERROR(VLOOKUP($M354,#REF!,5,0),VLOOKUP($M354,#REF!,3,0)),0)+$K354,"dd/mm/aaaa hh:mm")),"-")</f>
        <v>-</v>
      </c>
      <c r="M354" s="27"/>
      <c r="N354" s="23"/>
      <c r="O354" s="23"/>
      <c r="P354" s="25"/>
      <c r="Q354" s="28"/>
      <c r="R354" s="29"/>
    </row>
    <row r="355" spans="1:18" x14ac:dyDescent="0.25">
      <c r="A355" s="1" t="str">
        <f t="shared" si="22"/>
        <v/>
      </c>
      <c r="B355" s="1" t="str">
        <f t="shared" si="23"/>
        <v/>
      </c>
      <c r="C355" s="1" t="str">
        <f t="shared" si="24"/>
        <v/>
      </c>
      <c r="D355" s="22"/>
      <c r="E355" s="23"/>
      <c r="F355" s="23"/>
      <c r="G355" s="24"/>
      <c r="H355" s="23"/>
      <c r="I355" s="25"/>
      <c r="J355" s="40"/>
      <c r="K355" s="15" t="str">
        <f t="shared" si="25"/>
        <v>-</v>
      </c>
      <c r="L355" s="16" t="str">
        <f>IFERROR(VALUE(TEXT(IFERROR(IFERROR(VLOOKUP($M355,#REF!,5,0),VLOOKUP($M355,#REF!,3,0)),0)+$K355,"dd/mm/aaaa hh:mm")),"-")</f>
        <v>-</v>
      </c>
      <c r="M355" s="27"/>
      <c r="N355" s="23"/>
      <c r="O355" s="23"/>
      <c r="P355" s="25"/>
      <c r="Q355" s="28"/>
      <c r="R355" s="29"/>
    </row>
    <row r="356" spans="1:18" x14ac:dyDescent="0.25">
      <c r="A356" s="1" t="str">
        <f t="shared" si="22"/>
        <v/>
      </c>
      <c r="B356" s="1" t="str">
        <f t="shared" si="23"/>
        <v/>
      </c>
      <c r="C356" s="1" t="str">
        <f t="shared" si="24"/>
        <v/>
      </c>
      <c r="D356" s="22"/>
      <c r="E356" s="23"/>
      <c r="F356" s="23"/>
      <c r="G356" s="24"/>
      <c r="H356" s="23"/>
      <c r="I356" s="25"/>
      <c r="J356" s="40"/>
      <c r="K356" s="15" t="str">
        <f t="shared" si="25"/>
        <v>-</v>
      </c>
      <c r="L356" s="16" t="str">
        <f>IFERROR(VALUE(TEXT(IFERROR(IFERROR(VLOOKUP($M356,#REF!,5,0),VLOOKUP($M356,#REF!,3,0)),0)+$K356,"dd/mm/aaaa hh:mm")),"-")</f>
        <v>-</v>
      </c>
      <c r="M356" s="27"/>
      <c r="N356" s="23"/>
      <c r="O356" s="23"/>
      <c r="P356" s="25"/>
      <c r="Q356" s="28"/>
      <c r="R356" s="29"/>
    </row>
    <row r="357" spans="1:18" x14ac:dyDescent="0.25">
      <c r="A357" s="1" t="str">
        <f t="shared" si="22"/>
        <v/>
      </c>
      <c r="B357" s="1" t="str">
        <f t="shared" si="23"/>
        <v/>
      </c>
      <c r="C357" s="1" t="str">
        <f t="shared" si="24"/>
        <v/>
      </c>
      <c r="D357" s="22"/>
      <c r="E357" s="23"/>
      <c r="F357" s="23"/>
      <c r="G357" s="24"/>
      <c r="H357" s="23"/>
      <c r="I357" s="25"/>
      <c r="J357" s="40"/>
      <c r="K357" s="15" t="str">
        <f t="shared" si="25"/>
        <v>-</v>
      </c>
      <c r="L357" s="16" t="str">
        <f>IFERROR(VALUE(TEXT(IFERROR(IFERROR(VLOOKUP($M357,#REF!,5,0),VLOOKUP($M357,#REF!,3,0)),0)+$K357,"dd/mm/aaaa hh:mm")),"-")</f>
        <v>-</v>
      </c>
      <c r="M357" s="27"/>
      <c r="N357" s="23"/>
      <c r="O357" s="23"/>
      <c r="P357" s="25"/>
      <c r="Q357" s="28"/>
      <c r="R357" s="29"/>
    </row>
    <row r="358" spans="1:18" x14ac:dyDescent="0.25">
      <c r="A358" s="1" t="str">
        <f t="shared" si="22"/>
        <v/>
      </c>
      <c r="B358" s="1" t="str">
        <f t="shared" si="23"/>
        <v/>
      </c>
      <c r="C358" s="1" t="str">
        <f t="shared" si="24"/>
        <v/>
      </c>
      <c r="D358" s="22"/>
      <c r="E358" s="41"/>
      <c r="F358" s="41"/>
      <c r="G358" s="42"/>
      <c r="H358" s="41"/>
      <c r="I358" s="25"/>
      <c r="J358" s="40"/>
      <c r="K358" s="15" t="str">
        <f t="shared" si="25"/>
        <v>-</v>
      </c>
      <c r="L358" s="16" t="str">
        <f>IFERROR(VALUE(TEXT(IFERROR(IFERROR(VLOOKUP($M358,#REF!,5,0),VLOOKUP($M358,#REF!,3,0)),0)+$K358,"dd/mm/aaaa hh:mm")),"-")</f>
        <v>-</v>
      </c>
      <c r="M358" s="27"/>
      <c r="N358" s="23"/>
      <c r="O358" s="23"/>
      <c r="P358" s="25"/>
      <c r="Q358" s="28"/>
      <c r="R358" s="29"/>
    </row>
    <row r="359" spans="1:18" x14ac:dyDescent="0.25">
      <c r="A359" s="1" t="str">
        <f t="shared" si="22"/>
        <v/>
      </c>
      <c r="B359" s="1" t="str">
        <f t="shared" si="23"/>
        <v/>
      </c>
      <c r="C359" s="1" t="str">
        <f t="shared" si="24"/>
        <v/>
      </c>
      <c r="D359" s="22"/>
      <c r="E359" s="41"/>
      <c r="F359" s="41"/>
      <c r="G359" s="42"/>
      <c r="H359" s="41"/>
      <c r="I359" s="25"/>
      <c r="J359" s="40"/>
      <c r="K359" s="15" t="str">
        <f t="shared" si="25"/>
        <v>-</v>
      </c>
      <c r="L359" s="16" t="str">
        <f>IFERROR(VALUE(TEXT(IFERROR(IFERROR(VLOOKUP($M359,#REF!,5,0),VLOOKUP($M359,#REF!,3,0)),0)+$K359,"dd/mm/aaaa hh:mm")),"-")</f>
        <v>-</v>
      </c>
      <c r="M359" s="27"/>
      <c r="N359" s="23"/>
      <c r="O359" s="23"/>
      <c r="P359" s="25"/>
      <c r="Q359" s="28"/>
      <c r="R359" s="29"/>
    </row>
    <row r="360" spans="1:18" x14ac:dyDescent="0.25">
      <c r="A360" s="1" t="str">
        <f t="shared" si="22"/>
        <v/>
      </c>
      <c r="B360" s="1" t="str">
        <f t="shared" si="23"/>
        <v/>
      </c>
      <c r="C360" s="1" t="str">
        <f t="shared" si="24"/>
        <v/>
      </c>
      <c r="D360" s="22"/>
      <c r="E360" s="41"/>
      <c r="F360" s="41"/>
      <c r="G360" s="42"/>
      <c r="H360" s="41"/>
      <c r="I360" s="25"/>
      <c r="J360" s="40"/>
      <c r="K360" s="15" t="str">
        <f t="shared" si="25"/>
        <v>-</v>
      </c>
      <c r="L360" s="16" t="str">
        <f>IFERROR(VALUE(TEXT(IFERROR(IFERROR(VLOOKUP($M360,#REF!,5,0),VLOOKUP($M360,#REF!,3,0)),0)+$K360,"dd/mm/aaaa hh:mm")),"-")</f>
        <v>-</v>
      </c>
      <c r="M360" s="27"/>
      <c r="N360" s="23"/>
      <c r="O360" s="23"/>
      <c r="P360" s="25"/>
      <c r="Q360" s="28"/>
      <c r="R360" s="29"/>
    </row>
    <row r="361" spans="1:18" x14ac:dyDescent="0.25">
      <c r="A361" s="1" t="str">
        <f t="shared" si="22"/>
        <v/>
      </c>
      <c r="B361" s="1" t="str">
        <f t="shared" si="23"/>
        <v/>
      </c>
      <c r="C361" s="1" t="str">
        <f t="shared" si="24"/>
        <v/>
      </c>
      <c r="D361" s="22"/>
      <c r="E361" s="41"/>
      <c r="F361" s="41"/>
      <c r="G361" s="42"/>
      <c r="H361" s="41"/>
      <c r="I361" s="25"/>
      <c r="J361" s="40"/>
      <c r="K361" s="15" t="str">
        <f t="shared" si="25"/>
        <v>-</v>
      </c>
      <c r="L361" s="16" t="str">
        <f>IFERROR(VALUE(TEXT(IFERROR(IFERROR(VLOOKUP($M361,#REF!,5,0),VLOOKUP($M361,#REF!,3,0)),0)+$K361,"dd/mm/aaaa hh:mm")),"-")</f>
        <v>-</v>
      </c>
      <c r="M361" s="27"/>
      <c r="N361" s="23"/>
      <c r="O361" s="23"/>
      <c r="P361" s="25"/>
      <c r="Q361" s="28"/>
      <c r="R361" s="29"/>
    </row>
    <row r="362" spans="1:18" x14ac:dyDescent="0.25">
      <c r="A362" s="1" t="str">
        <f t="shared" si="22"/>
        <v/>
      </c>
      <c r="B362" s="1" t="str">
        <f t="shared" si="23"/>
        <v/>
      </c>
      <c r="C362" s="1" t="str">
        <f t="shared" si="24"/>
        <v/>
      </c>
      <c r="D362" s="22"/>
      <c r="E362" s="23"/>
      <c r="F362" s="23"/>
      <c r="G362" s="24"/>
      <c r="H362" s="23"/>
      <c r="I362" s="25"/>
      <c r="J362" s="40"/>
      <c r="K362" s="15" t="str">
        <f t="shared" si="25"/>
        <v>-</v>
      </c>
      <c r="L362" s="16" t="str">
        <f>IFERROR(VALUE(TEXT(IFERROR(IFERROR(VLOOKUP($M362,#REF!,5,0),VLOOKUP($M362,#REF!,3,0)),0)+$K362,"dd/mm/aaaa hh:mm")),"-")</f>
        <v>-</v>
      </c>
      <c r="M362" s="27"/>
      <c r="N362" s="23"/>
      <c r="O362" s="23"/>
      <c r="P362" s="25"/>
      <c r="Q362" s="28"/>
      <c r="R362" s="29"/>
    </row>
    <row r="363" spans="1:18" x14ac:dyDescent="0.25">
      <c r="A363" s="1" t="str">
        <f t="shared" si="22"/>
        <v/>
      </c>
      <c r="B363" s="1" t="str">
        <f t="shared" si="23"/>
        <v/>
      </c>
      <c r="C363" s="1" t="str">
        <f t="shared" si="24"/>
        <v/>
      </c>
      <c r="D363" s="22"/>
      <c r="E363" s="23"/>
      <c r="F363" s="23"/>
      <c r="G363" s="24"/>
      <c r="H363" s="23"/>
      <c r="I363" s="25"/>
      <c r="J363" s="40"/>
      <c r="K363" s="15" t="str">
        <f t="shared" si="25"/>
        <v>-</v>
      </c>
      <c r="L363" s="16" t="str">
        <f>IFERROR(VALUE(TEXT(IFERROR(IFERROR(VLOOKUP($M363,#REF!,5,0),VLOOKUP($M363,#REF!,3,0)),0)+$K363,"dd/mm/aaaa hh:mm")),"-")</f>
        <v>-</v>
      </c>
      <c r="M363" s="27"/>
      <c r="N363" s="23"/>
      <c r="O363" s="23"/>
      <c r="P363" s="25"/>
      <c r="Q363" s="28"/>
      <c r="R363" s="29"/>
    </row>
    <row r="364" spans="1:18" x14ac:dyDescent="0.25">
      <c r="A364" s="1" t="str">
        <f t="shared" si="22"/>
        <v/>
      </c>
      <c r="B364" s="1" t="str">
        <f t="shared" si="23"/>
        <v/>
      </c>
      <c r="C364" s="1" t="str">
        <f t="shared" si="24"/>
        <v/>
      </c>
      <c r="D364" s="22"/>
      <c r="E364" s="23"/>
      <c r="F364" s="23"/>
      <c r="G364" s="24"/>
      <c r="H364" s="23"/>
      <c r="I364" s="25"/>
      <c r="J364" s="40"/>
      <c r="K364" s="15" t="str">
        <f t="shared" si="25"/>
        <v>-</v>
      </c>
      <c r="L364" s="16" t="str">
        <f>IFERROR(VALUE(TEXT(IFERROR(IFERROR(VLOOKUP($M364,#REF!,5,0),VLOOKUP($M364,#REF!,3,0)),0)+$K364,"dd/mm/aaaa hh:mm")),"-")</f>
        <v>-</v>
      </c>
      <c r="M364" s="27"/>
      <c r="N364" s="23"/>
      <c r="O364" s="23"/>
      <c r="P364" s="25"/>
      <c r="Q364" s="28"/>
      <c r="R364" s="29"/>
    </row>
    <row r="365" spans="1:18" x14ac:dyDescent="0.25">
      <c r="A365" s="1" t="str">
        <f t="shared" si="22"/>
        <v/>
      </c>
      <c r="B365" s="1" t="str">
        <f t="shared" si="23"/>
        <v/>
      </c>
      <c r="C365" s="1" t="str">
        <f t="shared" si="24"/>
        <v/>
      </c>
      <c r="D365" s="22"/>
      <c r="E365" s="41"/>
      <c r="F365" s="41"/>
      <c r="G365" s="42"/>
      <c r="H365" s="41"/>
      <c r="I365" s="25"/>
      <c r="J365" s="40"/>
      <c r="K365" s="15" t="str">
        <f t="shared" si="25"/>
        <v>-</v>
      </c>
      <c r="L365" s="16" t="str">
        <f>IFERROR(VALUE(TEXT(IFERROR(IFERROR(VLOOKUP($M365,#REF!,5,0),VLOOKUP($M365,#REF!,3,0)),0)+$K365,"dd/mm/aaaa hh:mm")),"-")</f>
        <v>-</v>
      </c>
      <c r="M365" s="27"/>
      <c r="N365" s="23"/>
      <c r="O365" s="23"/>
      <c r="P365" s="25"/>
      <c r="Q365" s="28"/>
      <c r="R365" s="29"/>
    </row>
    <row r="366" spans="1:18" x14ac:dyDescent="0.25">
      <c r="A366" s="1" t="str">
        <f t="shared" si="22"/>
        <v/>
      </c>
      <c r="B366" s="1" t="str">
        <f t="shared" si="23"/>
        <v/>
      </c>
      <c r="C366" s="1" t="str">
        <f t="shared" si="24"/>
        <v/>
      </c>
      <c r="D366" s="22"/>
      <c r="E366" s="41"/>
      <c r="F366" s="41"/>
      <c r="G366" s="42"/>
      <c r="H366" s="41"/>
      <c r="I366" s="25"/>
      <c r="J366" s="40"/>
      <c r="K366" s="15" t="str">
        <f t="shared" si="25"/>
        <v>-</v>
      </c>
      <c r="L366" s="16" t="str">
        <f>IFERROR(VALUE(TEXT(IFERROR(IFERROR(VLOOKUP($M366,#REF!,5,0),VLOOKUP($M366,#REF!,3,0)),0)+$K366,"dd/mm/aaaa hh:mm")),"-")</f>
        <v>-</v>
      </c>
      <c r="M366" s="27"/>
      <c r="N366" s="23"/>
      <c r="O366" s="23"/>
      <c r="P366" s="25"/>
      <c r="Q366" s="28"/>
      <c r="R366" s="29"/>
    </row>
    <row r="367" spans="1:18" x14ac:dyDescent="0.25">
      <c r="A367" s="1" t="str">
        <f t="shared" si="22"/>
        <v/>
      </c>
      <c r="B367" s="1" t="str">
        <f t="shared" si="23"/>
        <v/>
      </c>
      <c r="C367" s="1" t="str">
        <f t="shared" si="24"/>
        <v/>
      </c>
      <c r="D367" s="22"/>
      <c r="E367" s="41"/>
      <c r="F367" s="41"/>
      <c r="G367" s="42"/>
      <c r="H367" s="41"/>
      <c r="I367" s="25"/>
      <c r="J367" s="40"/>
      <c r="K367" s="15" t="str">
        <f t="shared" si="25"/>
        <v>-</v>
      </c>
      <c r="L367" s="16" t="str">
        <f>IFERROR(VALUE(TEXT(IFERROR(IFERROR(VLOOKUP($M367,#REF!,5,0),VLOOKUP($M367,#REF!,3,0)),0)+$K367,"dd/mm/aaaa hh:mm")),"-")</f>
        <v>-</v>
      </c>
      <c r="M367" s="27"/>
      <c r="N367" s="23"/>
      <c r="O367" s="23"/>
      <c r="P367" s="25"/>
      <c r="Q367" s="28"/>
      <c r="R367" s="29"/>
    </row>
    <row r="368" spans="1:18" x14ac:dyDescent="0.25">
      <c r="A368" s="1" t="str">
        <f t="shared" si="22"/>
        <v/>
      </c>
      <c r="B368" s="1" t="str">
        <f t="shared" si="23"/>
        <v/>
      </c>
      <c r="C368" s="1" t="str">
        <f t="shared" si="24"/>
        <v/>
      </c>
      <c r="D368" s="22"/>
      <c r="E368" s="41"/>
      <c r="F368" s="41"/>
      <c r="G368" s="42"/>
      <c r="H368" s="41"/>
      <c r="I368" s="25"/>
      <c r="J368" s="40"/>
      <c r="K368" s="15" t="str">
        <f t="shared" si="25"/>
        <v>-</v>
      </c>
      <c r="L368" s="16" t="str">
        <f>IFERROR(VALUE(TEXT(IFERROR(IFERROR(VLOOKUP($M368,#REF!,5,0),VLOOKUP($M368,#REF!,3,0)),0)+$K368,"dd/mm/aaaa hh:mm")),"-")</f>
        <v>-</v>
      </c>
      <c r="M368" s="27"/>
      <c r="N368" s="23"/>
      <c r="O368" s="23"/>
      <c r="P368" s="25"/>
      <c r="Q368" s="28"/>
      <c r="R368" s="29"/>
    </row>
    <row r="369" spans="1:18" x14ac:dyDescent="0.25">
      <c r="A369" s="1" t="str">
        <f t="shared" si="22"/>
        <v/>
      </c>
      <c r="B369" s="1" t="str">
        <f t="shared" si="23"/>
        <v/>
      </c>
      <c r="C369" s="1" t="str">
        <f t="shared" si="24"/>
        <v/>
      </c>
      <c r="D369" s="22"/>
      <c r="E369" s="41"/>
      <c r="F369" s="41"/>
      <c r="G369" s="42"/>
      <c r="H369" s="41"/>
      <c r="I369" s="25"/>
      <c r="J369" s="40"/>
      <c r="K369" s="15" t="str">
        <f t="shared" si="25"/>
        <v>-</v>
      </c>
      <c r="L369" s="16" t="str">
        <f>IFERROR(VALUE(TEXT(IFERROR(IFERROR(VLOOKUP($M369,#REF!,5,0),VLOOKUP($M369,#REF!,3,0)),0)+$K369,"dd/mm/aaaa hh:mm")),"-")</f>
        <v>-</v>
      </c>
      <c r="M369" s="27"/>
      <c r="N369" s="23"/>
      <c r="O369" s="23"/>
      <c r="P369" s="25"/>
      <c r="Q369" s="28"/>
      <c r="R369" s="29"/>
    </row>
    <row r="370" spans="1:18" x14ac:dyDescent="0.25">
      <c r="A370" s="1" t="str">
        <f t="shared" si="22"/>
        <v/>
      </c>
      <c r="B370" s="1" t="str">
        <f t="shared" si="23"/>
        <v/>
      </c>
      <c r="C370" s="1" t="str">
        <f t="shared" si="24"/>
        <v/>
      </c>
      <c r="D370" s="22"/>
      <c r="E370" s="41"/>
      <c r="F370" s="41"/>
      <c r="G370" s="42"/>
      <c r="H370" s="41"/>
      <c r="I370" s="25"/>
      <c r="J370" s="40"/>
      <c r="K370" s="15" t="str">
        <f t="shared" si="25"/>
        <v>-</v>
      </c>
      <c r="L370" s="16" t="str">
        <f>IFERROR(VALUE(TEXT(IFERROR(IFERROR(VLOOKUP($M370,#REF!,5,0),VLOOKUP($M370,#REF!,3,0)),0)+$K370,"dd/mm/aaaa hh:mm")),"-")</f>
        <v>-</v>
      </c>
      <c r="M370" s="27"/>
      <c r="N370" s="23"/>
      <c r="O370" s="23"/>
      <c r="P370" s="25"/>
      <c r="Q370" s="28"/>
      <c r="R370" s="29"/>
    </row>
    <row r="371" spans="1:18" x14ac:dyDescent="0.25">
      <c r="A371" s="1" t="str">
        <f t="shared" si="22"/>
        <v/>
      </c>
      <c r="B371" s="1" t="str">
        <f t="shared" si="23"/>
        <v/>
      </c>
      <c r="C371" s="1" t="str">
        <f t="shared" si="24"/>
        <v/>
      </c>
      <c r="D371" s="22"/>
      <c r="E371" s="41"/>
      <c r="F371" s="41"/>
      <c r="G371" s="42"/>
      <c r="H371" s="41"/>
      <c r="I371" s="25"/>
      <c r="J371" s="40"/>
      <c r="K371" s="15" t="str">
        <f t="shared" si="25"/>
        <v>-</v>
      </c>
      <c r="L371" s="16" t="str">
        <f>IFERROR(VALUE(TEXT(IFERROR(IFERROR(VLOOKUP($M371,#REF!,5,0),VLOOKUP($M371,#REF!,3,0)),0)+$K371,"dd/mm/aaaa hh:mm")),"-")</f>
        <v>-</v>
      </c>
      <c r="M371" s="27"/>
      <c r="N371" s="23"/>
      <c r="O371" s="23"/>
      <c r="P371" s="25"/>
      <c r="Q371" s="28"/>
      <c r="R371" s="29"/>
    </row>
    <row r="372" spans="1:18" x14ac:dyDescent="0.25">
      <c r="A372" s="1" t="str">
        <f t="shared" si="22"/>
        <v/>
      </c>
      <c r="B372" s="1" t="str">
        <f t="shared" si="23"/>
        <v/>
      </c>
      <c r="C372" s="1" t="str">
        <f t="shared" si="24"/>
        <v/>
      </c>
      <c r="D372" s="22"/>
      <c r="E372" s="41"/>
      <c r="F372" s="41"/>
      <c r="G372" s="42"/>
      <c r="H372" s="41"/>
      <c r="I372" s="25"/>
      <c r="J372" s="40"/>
      <c r="K372" s="15" t="str">
        <f t="shared" si="25"/>
        <v>-</v>
      </c>
      <c r="L372" s="16" t="str">
        <f>IFERROR(VALUE(TEXT(IFERROR(IFERROR(VLOOKUP($M372,#REF!,5,0),VLOOKUP($M372,#REF!,3,0)),0)+$K372,"dd/mm/aaaa hh:mm")),"-")</f>
        <v>-</v>
      </c>
      <c r="M372" s="27"/>
      <c r="N372" s="23"/>
      <c r="O372" s="23"/>
      <c r="P372" s="25"/>
      <c r="Q372" s="28"/>
      <c r="R372" s="29"/>
    </row>
  </sheetData>
  <conditionalFormatting sqref="N185:O185">
    <cfRule type="duplicateValues" dxfId="167" priority="168"/>
  </conditionalFormatting>
  <conditionalFormatting sqref="N192:O192">
    <cfRule type="duplicateValues" dxfId="166" priority="167"/>
  </conditionalFormatting>
  <conditionalFormatting sqref="N218:O218">
    <cfRule type="duplicateValues" dxfId="165" priority="166"/>
  </conditionalFormatting>
  <conditionalFormatting sqref="N225:O225">
    <cfRule type="duplicateValues" dxfId="164" priority="165"/>
  </conditionalFormatting>
  <conditionalFormatting sqref="N215:O215">
    <cfRule type="duplicateValues" dxfId="163" priority="164"/>
  </conditionalFormatting>
  <conditionalFormatting sqref="N222:O222">
    <cfRule type="duplicateValues" dxfId="162" priority="163"/>
  </conditionalFormatting>
  <conditionalFormatting sqref="N128:O128">
    <cfRule type="duplicateValues" dxfId="161" priority="162"/>
  </conditionalFormatting>
  <conditionalFormatting sqref="N131:O131">
    <cfRule type="duplicateValues" dxfId="160" priority="161"/>
  </conditionalFormatting>
  <conditionalFormatting sqref="N248:O248">
    <cfRule type="duplicateValues" dxfId="159" priority="160"/>
  </conditionalFormatting>
  <conditionalFormatting sqref="N255:O255">
    <cfRule type="duplicateValues" dxfId="158" priority="159"/>
  </conditionalFormatting>
  <conditionalFormatting sqref="N114:O114">
    <cfRule type="duplicateValues" dxfId="157" priority="158"/>
  </conditionalFormatting>
  <conditionalFormatting sqref="N112:O112">
    <cfRule type="duplicateValues" dxfId="156" priority="149"/>
    <cfRule type="duplicateValues" dxfId="155" priority="157"/>
  </conditionalFormatting>
  <conditionalFormatting sqref="N115:O115">
    <cfRule type="duplicateValues" dxfId="154" priority="156"/>
  </conditionalFormatting>
  <conditionalFormatting sqref="N116:O116">
    <cfRule type="duplicateValues" dxfId="153" priority="155"/>
  </conditionalFormatting>
  <conditionalFormatting sqref="N94:O94">
    <cfRule type="duplicateValues" dxfId="152" priority="154"/>
  </conditionalFormatting>
  <conditionalFormatting sqref="N174:O174">
    <cfRule type="duplicateValues" dxfId="151" priority="153"/>
  </conditionalFormatting>
  <conditionalFormatting sqref="N175:O175">
    <cfRule type="duplicateValues" dxfId="150" priority="152"/>
  </conditionalFormatting>
  <conditionalFormatting sqref="N176:O176">
    <cfRule type="duplicateValues" dxfId="149" priority="151"/>
  </conditionalFormatting>
  <conditionalFormatting sqref="N100:O100">
    <cfRule type="duplicateValues" dxfId="148" priority="150"/>
  </conditionalFormatting>
  <conditionalFormatting sqref="N95:O98">
    <cfRule type="duplicateValues" dxfId="147" priority="148"/>
  </conditionalFormatting>
  <conditionalFormatting sqref="N69:O69">
    <cfRule type="duplicateValues" dxfId="146" priority="147"/>
  </conditionalFormatting>
  <conditionalFormatting sqref="N67">
    <cfRule type="duplicateValues" dxfId="145" priority="146"/>
  </conditionalFormatting>
  <conditionalFormatting sqref="O67">
    <cfRule type="duplicateValues" dxfId="144" priority="145"/>
  </conditionalFormatting>
  <conditionalFormatting sqref="N67:O67">
    <cfRule type="duplicateValues" dxfId="143" priority="138"/>
    <cfRule type="duplicateValues" dxfId="142" priority="141"/>
    <cfRule type="duplicateValues" dxfId="141" priority="144"/>
  </conditionalFormatting>
  <conditionalFormatting sqref="N68">
    <cfRule type="duplicateValues" dxfId="140" priority="140"/>
    <cfRule type="duplicateValues" dxfId="139" priority="143"/>
  </conditionalFormatting>
  <conditionalFormatting sqref="O68">
    <cfRule type="duplicateValues" dxfId="138" priority="139"/>
    <cfRule type="duplicateValues" dxfId="137" priority="142"/>
  </conditionalFormatting>
  <conditionalFormatting sqref="N68:O68">
    <cfRule type="duplicateValues" dxfId="136" priority="137"/>
  </conditionalFormatting>
  <conditionalFormatting sqref="N69">
    <cfRule type="duplicateValues" dxfId="135" priority="136"/>
  </conditionalFormatting>
  <conditionalFormatting sqref="O69">
    <cfRule type="duplicateValues" dxfId="134" priority="135"/>
  </conditionalFormatting>
  <conditionalFormatting sqref="N101:O111">
    <cfRule type="duplicateValues" dxfId="133" priority="134"/>
  </conditionalFormatting>
  <conditionalFormatting sqref="N36:O36">
    <cfRule type="duplicateValues" dxfId="132" priority="121"/>
    <cfRule type="duplicateValues" dxfId="131" priority="127"/>
    <cfRule type="duplicateValues" dxfId="130" priority="133"/>
  </conditionalFormatting>
  <conditionalFormatting sqref="N30:O30">
    <cfRule type="duplicateValues" dxfId="129" priority="126"/>
    <cfRule type="duplicateValues" dxfId="128" priority="132"/>
  </conditionalFormatting>
  <conditionalFormatting sqref="N33:O33">
    <cfRule type="duplicateValues" dxfId="127" priority="125"/>
    <cfRule type="duplicateValues" dxfId="126" priority="131"/>
  </conditionalFormatting>
  <conditionalFormatting sqref="N34:O34">
    <cfRule type="duplicateValues" dxfId="125" priority="123"/>
    <cfRule type="duplicateValues" dxfId="124" priority="124"/>
    <cfRule type="duplicateValues" dxfId="123" priority="129"/>
    <cfRule type="duplicateValues" dxfId="122" priority="130"/>
  </conditionalFormatting>
  <conditionalFormatting sqref="N35:O35">
    <cfRule type="duplicateValues" dxfId="121" priority="122"/>
    <cfRule type="duplicateValues" dxfId="120" priority="128"/>
  </conditionalFormatting>
  <conditionalFormatting sqref="N18:O18">
    <cfRule type="duplicateValues" dxfId="119" priority="110"/>
    <cfRule type="duplicateValues" dxfId="118" priority="115"/>
    <cfRule type="duplicateValues" dxfId="117" priority="120"/>
  </conditionalFormatting>
  <conditionalFormatting sqref="N15:O15">
    <cfRule type="duplicateValues" dxfId="116" priority="114"/>
    <cfRule type="duplicateValues" dxfId="115" priority="119"/>
  </conditionalFormatting>
  <conditionalFormatting sqref="N16:O16">
    <cfRule type="duplicateValues" dxfId="114" priority="112"/>
    <cfRule type="duplicateValues" dxfId="113" priority="113"/>
    <cfRule type="duplicateValues" dxfId="112" priority="117"/>
    <cfRule type="duplicateValues" dxfId="111" priority="118"/>
  </conditionalFormatting>
  <conditionalFormatting sqref="N17:O17">
    <cfRule type="duplicateValues" dxfId="110" priority="111"/>
    <cfRule type="duplicateValues" dxfId="109" priority="116"/>
  </conditionalFormatting>
  <conditionalFormatting sqref="N23:O23">
    <cfRule type="duplicateValues" dxfId="108" priority="99"/>
    <cfRule type="duplicateValues" dxfId="107" priority="104"/>
    <cfRule type="duplicateValues" dxfId="106" priority="109"/>
  </conditionalFormatting>
  <conditionalFormatting sqref="N20:O20">
    <cfRule type="duplicateValues" dxfId="105" priority="103"/>
    <cfRule type="duplicateValues" dxfId="104" priority="108"/>
  </conditionalFormatting>
  <conditionalFormatting sqref="N21:O21">
    <cfRule type="duplicateValues" dxfId="103" priority="101"/>
    <cfRule type="duplicateValues" dxfId="102" priority="102"/>
    <cfRule type="duplicateValues" dxfId="101" priority="106"/>
    <cfRule type="duplicateValues" dxfId="100" priority="107"/>
  </conditionalFormatting>
  <conditionalFormatting sqref="N22:O22">
    <cfRule type="duplicateValues" dxfId="99" priority="100"/>
    <cfRule type="duplicateValues" dxfId="98" priority="105"/>
  </conditionalFormatting>
  <conditionalFormatting sqref="N28:O28">
    <cfRule type="duplicateValues" dxfId="97" priority="88"/>
    <cfRule type="duplicateValues" dxfId="96" priority="93"/>
    <cfRule type="duplicateValues" dxfId="95" priority="98"/>
  </conditionalFormatting>
  <conditionalFormatting sqref="N25:O25">
    <cfRule type="duplicateValues" dxfId="94" priority="92"/>
    <cfRule type="duplicateValues" dxfId="93" priority="97"/>
  </conditionalFormatting>
  <conditionalFormatting sqref="N26:O26">
    <cfRule type="duplicateValues" dxfId="92" priority="90"/>
    <cfRule type="duplicateValues" dxfId="91" priority="91"/>
    <cfRule type="duplicateValues" dxfId="90" priority="95"/>
    <cfRule type="duplicateValues" dxfId="89" priority="96"/>
  </conditionalFormatting>
  <conditionalFormatting sqref="N27:O27">
    <cfRule type="duplicateValues" dxfId="88" priority="89"/>
    <cfRule type="duplicateValues" dxfId="87" priority="94"/>
  </conditionalFormatting>
  <conditionalFormatting sqref="N33:O33">
    <cfRule type="duplicateValues" dxfId="86" priority="77"/>
    <cfRule type="duplicateValues" dxfId="85" priority="82"/>
    <cfRule type="duplicateValues" dxfId="84" priority="87"/>
  </conditionalFormatting>
  <conditionalFormatting sqref="N30:O30">
    <cfRule type="duplicateValues" dxfId="83" priority="81"/>
    <cfRule type="duplicateValues" dxfId="82" priority="86"/>
  </conditionalFormatting>
  <conditionalFormatting sqref="N31:O31">
    <cfRule type="duplicateValues" dxfId="81" priority="79"/>
    <cfRule type="duplicateValues" dxfId="80" priority="80"/>
    <cfRule type="duplicateValues" dxfId="79" priority="84"/>
    <cfRule type="duplicateValues" dxfId="78" priority="85"/>
  </conditionalFormatting>
  <conditionalFormatting sqref="N32:O32">
    <cfRule type="duplicateValues" dxfId="77" priority="78"/>
    <cfRule type="duplicateValues" dxfId="76" priority="83"/>
  </conditionalFormatting>
  <conditionalFormatting sqref="N44:O44">
    <cfRule type="duplicateValues" dxfId="75" priority="66"/>
    <cfRule type="duplicateValues" dxfId="74" priority="71"/>
    <cfRule type="duplicateValues" dxfId="73" priority="76"/>
  </conditionalFormatting>
  <conditionalFormatting sqref="N41:O41">
    <cfRule type="duplicateValues" dxfId="72" priority="70"/>
    <cfRule type="duplicateValues" dxfId="71" priority="75"/>
  </conditionalFormatting>
  <conditionalFormatting sqref="N42:O42">
    <cfRule type="duplicateValues" dxfId="70" priority="68"/>
    <cfRule type="duplicateValues" dxfId="69" priority="69"/>
    <cfRule type="duplicateValues" dxfId="68" priority="73"/>
    <cfRule type="duplicateValues" dxfId="67" priority="74"/>
  </conditionalFormatting>
  <conditionalFormatting sqref="N43:O43">
    <cfRule type="duplicateValues" dxfId="66" priority="67"/>
    <cfRule type="duplicateValues" dxfId="65" priority="72"/>
  </conditionalFormatting>
  <conditionalFormatting sqref="N41:O41">
    <cfRule type="duplicateValues" dxfId="64" priority="57"/>
    <cfRule type="duplicateValues" dxfId="63" priority="61"/>
    <cfRule type="duplicateValues" dxfId="62" priority="65"/>
  </conditionalFormatting>
  <conditionalFormatting sqref="N39:O39">
    <cfRule type="duplicateValues" dxfId="61" priority="59"/>
    <cfRule type="duplicateValues" dxfId="60" priority="60"/>
    <cfRule type="duplicateValues" dxfId="59" priority="63"/>
    <cfRule type="duplicateValues" dxfId="58" priority="64"/>
  </conditionalFormatting>
  <conditionalFormatting sqref="N40:O40">
    <cfRule type="duplicateValues" dxfId="57" priority="58"/>
    <cfRule type="duplicateValues" dxfId="56" priority="62"/>
  </conditionalFormatting>
  <conditionalFormatting sqref="N51:O51">
    <cfRule type="duplicateValues" dxfId="55" priority="46"/>
    <cfRule type="duplicateValues" dxfId="54" priority="51"/>
    <cfRule type="duplicateValues" dxfId="53" priority="56"/>
  </conditionalFormatting>
  <conditionalFormatting sqref="N48:O48">
    <cfRule type="duplicateValues" dxfId="52" priority="50"/>
    <cfRule type="duplicateValues" dxfId="51" priority="55"/>
  </conditionalFormatting>
  <conditionalFormatting sqref="N49:O49">
    <cfRule type="duplicateValues" dxfId="50" priority="48"/>
    <cfRule type="duplicateValues" dxfId="49" priority="49"/>
    <cfRule type="duplicateValues" dxfId="48" priority="53"/>
    <cfRule type="duplicateValues" dxfId="47" priority="54"/>
  </conditionalFormatting>
  <conditionalFormatting sqref="N50:O50">
    <cfRule type="duplicateValues" dxfId="46" priority="47"/>
    <cfRule type="duplicateValues" dxfId="45" priority="52"/>
  </conditionalFormatting>
  <conditionalFormatting sqref="N48:O48">
    <cfRule type="duplicateValues" dxfId="44" priority="37"/>
    <cfRule type="duplicateValues" dxfId="43" priority="41"/>
    <cfRule type="duplicateValues" dxfId="42" priority="45"/>
  </conditionalFormatting>
  <conditionalFormatting sqref="N46:O46">
    <cfRule type="duplicateValues" dxfId="41" priority="39"/>
    <cfRule type="duplicateValues" dxfId="40" priority="40"/>
    <cfRule type="duplicateValues" dxfId="39" priority="43"/>
    <cfRule type="duplicateValues" dxfId="38" priority="44"/>
  </conditionalFormatting>
  <conditionalFormatting sqref="N47:O47">
    <cfRule type="duplicateValues" dxfId="37" priority="38"/>
    <cfRule type="duplicateValues" dxfId="36" priority="42"/>
  </conditionalFormatting>
  <conditionalFormatting sqref="N58:O58">
    <cfRule type="duplicateValues" dxfId="35" priority="26"/>
    <cfRule type="duplicateValues" dxfId="34" priority="31"/>
    <cfRule type="duplicateValues" dxfId="33" priority="36"/>
  </conditionalFormatting>
  <conditionalFormatting sqref="N55:O55">
    <cfRule type="duplicateValues" dxfId="32" priority="30"/>
    <cfRule type="duplicateValues" dxfId="31" priority="35"/>
  </conditionalFormatting>
  <conditionalFormatting sqref="N56:O56">
    <cfRule type="duplicateValues" dxfId="30" priority="28"/>
    <cfRule type="duplicateValues" dxfId="29" priority="29"/>
    <cfRule type="duplicateValues" dxfId="28" priority="33"/>
    <cfRule type="duplicateValues" dxfId="27" priority="34"/>
  </conditionalFormatting>
  <conditionalFormatting sqref="N57:O57">
    <cfRule type="duplicateValues" dxfId="26" priority="27"/>
    <cfRule type="duplicateValues" dxfId="25" priority="32"/>
  </conditionalFormatting>
  <conditionalFormatting sqref="N55:O55">
    <cfRule type="duplicateValues" dxfId="24" priority="21"/>
    <cfRule type="duplicateValues" dxfId="23" priority="23"/>
    <cfRule type="duplicateValues" dxfId="22" priority="25"/>
  </conditionalFormatting>
  <conditionalFormatting sqref="N54:O54">
    <cfRule type="duplicateValues" dxfId="21" priority="22"/>
    <cfRule type="duplicateValues" dxfId="20" priority="24"/>
  </conditionalFormatting>
  <conditionalFormatting sqref="N65:O65">
    <cfRule type="duplicateValues" dxfId="19" priority="10"/>
    <cfRule type="duplicateValues" dxfId="18" priority="15"/>
    <cfRule type="duplicateValues" dxfId="17" priority="20"/>
  </conditionalFormatting>
  <conditionalFormatting sqref="N62:O62">
    <cfRule type="duplicateValues" dxfId="16" priority="14"/>
    <cfRule type="duplicateValues" dxfId="15" priority="19"/>
  </conditionalFormatting>
  <conditionalFormatting sqref="N63:O63">
    <cfRule type="duplicateValues" dxfId="14" priority="12"/>
    <cfRule type="duplicateValues" dxfId="13" priority="13"/>
    <cfRule type="duplicateValues" dxfId="12" priority="17"/>
    <cfRule type="duplicateValues" dxfId="11" priority="18"/>
  </conditionalFormatting>
  <conditionalFormatting sqref="N64:O64">
    <cfRule type="duplicateValues" dxfId="10" priority="11"/>
    <cfRule type="duplicateValues" dxfId="9" priority="16"/>
  </conditionalFormatting>
  <conditionalFormatting sqref="N62:O62">
    <cfRule type="duplicateValues" dxfId="8" priority="1"/>
    <cfRule type="duplicateValues" dxfId="7" priority="5"/>
    <cfRule type="duplicateValues" dxfId="6" priority="9"/>
  </conditionalFormatting>
  <conditionalFormatting sqref="N60:O60">
    <cfRule type="duplicateValues" dxfId="5" priority="3"/>
    <cfRule type="duplicateValues" dxfId="4" priority="4"/>
    <cfRule type="duplicateValues" dxfId="3" priority="7"/>
    <cfRule type="duplicateValues" dxfId="2" priority="8"/>
  </conditionalFormatting>
  <conditionalFormatting sqref="N61:O61">
    <cfRule type="duplicateValues" dxfId="1" priority="2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19"/>
  <sheetViews>
    <sheetView showGridLines="0" tabSelected="1" zoomScale="70" zoomScaleNormal="70" workbookViewId="0"/>
  </sheetViews>
  <sheetFormatPr defaultColWidth="5.140625" defaultRowHeight="15" outlineLevelRow="1" outlineLevelCol="1" x14ac:dyDescent="0.25"/>
  <cols>
    <col min="1" max="1" width="5.42578125" customWidth="1"/>
    <col min="2" max="2" width="1.85546875" bestFit="1" customWidth="1" outlineLevel="1"/>
    <col min="3" max="3" width="4.85546875" customWidth="1"/>
    <col min="4" max="4" width="13.42578125" customWidth="1"/>
    <col min="5" max="5" width="6.28515625" customWidth="1"/>
    <col min="6" max="6" width="2.140625" hidden="1" customWidth="1" outlineLevel="1"/>
    <col min="7" max="7" width="7.140625" customWidth="1" collapsed="1"/>
    <col min="8" max="8" width="5.140625" customWidth="1"/>
    <col min="9" max="9" width="8.140625" hidden="1" customWidth="1" outlineLevel="1"/>
    <col min="10" max="10" width="9.42578125" hidden="1" customWidth="1" outlineLevel="1"/>
    <col min="11" max="11" width="3.7109375" hidden="1" customWidth="1" outlineLevel="1"/>
    <col min="12" max="12" width="10" hidden="1" customWidth="1" outlineLevel="1"/>
    <col min="13" max="13" width="0.140625" hidden="1" customWidth="1" outlineLevel="1"/>
    <col min="14" max="14" width="5.42578125" customWidth="1" collapsed="1"/>
    <col min="15" max="15" width="3.42578125" customWidth="1"/>
    <col min="16" max="16" width="3.5703125" customWidth="1"/>
    <col min="17" max="17" width="3.28515625" customWidth="1"/>
    <col min="18" max="18" width="3.42578125" customWidth="1"/>
    <col min="19" max="19" width="3.5703125" customWidth="1"/>
    <col min="20" max="20" width="3.28515625" customWidth="1"/>
    <col min="21" max="21" width="3.42578125" customWidth="1"/>
    <col min="22" max="22" width="3.5703125" customWidth="1"/>
    <col min="23" max="23" width="4.42578125" customWidth="1"/>
    <col min="24" max="24" width="3.42578125" customWidth="1"/>
    <col min="25" max="25" width="3.5703125" customWidth="1"/>
    <col min="26" max="27" width="4.42578125" customWidth="1"/>
    <col min="28" max="39" width="3.5703125" customWidth="1"/>
    <col min="40" max="41" width="4.42578125" customWidth="1"/>
    <col min="42" max="53" width="3.5703125" customWidth="1"/>
    <col min="54" max="55" width="4.42578125" customWidth="1"/>
    <col min="56" max="67" width="3.5703125" customWidth="1"/>
    <col min="68" max="69" width="4.42578125" customWidth="1"/>
    <col min="70" max="70" width="3.28515625" customWidth="1"/>
    <col min="71" max="71" width="4.28515625" customWidth="1"/>
    <col min="72" max="72" width="3.5703125" customWidth="1"/>
    <col min="73" max="73" width="3.28515625" customWidth="1"/>
    <col min="74" max="74" width="4.28515625" customWidth="1"/>
    <col min="75" max="75" width="3.5703125" customWidth="1"/>
    <col min="76" max="76" width="3.28515625" customWidth="1"/>
    <col min="77" max="77" width="4.28515625" customWidth="1"/>
    <col min="78" max="78" width="3.5703125" customWidth="1"/>
    <col min="79" max="79" width="3.28515625" customWidth="1"/>
    <col min="80" max="80" width="4.28515625" customWidth="1"/>
    <col min="81" max="81" width="3.5703125" customWidth="1"/>
    <col min="82" max="82" width="3.28515625" customWidth="1"/>
    <col min="83" max="83" width="3.5703125" customWidth="1"/>
    <col min="84" max="84" width="3.28515625" customWidth="1"/>
    <col min="85" max="85" width="4.28515625" customWidth="1"/>
    <col min="86" max="86" width="3.5703125" customWidth="1"/>
    <col min="87" max="87" width="3.28515625" customWidth="1"/>
    <col min="88" max="88" width="4.28515625" customWidth="1"/>
    <col min="89" max="89" width="3.5703125" customWidth="1"/>
    <col min="90" max="90" width="3.28515625" customWidth="1"/>
    <col min="91" max="91" width="4.28515625" customWidth="1"/>
    <col min="92" max="92" width="3.5703125" customWidth="1"/>
    <col min="93" max="93" width="3.28515625" customWidth="1"/>
    <col min="94" max="94" width="4.28515625" customWidth="1"/>
    <col min="95" max="95" width="3.5703125" customWidth="1"/>
    <col min="96" max="96" width="3.28515625" customWidth="1"/>
    <col min="97" max="97" width="3.5703125" customWidth="1"/>
    <col min="98" max="98" width="3.28515625" customWidth="1"/>
    <col min="99" max="99" width="4.28515625" customWidth="1"/>
    <col min="100" max="100" width="3.5703125" customWidth="1"/>
    <col min="101" max="101" width="3.28515625" customWidth="1"/>
    <col min="102" max="102" width="4.28515625" customWidth="1"/>
    <col min="103" max="103" width="3.5703125" customWidth="1"/>
    <col min="104" max="104" width="3.28515625" customWidth="1"/>
    <col min="105" max="105" width="4.28515625" customWidth="1"/>
    <col min="106" max="106" width="3.5703125" customWidth="1"/>
    <col min="107" max="107" width="3.28515625" customWidth="1"/>
    <col min="108" max="108" width="4.28515625" customWidth="1"/>
    <col min="109" max="109" width="3.5703125" customWidth="1"/>
    <col min="110" max="110" width="3.140625" customWidth="1"/>
    <col min="111" max="111" width="3.5703125" customWidth="1"/>
    <col min="112" max="112" width="8.140625" customWidth="1"/>
    <col min="113" max="113" width="4.28515625" customWidth="1"/>
    <col min="114" max="120" width="5.140625" customWidth="1"/>
    <col min="121" max="121" width="1.7109375" customWidth="1"/>
    <col min="122" max="123" width="5.140625" customWidth="1"/>
    <col min="124" max="125" width="1.7109375" customWidth="1"/>
    <col min="126" max="127" width="5.140625" customWidth="1"/>
    <col min="128" max="128" width="1.7109375" customWidth="1"/>
    <col min="129" max="131" width="5.140625" customWidth="1"/>
    <col min="133" max="133" width="5.140625" customWidth="1"/>
    <col min="134" max="134" width="3.5703125" customWidth="1" outlineLevel="1"/>
    <col min="135" max="135" width="5.42578125" customWidth="1" outlineLevel="1"/>
    <col min="136" max="136" width="24" customWidth="1" outlineLevel="1"/>
    <col min="137" max="137" width="5.140625" customWidth="1" outlineLevel="1"/>
    <col min="138" max="138" width="20.42578125" customWidth="1" outlineLevel="1"/>
    <col min="139" max="141" width="15.5703125" customWidth="1" outlineLevel="1"/>
    <col min="142" max="142" width="5.140625" customWidth="1" outlineLevel="1"/>
    <col min="143" max="143" width="7.5703125" customWidth="1" outlineLevel="1"/>
    <col min="144" max="144" width="10" customWidth="1" outlineLevel="1"/>
    <col min="145" max="147" width="5.140625" customWidth="1" outlineLevel="1"/>
    <col min="148" max="153" width="5.140625" customWidth="1"/>
    <col min="154" max="154" width="7.140625" customWidth="1" outlineLevel="1"/>
    <col min="155" max="155" width="4" customWidth="1" outlineLevel="1"/>
    <col min="156" max="156" width="3.7109375" customWidth="1" outlineLevel="1"/>
    <col min="157" max="157" width="4.5703125" customWidth="1" outlineLevel="1"/>
    <col min="158" max="158" width="8.85546875" customWidth="1"/>
    <col min="159" max="160" width="3.5703125" customWidth="1"/>
    <col min="161" max="161" width="9.140625" customWidth="1"/>
    <col min="162" max="163" width="3.5703125" customWidth="1"/>
    <col min="164" max="164" width="9" customWidth="1"/>
    <col min="165" max="166" width="3.5703125" customWidth="1"/>
    <col min="167" max="167" width="9" customWidth="1"/>
    <col min="168" max="169" width="3.5703125" customWidth="1"/>
    <col min="170" max="170" width="5.42578125" customWidth="1"/>
    <col min="171" max="171" width="4" customWidth="1"/>
    <col min="172" max="172" width="12.42578125" customWidth="1"/>
    <col min="173" max="173" width="4.28515625" customWidth="1"/>
    <col min="174" max="174" width="3.5703125" customWidth="1"/>
    <col min="175" max="175" width="8.42578125" customWidth="1"/>
    <col min="176" max="176" width="4.28515625" customWidth="1"/>
    <col min="177" max="177" width="3.5703125" customWidth="1"/>
    <col min="178" max="178" width="9.140625" customWidth="1"/>
    <col min="179" max="179" width="4.28515625" customWidth="1"/>
    <col min="180" max="180" width="3.5703125" customWidth="1"/>
    <col min="181" max="181" width="8.85546875" customWidth="1"/>
    <col min="182" max="182" width="4.28515625" customWidth="1"/>
    <col min="183" max="183" width="3.5703125" customWidth="1"/>
    <col min="184" max="184" width="6.85546875" customWidth="1"/>
    <col min="185" max="185" width="4" customWidth="1"/>
  </cols>
  <sheetData>
    <row r="1" spans="1:144" ht="12" customHeight="1" x14ac:dyDescent="0.2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  <c r="S1" s="48"/>
      <c r="T1" s="47"/>
      <c r="U1" s="47"/>
      <c r="V1" s="47"/>
      <c r="W1" s="47"/>
      <c r="X1" s="47"/>
      <c r="Y1" s="47"/>
      <c r="Z1" s="48"/>
      <c r="AA1" s="48" t="s">
        <v>31</v>
      </c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 t="s">
        <v>31</v>
      </c>
      <c r="AP1" s="47"/>
      <c r="AQ1" s="47"/>
      <c r="AR1" s="47"/>
      <c r="AS1" s="47"/>
      <c r="AT1" s="48"/>
      <c r="AU1" s="48"/>
      <c r="AV1" s="47"/>
      <c r="AW1" s="47"/>
      <c r="AX1" s="47"/>
      <c r="AY1" s="47"/>
      <c r="AZ1" s="47"/>
      <c r="BA1" s="47"/>
      <c r="BB1" s="47"/>
      <c r="BC1" s="47" t="s">
        <v>31</v>
      </c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 t="s">
        <v>31</v>
      </c>
      <c r="BR1" s="47"/>
      <c r="BS1" s="47"/>
      <c r="BT1" s="47"/>
      <c r="BU1" s="47"/>
      <c r="BV1" s="48"/>
      <c r="BW1" s="48"/>
      <c r="BX1" s="47"/>
      <c r="BY1" s="47"/>
      <c r="BZ1" s="47"/>
      <c r="CA1" s="47"/>
      <c r="CB1" s="47"/>
      <c r="CC1" s="47"/>
      <c r="CD1" s="47"/>
      <c r="CE1" s="47"/>
      <c r="CH1" t="s">
        <v>32</v>
      </c>
    </row>
    <row r="2" spans="1:144" ht="12" hidden="1" customHeight="1" outlineLevel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50">
        <v>0</v>
      </c>
      <c r="L2" s="49"/>
      <c r="M2" s="49"/>
      <c r="N2" s="47"/>
      <c r="O2" s="47" t="s">
        <v>33</v>
      </c>
      <c r="P2" s="47"/>
      <c r="Q2" s="47"/>
      <c r="R2" s="47" t="s">
        <v>34</v>
      </c>
      <c r="S2" s="47"/>
      <c r="T2" s="47"/>
      <c r="U2" s="47" t="s">
        <v>35</v>
      </c>
      <c r="V2" s="47"/>
      <c r="W2" s="47"/>
      <c r="X2" s="47" t="s">
        <v>36</v>
      </c>
      <c r="Y2" s="47"/>
      <c r="Z2" s="47"/>
      <c r="AA2" s="47"/>
      <c r="AB2" s="47"/>
      <c r="AC2" s="47" t="s">
        <v>37</v>
      </c>
      <c r="AD2" s="47"/>
      <c r="AE2" s="47"/>
      <c r="AF2" s="47" t="s">
        <v>38</v>
      </c>
      <c r="AG2" s="47"/>
      <c r="AH2" s="47"/>
      <c r="AI2" s="47" t="s">
        <v>39</v>
      </c>
      <c r="AJ2" s="47"/>
      <c r="AK2" s="47"/>
      <c r="AL2" s="47" t="s">
        <v>40</v>
      </c>
      <c r="AM2" s="47"/>
      <c r="AN2" s="47"/>
      <c r="AO2" s="47"/>
      <c r="AP2" s="47"/>
      <c r="AQ2" s="47" t="s">
        <v>41</v>
      </c>
      <c r="AR2" s="47"/>
      <c r="AS2" s="47"/>
      <c r="AT2" s="47" t="s">
        <v>42</v>
      </c>
      <c r="AU2" s="47"/>
      <c r="AV2" s="47"/>
      <c r="AW2" s="47" t="s">
        <v>43</v>
      </c>
      <c r="AX2" s="47"/>
      <c r="AY2" s="47"/>
      <c r="AZ2" s="47" t="s">
        <v>44</v>
      </c>
      <c r="BA2" s="47"/>
      <c r="BB2" s="47"/>
      <c r="BC2" s="47"/>
      <c r="BD2" s="47"/>
      <c r="BE2" s="47" t="s">
        <v>45</v>
      </c>
      <c r="BF2" s="47"/>
      <c r="BG2" s="47"/>
      <c r="BH2" s="47" t="s">
        <v>46</v>
      </c>
      <c r="BI2" s="47"/>
      <c r="BJ2" s="47"/>
      <c r="BK2" s="47" t="s">
        <v>47</v>
      </c>
      <c r="BL2" s="47"/>
      <c r="BM2" s="47"/>
      <c r="BN2" s="47" t="s">
        <v>48</v>
      </c>
      <c r="BO2" s="47"/>
      <c r="BP2" s="47"/>
      <c r="BQ2" s="47"/>
      <c r="BR2" s="47"/>
      <c r="BS2" s="47" t="s">
        <v>49</v>
      </c>
      <c r="BT2" s="47"/>
      <c r="BU2" s="47"/>
      <c r="BV2" s="47" t="s">
        <v>50</v>
      </c>
      <c r="BW2" s="47"/>
      <c r="BX2" s="47"/>
      <c r="BY2" s="47" t="s">
        <v>51</v>
      </c>
      <c r="BZ2" s="47"/>
      <c r="CA2" s="47"/>
      <c r="CB2" s="47" t="s">
        <v>52</v>
      </c>
      <c r="CC2" s="47"/>
      <c r="CD2" s="47"/>
      <c r="CE2" s="47"/>
    </row>
    <row r="3" spans="1:144" ht="12" hidden="1" customHeight="1" outlineLevel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 t="str">
        <f>O3</f>
        <v/>
      </c>
      <c r="O3" s="47" t="str">
        <f>IFERROR(MATCH(O2,#REF!,0),"")</f>
        <v/>
      </c>
      <c r="P3" s="47" t="str">
        <f>O3</f>
        <v/>
      </c>
      <c r="Q3" s="47" t="e">
        <f t="shared" ref="Q3:Y3" si="0">N3+1</f>
        <v>#VALUE!</v>
      </c>
      <c r="R3" s="47" t="e">
        <f t="shared" si="0"/>
        <v>#VALUE!</v>
      </c>
      <c r="S3" s="47" t="e">
        <f t="shared" si="0"/>
        <v>#VALUE!</v>
      </c>
      <c r="T3" s="47" t="e">
        <f t="shared" si="0"/>
        <v>#VALUE!</v>
      </c>
      <c r="U3" s="47" t="e">
        <f t="shared" si="0"/>
        <v>#VALUE!</v>
      </c>
      <c r="V3" s="47" t="e">
        <f t="shared" si="0"/>
        <v>#VALUE!</v>
      </c>
      <c r="W3" s="47" t="e">
        <f t="shared" si="0"/>
        <v>#VALUE!</v>
      </c>
      <c r="X3" s="47" t="e">
        <f t="shared" si="0"/>
        <v>#VALUE!</v>
      </c>
      <c r="Y3" s="47" t="e">
        <f t="shared" si="0"/>
        <v>#VALUE!</v>
      </c>
      <c r="Z3" s="47"/>
      <c r="AA3" s="47"/>
      <c r="AB3" s="47" t="str">
        <f>AC3</f>
        <v/>
      </c>
      <c r="AC3" s="47" t="str">
        <f>IFERROR(MATCH(AC2,#REF!,0),"")</f>
        <v/>
      </c>
      <c r="AD3" s="47" t="str">
        <f>AC3</f>
        <v/>
      </c>
      <c r="AE3" s="47" t="e">
        <f t="shared" ref="AE3:AM3" si="1">AB3+1</f>
        <v>#VALUE!</v>
      </c>
      <c r="AF3" s="47" t="e">
        <f t="shared" si="1"/>
        <v>#VALUE!</v>
      </c>
      <c r="AG3" s="47" t="e">
        <f t="shared" si="1"/>
        <v>#VALUE!</v>
      </c>
      <c r="AH3" s="47" t="e">
        <f t="shared" si="1"/>
        <v>#VALUE!</v>
      </c>
      <c r="AI3" s="47" t="e">
        <f t="shared" si="1"/>
        <v>#VALUE!</v>
      </c>
      <c r="AJ3" s="47" t="e">
        <f t="shared" si="1"/>
        <v>#VALUE!</v>
      </c>
      <c r="AK3" s="47" t="e">
        <f t="shared" si="1"/>
        <v>#VALUE!</v>
      </c>
      <c r="AL3" s="47" t="e">
        <f t="shared" si="1"/>
        <v>#VALUE!</v>
      </c>
      <c r="AM3" s="47" t="e">
        <f t="shared" si="1"/>
        <v>#VALUE!</v>
      </c>
      <c r="AN3" s="47"/>
      <c r="AO3" s="47"/>
      <c r="AP3" s="47" t="str">
        <f>AQ3</f>
        <v/>
      </c>
      <c r="AQ3" s="47" t="str">
        <f>IFERROR(MATCH(AQ2,#REF!,0),"")</f>
        <v/>
      </c>
      <c r="AR3" s="47" t="str">
        <f>AQ3</f>
        <v/>
      </c>
      <c r="AS3" s="47" t="e">
        <f t="shared" ref="AS3:BA3" si="2">AP3+1</f>
        <v>#VALUE!</v>
      </c>
      <c r="AT3" s="47" t="e">
        <f t="shared" si="2"/>
        <v>#VALUE!</v>
      </c>
      <c r="AU3" s="47" t="e">
        <f t="shared" si="2"/>
        <v>#VALUE!</v>
      </c>
      <c r="AV3" s="47" t="e">
        <f t="shared" si="2"/>
        <v>#VALUE!</v>
      </c>
      <c r="AW3" s="47" t="e">
        <f t="shared" si="2"/>
        <v>#VALUE!</v>
      </c>
      <c r="AX3" s="47" t="e">
        <f t="shared" si="2"/>
        <v>#VALUE!</v>
      </c>
      <c r="AY3" s="47" t="e">
        <f t="shared" si="2"/>
        <v>#VALUE!</v>
      </c>
      <c r="AZ3" s="47" t="e">
        <f t="shared" si="2"/>
        <v>#VALUE!</v>
      </c>
      <c r="BA3" s="47" t="e">
        <f t="shared" si="2"/>
        <v>#VALUE!</v>
      </c>
      <c r="BB3" s="47"/>
      <c r="BC3" s="47"/>
      <c r="BD3" s="47" t="str">
        <f>BE3</f>
        <v/>
      </c>
      <c r="BE3" s="47" t="str">
        <f>IFERROR(MATCH(BE2,#REF!,0),"")</f>
        <v/>
      </c>
      <c r="BF3" s="47" t="str">
        <f>BE3</f>
        <v/>
      </c>
      <c r="BG3" s="47" t="e">
        <f t="shared" ref="BG3:BO3" si="3">BD3+1</f>
        <v>#VALUE!</v>
      </c>
      <c r="BH3" s="47" t="e">
        <f t="shared" si="3"/>
        <v>#VALUE!</v>
      </c>
      <c r="BI3" s="47" t="e">
        <f t="shared" si="3"/>
        <v>#VALUE!</v>
      </c>
      <c r="BJ3" s="47" t="e">
        <f t="shared" si="3"/>
        <v>#VALUE!</v>
      </c>
      <c r="BK3" s="47" t="e">
        <f t="shared" si="3"/>
        <v>#VALUE!</v>
      </c>
      <c r="BL3" s="47" t="e">
        <f t="shared" si="3"/>
        <v>#VALUE!</v>
      </c>
      <c r="BM3" s="47" t="e">
        <f t="shared" si="3"/>
        <v>#VALUE!</v>
      </c>
      <c r="BN3" s="47" t="e">
        <f t="shared" si="3"/>
        <v>#VALUE!</v>
      </c>
      <c r="BO3" s="47" t="e">
        <f t="shared" si="3"/>
        <v>#VALUE!</v>
      </c>
      <c r="BP3" s="47"/>
      <c r="BQ3" s="47"/>
      <c r="BR3" s="47" t="str">
        <f>BS3</f>
        <v/>
      </c>
      <c r="BS3" s="47" t="str">
        <f>IFERROR(MATCH(BS2,#REF!,0),"")</f>
        <v/>
      </c>
      <c r="BT3" s="47" t="str">
        <f>BS3</f>
        <v/>
      </c>
      <c r="BU3" s="47" t="e">
        <f t="shared" ref="BU3:CC3" si="4">BR3+1</f>
        <v>#VALUE!</v>
      </c>
      <c r="BV3" s="47" t="e">
        <f t="shared" si="4"/>
        <v>#VALUE!</v>
      </c>
      <c r="BW3" s="47" t="e">
        <f t="shared" si="4"/>
        <v>#VALUE!</v>
      </c>
      <c r="BX3" s="47" t="e">
        <f t="shared" si="4"/>
        <v>#VALUE!</v>
      </c>
      <c r="BY3" s="47" t="e">
        <f t="shared" si="4"/>
        <v>#VALUE!</v>
      </c>
      <c r="BZ3" s="47" t="e">
        <f t="shared" si="4"/>
        <v>#VALUE!</v>
      </c>
      <c r="CA3" s="47" t="e">
        <f t="shared" si="4"/>
        <v>#VALUE!</v>
      </c>
      <c r="CB3" s="47" t="e">
        <f t="shared" si="4"/>
        <v>#VALUE!</v>
      </c>
      <c r="CC3" s="47" t="e">
        <f t="shared" si="4"/>
        <v>#VALUE!</v>
      </c>
      <c r="CD3" s="47"/>
      <c r="CE3" s="47"/>
    </row>
    <row r="4" spans="1:144" ht="18.75" hidden="1" customHeight="1" outlineLevel="1" x14ac:dyDescent="0.25">
      <c r="A4" s="51"/>
      <c r="B4" s="51"/>
      <c r="C4" s="52"/>
      <c r="D4" s="52"/>
      <c r="E4" s="53"/>
      <c r="F4" s="53"/>
      <c r="G4" s="53"/>
      <c r="H4" s="53"/>
      <c r="I4" s="53"/>
      <c r="J4" s="53"/>
      <c r="K4" s="53"/>
      <c r="L4" s="53"/>
      <c r="M4" s="54"/>
      <c r="N4" s="55" t="e">
        <f>ADDRESS(1,O$3,4)&amp;":"&amp;ADDRESS(1000,O$3,4)</f>
        <v>#VALUE!</v>
      </c>
      <c r="O4" s="55"/>
      <c r="P4" s="55"/>
      <c r="Q4" s="56" t="e">
        <f>ADDRESS(1,R$3,4)&amp;":"&amp;ADDRESS(1000,R$3,4)</f>
        <v>#VALUE!</v>
      </c>
      <c r="R4" s="55"/>
      <c r="S4" s="55"/>
      <c r="T4" s="56" t="e">
        <f>ADDRESS(1,U$3,4)&amp;":"&amp;ADDRESS(1000,U$3,4)</f>
        <v>#VALUE!</v>
      </c>
      <c r="U4" s="55"/>
      <c r="V4" s="55"/>
      <c r="W4" s="56" t="e">
        <f>ADDRESS(1,X$3,4)&amp;":"&amp;ADDRESS(1000,X$3,4)</f>
        <v>#VALUE!</v>
      </c>
      <c r="X4" s="55"/>
      <c r="Y4" s="55"/>
      <c r="Z4" s="51"/>
      <c r="AA4" s="51"/>
      <c r="AB4" s="56" t="e">
        <f>ADDRESS(1,AC$3,4)&amp;":"&amp;ADDRESS(1000,AC$3,4)</f>
        <v>#VALUE!</v>
      </c>
      <c r="AC4" s="55"/>
      <c r="AD4" s="55"/>
      <c r="AE4" s="56" t="e">
        <f>ADDRESS(1,AF$3,4)&amp;":"&amp;ADDRESS(1000,AF$3,4)</f>
        <v>#VALUE!</v>
      </c>
      <c r="AF4" s="55"/>
      <c r="AG4" s="55"/>
      <c r="AH4" s="56" t="e">
        <f>ADDRESS(1,AI$3,4)&amp;":"&amp;ADDRESS(1000,AI$3,4)</f>
        <v>#VALUE!</v>
      </c>
      <c r="AI4" s="55"/>
      <c r="AJ4" s="55"/>
      <c r="AK4" s="56" t="e">
        <f>ADDRESS(1,AL$3,4)&amp;":"&amp;ADDRESS(1000,AL$3,4)</f>
        <v>#VALUE!</v>
      </c>
      <c r="AL4" s="55"/>
      <c r="AM4" s="55"/>
      <c r="AN4" s="51"/>
      <c r="AO4" s="51"/>
      <c r="AP4" s="56" t="e">
        <f>ADDRESS(1,AQ$3,4)&amp;":"&amp;ADDRESS(1000,AQ$3,4)</f>
        <v>#VALUE!</v>
      </c>
      <c r="AQ4" s="55"/>
      <c r="AR4" s="55"/>
      <c r="AS4" s="56" t="e">
        <f>ADDRESS(1,AT$3,4)&amp;":"&amp;ADDRESS(1000,AT$3,4)</f>
        <v>#VALUE!</v>
      </c>
      <c r="AT4" s="55"/>
      <c r="AU4" s="55"/>
      <c r="AV4" s="56" t="e">
        <f>ADDRESS(1,AW$3,4)&amp;":"&amp;ADDRESS(1000,AW$3,4)</f>
        <v>#VALUE!</v>
      </c>
      <c r="AW4" s="55"/>
      <c r="AX4" s="55"/>
      <c r="AY4" s="56" t="e">
        <f>ADDRESS(1,AZ$3,4)&amp;":"&amp;ADDRESS(1000,AZ$3,4)</f>
        <v>#VALUE!</v>
      </c>
      <c r="AZ4" s="55"/>
      <c r="BA4" s="55"/>
      <c r="BB4" s="51"/>
      <c r="BC4" s="51"/>
      <c r="BD4" s="56" t="e">
        <f>ADDRESS(1,BE$3,4)&amp;":"&amp;ADDRESS(1000,BE$3,4)</f>
        <v>#VALUE!</v>
      </c>
      <c r="BE4" s="55"/>
      <c r="BF4" s="55"/>
      <c r="BG4" s="56" t="e">
        <f>ADDRESS(1,BH$3,4)&amp;":"&amp;ADDRESS(1000,BH$3,4)</f>
        <v>#VALUE!</v>
      </c>
      <c r="BH4" s="55"/>
      <c r="BI4" s="55"/>
      <c r="BJ4" s="56" t="e">
        <f>ADDRESS(1,BK$3,4)&amp;":"&amp;ADDRESS(1000,BK$3,4)</f>
        <v>#VALUE!</v>
      </c>
      <c r="BK4" s="55"/>
      <c r="BL4" s="55"/>
      <c r="BM4" s="56" t="e">
        <f>ADDRESS(1,BN$3,4)&amp;":"&amp;ADDRESS(1000,BN$3,4)</f>
        <v>#VALUE!</v>
      </c>
      <c r="BN4" s="55"/>
      <c r="BO4" s="55"/>
      <c r="BP4" s="51"/>
      <c r="BQ4" s="51"/>
      <c r="BR4" s="56" t="e">
        <f>ADDRESS(1,BS$3,4)&amp;":"&amp;ADDRESS(1000,BS$3,4)</f>
        <v>#VALUE!</v>
      </c>
      <c r="BS4" s="55"/>
      <c r="BT4" s="55"/>
      <c r="BU4" s="56" t="e">
        <f>ADDRESS(1,BV$3,4)&amp;":"&amp;ADDRESS(1000,BV$3,4)</f>
        <v>#VALUE!</v>
      </c>
      <c r="BV4" s="55"/>
      <c r="BW4" s="55"/>
      <c r="BX4" s="56" t="e">
        <f>ADDRESS(1,BY$3,4)&amp;":"&amp;ADDRESS(1000,BY$3,4)</f>
        <v>#VALUE!</v>
      </c>
      <c r="BY4" s="55"/>
      <c r="BZ4" s="55"/>
      <c r="CA4" s="56" t="e">
        <f>ADDRESS(1,CB$3,4)&amp;":"&amp;ADDRESS(1000,CB$3,4)</f>
        <v>#VALUE!</v>
      </c>
      <c r="CB4" s="55"/>
      <c r="CC4" s="55"/>
      <c r="CD4" s="51"/>
      <c r="CE4" s="51"/>
    </row>
    <row r="5" spans="1:144" ht="12.75" customHeight="1" collapsed="1" x14ac:dyDescent="0.25">
      <c r="A5" s="53"/>
      <c r="B5" s="53"/>
      <c r="C5" s="57" t="s">
        <v>53</v>
      </c>
      <c r="D5" s="58">
        <f ca="1">TODAY()</f>
        <v>45527</v>
      </c>
      <c r="E5" s="59"/>
      <c r="F5" s="59"/>
      <c r="G5" s="60"/>
      <c r="H5" s="61"/>
      <c r="I5" s="62" t="s">
        <v>54</v>
      </c>
      <c r="J5" s="63"/>
      <c r="K5" s="63"/>
      <c r="L5" s="63"/>
      <c r="M5" s="64"/>
      <c r="N5" s="65"/>
      <c r="O5" s="66"/>
      <c r="P5" s="66"/>
      <c r="Q5" s="66"/>
      <c r="R5" s="66" t="s">
        <v>55</v>
      </c>
      <c r="S5" s="66"/>
      <c r="T5" s="66"/>
      <c r="U5" s="66"/>
      <c r="V5" s="66"/>
      <c r="W5" s="66"/>
      <c r="X5" s="66"/>
      <c r="Y5" s="66"/>
      <c r="Z5" s="66"/>
      <c r="AA5" s="67"/>
      <c r="AB5" s="68"/>
      <c r="AC5" s="69"/>
      <c r="AD5" s="69"/>
      <c r="AE5" s="69"/>
      <c r="AF5" s="69"/>
      <c r="AG5" s="68" t="s">
        <v>56</v>
      </c>
      <c r="AH5" s="69"/>
      <c r="AI5" s="69"/>
      <c r="AJ5" s="69"/>
      <c r="AK5" s="69"/>
      <c r="AL5" s="69"/>
      <c r="AM5" s="69"/>
      <c r="AN5" s="69"/>
      <c r="AO5" s="70"/>
      <c r="AP5" s="71"/>
      <c r="AQ5" s="66"/>
      <c r="AR5" s="66"/>
      <c r="AS5" s="66"/>
      <c r="AT5" s="66"/>
      <c r="AU5" s="66"/>
      <c r="AV5" s="71" t="s">
        <v>57</v>
      </c>
      <c r="AW5" s="66"/>
      <c r="AX5" s="66"/>
      <c r="AY5" s="66"/>
      <c r="AZ5" s="66"/>
      <c r="BA5" s="66"/>
      <c r="BB5" s="66"/>
      <c r="BC5" s="67"/>
      <c r="BD5" s="213" t="s">
        <v>58</v>
      </c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4" t="s">
        <v>59</v>
      </c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2"/>
    </row>
    <row r="6" spans="1:144" ht="12" customHeight="1" x14ac:dyDescent="0.25">
      <c r="A6" s="53"/>
      <c r="B6" s="53"/>
      <c r="C6" s="72"/>
      <c r="D6" s="72"/>
      <c r="E6" s="73"/>
      <c r="F6" s="73"/>
      <c r="G6" s="74"/>
      <c r="H6" s="72"/>
      <c r="I6" s="75">
        <v>45217</v>
      </c>
      <c r="J6" s="76"/>
      <c r="K6" s="76"/>
      <c r="L6" s="77"/>
      <c r="M6" s="78" t="s">
        <v>60</v>
      </c>
      <c r="N6" s="79" t="s">
        <v>61</v>
      </c>
      <c r="O6" s="80"/>
      <c r="P6" s="81"/>
      <c r="Q6" s="79" t="s">
        <v>62</v>
      </c>
      <c r="R6" s="80"/>
      <c r="S6" s="81"/>
      <c r="T6" s="79" t="s">
        <v>63</v>
      </c>
      <c r="U6" s="80"/>
      <c r="V6" s="81"/>
      <c r="W6" s="79" t="s">
        <v>64</v>
      </c>
      <c r="X6" s="80"/>
      <c r="Y6" s="81"/>
      <c r="Z6" s="79" t="s">
        <v>65</v>
      </c>
      <c r="AA6" s="81"/>
      <c r="AB6" s="79" t="s">
        <v>66</v>
      </c>
      <c r="AC6" s="80"/>
      <c r="AD6" s="81"/>
      <c r="AE6" s="79" t="s">
        <v>62</v>
      </c>
      <c r="AF6" s="80"/>
      <c r="AG6" s="81"/>
      <c r="AH6" s="79" t="s">
        <v>63</v>
      </c>
      <c r="AI6" s="80"/>
      <c r="AJ6" s="81"/>
      <c r="AK6" s="79" t="s">
        <v>64</v>
      </c>
      <c r="AL6" s="80"/>
      <c r="AM6" s="81"/>
      <c r="AN6" s="79" t="s">
        <v>67</v>
      </c>
      <c r="AO6" s="81"/>
      <c r="AP6" s="79" t="s">
        <v>66</v>
      </c>
      <c r="AQ6" s="80"/>
      <c r="AR6" s="81"/>
      <c r="AS6" s="79" t="s">
        <v>62</v>
      </c>
      <c r="AT6" s="80"/>
      <c r="AU6" s="81"/>
      <c r="AV6" s="79" t="s">
        <v>63</v>
      </c>
      <c r="AW6" s="80"/>
      <c r="AX6" s="81"/>
      <c r="AY6" s="79" t="s">
        <v>64</v>
      </c>
      <c r="AZ6" s="80"/>
      <c r="BA6" s="81"/>
      <c r="BB6" s="79" t="s">
        <v>68</v>
      </c>
      <c r="BC6" s="81"/>
      <c r="BD6" s="210" t="s">
        <v>66</v>
      </c>
      <c r="BE6" s="211"/>
      <c r="BF6" s="212"/>
      <c r="BG6" s="210" t="s">
        <v>62</v>
      </c>
      <c r="BH6" s="211"/>
      <c r="BI6" s="212"/>
      <c r="BJ6" s="210" t="s">
        <v>63</v>
      </c>
      <c r="BK6" s="211"/>
      <c r="BL6" s="212"/>
      <c r="BM6" s="210" t="s">
        <v>64</v>
      </c>
      <c r="BN6" s="211"/>
      <c r="BO6" s="212"/>
      <c r="BP6" s="210" t="s">
        <v>69</v>
      </c>
      <c r="BQ6" s="212"/>
      <c r="BR6" s="210" t="s">
        <v>66</v>
      </c>
      <c r="BS6" s="211"/>
      <c r="BT6" s="212"/>
      <c r="BU6" s="210" t="s">
        <v>62</v>
      </c>
      <c r="BV6" s="211"/>
      <c r="BW6" s="212"/>
      <c r="BX6" s="210" t="s">
        <v>63</v>
      </c>
      <c r="BY6" s="211"/>
      <c r="BZ6" s="212"/>
      <c r="CA6" s="210" t="s">
        <v>64</v>
      </c>
      <c r="CB6" s="211"/>
      <c r="CC6" s="212"/>
      <c r="CD6" s="210" t="s">
        <v>70</v>
      </c>
      <c r="CE6" s="212"/>
    </row>
    <row r="7" spans="1:144" ht="12" customHeight="1" x14ac:dyDescent="0.25">
      <c r="A7" s="53"/>
      <c r="B7" s="53" t="s">
        <v>71</v>
      </c>
      <c r="C7" s="82" t="s">
        <v>72</v>
      </c>
      <c r="D7" s="82" t="s">
        <v>11</v>
      </c>
      <c r="E7" s="83" t="s">
        <v>73</v>
      </c>
      <c r="F7" s="83" t="s">
        <v>74</v>
      </c>
      <c r="G7" s="84" t="s">
        <v>13</v>
      </c>
      <c r="H7" s="82" t="s">
        <v>3</v>
      </c>
      <c r="I7" s="85" t="s">
        <v>75</v>
      </c>
      <c r="J7" s="85" t="s">
        <v>76</v>
      </c>
      <c r="K7" s="85" t="s">
        <v>77</v>
      </c>
      <c r="L7" s="85" t="s">
        <v>78</v>
      </c>
      <c r="M7" s="86" t="s">
        <v>79</v>
      </c>
      <c r="N7" s="87" t="s">
        <v>80</v>
      </c>
      <c r="O7" s="88" t="s">
        <v>81</v>
      </c>
      <c r="P7" s="85" t="s">
        <v>82</v>
      </c>
      <c r="Q7" s="85" t="s">
        <v>83</v>
      </c>
      <c r="R7" s="85" t="s">
        <v>81</v>
      </c>
      <c r="S7" s="85" t="s">
        <v>82</v>
      </c>
      <c r="T7" s="85" t="s">
        <v>83</v>
      </c>
      <c r="U7" s="85" t="s">
        <v>81</v>
      </c>
      <c r="V7" s="85" t="s">
        <v>82</v>
      </c>
      <c r="W7" s="85" t="s">
        <v>83</v>
      </c>
      <c r="X7" s="85" t="s">
        <v>81</v>
      </c>
      <c r="Y7" s="85" t="s">
        <v>82</v>
      </c>
      <c r="Z7" s="85" t="s">
        <v>84</v>
      </c>
      <c r="AA7" s="85" t="s">
        <v>82</v>
      </c>
      <c r="AB7" s="85" t="s">
        <v>80</v>
      </c>
      <c r="AC7" s="85" t="s">
        <v>81</v>
      </c>
      <c r="AD7" s="85" t="s">
        <v>82</v>
      </c>
      <c r="AE7" s="85" t="s">
        <v>83</v>
      </c>
      <c r="AF7" s="85" t="s">
        <v>81</v>
      </c>
      <c r="AG7" s="85" t="s">
        <v>82</v>
      </c>
      <c r="AH7" s="85" t="s">
        <v>83</v>
      </c>
      <c r="AI7" s="85" t="s">
        <v>81</v>
      </c>
      <c r="AJ7" s="85" t="s">
        <v>82</v>
      </c>
      <c r="AK7" s="85" t="s">
        <v>83</v>
      </c>
      <c r="AL7" s="85" t="s">
        <v>81</v>
      </c>
      <c r="AM7" s="85" t="s">
        <v>82</v>
      </c>
      <c r="AN7" s="85" t="s">
        <v>84</v>
      </c>
      <c r="AO7" s="85" t="s">
        <v>82</v>
      </c>
      <c r="AP7" s="87" t="s">
        <v>80</v>
      </c>
      <c r="AQ7" s="88" t="s">
        <v>81</v>
      </c>
      <c r="AR7" s="85" t="s">
        <v>82</v>
      </c>
      <c r="AS7" s="85" t="s">
        <v>83</v>
      </c>
      <c r="AT7" s="85" t="s">
        <v>81</v>
      </c>
      <c r="AU7" s="85" t="s">
        <v>82</v>
      </c>
      <c r="AV7" s="85" t="s">
        <v>83</v>
      </c>
      <c r="AW7" s="85" t="s">
        <v>81</v>
      </c>
      <c r="AX7" s="85" t="s">
        <v>82</v>
      </c>
      <c r="AY7" s="85" t="s">
        <v>83</v>
      </c>
      <c r="AZ7" s="85" t="s">
        <v>81</v>
      </c>
      <c r="BA7" s="85" t="s">
        <v>82</v>
      </c>
      <c r="BB7" s="85" t="s">
        <v>84</v>
      </c>
      <c r="BC7" s="85" t="s">
        <v>82</v>
      </c>
      <c r="BD7" s="85" t="s">
        <v>80</v>
      </c>
      <c r="BE7" s="85" t="s">
        <v>81</v>
      </c>
      <c r="BF7" s="85" t="s">
        <v>82</v>
      </c>
      <c r="BG7" s="85" t="s">
        <v>83</v>
      </c>
      <c r="BH7" s="85" t="s">
        <v>81</v>
      </c>
      <c r="BI7" s="85" t="s">
        <v>82</v>
      </c>
      <c r="BJ7" s="85" t="s">
        <v>83</v>
      </c>
      <c r="BK7" s="85" t="s">
        <v>81</v>
      </c>
      <c r="BL7" s="85" t="s">
        <v>82</v>
      </c>
      <c r="BM7" s="85" t="s">
        <v>83</v>
      </c>
      <c r="BN7" s="85" t="s">
        <v>81</v>
      </c>
      <c r="BO7" s="85" t="s">
        <v>82</v>
      </c>
      <c r="BP7" s="85" t="s">
        <v>84</v>
      </c>
      <c r="BQ7" s="85" t="s">
        <v>82</v>
      </c>
      <c r="BR7" s="87" t="s">
        <v>80</v>
      </c>
      <c r="BS7" s="88" t="s">
        <v>81</v>
      </c>
      <c r="BT7" s="85" t="s">
        <v>82</v>
      </c>
      <c r="BU7" s="85" t="s">
        <v>83</v>
      </c>
      <c r="BV7" s="85" t="s">
        <v>81</v>
      </c>
      <c r="BW7" s="85" t="s">
        <v>82</v>
      </c>
      <c r="BX7" s="85" t="s">
        <v>83</v>
      </c>
      <c r="BY7" s="85" t="s">
        <v>81</v>
      </c>
      <c r="BZ7" s="85" t="s">
        <v>82</v>
      </c>
      <c r="CA7" s="85" t="s">
        <v>83</v>
      </c>
      <c r="CB7" s="85" t="s">
        <v>81</v>
      </c>
      <c r="CC7" s="85" t="s">
        <v>82</v>
      </c>
      <c r="CD7" s="85" t="s">
        <v>84</v>
      </c>
      <c r="CE7" s="85" t="s">
        <v>82</v>
      </c>
    </row>
    <row r="8" spans="1:144" x14ac:dyDescent="0.25">
      <c r="A8" s="89" t="str">
        <f t="shared" ref="A8:A71" si="5">D8&amp;G8&amp;H8</f>
        <v>TGGFareloRUMO</v>
      </c>
      <c r="B8" s="51" t="str">
        <f>IF(SUM(N8:CE8)&gt;0, "S", "N")</f>
        <v>N</v>
      </c>
      <c r="C8" s="90" t="s">
        <v>85</v>
      </c>
      <c r="D8" s="90" t="s">
        <v>86</v>
      </c>
      <c r="E8" s="91" t="s">
        <v>86</v>
      </c>
      <c r="F8" s="92" t="s">
        <v>87</v>
      </c>
      <c r="G8" s="91" t="s">
        <v>88</v>
      </c>
      <c r="H8" s="93" t="s">
        <v>89</v>
      </c>
      <c r="I8" s="94">
        <v>35</v>
      </c>
      <c r="J8" s="94">
        <v>35</v>
      </c>
      <c r="K8" s="95">
        <v>0</v>
      </c>
      <c r="L8" s="94">
        <f t="shared" ref="L8:L16" si="6">IF(K8="","",K8-J8)</f>
        <v>-35</v>
      </c>
      <c r="M8" s="96"/>
      <c r="N8" s="97"/>
      <c r="O8" s="98"/>
      <c r="P8" s="99"/>
      <c r="Q8" s="97">
        <f t="shared" ref="Q8:Q16" si="7">N8+O8-P8</f>
        <v>0</v>
      </c>
      <c r="R8" s="98"/>
      <c r="S8" s="99"/>
      <c r="T8" s="97">
        <f t="shared" ref="T8:T16" si="8">Q8+R8-S8</f>
        <v>0</v>
      </c>
      <c r="U8" s="98"/>
      <c r="V8" s="100"/>
      <c r="W8" s="97">
        <f t="shared" ref="W8:W16" si="9">T8+U8-V8</f>
        <v>0</v>
      </c>
      <c r="X8" s="98"/>
      <c r="Y8" s="99"/>
      <c r="Z8" s="101">
        <f t="shared" ref="Z8:Z16" si="10">N8+O8+R8+U8+X8</f>
        <v>0</v>
      </c>
      <c r="AA8" s="101">
        <f t="shared" ref="AA8:AA16" si="11">P8+S8+V8+Y8</f>
        <v>0</v>
      </c>
      <c r="AB8" s="102">
        <f t="shared" ref="AB8:AB16" si="12">Z8-AA8</f>
        <v>0</v>
      </c>
      <c r="AC8" s="103"/>
      <c r="AD8" s="104"/>
      <c r="AE8" s="102">
        <f t="shared" ref="AE8:AE16" si="13">AB8+AC8-AD8</f>
        <v>0</v>
      </c>
      <c r="AF8" s="103"/>
      <c r="AG8" s="104"/>
      <c r="AH8" s="102">
        <f t="shared" ref="AH8:AH16" si="14">AE8+AF8-AG8</f>
        <v>0</v>
      </c>
      <c r="AI8" s="103"/>
      <c r="AJ8" s="104"/>
      <c r="AK8" s="102">
        <f t="shared" ref="AK8:AK16" si="15">AH8+AI8-AJ8</f>
        <v>0</v>
      </c>
      <c r="AL8" s="103"/>
      <c r="AM8" s="104"/>
      <c r="AN8" s="101">
        <f t="shared" ref="AN8:AN16" si="16">AB8+AC8+AF8+AI8+AL8</f>
        <v>0</v>
      </c>
      <c r="AO8" s="101">
        <f t="shared" ref="AO8:AO16" si="17">AD8+AG8+AJ8+AM8</f>
        <v>0</v>
      </c>
      <c r="AP8" s="97">
        <f t="shared" ref="AP8:AP16" si="18">AN8-AO8</f>
        <v>0</v>
      </c>
      <c r="AQ8" s="98"/>
      <c r="AR8" s="99"/>
      <c r="AS8" s="97">
        <f t="shared" ref="AS8:AS16" si="19">AP8+AQ8-AR8</f>
        <v>0</v>
      </c>
      <c r="AT8" s="98"/>
      <c r="AU8" s="99"/>
      <c r="AV8" s="97">
        <f t="shared" ref="AV8:AV16" si="20">AS8+AT8-AU8</f>
        <v>0</v>
      </c>
      <c r="AW8" s="98"/>
      <c r="AX8" s="100"/>
      <c r="AY8" s="97">
        <f t="shared" ref="AY8:AY16" si="21">AV8+AW8-AX8</f>
        <v>0</v>
      </c>
      <c r="AZ8" s="98"/>
      <c r="BA8" s="99"/>
      <c r="BB8" s="101">
        <f t="shared" ref="BB8:BB16" si="22">AP8+AQ8+AT8+AW8+AZ8</f>
        <v>0</v>
      </c>
      <c r="BC8" s="101">
        <f t="shared" ref="BC8:BC16" si="23">AR8+AU8+AX8+BA8</f>
        <v>0</v>
      </c>
      <c r="BD8" s="102">
        <f t="shared" ref="BD8:BD16" si="24">BB8-BC8</f>
        <v>0</v>
      </c>
      <c r="BE8" s="103"/>
      <c r="BF8" s="104"/>
      <c r="BG8" s="102">
        <f t="shared" ref="BG8:BG16" si="25">BD8+BE8-BF8</f>
        <v>0</v>
      </c>
      <c r="BH8" s="103"/>
      <c r="BI8" s="104"/>
      <c r="BJ8" s="102">
        <f t="shared" ref="BJ8:BJ16" si="26">BG8+BH8-BI8</f>
        <v>0</v>
      </c>
      <c r="BK8" s="103"/>
      <c r="BL8" s="104"/>
      <c r="BM8" s="102">
        <f t="shared" ref="BM8:BM16" si="27">BJ8+BK8-BL8</f>
        <v>0</v>
      </c>
      <c r="BN8" s="103"/>
      <c r="BO8" s="104"/>
      <c r="BP8" s="101">
        <f t="shared" ref="BP8:BP16" si="28">BD8+BE8+BH8+BK8+BN8</f>
        <v>0</v>
      </c>
      <c r="BQ8" s="101">
        <f t="shared" ref="BQ8:BQ16" si="29">BF8+BI8+BL8+BO8</f>
        <v>0</v>
      </c>
      <c r="BR8" s="97">
        <f t="shared" ref="BR8:BR16" si="30">BP8-BQ8</f>
        <v>0</v>
      </c>
      <c r="BS8" s="98"/>
      <c r="BT8" s="99"/>
      <c r="BU8" s="97">
        <f t="shared" ref="BU8:BU16" si="31">BR8+BS8-BT8</f>
        <v>0</v>
      </c>
      <c r="BV8" s="98"/>
      <c r="BW8" s="99"/>
      <c r="BX8" s="97">
        <f t="shared" ref="BX8:BX16" si="32">BU8+BV8-BW8</f>
        <v>0</v>
      </c>
      <c r="BY8" s="98"/>
      <c r="BZ8" s="100"/>
      <c r="CA8" s="97">
        <f t="shared" ref="CA8:CA16" si="33">BX8+BY8-BZ8</f>
        <v>0</v>
      </c>
      <c r="CB8" s="98"/>
      <c r="CC8" s="99"/>
      <c r="CD8" s="101">
        <f t="shared" ref="CD8:CD16" si="34">BR8+BS8+BV8+BY8+CB8</f>
        <v>0</v>
      </c>
      <c r="CE8" s="101">
        <f t="shared" ref="CE8:CE16" si="35">BT8+BW8+BZ8+CC8</f>
        <v>0</v>
      </c>
      <c r="ED8" t="s">
        <v>85</v>
      </c>
      <c r="EE8" t="s">
        <v>89</v>
      </c>
      <c r="EF8" t="s">
        <v>141</v>
      </c>
      <c r="EG8" t="s">
        <v>145</v>
      </c>
      <c r="EH8" t="s">
        <v>146</v>
      </c>
      <c r="EI8" t="s">
        <v>147</v>
      </c>
      <c r="EJ8" t="s">
        <v>147</v>
      </c>
      <c r="EK8" t="s">
        <v>147</v>
      </c>
      <c r="EM8" t="s">
        <v>89</v>
      </c>
      <c r="EN8" t="s">
        <v>148</v>
      </c>
    </row>
    <row r="9" spans="1:144" x14ac:dyDescent="0.25">
      <c r="A9" s="89" t="str">
        <f t="shared" si="5"/>
        <v>TGGFareloMRS</v>
      </c>
      <c r="B9" s="51" t="str">
        <f t="shared" ref="B9:B72" si="36">IF(SUM(N9:CE9)&gt;0, "S", "N")</f>
        <v>N</v>
      </c>
      <c r="C9" s="105" t="s">
        <v>85</v>
      </c>
      <c r="D9" s="105" t="s">
        <v>86</v>
      </c>
      <c r="E9" s="106" t="s">
        <v>86</v>
      </c>
      <c r="F9" s="107" t="s">
        <v>87</v>
      </c>
      <c r="G9" s="106" t="s">
        <v>88</v>
      </c>
      <c r="H9" s="108" t="s">
        <v>17</v>
      </c>
      <c r="I9" s="109">
        <v>0</v>
      </c>
      <c r="J9" s="109">
        <v>0</v>
      </c>
      <c r="K9" s="110">
        <v>0</v>
      </c>
      <c r="L9" s="109">
        <f t="shared" si="6"/>
        <v>0</v>
      </c>
      <c r="M9" s="111"/>
      <c r="N9" s="112"/>
      <c r="O9" s="113"/>
      <c r="P9" s="114"/>
      <c r="Q9" s="112">
        <f t="shared" si="7"/>
        <v>0</v>
      </c>
      <c r="R9" s="113"/>
      <c r="S9" s="114"/>
      <c r="T9" s="112">
        <f t="shared" si="8"/>
        <v>0</v>
      </c>
      <c r="U9" s="113"/>
      <c r="V9" s="114"/>
      <c r="W9" s="112">
        <f t="shared" si="9"/>
        <v>0</v>
      </c>
      <c r="X9" s="113"/>
      <c r="Y9" s="114"/>
      <c r="Z9" s="115">
        <f t="shared" si="10"/>
        <v>0</v>
      </c>
      <c r="AA9" s="115">
        <f t="shared" si="11"/>
        <v>0</v>
      </c>
      <c r="AB9" s="116">
        <f t="shared" si="12"/>
        <v>0</v>
      </c>
      <c r="AC9" s="117"/>
      <c r="AD9" s="118"/>
      <c r="AE9" s="116">
        <f t="shared" si="13"/>
        <v>0</v>
      </c>
      <c r="AF9" s="117"/>
      <c r="AG9" s="118"/>
      <c r="AH9" s="116">
        <f t="shared" si="14"/>
        <v>0</v>
      </c>
      <c r="AI9" s="117"/>
      <c r="AJ9" s="118"/>
      <c r="AK9" s="116">
        <f t="shared" si="15"/>
        <v>0</v>
      </c>
      <c r="AL9" s="117"/>
      <c r="AM9" s="118"/>
      <c r="AN9" s="115">
        <f t="shared" si="16"/>
        <v>0</v>
      </c>
      <c r="AO9" s="115">
        <f t="shared" si="17"/>
        <v>0</v>
      </c>
      <c r="AP9" s="112">
        <f t="shared" si="18"/>
        <v>0</v>
      </c>
      <c r="AQ9" s="113"/>
      <c r="AR9" s="114"/>
      <c r="AS9" s="112">
        <f t="shared" si="19"/>
        <v>0</v>
      </c>
      <c r="AT9" s="113"/>
      <c r="AU9" s="114"/>
      <c r="AV9" s="112">
        <f t="shared" si="20"/>
        <v>0</v>
      </c>
      <c r="AW9" s="113"/>
      <c r="AX9" s="114"/>
      <c r="AY9" s="112">
        <f t="shared" si="21"/>
        <v>0</v>
      </c>
      <c r="AZ9" s="113"/>
      <c r="BA9" s="114"/>
      <c r="BB9" s="115">
        <f t="shared" si="22"/>
        <v>0</v>
      </c>
      <c r="BC9" s="115">
        <f t="shared" si="23"/>
        <v>0</v>
      </c>
      <c r="BD9" s="116">
        <f t="shared" si="24"/>
        <v>0</v>
      </c>
      <c r="BE9" s="117"/>
      <c r="BF9" s="118"/>
      <c r="BG9" s="116">
        <f t="shared" si="25"/>
        <v>0</v>
      </c>
      <c r="BH9" s="117"/>
      <c r="BI9" s="118"/>
      <c r="BJ9" s="116">
        <f t="shared" si="26"/>
        <v>0</v>
      </c>
      <c r="BK9" s="117"/>
      <c r="BL9" s="118"/>
      <c r="BM9" s="116">
        <f t="shared" si="27"/>
        <v>0</v>
      </c>
      <c r="BN9" s="117"/>
      <c r="BO9" s="118"/>
      <c r="BP9" s="115">
        <f t="shared" si="28"/>
        <v>0</v>
      </c>
      <c r="BQ9" s="115">
        <f t="shared" si="29"/>
        <v>0</v>
      </c>
      <c r="BR9" s="112">
        <f t="shared" si="30"/>
        <v>0</v>
      </c>
      <c r="BS9" s="113"/>
      <c r="BT9" s="114"/>
      <c r="BU9" s="112">
        <f t="shared" si="31"/>
        <v>0</v>
      </c>
      <c r="BV9" s="113"/>
      <c r="BW9" s="114"/>
      <c r="BX9" s="112">
        <f t="shared" si="32"/>
        <v>0</v>
      </c>
      <c r="BY9" s="113"/>
      <c r="BZ9" s="114"/>
      <c r="CA9" s="112">
        <f t="shared" si="33"/>
        <v>0</v>
      </c>
      <c r="CB9" s="113"/>
      <c r="CC9" s="114"/>
      <c r="CD9" s="115">
        <f t="shared" si="34"/>
        <v>0</v>
      </c>
      <c r="CE9" s="115">
        <f t="shared" si="35"/>
        <v>0</v>
      </c>
      <c r="ED9" t="s">
        <v>85</v>
      </c>
      <c r="EE9" t="s">
        <v>17</v>
      </c>
      <c r="EF9" t="s">
        <v>141</v>
      </c>
      <c r="EG9" t="s">
        <v>145</v>
      </c>
      <c r="EH9" t="s">
        <v>149</v>
      </c>
      <c r="EI9" t="s">
        <v>150</v>
      </c>
      <c r="EJ9" t="s">
        <v>151</v>
      </c>
      <c r="EK9" t="s">
        <v>150</v>
      </c>
      <c r="EM9" t="s">
        <v>17</v>
      </c>
      <c r="EN9" t="s">
        <v>148</v>
      </c>
    </row>
    <row r="10" spans="1:144" x14ac:dyDescent="0.25">
      <c r="A10" s="89" t="str">
        <f t="shared" si="5"/>
        <v>TGGFareloVLI</v>
      </c>
      <c r="B10" s="51" t="str">
        <f t="shared" si="36"/>
        <v>N</v>
      </c>
      <c r="C10" s="105" t="s">
        <v>85</v>
      </c>
      <c r="D10" s="105" t="s">
        <v>86</v>
      </c>
      <c r="E10" s="106" t="s">
        <v>86</v>
      </c>
      <c r="F10" s="107" t="s">
        <v>87</v>
      </c>
      <c r="G10" s="106" t="s">
        <v>88</v>
      </c>
      <c r="H10" s="108" t="s">
        <v>90</v>
      </c>
      <c r="I10" s="109">
        <v>77</v>
      </c>
      <c r="J10" s="109">
        <v>0</v>
      </c>
      <c r="K10" s="110">
        <v>0</v>
      </c>
      <c r="L10" s="109">
        <f t="shared" si="6"/>
        <v>0</v>
      </c>
      <c r="M10" s="111"/>
      <c r="N10" s="112"/>
      <c r="O10" s="113"/>
      <c r="P10" s="114"/>
      <c r="Q10" s="112">
        <f t="shared" si="7"/>
        <v>0</v>
      </c>
      <c r="R10" s="113"/>
      <c r="S10" s="114"/>
      <c r="T10" s="112">
        <f t="shared" si="8"/>
        <v>0</v>
      </c>
      <c r="U10" s="113"/>
      <c r="V10" s="114"/>
      <c r="W10" s="112">
        <f t="shared" si="9"/>
        <v>0</v>
      </c>
      <c r="X10" s="113"/>
      <c r="Y10" s="114"/>
      <c r="Z10" s="115">
        <f t="shared" si="10"/>
        <v>0</v>
      </c>
      <c r="AA10" s="115">
        <f t="shared" si="11"/>
        <v>0</v>
      </c>
      <c r="AB10" s="116">
        <f t="shared" si="12"/>
        <v>0</v>
      </c>
      <c r="AC10" s="117"/>
      <c r="AD10" s="118"/>
      <c r="AE10" s="116">
        <f t="shared" si="13"/>
        <v>0</v>
      </c>
      <c r="AF10" s="117"/>
      <c r="AG10" s="118"/>
      <c r="AH10" s="116">
        <f t="shared" si="14"/>
        <v>0</v>
      </c>
      <c r="AI10" s="117"/>
      <c r="AJ10" s="118"/>
      <c r="AK10" s="116">
        <f t="shared" si="15"/>
        <v>0</v>
      </c>
      <c r="AL10" s="117"/>
      <c r="AM10" s="118"/>
      <c r="AN10" s="115">
        <f t="shared" si="16"/>
        <v>0</v>
      </c>
      <c r="AO10" s="115">
        <f t="shared" si="17"/>
        <v>0</v>
      </c>
      <c r="AP10" s="112">
        <f t="shared" si="18"/>
        <v>0</v>
      </c>
      <c r="AQ10" s="113"/>
      <c r="AR10" s="114"/>
      <c r="AS10" s="112">
        <f t="shared" si="19"/>
        <v>0</v>
      </c>
      <c r="AT10" s="113"/>
      <c r="AU10" s="114"/>
      <c r="AV10" s="112">
        <f t="shared" si="20"/>
        <v>0</v>
      </c>
      <c r="AW10" s="113"/>
      <c r="AX10" s="114"/>
      <c r="AY10" s="112">
        <f t="shared" si="21"/>
        <v>0</v>
      </c>
      <c r="AZ10" s="113"/>
      <c r="BA10" s="114"/>
      <c r="BB10" s="115">
        <f t="shared" si="22"/>
        <v>0</v>
      </c>
      <c r="BC10" s="115">
        <f t="shared" si="23"/>
        <v>0</v>
      </c>
      <c r="BD10" s="116">
        <f t="shared" si="24"/>
        <v>0</v>
      </c>
      <c r="BE10" s="117"/>
      <c r="BF10" s="118"/>
      <c r="BG10" s="116">
        <f t="shared" si="25"/>
        <v>0</v>
      </c>
      <c r="BH10" s="117"/>
      <c r="BI10" s="118"/>
      <c r="BJ10" s="116">
        <f t="shared" si="26"/>
        <v>0</v>
      </c>
      <c r="BK10" s="117"/>
      <c r="BL10" s="118"/>
      <c r="BM10" s="116">
        <f t="shared" si="27"/>
        <v>0</v>
      </c>
      <c r="BN10" s="117"/>
      <c r="BO10" s="118"/>
      <c r="BP10" s="115">
        <f t="shared" si="28"/>
        <v>0</v>
      </c>
      <c r="BQ10" s="115">
        <f t="shared" si="29"/>
        <v>0</v>
      </c>
      <c r="BR10" s="112">
        <f t="shared" si="30"/>
        <v>0</v>
      </c>
      <c r="BS10" s="113"/>
      <c r="BT10" s="114"/>
      <c r="BU10" s="112">
        <f t="shared" si="31"/>
        <v>0</v>
      </c>
      <c r="BV10" s="113"/>
      <c r="BW10" s="114"/>
      <c r="BX10" s="112">
        <f t="shared" si="32"/>
        <v>0</v>
      </c>
      <c r="BY10" s="113"/>
      <c r="BZ10" s="114"/>
      <c r="CA10" s="112">
        <f t="shared" si="33"/>
        <v>0</v>
      </c>
      <c r="CB10" s="113"/>
      <c r="CC10" s="114"/>
      <c r="CD10" s="115">
        <f t="shared" si="34"/>
        <v>0</v>
      </c>
      <c r="CE10" s="115">
        <f t="shared" si="35"/>
        <v>0</v>
      </c>
      <c r="ED10" t="s">
        <v>85</v>
      </c>
      <c r="EE10" t="s">
        <v>90</v>
      </c>
      <c r="EF10" t="s">
        <v>141</v>
      </c>
      <c r="EG10" t="s">
        <v>145</v>
      </c>
      <c r="EH10" t="s">
        <v>152</v>
      </c>
      <c r="EI10" t="s">
        <v>153</v>
      </c>
      <c r="EJ10" t="s">
        <v>154</v>
      </c>
      <c r="EK10" t="s">
        <v>153</v>
      </c>
      <c r="EM10" t="s">
        <v>90</v>
      </c>
      <c r="EN10" t="s">
        <v>155</v>
      </c>
    </row>
    <row r="11" spans="1:144" x14ac:dyDescent="0.25">
      <c r="A11" s="89" t="str">
        <f t="shared" si="5"/>
        <v>TGGMilhoRUMO</v>
      </c>
      <c r="B11" s="51" t="str">
        <f t="shared" si="36"/>
        <v>N</v>
      </c>
      <c r="C11" s="90" t="s">
        <v>85</v>
      </c>
      <c r="D11" s="90" t="s">
        <v>86</v>
      </c>
      <c r="E11" s="91" t="s">
        <v>86</v>
      </c>
      <c r="F11" s="92" t="s">
        <v>87</v>
      </c>
      <c r="G11" s="91" t="s">
        <v>91</v>
      </c>
      <c r="H11" s="93" t="s">
        <v>89</v>
      </c>
      <c r="I11" s="94">
        <v>0</v>
      </c>
      <c r="J11" s="94">
        <v>0</v>
      </c>
      <c r="K11" s="95">
        <v>0</v>
      </c>
      <c r="L11" s="94">
        <f t="shared" si="6"/>
        <v>0</v>
      </c>
      <c r="M11" s="96"/>
      <c r="N11" s="97"/>
      <c r="O11" s="98"/>
      <c r="P11" s="99"/>
      <c r="Q11" s="97">
        <f t="shared" si="7"/>
        <v>0</v>
      </c>
      <c r="R11" s="98"/>
      <c r="S11" s="99"/>
      <c r="T11" s="97">
        <f t="shared" si="8"/>
        <v>0</v>
      </c>
      <c r="U11" s="98"/>
      <c r="V11" s="100"/>
      <c r="W11" s="97">
        <f t="shared" si="9"/>
        <v>0</v>
      </c>
      <c r="X11" s="98"/>
      <c r="Y11" s="99"/>
      <c r="Z11" s="101">
        <f t="shared" si="10"/>
        <v>0</v>
      </c>
      <c r="AA11" s="101">
        <f t="shared" si="11"/>
        <v>0</v>
      </c>
      <c r="AB11" s="102">
        <f t="shared" si="12"/>
        <v>0</v>
      </c>
      <c r="AC11" s="103"/>
      <c r="AD11" s="104"/>
      <c r="AE11" s="102">
        <f t="shared" si="13"/>
        <v>0</v>
      </c>
      <c r="AF11" s="103"/>
      <c r="AG11" s="104"/>
      <c r="AH11" s="102">
        <f t="shared" si="14"/>
        <v>0</v>
      </c>
      <c r="AI11" s="103"/>
      <c r="AJ11" s="104"/>
      <c r="AK11" s="102">
        <f t="shared" si="15"/>
        <v>0</v>
      </c>
      <c r="AL11" s="103"/>
      <c r="AM11" s="104"/>
      <c r="AN11" s="101">
        <f t="shared" si="16"/>
        <v>0</v>
      </c>
      <c r="AO11" s="101">
        <f t="shared" si="17"/>
        <v>0</v>
      </c>
      <c r="AP11" s="97">
        <f t="shared" si="18"/>
        <v>0</v>
      </c>
      <c r="AQ11" s="98"/>
      <c r="AR11" s="99"/>
      <c r="AS11" s="97">
        <f t="shared" si="19"/>
        <v>0</v>
      </c>
      <c r="AT11" s="98"/>
      <c r="AU11" s="99"/>
      <c r="AV11" s="97">
        <f t="shared" si="20"/>
        <v>0</v>
      </c>
      <c r="AW11" s="98"/>
      <c r="AX11" s="100"/>
      <c r="AY11" s="97">
        <f t="shared" si="21"/>
        <v>0</v>
      </c>
      <c r="AZ11" s="98"/>
      <c r="BA11" s="99"/>
      <c r="BB11" s="101">
        <f t="shared" si="22"/>
        <v>0</v>
      </c>
      <c r="BC11" s="101">
        <f t="shared" si="23"/>
        <v>0</v>
      </c>
      <c r="BD11" s="102">
        <f t="shared" si="24"/>
        <v>0</v>
      </c>
      <c r="BE11" s="103"/>
      <c r="BF11" s="104"/>
      <c r="BG11" s="102">
        <f t="shared" si="25"/>
        <v>0</v>
      </c>
      <c r="BH11" s="103"/>
      <c r="BI11" s="104"/>
      <c r="BJ11" s="102">
        <f t="shared" si="26"/>
        <v>0</v>
      </c>
      <c r="BK11" s="103"/>
      <c r="BL11" s="104"/>
      <c r="BM11" s="102">
        <f t="shared" si="27"/>
        <v>0</v>
      </c>
      <c r="BN11" s="103"/>
      <c r="BO11" s="104"/>
      <c r="BP11" s="101">
        <f t="shared" si="28"/>
        <v>0</v>
      </c>
      <c r="BQ11" s="101">
        <f t="shared" si="29"/>
        <v>0</v>
      </c>
      <c r="BR11" s="97">
        <f t="shared" si="30"/>
        <v>0</v>
      </c>
      <c r="BS11" s="98"/>
      <c r="BT11" s="99"/>
      <c r="BU11" s="97">
        <f t="shared" si="31"/>
        <v>0</v>
      </c>
      <c r="BV11" s="98"/>
      <c r="BW11" s="99"/>
      <c r="BX11" s="97">
        <f t="shared" si="32"/>
        <v>0</v>
      </c>
      <c r="BY11" s="98"/>
      <c r="BZ11" s="100"/>
      <c r="CA11" s="97">
        <f t="shared" si="33"/>
        <v>0</v>
      </c>
      <c r="CB11" s="98"/>
      <c r="CC11" s="99"/>
      <c r="CD11" s="101">
        <f t="shared" si="34"/>
        <v>0</v>
      </c>
      <c r="CE11" s="101">
        <f t="shared" si="35"/>
        <v>0</v>
      </c>
      <c r="ED11" t="s">
        <v>85</v>
      </c>
      <c r="EE11" t="s">
        <v>89</v>
      </c>
      <c r="EF11" t="s">
        <v>141</v>
      </c>
      <c r="EG11" t="s">
        <v>156</v>
      </c>
      <c r="EH11" t="s">
        <v>146</v>
      </c>
      <c r="EI11" t="s">
        <v>157</v>
      </c>
      <c r="EJ11" t="s">
        <v>157</v>
      </c>
      <c r="EK11" t="s">
        <v>157</v>
      </c>
    </row>
    <row r="12" spans="1:144" x14ac:dyDescent="0.25">
      <c r="A12" s="89" t="str">
        <f t="shared" si="5"/>
        <v>TGGMilhoMRS</v>
      </c>
      <c r="B12" s="51" t="str">
        <f t="shared" si="36"/>
        <v>N</v>
      </c>
      <c r="C12" s="105" t="s">
        <v>85</v>
      </c>
      <c r="D12" s="105" t="s">
        <v>86</v>
      </c>
      <c r="E12" s="106" t="s">
        <v>86</v>
      </c>
      <c r="F12" s="107" t="s">
        <v>87</v>
      </c>
      <c r="G12" s="106" t="s">
        <v>91</v>
      </c>
      <c r="H12" s="119" t="s">
        <v>17</v>
      </c>
      <c r="I12" s="109">
        <v>0</v>
      </c>
      <c r="J12" s="109">
        <v>0</v>
      </c>
      <c r="K12" s="110">
        <v>0</v>
      </c>
      <c r="L12" s="109">
        <f t="shared" si="6"/>
        <v>0</v>
      </c>
      <c r="M12" s="111"/>
      <c r="N12" s="112"/>
      <c r="O12" s="113"/>
      <c r="P12" s="114"/>
      <c r="Q12" s="112">
        <f t="shared" si="7"/>
        <v>0</v>
      </c>
      <c r="R12" s="113"/>
      <c r="S12" s="114"/>
      <c r="T12" s="112">
        <f t="shared" si="8"/>
        <v>0</v>
      </c>
      <c r="U12" s="113"/>
      <c r="V12" s="114"/>
      <c r="W12" s="112">
        <f t="shared" si="9"/>
        <v>0</v>
      </c>
      <c r="X12" s="113"/>
      <c r="Y12" s="114"/>
      <c r="Z12" s="115">
        <f t="shared" si="10"/>
        <v>0</v>
      </c>
      <c r="AA12" s="115">
        <f t="shared" si="11"/>
        <v>0</v>
      </c>
      <c r="AB12" s="116">
        <f t="shared" si="12"/>
        <v>0</v>
      </c>
      <c r="AC12" s="117"/>
      <c r="AD12" s="118"/>
      <c r="AE12" s="116">
        <f t="shared" si="13"/>
        <v>0</v>
      </c>
      <c r="AF12" s="117"/>
      <c r="AG12" s="118"/>
      <c r="AH12" s="116">
        <f t="shared" si="14"/>
        <v>0</v>
      </c>
      <c r="AI12" s="117"/>
      <c r="AJ12" s="118"/>
      <c r="AK12" s="116">
        <f t="shared" si="15"/>
        <v>0</v>
      </c>
      <c r="AL12" s="117"/>
      <c r="AM12" s="118"/>
      <c r="AN12" s="115">
        <f t="shared" si="16"/>
        <v>0</v>
      </c>
      <c r="AO12" s="115">
        <f t="shared" si="17"/>
        <v>0</v>
      </c>
      <c r="AP12" s="112">
        <f t="shared" si="18"/>
        <v>0</v>
      </c>
      <c r="AQ12" s="113"/>
      <c r="AR12" s="114"/>
      <c r="AS12" s="112">
        <f t="shared" si="19"/>
        <v>0</v>
      </c>
      <c r="AT12" s="113"/>
      <c r="AU12" s="114"/>
      <c r="AV12" s="112">
        <f t="shared" si="20"/>
        <v>0</v>
      </c>
      <c r="AW12" s="113"/>
      <c r="AX12" s="114"/>
      <c r="AY12" s="112">
        <f t="shared" si="21"/>
        <v>0</v>
      </c>
      <c r="AZ12" s="113"/>
      <c r="BA12" s="114"/>
      <c r="BB12" s="115">
        <f t="shared" si="22"/>
        <v>0</v>
      </c>
      <c r="BC12" s="115">
        <f t="shared" si="23"/>
        <v>0</v>
      </c>
      <c r="BD12" s="116">
        <f t="shared" si="24"/>
        <v>0</v>
      </c>
      <c r="BE12" s="117"/>
      <c r="BF12" s="118"/>
      <c r="BG12" s="116">
        <f t="shared" si="25"/>
        <v>0</v>
      </c>
      <c r="BH12" s="117"/>
      <c r="BI12" s="118"/>
      <c r="BJ12" s="116">
        <f t="shared" si="26"/>
        <v>0</v>
      </c>
      <c r="BK12" s="117"/>
      <c r="BL12" s="118"/>
      <c r="BM12" s="116">
        <f t="shared" si="27"/>
        <v>0</v>
      </c>
      <c r="BN12" s="117"/>
      <c r="BO12" s="118"/>
      <c r="BP12" s="115">
        <f t="shared" si="28"/>
        <v>0</v>
      </c>
      <c r="BQ12" s="115">
        <f t="shared" si="29"/>
        <v>0</v>
      </c>
      <c r="BR12" s="112">
        <f t="shared" si="30"/>
        <v>0</v>
      </c>
      <c r="BS12" s="113"/>
      <c r="BT12" s="114"/>
      <c r="BU12" s="112">
        <f t="shared" si="31"/>
        <v>0</v>
      </c>
      <c r="BV12" s="113"/>
      <c r="BW12" s="114"/>
      <c r="BX12" s="112">
        <f t="shared" si="32"/>
        <v>0</v>
      </c>
      <c r="BY12" s="113"/>
      <c r="BZ12" s="114"/>
      <c r="CA12" s="112">
        <f t="shared" si="33"/>
        <v>0</v>
      </c>
      <c r="CB12" s="113"/>
      <c r="CC12" s="114"/>
      <c r="CD12" s="115">
        <f t="shared" si="34"/>
        <v>0</v>
      </c>
      <c r="CE12" s="115">
        <f t="shared" si="35"/>
        <v>0</v>
      </c>
      <c r="ED12" t="s">
        <v>85</v>
      </c>
      <c r="EE12" t="s">
        <v>17</v>
      </c>
      <c r="EF12" t="s">
        <v>141</v>
      </c>
      <c r="EG12" t="s">
        <v>156</v>
      </c>
      <c r="EH12" t="s">
        <v>149</v>
      </c>
      <c r="EI12" t="s">
        <v>158</v>
      </c>
      <c r="EJ12" t="s">
        <v>151</v>
      </c>
      <c r="EK12" t="s">
        <v>158</v>
      </c>
      <c r="EM12" t="s">
        <v>159</v>
      </c>
      <c r="EN12" t="s">
        <v>141</v>
      </c>
    </row>
    <row r="13" spans="1:144" x14ac:dyDescent="0.25">
      <c r="A13" s="89" t="str">
        <f t="shared" si="5"/>
        <v>TGGMilhoVLI</v>
      </c>
      <c r="B13" s="51" t="str">
        <f t="shared" si="36"/>
        <v>N</v>
      </c>
      <c r="C13" s="105" t="s">
        <v>85</v>
      </c>
      <c r="D13" s="105" t="s">
        <v>86</v>
      </c>
      <c r="E13" s="106" t="s">
        <v>86</v>
      </c>
      <c r="F13" s="107" t="s">
        <v>87</v>
      </c>
      <c r="G13" s="106" t="s">
        <v>91</v>
      </c>
      <c r="H13" s="108" t="s">
        <v>90</v>
      </c>
      <c r="I13" s="109">
        <v>0</v>
      </c>
      <c r="J13" s="109">
        <v>0</v>
      </c>
      <c r="K13" s="110">
        <v>0</v>
      </c>
      <c r="L13" s="109">
        <f t="shared" si="6"/>
        <v>0</v>
      </c>
      <c r="M13" s="111"/>
      <c r="N13" s="112"/>
      <c r="O13" s="113"/>
      <c r="P13" s="114"/>
      <c r="Q13" s="112">
        <f t="shared" si="7"/>
        <v>0</v>
      </c>
      <c r="R13" s="113"/>
      <c r="S13" s="114"/>
      <c r="T13" s="112">
        <f t="shared" si="8"/>
        <v>0</v>
      </c>
      <c r="U13" s="113"/>
      <c r="V13" s="114"/>
      <c r="W13" s="112">
        <f t="shared" si="9"/>
        <v>0</v>
      </c>
      <c r="X13" s="113"/>
      <c r="Y13" s="114"/>
      <c r="Z13" s="115">
        <f t="shared" si="10"/>
        <v>0</v>
      </c>
      <c r="AA13" s="115">
        <f t="shared" si="11"/>
        <v>0</v>
      </c>
      <c r="AB13" s="116">
        <f t="shared" si="12"/>
        <v>0</v>
      </c>
      <c r="AC13" s="117"/>
      <c r="AD13" s="118"/>
      <c r="AE13" s="116">
        <f t="shared" si="13"/>
        <v>0</v>
      </c>
      <c r="AF13" s="117"/>
      <c r="AG13" s="118"/>
      <c r="AH13" s="116">
        <f t="shared" si="14"/>
        <v>0</v>
      </c>
      <c r="AI13" s="117"/>
      <c r="AJ13" s="118"/>
      <c r="AK13" s="116">
        <f t="shared" si="15"/>
        <v>0</v>
      </c>
      <c r="AL13" s="117"/>
      <c r="AM13" s="118"/>
      <c r="AN13" s="115">
        <f t="shared" si="16"/>
        <v>0</v>
      </c>
      <c r="AO13" s="115">
        <f t="shared" si="17"/>
        <v>0</v>
      </c>
      <c r="AP13" s="112">
        <f t="shared" si="18"/>
        <v>0</v>
      </c>
      <c r="AQ13" s="113"/>
      <c r="AR13" s="114"/>
      <c r="AS13" s="112">
        <f t="shared" si="19"/>
        <v>0</v>
      </c>
      <c r="AT13" s="113"/>
      <c r="AU13" s="114"/>
      <c r="AV13" s="112">
        <f t="shared" si="20"/>
        <v>0</v>
      </c>
      <c r="AW13" s="113"/>
      <c r="AX13" s="114"/>
      <c r="AY13" s="112">
        <f t="shared" si="21"/>
        <v>0</v>
      </c>
      <c r="AZ13" s="113"/>
      <c r="BA13" s="114"/>
      <c r="BB13" s="115">
        <f t="shared" si="22"/>
        <v>0</v>
      </c>
      <c r="BC13" s="115">
        <f t="shared" si="23"/>
        <v>0</v>
      </c>
      <c r="BD13" s="116">
        <f t="shared" si="24"/>
        <v>0</v>
      </c>
      <c r="BE13" s="117"/>
      <c r="BF13" s="118"/>
      <c r="BG13" s="116">
        <f t="shared" si="25"/>
        <v>0</v>
      </c>
      <c r="BH13" s="117"/>
      <c r="BI13" s="118"/>
      <c r="BJ13" s="116">
        <f t="shared" si="26"/>
        <v>0</v>
      </c>
      <c r="BK13" s="117"/>
      <c r="BL13" s="118"/>
      <c r="BM13" s="116">
        <f t="shared" si="27"/>
        <v>0</v>
      </c>
      <c r="BN13" s="117"/>
      <c r="BO13" s="118"/>
      <c r="BP13" s="115">
        <f t="shared" si="28"/>
        <v>0</v>
      </c>
      <c r="BQ13" s="115">
        <f t="shared" si="29"/>
        <v>0</v>
      </c>
      <c r="BR13" s="112">
        <f t="shared" si="30"/>
        <v>0</v>
      </c>
      <c r="BS13" s="113"/>
      <c r="BT13" s="114"/>
      <c r="BU13" s="112">
        <f t="shared" si="31"/>
        <v>0</v>
      </c>
      <c r="BV13" s="113"/>
      <c r="BW13" s="114"/>
      <c r="BX13" s="112">
        <f t="shared" si="32"/>
        <v>0</v>
      </c>
      <c r="BY13" s="113"/>
      <c r="BZ13" s="114"/>
      <c r="CA13" s="112">
        <f t="shared" si="33"/>
        <v>0</v>
      </c>
      <c r="CB13" s="113"/>
      <c r="CC13" s="114"/>
      <c r="CD13" s="115">
        <f t="shared" si="34"/>
        <v>0</v>
      </c>
      <c r="CE13" s="115">
        <f t="shared" si="35"/>
        <v>0</v>
      </c>
      <c r="ED13" t="s">
        <v>85</v>
      </c>
      <c r="EE13" t="s">
        <v>90</v>
      </c>
      <c r="EF13" t="s">
        <v>141</v>
      </c>
      <c r="EG13" t="s">
        <v>156</v>
      </c>
      <c r="EH13" t="s">
        <v>152</v>
      </c>
      <c r="EI13" t="s">
        <v>160</v>
      </c>
      <c r="EJ13" t="s">
        <v>154</v>
      </c>
      <c r="EK13" t="s">
        <v>160</v>
      </c>
      <c r="EM13" t="s">
        <v>161</v>
      </c>
      <c r="EN13" t="s">
        <v>141</v>
      </c>
    </row>
    <row r="14" spans="1:144" x14ac:dyDescent="0.25">
      <c r="A14" s="89" t="str">
        <f t="shared" si="5"/>
        <v>TGGSojaRUMO</v>
      </c>
      <c r="B14" s="51" t="str">
        <f t="shared" si="36"/>
        <v>N</v>
      </c>
      <c r="C14" s="90" t="s">
        <v>85</v>
      </c>
      <c r="D14" s="90" t="s">
        <v>86</v>
      </c>
      <c r="E14" s="91" t="s">
        <v>86</v>
      </c>
      <c r="F14" s="92" t="s">
        <v>87</v>
      </c>
      <c r="G14" s="91" t="s">
        <v>92</v>
      </c>
      <c r="H14" s="93" t="s">
        <v>89</v>
      </c>
      <c r="I14" s="94">
        <v>29</v>
      </c>
      <c r="J14" s="94">
        <v>70</v>
      </c>
      <c r="K14" s="95">
        <v>0</v>
      </c>
      <c r="L14" s="94">
        <f t="shared" si="6"/>
        <v>-70</v>
      </c>
      <c r="M14" s="96"/>
      <c r="N14" s="97"/>
      <c r="O14" s="98"/>
      <c r="P14" s="99"/>
      <c r="Q14" s="97">
        <f t="shared" si="7"/>
        <v>0</v>
      </c>
      <c r="R14" s="98"/>
      <c r="S14" s="99"/>
      <c r="T14" s="97">
        <f t="shared" si="8"/>
        <v>0</v>
      </c>
      <c r="U14" s="98"/>
      <c r="V14" s="100"/>
      <c r="W14" s="97">
        <f t="shared" si="9"/>
        <v>0</v>
      </c>
      <c r="X14" s="98"/>
      <c r="Y14" s="99"/>
      <c r="Z14" s="101">
        <f t="shared" si="10"/>
        <v>0</v>
      </c>
      <c r="AA14" s="101">
        <f t="shared" si="11"/>
        <v>0</v>
      </c>
      <c r="AB14" s="102">
        <f t="shared" si="12"/>
        <v>0</v>
      </c>
      <c r="AC14" s="103"/>
      <c r="AD14" s="104"/>
      <c r="AE14" s="102">
        <f t="shared" si="13"/>
        <v>0</v>
      </c>
      <c r="AF14" s="103"/>
      <c r="AG14" s="104"/>
      <c r="AH14" s="102">
        <f t="shared" si="14"/>
        <v>0</v>
      </c>
      <c r="AI14" s="103"/>
      <c r="AJ14" s="104"/>
      <c r="AK14" s="102">
        <f t="shared" si="15"/>
        <v>0</v>
      </c>
      <c r="AL14" s="103"/>
      <c r="AM14" s="104"/>
      <c r="AN14" s="101">
        <f t="shared" si="16"/>
        <v>0</v>
      </c>
      <c r="AO14" s="101">
        <f t="shared" si="17"/>
        <v>0</v>
      </c>
      <c r="AP14" s="97">
        <f t="shared" si="18"/>
        <v>0</v>
      </c>
      <c r="AQ14" s="98"/>
      <c r="AR14" s="99"/>
      <c r="AS14" s="97">
        <f t="shared" si="19"/>
        <v>0</v>
      </c>
      <c r="AT14" s="98"/>
      <c r="AU14" s="99"/>
      <c r="AV14" s="97">
        <f t="shared" si="20"/>
        <v>0</v>
      </c>
      <c r="AW14" s="98"/>
      <c r="AX14" s="100"/>
      <c r="AY14" s="97">
        <f t="shared" si="21"/>
        <v>0</v>
      </c>
      <c r="AZ14" s="98"/>
      <c r="BA14" s="99"/>
      <c r="BB14" s="101">
        <f t="shared" si="22"/>
        <v>0</v>
      </c>
      <c r="BC14" s="101">
        <f t="shared" si="23"/>
        <v>0</v>
      </c>
      <c r="BD14" s="102">
        <f t="shared" si="24"/>
        <v>0</v>
      </c>
      <c r="BE14" s="103"/>
      <c r="BF14" s="104"/>
      <c r="BG14" s="102">
        <f t="shared" si="25"/>
        <v>0</v>
      </c>
      <c r="BH14" s="103"/>
      <c r="BI14" s="104"/>
      <c r="BJ14" s="102">
        <f t="shared" si="26"/>
        <v>0</v>
      </c>
      <c r="BK14" s="103"/>
      <c r="BL14" s="104"/>
      <c r="BM14" s="102">
        <f t="shared" si="27"/>
        <v>0</v>
      </c>
      <c r="BN14" s="103"/>
      <c r="BO14" s="104"/>
      <c r="BP14" s="101">
        <f t="shared" si="28"/>
        <v>0</v>
      </c>
      <c r="BQ14" s="101">
        <f t="shared" si="29"/>
        <v>0</v>
      </c>
      <c r="BR14" s="97">
        <f t="shared" si="30"/>
        <v>0</v>
      </c>
      <c r="BS14" s="98"/>
      <c r="BT14" s="99"/>
      <c r="BU14" s="97">
        <f t="shared" si="31"/>
        <v>0</v>
      </c>
      <c r="BV14" s="98"/>
      <c r="BW14" s="99"/>
      <c r="BX14" s="97">
        <f t="shared" si="32"/>
        <v>0</v>
      </c>
      <c r="BY14" s="98"/>
      <c r="BZ14" s="100"/>
      <c r="CA14" s="97">
        <f t="shared" si="33"/>
        <v>0</v>
      </c>
      <c r="CB14" s="98"/>
      <c r="CC14" s="99"/>
      <c r="CD14" s="101">
        <f t="shared" si="34"/>
        <v>0</v>
      </c>
      <c r="CE14" s="101">
        <f t="shared" si="35"/>
        <v>0</v>
      </c>
      <c r="ED14" t="s">
        <v>85</v>
      </c>
      <c r="EE14" t="s">
        <v>89</v>
      </c>
      <c r="EF14" t="s">
        <v>141</v>
      </c>
      <c r="EG14" t="s">
        <v>162</v>
      </c>
      <c r="EH14" t="s">
        <v>146</v>
      </c>
      <c r="EI14" t="s">
        <v>163</v>
      </c>
      <c r="EJ14" t="s">
        <v>163</v>
      </c>
      <c r="EK14" t="s">
        <v>163</v>
      </c>
      <c r="EM14" t="s">
        <v>164</v>
      </c>
      <c r="EN14" t="s">
        <v>141</v>
      </c>
    </row>
    <row r="15" spans="1:144" x14ac:dyDescent="0.25">
      <c r="A15" s="89" t="str">
        <f t="shared" si="5"/>
        <v>TGGSojaMRS</v>
      </c>
      <c r="B15" s="51" t="str">
        <f t="shared" si="36"/>
        <v>N</v>
      </c>
      <c r="C15" s="105" t="s">
        <v>85</v>
      </c>
      <c r="D15" s="105" t="s">
        <v>86</v>
      </c>
      <c r="E15" s="106" t="s">
        <v>86</v>
      </c>
      <c r="F15" s="107" t="s">
        <v>87</v>
      </c>
      <c r="G15" s="106" t="s">
        <v>92</v>
      </c>
      <c r="H15" s="108" t="s">
        <v>17</v>
      </c>
      <c r="I15" s="109">
        <v>9</v>
      </c>
      <c r="J15" s="109">
        <v>0</v>
      </c>
      <c r="K15" s="110">
        <v>0</v>
      </c>
      <c r="L15" s="109">
        <f t="shared" si="6"/>
        <v>0</v>
      </c>
      <c r="M15" s="111"/>
      <c r="N15" s="112"/>
      <c r="O15" s="113"/>
      <c r="P15" s="114"/>
      <c r="Q15" s="112">
        <f t="shared" si="7"/>
        <v>0</v>
      </c>
      <c r="R15" s="113"/>
      <c r="S15" s="114"/>
      <c r="T15" s="112">
        <f t="shared" si="8"/>
        <v>0</v>
      </c>
      <c r="U15" s="113"/>
      <c r="V15" s="114"/>
      <c r="W15" s="112">
        <f t="shared" si="9"/>
        <v>0</v>
      </c>
      <c r="X15" s="113"/>
      <c r="Y15" s="114"/>
      <c r="Z15" s="115">
        <f t="shared" si="10"/>
        <v>0</v>
      </c>
      <c r="AA15" s="115">
        <f t="shared" si="11"/>
        <v>0</v>
      </c>
      <c r="AB15" s="116">
        <f t="shared" si="12"/>
        <v>0</v>
      </c>
      <c r="AC15" s="117"/>
      <c r="AD15" s="118"/>
      <c r="AE15" s="116">
        <f t="shared" si="13"/>
        <v>0</v>
      </c>
      <c r="AF15" s="117"/>
      <c r="AG15" s="118"/>
      <c r="AH15" s="116">
        <f t="shared" si="14"/>
        <v>0</v>
      </c>
      <c r="AI15" s="117"/>
      <c r="AJ15" s="118"/>
      <c r="AK15" s="116">
        <f t="shared" si="15"/>
        <v>0</v>
      </c>
      <c r="AL15" s="117"/>
      <c r="AM15" s="118"/>
      <c r="AN15" s="115">
        <f t="shared" si="16"/>
        <v>0</v>
      </c>
      <c r="AO15" s="115">
        <f t="shared" si="17"/>
        <v>0</v>
      </c>
      <c r="AP15" s="112">
        <f t="shared" si="18"/>
        <v>0</v>
      </c>
      <c r="AQ15" s="113"/>
      <c r="AR15" s="114"/>
      <c r="AS15" s="112">
        <f t="shared" si="19"/>
        <v>0</v>
      </c>
      <c r="AT15" s="113"/>
      <c r="AU15" s="114"/>
      <c r="AV15" s="112">
        <f t="shared" si="20"/>
        <v>0</v>
      </c>
      <c r="AW15" s="113"/>
      <c r="AX15" s="114"/>
      <c r="AY15" s="112">
        <f t="shared" si="21"/>
        <v>0</v>
      </c>
      <c r="AZ15" s="113"/>
      <c r="BA15" s="114"/>
      <c r="BB15" s="115">
        <f t="shared" si="22"/>
        <v>0</v>
      </c>
      <c r="BC15" s="115">
        <f t="shared" si="23"/>
        <v>0</v>
      </c>
      <c r="BD15" s="116">
        <f t="shared" si="24"/>
        <v>0</v>
      </c>
      <c r="BE15" s="117"/>
      <c r="BF15" s="118"/>
      <c r="BG15" s="116">
        <f t="shared" si="25"/>
        <v>0</v>
      </c>
      <c r="BH15" s="117"/>
      <c r="BI15" s="118"/>
      <c r="BJ15" s="116">
        <f t="shared" si="26"/>
        <v>0</v>
      </c>
      <c r="BK15" s="117"/>
      <c r="BL15" s="118"/>
      <c r="BM15" s="116">
        <f t="shared" si="27"/>
        <v>0</v>
      </c>
      <c r="BN15" s="117"/>
      <c r="BO15" s="118"/>
      <c r="BP15" s="115">
        <f t="shared" si="28"/>
        <v>0</v>
      </c>
      <c r="BQ15" s="115">
        <f t="shared" si="29"/>
        <v>0</v>
      </c>
      <c r="BR15" s="112">
        <f t="shared" si="30"/>
        <v>0</v>
      </c>
      <c r="BS15" s="113"/>
      <c r="BT15" s="114"/>
      <c r="BU15" s="112">
        <f t="shared" si="31"/>
        <v>0</v>
      </c>
      <c r="BV15" s="113"/>
      <c r="BW15" s="114"/>
      <c r="BX15" s="112">
        <f t="shared" si="32"/>
        <v>0</v>
      </c>
      <c r="BY15" s="113"/>
      <c r="BZ15" s="114"/>
      <c r="CA15" s="112">
        <f t="shared" si="33"/>
        <v>0</v>
      </c>
      <c r="CB15" s="113"/>
      <c r="CC15" s="114"/>
      <c r="CD15" s="115">
        <f t="shared" si="34"/>
        <v>0</v>
      </c>
      <c r="CE15" s="115">
        <f t="shared" si="35"/>
        <v>0</v>
      </c>
      <c r="ED15" t="s">
        <v>85</v>
      </c>
      <c r="EE15" t="s">
        <v>17</v>
      </c>
      <c r="EF15" t="s">
        <v>141</v>
      </c>
      <c r="EG15" t="s">
        <v>162</v>
      </c>
      <c r="EH15" t="s">
        <v>149</v>
      </c>
      <c r="EI15" t="s">
        <v>165</v>
      </c>
      <c r="EJ15" t="s">
        <v>151</v>
      </c>
      <c r="EK15" t="s">
        <v>165</v>
      </c>
      <c r="EM15" t="s">
        <v>166</v>
      </c>
      <c r="EN15" t="s">
        <v>167</v>
      </c>
    </row>
    <row r="16" spans="1:144" x14ac:dyDescent="0.25">
      <c r="A16" s="89" t="str">
        <f t="shared" si="5"/>
        <v>TGGSojaVLI</v>
      </c>
      <c r="B16" s="51" t="str">
        <f t="shared" si="36"/>
        <v>N</v>
      </c>
      <c r="C16" s="105" t="s">
        <v>85</v>
      </c>
      <c r="D16" s="105" t="s">
        <v>86</v>
      </c>
      <c r="E16" s="106" t="s">
        <v>86</v>
      </c>
      <c r="F16" s="107" t="s">
        <v>87</v>
      </c>
      <c r="G16" s="106" t="s">
        <v>92</v>
      </c>
      <c r="H16" s="108" t="s">
        <v>90</v>
      </c>
      <c r="I16" s="109">
        <v>0</v>
      </c>
      <c r="J16" s="109">
        <v>0</v>
      </c>
      <c r="K16" s="110">
        <v>0</v>
      </c>
      <c r="L16" s="109">
        <f t="shared" si="6"/>
        <v>0</v>
      </c>
      <c r="M16" s="111"/>
      <c r="N16" s="112"/>
      <c r="O16" s="113"/>
      <c r="P16" s="114"/>
      <c r="Q16" s="112">
        <f t="shared" si="7"/>
        <v>0</v>
      </c>
      <c r="R16" s="113"/>
      <c r="S16" s="114"/>
      <c r="T16" s="112">
        <f t="shared" si="8"/>
        <v>0</v>
      </c>
      <c r="U16" s="113"/>
      <c r="V16" s="114"/>
      <c r="W16" s="112">
        <f t="shared" si="9"/>
        <v>0</v>
      </c>
      <c r="X16" s="113"/>
      <c r="Y16" s="114"/>
      <c r="Z16" s="115">
        <f t="shared" si="10"/>
        <v>0</v>
      </c>
      <c r="AA16" s="115">
        <f t="shared" si="11"/>
        <v>0</v>
      </c>
      <c r="AB16" s="116">
        <f t="shared" si="12"/>
        <v>0</v>
      </c>
      <c r="AC16" s="117"/>
      <c r="AD16" s="118"/>
      <c r="AE16" s="116">
        <f t="shared" si="13"/>
        <v>0</v>
      </c>
      <c r="AF16" s="117"/>
      <c r="AG16" s="118"/>
      <c r="AH16" s="116">
        <f t="shared" si="14"/>
        <v>0</v>
      </c>
      <c r="AI16" s="117"/>
      <c r="AJ16" s="118"/>
      <c r="AK16" s="116">
        <f t="shared" si="15"/>
        <v>0</v>
      </c>
      <c r="AL16" s="117"/>
      <c r="AM16" s="118"/>
      <c r="AN16" s="115">
        <f t="shared" si="16"/>
        <v>0</v>
      </c>
      <c r="AO16" s="115">
        <f t="shared" si="17"/>
        <v>0</v>
      </c>
      <c r="AP16" s="112">
        <f t="shared" si="18"/>
        <v>0</v>
      </c>
      <c r="AQ16" s="113"/>
      <c r="AR16" s="114"/>
      <c r="AS16" s="112">
        <f t="shared" si="19"/>
        <v>0</v>
      </c>
      <c r="AT16" s="113"/>
      <c r="AU16" s="114"/>
      <c r="AV16" s="112">
        <f t="shared" si="20"/>
        <v>0</v>
      </c>
      <c r="AW16" s="113"/>
      <c r="AX16" s="114"/>
      <c r="AY16" s="112">
        <f t="shared" si="21"/>
        <v>0</v>
      </c>
      <c r="AZ16" s="113"/>
      <c r="BA16" s="114"/>
      <c r="BB16" s="115">
        <f t="shared" si="22"/>
        <v>0</v>
      </c>
      <c r="BC16" s="115">
        <f t="shared" si="23"/>
        <v>0</v>
      </c>
      <c r="BD16" s="116">
        <f t="shared" si="24"/>
        <v>0</v>
      </c>
      <c r="BE16" s="117"/>
      <c r="BF16" s="118"/>
      <c r="BG16" s="116">
        <f t="shared" si="25"/>
        <v>0</v>
      </c>
      <c r="BH16" s="117"/>
      <c r="BI16" s="118"/>
      <c r="BJ16" s="116">
        <f t="shared" si="26"/>
        <v>0</v>
      </c>
      <c r="BK16" s="117"/>
      <c r="BL16" s="118"/>
      <c r="BM16" s="116">
        <f t="shared" si="27"/>
        <v>0</v>
      </c>
      <c r="BN16" s="117"/>
      <c r="BO16" s="118"/>
      <c r="BP16" s="115">
        <f t="shared" si="28"/>
        <v>0</v>
      </c>
      <c r="BQ16" s="115">
        <f t="shared" si="29"/>
        <v>0</v>
      </c>
      <c r="BR16" s="112">
        <f t="shared" si="30"/>
        <v>0</v>
      </c>
      <c r="BS16" s="113"/>
      <c r="BT16" s="114"/>
      <c r="BU16" s="112">
        <f t="shared" si="31"/>
        <v>0</v>
      </c>
      <c r="BV16" s="113"/>
      <c r="BW16" s="114"/>
      <c r="BX16" s="112">
        <f t="shared" si="32"/>
        <v>0</v>
      </c>
      <c r="BY16" s="113"/>
      <c r="BZ16" s="114"/>
      <c r="CA16" s="112">
        <f t="shared" si="33"/>
        <v>0</v>
      </c>
      <c r="CB16" s="113"/>
      <c r="CC16" s="114"/>
      <c r="CD16" s="115">
        <f t="shared" si="34"/>
        <v>0</v>
      </c>
      <c r="CE16" s="115">
        <f t="shared" si="35"/>
        <v>0</v>
      </c>
      <c r="ED16" t="s">
        <v>85</v>
      </c>
      <c r="EE16" t="s">
        <v>90</v>
      </c>
      <c r="EF16" t="s">
        <v>141</v>
      </c>
      <c r="EG16" t="s">
        <v>162</v>
      </c>
      <c r="EH16" t="s">
        <v>152</v>
      </c>
      <c r="EI16" t="s">
        <v>168</v>
      </c>
      <c r="EJ16" t="s">
        <v>154</v>
      </c>
      <c r="EK16" t="s">
        <v>168</v>
      </c>
      <c r="EM16" t="s">
        <v>144</v>
      </c>
      <c r="EN16" t="s">
        <v>144</v>
      </c>
    </row>
    <row r="17" spans="1:144" x14ac:dyDescent="0.25">
      <c r="A17" s="89" t="str">
        <f t="shared" si="5"/>
        <v>TOTAL</v>
      </c>
      <c r="B17" s="51" t="str">
        <f t="shared" si="36"/>
        <v>N</v>
      </c>
      <c r="C17" s="120" t="s">
        <v>93</v>
      </c>
      <c r="D17" s="120" t="s">
        <v>93</v>
      </c>
      <c r="E17" s="121"/>
      <c r="F17" s="122"/>
      <c r="G17" s="121"/>
      <c r="H17" s="123"/>
      <c r="I17" s="124">
        <v>150</v>
      </c>
      <c r="J17" s="124">
        <v>105</v>
      </c>
      <c r="K17" s="124">
        <f>SUM(K8:K16)</f>
        <v>0</v>
      </c>
      <c r="L17" s="124"/>
      <c r="M17" s="125">
        <f ca="1">SUMIFS(M:M,$D:$D,$D16,$H:$H,"RUMO")</f>
        <v>0</v>
      </c>
      <c r="N17" s="126">
        <f t="shared" ref="N17:BY17" si="37">SUM(N8:N16)</f>
        <v>0</v>
      </c>
      <c r="O17" s="127">
        <f t="shared" si="37"/>
        <v>0</v>
      </c>
      <c r="P17" s="128">
        <f t="shared" si="37"/>
        <v>0</v>
      </c>
      <c r="Q17" s="129">
        <f t="shared" si="37"/>
        <v>0</v>
      </c>
      <c r="R17" s="130">
        <f t="shared" si="37"/>
        <v>0</v>
      </c>
      <c r="S17" s="128">
        <f t="shared" si="37"/>
        <v>0</v>
      </c>
      <c r="T17" s="129">
        <f t="shared" si="37"/>
        <v>0</v>
      </c>
      <c r="U17" s="130">
        <f t="shared" si="37"/>
        <v>0</v>
      </c>
      <c r="V17" s="128">
        <f t="shared" si="37"/>
        <v>0</v>
      </c>
      <c r="W17" s="129">
        <f t="shared" si="37"/>
        <v>0</v>
      </c>
      <c r="X17" s="130">
        <f t="shared" si="37"/>
        <v>0</v>
      </c>
      <c r="Y17" s="128">
        <f t="shared" si="37"/>
        <v>0</v>
      </c>
      <c r="Z17" s="128">
        <f t="shared" si="37"/>
        <v>0</v>
      </c>
      <c r="AA17" s="128">
        <f t="shared" si="37"/>
        <v>0</v>
      </c>
      <c r="AB17" s="131">
        <f t="shared" si="37"/>
        <v>0</v>
      </c>
      <c r="AC17" s="132">
        <f t="shared" si="37"/>
        <v>0</v>
      </c>
      <c r="AD17" s="133">
        <f t="shared" si="37"/>
        <v>0</v>
      </c>
      <c r="AE17" s="131">
        <f t="shared" si="37"/>
        <v>0</v>
      </c>
      <c r="AF17" s="132">
        <f t="shared" si="37"/>
        <v>0</v>
      </c>
      <c r="AG17" s="133">
        <f t="shared" si="37"/>
        <v>0</v>
      </c>
      <c r="AH17" s="131">
        <f t="shared" si="37"/>
        <v>0</v>
      </c>
      <c r="AI17" s="132">
        <f t="shared" si="37"/>
        <v>0</v>
      </c>
      <c r="AJ17" s="133">
        <f t="shared" si="37"/>
        <v>0</v>
      </c>
      <c r="AK17" s="131">
        <f t="shared" si="37"/>
        <v>0</v>
      </c>
      <c r="AL17" s="132">
        <f t="shared" si="37"/>
        <v>0</v>
      </c>
      <c r="AM17" s="133">
        <f t="shared" si="37"/>
        <v>0</v>
      </c>
      <c r="AN17" s="133">
        <f t="shared" si="37"/>
        <v>0</v>
      </c>
      <c r="AO17" s="133">
        <f t="shared" si="37"/>
        <v>0</v>
      </c>
      <c r="AP17" s="126">
        <f t="shared" si="37"/>
        <v>0</v>
      </c>
      <c r="AQ17" s="127">
        <f t="shared" si="37"/>
        <v>0</v>
      </c>
      <c r="AR17" s="128">
        <f t="shared" si="37"/>
        <v>0</v>
      </c>
      <c r="AS17" s="126">
        <f t="shared" si="37"/>
        <v>0</v>
      </c>
      <c r="AT17" s="127">
        <f t="shared" si="37"/>
        <v>0</v>
      </c>
      <c r="AU17" s="128">
        <f t="shared" si="37"/>
        <v>0</v>
      </c>
      <c r="AV17" s="126">
        <f t="shared" si="37"/>
        <v>0</v>
      </c>
      <c r="AW17" s="127">
        <f t="shared" si="37"/>
        <v>0</v>
      </c>
      <c r="AX17" s="128">
        <f t="shared" si="37"/>
        <v>0</v>
      </c>
      <c r="AY17" s="126">
        <f t="shared" si="37"/>
        <v>0</v>
      </c>
      <c r="AZ17" s="127">
        <f t="shared" si="37"/>
        <v>0</v>
      </c>
      <c r="BA17" s="128">
        <f t="shared" si="37"/>
        <v>0</v>
      </c>
      <c r="BB17" s="128">
        <f t="shared" si="37"/>
        <v>0</v>
      </c>
      <c r="BC17" s="128">
        <f t="shared" si="37"/>
        <v>0</v>
      </c>
      <c r="BD17" s="131">
        <f t="shared" si="37"/>
        <v>0</v>
      </c>
      <c r="BE17" s="132">
        <f t="shared" si="37"/>
        <v>0</v>
      </c>
      <c r="BF17" s="133">
        <f t="shared" si="37"/>
        <v>0</v>
      </c>
      <c r="BG17" s="131">
        <f t="shared" si="37"/>
        <v>0</v>
      </c>
      <c r="BH17" s="132">
        <f t="shared" si="37"/>
        <v>0</v>
      </c>
      <c r="BI17" s="133">
        <f t="shared" si="37"/>
        <v>0</v>
      </c>
      <c r="BJ17" s="131">
        <f t="shared" si="37"/>
        <v>0</v>
      </c>
      <c r="BK17" s="132">
        <f t="shared" si="37"/>
        <v>0</v>
      </c>
      <c r="BL17" s="133">
        <f t="shared" si="37"/>
        <v>0</v>
      </c>
      <c r="BM17" s="131">
        <f t="shared" si="37"/>
        <v>0</v>
      </c>
      <c r="BN17" s="132">
        <f t="shared" si="37"/>
        <v>0</v>
      </c>
      <c r="BO17" s="133">
        <f t="shared" si="37"/>
        <v>0</v>
      </c>
      <c r="BP17" s="133">
        <f t="shared" si="37"/>
        <v>0</v>
      </c>
      <c r="BQ17" s="133">
        <f t="shared" si="37"/>
        <v>0</v>
      </c>
      <c r="BR17" s="126">
        <f t="shared" si="37"/>
        <v>0</v>
      </c>
      <c r="BS17" s="127">
        <f t="shared" si="37"/>
        <v>0</v>
      </c>
      <c r="BT17" s="128">
        <f t="shared" si="37"/>
        <v>0</v>
      </c>
      <c r="BU17" s="126">
        <f t="shared" si="37"/>
        <v>0</v>
      </c>
      <c r="BV17" s="127">
        <f t="shared" si="37"/>
        <v>0</v>
      </c>
      <c r="BW17" s="128">
        <f t="shared" si="37"/>
        <v>0</v>
      </c>
      <c r="BX17" s="126">
        <f t="shared" si="37"/>
        <v>0</v>
      </c>
      <c r="BY17" s="127">
        <f t="shared" si="37"/>
        <v>0</v>
      </c>
      <c r="BZ17" s="128">
        <f t="shared" ref="BZ17:CE17" si="38">SUM(BZ8:BZ16)</f>
        <v>0</v>
      </c>
      <c r="CA17" s="126">
        <f t="shared" si="38"/>
        <v>0</v>
      </c>
      <c r="CB17" s="127">
        <f t="shared" si="38"/>
        <v>0</v>
      </c>
      <c r="CC17" s="128">
        <f t="shared" si="38"/>
        <v>0</v>
      </c>
      <c r="CD17" s="128">
        <f t="shared" si="38"/>
        <v>0</v>
      </c>
      <c r="CE17" s="128">
        <f t="shared" si="38"/>
        <v>0</v>
      </c>
      <c r="EE17" t="s">
        <v>142</v>
      </c>
      <c r="EG17" t="s">
        <v>169</v>
      </c>
    </row>
    <row r="18" spans="1:144" x14ac:dyDescent="0.25">
      <c r="A18" s="89" t="str">
        <f t="shared" si="5"/>
        <v>TEGFareloRUMO</v>
      </c>
      <c r="B18" s="51" t="str">
        <f t="shared" si="36"/>
        <v>N</v>
      </c>
      <c r="C18" s="90" t="s">
        <v>85</v>
      </c>
      <c r="D18" s="90" t="s">
        <v>94</v>
      </c>
      <c r="E18" s="91" t="s">
        <v>94</v>
      </c>
      <c r="F18" s="92" t="s">
        <v>87</v>
      </c>
      <c r="G18" s="91" t="s">
        <v>88</v>
      </c>
      <c r="H18" s="93" t="s">
        <v>89</v>
      </c>
      <c r="I18" s="94">
        <v>0</v>
      </c>
      <c r="J18" s="94">
        <v>0</v>
      </c>
      <c r="K18" s="95">
        <v>0</v>
      </c>
      <c r="L18" s="94">
        <f t="shared" ref="L18:L26" si="39">IF(K18="","",K18-J18)</f>
        <v>0</v>
      </c>
      <c r="M18" s="96"/>
      <c r="N18" s="97"/>
      <c r="O18" s="98"/>
      <c r="P18" s="99"/>
      <c r="Q18" s="97">
        <f t="shared" ref="Q18:Q26" si="40">N18+O18-P18</f>
        <v>0</v>
      </c>
      <c r="R18" s="98"/>
      <c r="S18" s="99"/>
      <c r="T18" s="97">
        <f t="shared" ref="T18:T26" si="41">Q18+R18-S18</f>
        <v>0</v>
      </c>
      <c r="U18" s="98"/>
      <c r="V18" s="100"/>
      <c r="W18" s="97">
        <f t="shared" ref="W18:W26" si="42">T18+U18-V18</f>
        <v>0</v>
      </c>
      <c r="X18" s="98"/>
      <c r="Y18" s="99"/>
      <c r="Z18" s="101">
        <f t="shared" ref="Z18:Z26" si="43">N18+O18+R18+U18+X18</f>
        <v>0</v>
      </c>
      <c r="AA18" s="101">
        <f t="shared" ref="AA18:AA26" si="44">P18+S18+V18+Y18</f>
        <v>0</v>
      </c>
      <c r="AB18" s="102">
        <f t="shared" ref="AB18:AB26" si="45">Z18-AA18</f>
        <v>0</v>
      </c>
      <c r="AC18" s="103"/>
      <c r="AD18" s="104"/>
      <c r="AE18" s="102">
        <f t="shared" ref="AE18:AE26" si="46">AB18+AC18-AD18</f>
        <v>0</v>
      </c>
      <c r="AF18" s="103"/>
      <c r="AG18" s="104"/>
      <c r="AH18" s="102">
        <f t="shared" ref="AH18:AH26" si="47">AE18+AF18-AG18</f>
        <v>0</v>
      </c>
      <c r="AI18" s="103"/>
      <c r="AJ18" s="104"/>
      <c r="AK18" s="102">
        <f t="shared" ref="AK18:AK26" si="48">AH18+AI18-AJ18</f>
        <v>0</v>
      </c>
      <c r="AL18" s="103"/>
      <c r="AM18" s="104"/>
      <c r="AN18" s="101">
        <f t="shared" ref="AN18:AN26" si="49">AB18+AC18+AF18+AI18+AL18</f>
        <v>0</v>
      </c>
      <c r="AO18" s="101">
        <f t="shared" ref="AO18:AO26" si="50">AD18+AG18+AJ18+AM18</f>
        <v>0</v>
      </c>
      <c r="AP18" s="97">
        <f t="shared" ref="AP18:AP26" si="51">AN18-AO18</f>
        <v>0</v>
      </c>
      <c r="AQ18" s="98"/>
      <c r="AR18" s="99"/>
      <c r="AS18" s="97">
        <f t="shared" ref="AS18:AS26" si="52">AP18+AQ18-AR18</f>
        <v>0</v>
      </c>
      <c r="AT18" s="98"/>
      <c r="AU18" s="99"/>
      <c r="AV18" s="97">
        <f t="shared" ref="AV18:AV26" si="53">AS18+AT18-AU18</f>
        <v>0</v>
      </c>
      <c r="AW18" s="98"/>
      <c r="AX18" s="100"/>
      <c r="AY18" s="97">
        <f t="shared" ref="AY18:AY26" si="54">AV18+AW18-AX18</f>
        <v>0</v>
      </c>
      <c r="AZ18" s="98"/>
      <c r="BA18" s="99"/>
      <c r="BB18" s="101">
        <f t="shared" ref="BB18:BB26" si="55">AP18+AQ18+AT18+AW18+AZ18</f>
        <v>0</v>
      </c>
      <c r="BC18" s="101">
        <f t="shared" ref="BC18:BC26" si="56">AR18+AU18+AX18+BA18</f>
        <v>0</v>
      </c>
      <c r="BD18" s="102">
        <f t="shared" ref="BD18:BD26" si="57">BB18-BC18</f>
        <v>0</v>
      </c>
      <c r="BE18" s="103"/>
      <c r="BF18" s="104"/>
      <c r="BG18" s="102">
        <f t="shared" ref="BG18:BG26" si="58">BD18+BE18-BF18</f>
        <v>0</v>
      </c>
      <c r="BH18" s="103"/>
      <c r="BI18" s="104"/>
      <c r="BJ18" s="102">
        <f t="shared" ref="BJ18:BJ26" si="59">BG18+BH18-BI18</f>
        <v>0</v>
      </c>
      <c r="BK18" s="103"/>
      <c r="BL18" s="104"/>
      <c r="BM18" s="102">
        <f t="shared" ref="BM18:BM26" si="60">BJ18+BK18-BL18</f>
        <v>0</v>
      </c>
      <c r="BN18" s="103"/>
      <c r="BO18" s="104"/>
      <c r="BP18" s="101">
        <f t="shared" ref="BP18:BP26" si="61">BD18+BE18+BH18+BK18+BN18</f>
        <v>0</v>
      </c>
      <c r="BQ18" s="101">
        <f t="shared" ref="BQ18:BQ26" si="62">BF18+BI18+BL18+BO18</f>
        <v>0</v>
      </c>
      <c r="BR18" s="97">
        <f t="shared" ref="BR18:BR26" si="63">BP18-BQ18</f>
        <v>0</v>
      </c>
      <c r="BS18" s="98"/>
      <c r="BT18" s="99"/>
      <c r="BU18" s="97">
        <f t="shared" ref="BU18:BU26" si="64">BR18+BS18-BT18</f>
        <v>0</v>
      </c>
      <c r="BV18" s="98"/>
      <c r="BW18" s="99"/>
      <c r="BX18" s="97">
        <f t="shared" ref="BX18:BX26" si="65">BU18+BV18-BW18</f>
        <v>0</v>
      </c>
      <c r="BY18" s="98"/>
      <c r="BZ18" s="100"/>
      <c r="CA18" s="97">
        <f t="shared" ref="CA18:CA26" si="66">BX18+BY18-BZ18</f>
        <v>0</v>
      </c>
      <c r="CB18" s="98"/>
      <c r="CC18" s="99"/>
      <c r="CD18" s="101">
        <f t="shared" ref="CD18:CD26" si="67">BR18+BS18+BV18+BY18+CB18</f>
        <v>0</v>
      </c>
      <c r="CE18" s="101">
        <f t="shared" ref="CE18:CE26" si="68">BT18+BW18+BZ18+CC18</f>
        <v>0</v>
      </c>
      <c r="ED18" t="s">
        <v>85</v>
      </c>
      <c r="EE18" t="s">
        <v>89</v>
      </c>
      <c r="EF18" t="s">
        <v>141</v>
      </c>
      <c r="EG18" t="s">
        <v>170</v>
      </c>
      <c r="EH18" t="s">
        <v>146</v>
      </c>
      <c r="EI18" t="s">
        <v>171</v>
      </c>
      <c r="EJ18" t="s">
        <v>171</v>
      </c>
      <c r="EK18" t="s">
        <v>171</v>
      </c>
      <c r="EM18" t="s">
        <v>86</v>
      </c>
      <c r="EN18" t="s">
        <v>172</v>
      </c>
    </row>
    <row r="19" spans="1:144" x14ac:dyDescent="0.25">
      <c r="A19" s="89" t="str">
        <f t="shared" si="5"/>
        <v>TEGFareloMRS</v>
      </c>
      <c r="B19" s="51" t="str">
        <f t="shared" si="36"/>
        <v>N</v>
      </c>
      <c r="C19" s="105" t="s">
        <v>85</v>
      </c>
      <c r="D19" s="105" t="s">
        <v>94</v>
      </c>
      <c r="E19" s="106" t="s">
        <v>94</v>
      </c>
      <c r="F19" s="107" t="s">
        <v>87</v>
      </c>
      <c r="G19" s="106" t="s">
        <v>88</v>
      </c>
      <c r="H19" s="108" t="s">
        <v>17</v>
      </c>
      <c r="I19" s="109">
        <v>0</v>
      </c>
      <c r="J19" s="109">
        <v>0</v>
      </c>
      <c r="K19" s="110">
        <v>0</v>
      </c>
      <c r="L19" s="109">
        <f t="shared" si="39"/>
        <v>0</v>
      </c>
      <c r="M19" s="111"/>
      <c r="N19" s="112"/>
      <c r="O19" s="113"/>
      <c r="P19" s="114"/>
      <c r="Q19" s="112">
        <f t="shared" si="40"/>
        <v>0</v>
      </c>
      <c r="R19" s="113"/>
      <c r="S19" s="114"/>
      <c r="T19" s="112">
        <f t="shared" si="41"/>
        <v>0</v>
      </c>
      <c r="U19" s="113"/>
      <c r="V19" s="114"/>
      <c r="W19" s="112">
        <f t="shared" si="42"/>
        <v>0</v>
      </c>
      <c r="X19" s="113"/>
      <c r="Y19" s="114"/>
      <c r="Z19" s="115">
        <f t="shared" si="43"/>
        <v>0</v>
      </c>
      <c r="AA19" s="115">
        <f t="shared" si="44"/>
        <v>0</v>
      </c>
      <c r="AB19" s="116">
        <f t="shared" si="45"/>
        <v>0</v>
      </c>
      <c r="AC19" s="117"/>
      <c r="AD19" s="118"/>
      <c r="AE19" s="116">
        <f t="shared" si="46"/>
        <v>0</v>
      </c>
      <c r="AF19" s="117"/>
      <c r="AG19" s="118"/>
      <c r="AH19" s="116">
        <f t="shared" si="47"/>
        <v>0</v>
      </c>
      <c r="AI19" s="117"/>
      <c r="AJ19" s="118"/>
      <c r="AK19" s="116">
        <f t="shared" si="48"/>
        <v>0</v>
      </c>
      <c r="AL19" s="117"/>
      <c r="AM19" s="118"/>
      <c r="AN19" s="115">
        <f t="shared" si="49"/>
        <v>0</v>
      </c>
      <c r="AO19" s="115">
        <f t="shared" si="50"/>
        <v>0</v>
      </c>
      <c r="AP19" s="112">
        <f t="shared" si="51"/>
        <v>0</v>
      </c>
      <c r="AQ19" s="113"/>
      <c r="AR19" s="114"/>
      <c r="AS19" s="112">
        <f t="shared" si="52"/>
        <v>0</v>
      </c>
      <c r="AT19" s="113"/>
      <c r="AU19" s="114"/>
      <c r="AV19" s="112">
        <f t="shared" si="53"/>
        <v>0</v>
      </c>
      <c r="AW19" s="113"/>
      <c r="AX19" s="114"/>
      <c r="AY19" s="112">
        <f t="shared" si="54"/>
        <v>0</v>
      </c>
      <c r="AZ19" s="113"/>
      <c r="BA19" s="114"/>
      <c r="BB19" s="115">
        <f t="shared" si="55"/>
        <v>0</v>
      </c>
      <c r="BC19" s="115">
        <f t="shared" si="56"/>
        <v>0</v>
      </c>
      <c r="BD19" s="116">
        <f t="shared" si="57"/>
        <v>0</v>
      </c>
      <c r="BE19" s="117"/>
      <c r="BF19" s="118"/>
      <c r="BG19" s="116">
        <f t="shared" si="58"/>
        <v>0</v>
      </c>
      <c r="BH19" s="117"/>
      <c r="BI19" s="118"/>
      <c r="BJ19" s="116">
        <f t="shared" si="59"/>
        <v>0</v>
      </c>
      <c r="BK19" s="117"/>
      <c r="BL19" s="118"/>
      <c r="BM19" s="116">
        <f t="shared" si="60"/>
        <v>0</v>
      </c>
      <c r="BN19" s="117"/>
      <c r="BO19" s="118"/>
      <c r="BP19" s="115">
        <f t="shared" si="61"/>
        <v>0</v>
      </c>
      <c r="BQ19" s="115">
        <f t="shared" si="62"/>
        <v>0</v>
      </c>
      <c r="BR19" s="112">
        <f t="shared" si="63"/>
        <v>0</v>
      </c>
      <c r="BS19" s="113"/>
      <c r="BT19" s="114"/>
      <c r="BU19" s="112">
        <f t="shared" si="64"/>
        <v>0</v>
      </c>
      <c r="BV19" s="113"/>
      <c r="BW19" s="114"/>
      <c r="BX19" s="112">
        <f t="shared" si="65"/>
        <v>0</v>
      </c>
      <c r="BY19" s="113"/>
      <c r="BZ19" s="114"/>
      <c r="CA19" s="112">
        <f t="shared" si="66"/>
        <v>0</v>
      </c>
      <c r="CB19" s="113"/>
      <c r="CC19" s="114"/>
      <c r="CD19" s="115">
        <f t="shared" si="67"/>
        <v>0</v>
      </c>
      <c r="CE19" s="115">
        <f t="shared" si="68"/>
        <v>0</v>
      </c>
      <c r="ED19" t="s">
        <v>85</v>
      </c>
      <c r="EE19" t="s">
        <v>17</v>
      </c>
      <c r="EF19" t="s">
        <v>141</v>
      </c>
      <c r="EG19" t="s">
        <v>170</v>
      </c>
      <c r="EH19" t="s">
        <v>149</v>
      </c>
      <c r="EI19" t="s">
        <v>173</v>
      </c>
      <c r="EJ19" t="s">
        <v>174</v>
      </c>
      <c r="EK19" t="s">
        <v>173</v>
      </c>
      <c r="EM19" t="s">
        <v>94</v>
      </c>
      <c r="EN19" t="s">
        <v>172</v>
      </c>
    </row>
    <row r="20" spans="1:144" x14ac:dyDescent="0.25">
      <c r="A20" s="89" t="str">
        <f t="shared" si="5"/>
        <v>TEGFareloVLI</v>
      </c>
      <c r="B20" s="51" t="str">
        <f t="shared" si="36"/>
        <v>N</v>
      </c>
      <c r="C20" s="105" t="s">
        <v>85</v>
      </c>
      <c r="D20" s="105" t="s">
        <v>94</v>
      </c>
      <c r="E20" s="106" t="s">
        <v>94</v>
      </c>
      <c r="F20" s="107" t="s">
        <v>87</v>
      </c>
      <c r="G20" s="106" t="s">
        <v>88</v>
      </c>
      <c r="H20" s="108" t="s">
        <v>90</v>
      </c>
      <c r="I20" s="109">
        <v>0</v>
      </c>
      <c r="J20" s="109">
        <v>0</v>
      </c>
      <c r="K20" s="110">
        <v>0</v>
      </c>
      <c r="L20" s="109">
        <f t="shared" si="39"/>
        <v>0</v>
      </c>
      <c r="M20" s="111"/>
      <c r="N20" s="112"/>
      <c r="O20" s="113"/>
      <c r="P20" s="114"/>
      <c r="Q20" s="112">
        <f t="shared" si="40"/>
        <v>0</v>
      </c>
      <c r="R20" s="113"/>
      <c r="S20" s="114"/>
      <c r="T20" s="112">
        <f t="shared" si="41"/>
        <v>0</v>
      </c>
      <c r="U20" s="113"/>
      <c r="V20" s="114"/>
      <c r="W20" s="112">
        <f t="shared" si="42"/>
        <v>0</v>
      </c>
      <c r="X20" s="113"/>
      <c r="Y20" s="114"/>
      <c r="Z20" s="115">
        <f t="shared" si="43"/>
        <v>0</v>
      </c>
      <c r="AA20" s="115">
        <f t="shared" si="44"/>
        <v>0</v>
      </c>
      <c r="AB20" s="116">
        <f t="shared" si="45"/>
        <v>0</v>
      </c>
      <c r="AC20" s="117"/>
      <c r="AD20" s="118"/>
      <c r="AE20" s="116">
        <f t="shared" si="46"/>
        <v>0</v>
      </c>
      <c r="AF20" s="117"/>
      <c r="AG20" s="118"/>
      <c r="AH20" s="116">
        <f t="shared" si="47"/>
        <v>0</v>
      </c>
      <c r="AI20" s="117"/>
      <c r="AJ20" s="118"/>
      <c r="AK20" s="116">
        <f t="shared" si="48"/>
        <v>0</v>
      </c>
      <c r="AL20" s="117"/>
      <c r="AM20" s="118"/>
      <c r="AN20" s="115">
        <f t="shared" si="49"/>
        <v>0</v>
      </c>
      <c r="AO20" s="115">
        <f t="shared" si="50"/>
        <v>0</v>
      </c>
      <c r="AP20" s="112">
        <f t="shared" si="51"/>
        <v>0</v>
      </c>
      <c r="AQ20" s="113"/>
      <c r="AR20" s="114"/>
      <c r="AS20" s="112">
        <f t="shared" si="52"/>
        <v>0</v>
      </c>
      <c r="AT20" s="113"/>
      <c r="AU20" s="114"/>
      <c r="AV20" s="112">
        <f t="shared" si="53"/>
        <v>0</v>
      </c>
      <c r="AW20" s="113"/>
      <c r="AX20" s="114"/>
      <c r="AY20" s="112">
        <f t="shared" si="54"/>
        <v>0</v>
      </c>
      <c r="AZ20" s="113"/>
      <c r="BA20" s="114"/>
      <c r="BB20" s="115">
        <f t="shared" si="55"/>
        <v>0</v>
      </c>
      <c r="BC20" s="115">
        <f t="shared" si="56"/>
        <v>0</v>
      </c>
      <c r="BD20" s="116">
        <f t="shared" si="57"/>
        <v>0</v>
      </c>
      <c r="BE20" s="117"/>
      <c r="BF20" s="118"/>
      <c r="BG20" s="116">
        <f t="shared" si="58"/>
        <v>0</v>
      </c>
      <c r="BH20" s="117"/>
      <c r="BI20" s="118"/>
      <c r="BJ20" s="116">
        <f t="shared" si="59"/>
        <v>0</v>
      </c>
      <c r="BK20" s="117"/>
      <c r="BL20" s="118"/>
      <c r="BM20" s="116">
        <f t="shared" si="60"/>
        <v>0</v>
      </c>
      <c r="BN20" s="117"/>
      <c r="BO20" s="118"/>
      <c r="BP20" s="115">
        <f t="shared" si="61"/>
        <v>0</v>
      </c>
      <c r="BQ20" s="115">
        <f t="shared" si="62"/>
        <v>0</v>
      </c>
      <c r="BR20" s="112">
        <f t="shared" si="63"/>
        <v>0</v>
      </c>
      <c r="BS20" s="113"/>
      <c r="BT20" s="114"/>
      <c r="BU20" s="112">
        <f t="shared" si="64"/>
        <v>0</v>
      </c>
      <c r="BV20" s="113"/>
      <c r="BW20" s="114"/>
      <c r="BX20" s="112">
        <f t="shared" si="65"/>
        <v>0</v>
      </c>
      <c r="BY20" s="113"/>
      <c r="BZ20" s="114"/>
      <c r="CA20" s="112">
        <f t="shared" si="66"/>
        <v>0</v>
      </c>
      <c r="CB20" s="113"/>
      <c r="CC20" s="114"/>
      <c r="CD20" s="115">
        <f t="shared" si="67"/>
        <v>0</v>
      </c>
      <c r="CE20" s="115">
        <f t="shared" si="68"/>
        <v>0</v>
      </c>
      <c r="ED20" t="s">
        <v>85</v>
      </c>
      <c r="EE20" t="s">
        <v>90</v>
      </c>
      <c r="EF20" t="s">
        <v>141</v>
      </c>
      <c r="EG20" t="s">
        <v>170</v>
      </c>
      <c r="EH20" t="s">
        <v>152</v>
      </c>
      <c r="EI20" t="s">
        <v>175</v>
      </c>
      <c r="EJ20" t="s">
        <v>176</v>
      </c>
      <c r="EK20" t="s">
        <v>175</v>
      </c>
      <c r="EM20" t="s">
        <v>95</v>
      </c>
      <c r="EN20" t="s">
        <v>172</v>
      </c>
    </row>
    <row r="21" spans="1:144" x14ac:dyDescent="0.25">
      <c r="A21" s="89" t="str">
        <f t="shared" si="5"/>
        <v>TEGMilhoRUMO</v>
      </c>
      <c r="B21" s="51" t="str">
        <f t="shared" si="36"/>
        <v>N</v>
      </c>
      <c r="C21" s="90" t="s">
        <v>85</v>
      </c>
      <c r="D21" s="90" t="s">
        <v>94</v>
      </c>
      <c r="E21" s="91" t="s">
        <v>94</v>
      </c>
      <c r="F21" s="92" t="s">
        <v>87</v>
      </c>
      <c r="G21" s="91" t="s">
        <v>91</v>
      </c>
      <c r="H21" s="93" t="s">
        <v>89</v>
      </c>
      <c r="I21" s="94">
        <v>0</v>
      </c>
      <c r="J21" s="94">
        <v>0</v>
      </c>
      <c r="K21" s="95">
        <v>0</v>
      </c>
      <c r="L21" s="94">
        <f t="shared" si="39"/>
        <v>0</v>
      </c>
      <c r="M21" s="96"/>
      <c r="N21" s="97"/>
      <c r="O21" s="98"/>
      <c r="P21" s="99"/>
      <c r="Q21" s="97">
        <f t="shared" si="40"/>
        <v>0</v>
      </c>
      <c r="R21" s="98"/>
      <c r="S21" s="99"/>
      <c r="T21" s="97">
        <f t="shared" si="41"/>
        <v>0</v>
      </c>
      <c r="U21" s="98"/>
      <c r="V21" s="100"/>
      <c r="W21" s="97">
        <f t="shared" si="42"/>
        <v>0</v>
      </c>
      <c r="X21" s="98"/>
      <c r="Y21" s="99"/>
      <c r="Z21" s="101">
        <f t="shared" si="43"/>
        <v>0</v>
      </c>
      <c r="AA21" s="101">
        <f t="shared" si="44"/>
        <v>0</v>
      </c>
      <c r="AB21" s="102">
        <f t="shared" si="45"/>
        <v>0</v>
      </c>
      <c r="AC21" s="103"/>
      <c r="AD21" s="104"/>
      <c r="AE21" s="102">
        <f t="shared" si="46"/>
        <v>0</v>
      </c>
      <c r="AF21" s="103"/>
      <c r="AG21" s="104"/>
      <c r="AH21" s="102">
        <f t="shared" si="47"/>
        <v>0</v>
      </c>
      <c r="AI21" s="103"/>
      <c r="AJ21" s="104"/>
      <c r="AK21" s="102">
        <f t="shared" si="48"/>
        <v>0</v>
      </c>
      <c r="AL21" s="103"/>
      <c r="AM21" s="104"/>
      <c r="AN21" s="101">
        <f t="shared" si="49"/>
        <v>0</v>
      </c>
      <c r="AO21" s="101">
        <f t="shared" si="50"/>
        <v>0</v>
      </c>
      <c r="AP21" s="97">
        <f t="shared" si="51"/>
        <v>0</v>
      </c>
      <c r="AQ21" s="98"/>
      <c r="AR21" s="99"/>
      <c r="AS21" s="97">
        <f t="shared" si="52"/>
        <v>0</v>
      </c>
      <c r="AT21" s="98"/>
      <c r="AU21" s="99"/>
      <c r="AV21" s="97">
        <f t="shared" si="53"/>
        <v>0</v>
      </c>
      <c r="AW21" s="98"/>
      <c r="AX21" s="100"/>
      <c r="AY21" s="97">
        <f t="shared" si="54"/>
        <v>0</v>
      </c>
      <c r="AZ21" s="98"/>
      <c r="BA21" s="99"/>
      <c r="BB21" s="101">
        <f t="shared" si="55"/>
        <v>0</v>
      </c>
      <c r="BC21" s="101">
        <f t="shared" si="56"/>
        <v>0</v>
      </c>
      <c r="BD21" s="102">
        <f t="shared" si="57"/>
        <v>0</v>
      </c>
      <c r="BE21" s="103"/>
      <c r="BF21" s="104"/>
      <c r="BG21" s="102">
        <f t="shared" si="58"/>
        <v>0</v>
      </c>
      <c r="BH21" s="103"/>
      <c r="BI21" s="104"/>
      <c r="BJ21" s="102">
        <f t="shared" si="59"/>
        <v>0</v>
      </c>
      <c r="BK21" s="103"/>
      <c r="BL21" s="104"/>
      <c r="BM21" s="102">
        <f t="shared" si="60"/>
        <v>0</v>
      </c>
      <c r="BN21" s="103"/>
      <c r="BO21" s="104"/>
      <c r="BP21" s="101">
        <f t="shared" si="61"/>
        <v>0</v>
      </c>
      <c r="BQ21" s="101">
        <f t="shared" si="62"/>
        <v>0</v>
      </c>
      <c r="BR21" s="97">
        <f t="shared" si="63"/>
        <v>0</v>
      </c>
      <c r="BS21" s="98"/>
      <c r="BT21" s="99"/>
      <c r="BU21" s="97">
        <f t="shared" si="64"/>
        <v>0</v>
      </c>
      <c r="BV21" s="98"/>
      <c r="BW21" s="99"/>
      <c r="BX21" s="97">
        <f t="shared" si="65"/>
        <v>0</v>
      </c>
      <c r="BY21" s="98"/>
      <c r="BZ21" s="100"/>
      <c r="CA21" s="97">
        <f t="shared" si="66"/>
        <v>0</v>
      </c>
      <c r="CB21" s="98"/>
      <c r="CC21" s="99"/>
      <c r="CD21" s="101">
        <f t="shared" si="67"/>
        <v>0</v>
      </c>
      <c r="CE21" s="101">
        <f t="shared" si="68"/>
        <v>0</v>
      </c>
      <c r="ED21" t="s">
        <v>85</v>
      </c>
      <c r="EE21" t="s">
        <v>89</v>
      </c>
      <c r="EF21" t="s">
        <v>141</v>
      </c>
      <c r="EG21" t="s">
        <v>177</v>
      </c>
      <c r="EH21" t="s">
        <v>146</v>
      </c>
      <c r="EI21" t="s">
        <v>178</v>
      </c>
      <c r="EJ21" t="s">
        <v>178</v>
      </c>
      <c r="EK21" t="s">
        <v>178</v>
      </c>
      <c r="EM21" t="s">
        <v>97</v>
      </c>
      <c r="EN21" t="s">
        <v>172</v>
      </c>
    </row>
    <row r="22" spans="1:144" x14ac:dyDescent="0.25">
      <c r="A22" s="89" t="str">
        <f t="shared" si="5"/>
        <v>TEGMilhoMRS</v>
      </c>
      <c r="B22" s="51" t="str">
        <f t="shared" si="36"/>
        <v>N</v>
      </c>
      <c r="C22" s="105" t="s">
        <v>85</v>
      </c>
      <c r="D22" s="105" t="s">
        <v>94</v>
      </c>
      <c r="E22" s="106" t="s">
        <v>94</v>
      </c>
      <c r="F22" s="107" t="s">
        <v>87</v>
      </c>
      <c r="G22" s="106" t="s">
        <v>91</v>
      </c>
      <c r="H22" s="108" t="s">
        <v>17</v>
      </c>
      <c r="I22" s="109">
        <v>0</v>
      </c>
      <c r="J22" s="109">
        <v>0</v>
      </c>
      <c r="K22" s="110">
        <v>0</v>
      </c>
      <c r="L22" s="109">
        <f t="shared" si="39"/>
        <v>0</v>
      </c>
      <c r="M22" s="111"/>
      <c r="N22" s="112"/>
      <c r="O22" s="113"/>
      <c r="P22" s="114"/>
      <c r="Q22" s="112">
        <f t="shared" si="40"/>
        <v>0</v>
      </c>
      <c r="R22" s="113"/>
      <c r="S22" s="114"/>
      <c r="T22" s="112">
        <f t="shared" si="41"/>
        <v>0</v>
      </c>
      <c r="U22" s="113"/>
      <c r="V22" s="114"/>
      <c r="W22" s="112">
        <f t="shared" si="42"/>
        <v>0</v>
      </c>
      <c r="X22" s="113"/>
      <c r="Y22" s="114"/>
      <c r="Z22" s="115">
        <f t="shared" si="43"/>
        <v>0</v>
      </c>
      <c r="AA22" s="115">
        <f t="shared" si="44"/>
        <v>0</v>
      </c>
      <c r="AB22" s="116">
        <f t="shared" si="45"/>
        <v>0</v>
      </c>
      <c r="AC22" s="117"/>
      <c r="AD22" s="118"/>
      <c r="AE22" s="116">
        <f t="shared" si="46"/>
        <v>0</v>
      </c>
      <c r="AF22" s="117"/>
      <c r="AG22" s="118"/>
      <c r="AH22" s="116">
        <f t="shared" si="47"/>
        <v>0</v>
      </c>
      <c r="AI22" s="117"/>
      <c r="AJ22" s="118"/>
      <c r="AK22" s="116">
        <f t="shared" si="48"/>
        <v>0</v>
      </c>
      <c r="AL22" s="117"/>
      <c r="AM22" s="118"/>
      <c r="AN22" s="115">
        <f t="shared" si="49"/>
        <v>0</v>
      </c>
      <c r="AO22" s="115">
        <f t="shared" si="50"/>
        <v>0</v>
      </c>
      <c r="AP22" s="112">
        <f t="shared" si="51"/>
        <v>0</v>
      </c>
      <c r="AQ22" s="113"/>
      <c r="AR22" s="114"/>
      <c r="AS22" s="112">
        <f t="shared" si="52"/>
        <v>0</v>
      </c>
      <c r="AT22" s="113"/>
      <c r="AU22" s="114"/>
      <c r="AV22" s="112">
        <f t="shared" si="53"/>
        <v>0</v>
      </c>
      <c r="AW22" s="113"/>
      <c r="AX22" s="114"/>
      <c r="AY22" s="112">
        <f t="shared" si="54"/>
        <v>0</v>
      </c>
      <c r="AZ22" s="113"/>
      <c r="BA22" s="114"/>
      <c r="BB22" s="115">
        <f t="shared" si="55"/>
        <v>0</v>
      </c>
      <c r="BC22" s="115">
        <f t="shared" si="56"/>
        <v>0</v>
      </c>
      <c r="BD22" s="116">
        <f t="shared" si="57"/>
        <v>0</v>
      </c>
      <c r="BE22" s="117"/>
      <c r="BF22" s="118"/>
      <c r="BG22" s="116">
        <f t="shared" si="58"/>
        <v>0</v>
      </c>
      <c r="BH22" s="117"/>
      <c r="BI22" s="118"/>
      <c r="BJ22" s="116">
        <f t="shared" si="59"/>
        <v>0</v>
      </c>
      <c r="BK22" s="117"/>
      <c r="BL22" s="118"/>
      <c r="BM22" s="116">
        <f t="shared" si="60"/>
        <v>0</v>
      </c>
      <c r="BN22" s="117"/>
      <c r="BO22" s="118"/>
      <c r="BP22" s="115">
        <f t="shared" si="61"/>
        <v>0</v>
      </c>
      <c r="BQ22" s="115">
        <f t="shared" si="62"/>
        <v>0</v>
      </c>
      <c r="BR22" s="112">
        <f t="shared" si="63"/>
        <v>0</v>
      </c>
      <c r="BS22" s="113"/>
      <c r="BT22" s="114"/>
      <c r="BU22" s="112">
        <f t="shared" si="64"/>
        <v>0</v>
      </c>
      <c r="BV22" s="113"/>
      <c r="BW22" s="114"/>
      <c r="BX22" s="112">
        <f t="shared" si="65"/>
        <v>0</v>
      </c>
      <c r="BY22" s="113"/>
      <c r="BZ22" s="114"/>
      <c r="CA22" s="112">
        <f t="shared" si="66"/>
        <v>0</v>
      </c>
      <c r="CB22" s="113"/>
      <c r="CC22" s="114"/>
      <c r="CD22" s="115">
        <f t="shared" si="67"/>
        <v>0</v>
      </c>
      <c r="CE22" s="115">
        <f t="shared" si="68"/>
        <v>0</v>
      </c>
      <c r="ED22" t="s">
        <v>85</v>
      </c>
      <c r="EE22" t="s">
        <v>17</v>
      </c>
      <c r="EF22" t="s">
        <v>141</v>
      </c>
      <c r="EG22" t="s">
        <v>177</v>
      </c>
      <c r="EH22" t="s">
        <v>149</v>
      </c>
      <c r="EI22" t="s">
        <v>179</v>
      </c>
      <c r="EJ22" t="s">
        <v>174</v>
      </c>
      <c r="EK22" t="s">
        <v>179</v>
      </c>
      <c r="EM22" t="s">
        <v>99</v>
      </c>
      <c r="EN22" t="s">
        <v>172</v>
      </c>
    </row>
    <row r="23" spans="1:144" x14ac:dyDescent="0.25">
      <c r="A23" s="89" t="str">
        <f t="shared" si="5"/>
        <v>TEGMilhoVLI</v>
      </c>
      <c r="B23" s="51" t="str">
        <f t="shared" si="36"/>
        <v>N</v>
      </c>
      <c r="C23" s="105" t="s">
        <v>85</v>
      </c>
      <c r="D23" s="105" t="s">
        <v>94</v>
      </c>
      <c r="E23" s="106" t="s">
        <v>94</v>
      </c>
      <c r="F23" s="107" t="s">
        <v>87</v>
      </c>
      <c r="G23" s="106" t="s">
        <v>91</v>
      </c>
      <c r="H23" s="108" t="s">
        <v>90</v>
      </c>
      <c r="I23" s="109">
        <v>0</v>
      </c>
      <c r="J23" s="109">
        <v>0</v>
      </c>
      <c r="K23" s="110">
        <v>0</v>
      </c>
      <c r="L23" s="109">
        <f t="shared" si="39"/>
        <v>0</v>
      </c>
      <c r="M23" s="111"/>
      <c r="N23" s="112"/>
      <c r="O23" s="113"/>
      <c r="P23" s="114"/>
      <c r="Q23" s="112">
        <f t="shared" si="40"/>
        <v>0</v>
      </c>
      <c r="R23" s="113"/>
      <c r="S23" s="114"/>
      <c r="T23" s="112">
        <f t="shared" si="41"/>
        <v>0</v>
      </c>
      <c r="U23" s="113"/>
      <c r="V23" s="114"/>
      <c r="W23" s="112">
        <f t="shared" si="42"/>
        <v>0</v>
      </c>
      <c r="X23" s="113"/>
      <c r="Y23" s="114"/>
      <c r="Z23" s="115">
        <f t="shared" si="43"/>
        <v>0</v>
      </c>
      <c r="AA23" s="115">
        <f t="shared" si="44"/>
        <v>0</v>
      </c>
      <c r="AB23" s="116">
        <f t="shared" si="45"/>
        <v>0</v>
      </c>
      <c r="AC23" s="117"/>
      <c r="AD23" s="118"/>
      <c r="AE23" s="116">
        <f t="shared" si="46"/>
        <v>0</v>
      </c>
      <c r="AF23" s="117"/>
      <c r="AG23" s="118"/>
      <c r="AH23" s="116">
        <f t="shared" si="47"/>
        <v>0</v>
      </c>
      <c r="AI23" s="117"/>
      <c r="AJ23" s="118"/>
      <c r="AK23" s="116">
        <f t="shared" si="48"/>
        <v>0</v>
      </c>
      <c r="AL23" s="117"/>
      <c r="AM23" s="118"/>
      <c r="AN23" s="115">
        <f t="shared" si="49"/>
        <v>0</v>
      </c>
      <c r="AO23" s="115">
        <f t="shared" si="50"/>
        <v>0</v>
      </c>
      <c r="AP23" s="112">
        <f t="shared" si="51"/>
        <v>0</v>
      </c>
      <c r="AQ23" s="113"/>
      <c r="AR23" s="114"/>
      <c r="AS23" s="112">
        <f t="shared" si="52"/>
        <v>0</v>
      </c>
      <c r="AT23" s="113"/>
      <c r="AU23" s="114"/>
      <c r="AV23" s="112">
        <f t="shared" si="53"/>
        <v>0</v>
      </c>
      <c r="AW23" s="113"/>
      <c r="AX23" s="114"/>
      <c r="AY23" s="112">
        <f t="shared" si="54"/>
        <v>0</v>
      </c>
      <c r="AZ23" s="113"/>
      <c r="BA23" s="114"/>
      <c r="BB23" s="115">
        <f t="shared" si="55"/>
        <v>0</v>
      </c>
      <c r="BC23" s="115">
        <f t="shared" si="56"/>
        <v>0</v>
      </c>
      <c r="BD23" s="116">
        <f t="shared" si="57"/>
        <v>0</v>
      </c>
      <c r="BE23" s="117"/>
      <c r="BF23" s="118"/>
      <c r="BG23" s="116">
        <f t="shared" si="58"/>
        <v>0</v>
      </c>
      <c r="BH23" s="117"/>
      <c r="BI23" s="118"/>
      <c r="BJ23" s="116">
        <f t="shared" si="59"/>
        <v>0</v>
      </c>
      <c r="BK23" s="117"/>
      <c r="BL23" s="118"/>
      <c r="BM23" s="116">
        <f t="shared" si="60"/>
        <v>0</v>
      </c>
      <c r="BN23" s="117"/>
      <c r="BO23" s="118"/>
      <c r="BP23" s="115">
        <f t="shared" si="61"/>
        <v>0</v>
      </c>
      <c r="BQ23" s="115">
        <f t="shared" si="62"/>
        <v>0</v>
      </c>
      <c r="BR23" s="112">
        <f t="shared" si="63"/>
        <v>0</v>
      </c>
      <c r="BS23" s="113"/>
      <c r="BT23" s="114"/>
      <c r="BU23" s="112">
        <f t="shared" si="64"/>
        <v>0</v>
      </c>
      <c r="BV23" s="113"/>
      <c r="BW23" s="114"/>
      <c r="BX23" s="112">
        <f t="shared" si="65"/>
        <v>0</v>
      </c>
      <c r="BY23" s="113"/>
      <c r="BZ23" s="114"/>
      <c r="CA23" s="112">
        <f t="shared" si="66"/>
        <v>0</v>
      </c>
      <c r="CB23" s="113"/>
      <c r="CC23" s="114"/>
      <c r="CD23" s="115">
        <f t="shared" si="67"/>
        <v>0</v>
      </c>
      <c r="CE23" s="115">
        <f t="shared" si="68"/>
        <v>0</v>
      </c>
      <c r="ED23" t="s">
        <v>85</v>
      </c>
      <c r="EE23" t="s">
        <v>90</v>
      </c>
      <c r="EF23" t="s">
        <v>141</v>
      </c>
      <c r="EG23" t="s">
        <v>177</v>
      </c>
      <c r="EH23" t="s">
        <v>152</v>
      </c>
      <c r="EI23" t="s">
        <v>180</v>
      </c>
      <c r="EJ23" t="s">
        <v>176</v>
      </c>
      <c r="EK23" t="s">
        <v>180</v>
      </c>
      <c r="EM23" t="s">
        <v>105</v>
      </c>
      <c r="EN23" t="s">
        <v>181</v>
      </c>
    </row>
    <row r="24" spans="1:144" x14ac:dyDescent="0.25">
      <c r="A24" s="89" t="str">
        <f t="shared" si="5"/>
        <v>TEGSojaRUMO</v>
      </c>
      <c r="B24" s="51" t="str">
        <f t="shared" si="36"/>
        <v>N</v>
      </c>
      <c r="C24" s="90" t="s">
        <v>85</v>
      </c>
      <c r="D24" s="90" t="s">
        <v>94</v>
      </c>
      <c r="E24" s="91" t="s">
        <v>94</v>
      </c>
      <c r="F24" s="92" t="s">
        <v>87</v>
      </c>
      <c r="G24" s="91" t="s">
        <v>92</v>
      </c>
      <c r="H24" s="93" t="s">
        <v>89</v>
      </c>
      <c r="I24" s="94">
        <v>114</v>
      </c>
      <c r="J24" s="94">
        <v>25</v>
      </c>
      <c r="K24" s="95">
        <v>0</v>
      </c>
      <c r="L24" s="94">
        <f t="shared" si="39"/>
        <v>-25</v>
      </c>
      <c r="M24" s="96"/>
      <c r="N24" s="97"/>
      <c r="O24" s="98"/>
      <c r="P24" s="99"/>
      <c r="Q24" s="97">
        <f t="shared" si="40"/>
        <v>0</v>
      </c>
      <c r="R24" s="98"/>
      <c r="S24" s="99"/>
      <c r="T24" s="97">
        <f t="shared" si="41"/>
        <v>0</v>
      </c>
      <c r="U24" s="98"/>
      <c r="V24" s="100"/>
      <c r="W24" s="97">
        <f t="shared" si="42"/>
        <v>0</v>
      </c>
      <c r="X24" s="98"/>
      <c r="Y24" s="99"/>
      <c r="Z24" s="101">
        <f t="shared" si="43"/>
        <v>0</v>
      </c>
      <c r="AA24" s="101">
        <f t="shared" si="44"/>
        <v>0</v>
      </c>
      <c r="AB24" s="102">
        <f t="shared" si="45"/>
        <v>0</v>
      </c>
      <c r="AC24" s="103"/>
      <c r="AD24" s="104"/>
      <c r="AE24" s="102">
        <f t="shared" si="46"/>
        <v>0</v>
      </c>
      <c r="AF24" s="103"/>
      <c r="AG24" s="104"/>
      <c r="AH24" s="102">
        <f t="shared" si="47"/>
        <v>0</v>
      </c>
      <c r="AI24" s="103"/>
      <c r="AJ24" s="104"/>
      <c r="AK24" s="102">
        <f t="shared" si="48"/>
        <v>0</v>
      </c>
      <c r="AL24" s="103"/>
      <c r="AM24" s="104"/>
      <c r="AN24" s="101">
        <f t="shared" si="49"/>
        <v>0</v>
      </c>
      <c r="AO24" s="101">
        <f t="shared" si="50"/>
        <v>0</v>
      </c>
      <c r="AP24" s="97">
        <f t="shared" si="51"/>
        <v>0</v>
      </c>
      <c r="AQ24" s="98"/>
      <c r="AR24" s="99"/>
      <c r="AS24" s="97">
        <f t="shared" si="52"/>
        <v>0</v>
      </c>
      <c r="AT24" s="98"/>
      <c r="AU24" s="99"/>
      <c r="AV24" s="97">
        <f t="shared" si="53"/>
        <v>0</v>
      </c>
      <c r="AW24" s="98"/>
      <c r="AX24" s="100"/>
      <c r="AY24" s="97">
        <f t="shared" si="54"/>
        <v>0</v>
      </c>
      <c r="AZ24" s="98"/>
      <c r="BA24" s="99"/>
      <c r="BB24" s="101">
        <f t="shared" si="55"/>
        <v>0</v>
      </c>
      <c r="BC24" s="101">
        <f t="shared" si="56"/>
        <v>0</v>
      </c>
      <c r="BD24" s="102">
        <f t="shared" si="57"/>
        <v>0</v>
      </c>
      <c r="BE24" s="103"/>
      <c r="BF24" s="104"/>
      <c r="BG24" s="102">
        <f t="shared" si="58"/>
        <v>0</v>
      </c>
      <c r="BH24" s="103"/>
      <c r="BI24" s="104"/>
      <c r="BJ24" s="102">
        <f t="shared" si="59"/>
        <v>0</v>
      </c>
      <c r="BK24" s="103"/>
      <c r="BL24" s="104"/>
      <c r="BM24" s="102">
        <f t="shared" si="60"/>
        <v>0</v>
      </c>
      <c r="BN24" s="103"/>
      <c r="BO24" s="104"/>
      <c r="BP24" s="101">
        <f t="shared" si="61"/>
        <v>0</v>
      </c>
      <c r="BQ24" s="101">
        <f t="shared" si="62"/>
        <v>0</v>
      </c>
      <c r="BR24" s="97">
        <f t="shared" si="63"/>
        <v>0</v>
      </c>
      <c r="BS24" s="98"/>
      <c r="BT24" s="99"/>
      <c r="BU24" s="97">
        <f t="shared" si="64"/>
        <v>0</v>
      </c>
      <c r="BV24" s="98"/>
      <c r="BW24" s="99"/>
      <c r="BX24" s="97">
        <f t="shared" si="65"/>
        <v>0</v>
      </c>
      <c r="BY24" s="98"/>
      <c r="BZ24" s="100"/>
      <c r="CA24" s="97">
        <f t="shared" si="66"/>
        <v>0</v>
      </c>
      <c r="CB24" s="98"/>
      <c r="CC24" s="99"/>
      <c r="CD24" s="101">
        <f t="shared" si="67"/>
        <v>0</v>
      </c>
      <c r="CE24" s="101">
        <f t="shared" si="68"/>
        <v>0</v>
      </c>
      <c r="ED24" t="s">
        <v>85</v>
      </c>
      <c r="EE24" t="s">
        <v>89</v>
      </c>
      <c r="EF24" t="s">
        <v>141</v>
      </c>
      <c r="EG24" t="s">
        <v>182</v>
      </c>
      <c r="EH24" t="s">
        <v>146</v>
      </c>
      <c r="EI24" t="s">
        <v>183</v>
      </c>
      <c r="EJ24" t="s">
        <v>183</v>
      </c>
      <c r="EK24" t="s">
        <v>183</v>
      </c>
      <c r="EM24" t="s">
        <v>106</v>
      </c>
      <c r="EN24" t="s">
        <v>181</v>
      </c>
    </row>
    <row r="25" spans="1:144" x14ac:dyDescent="0.25">
      <c r="A25" s="89" t="str">
        <f t="shared" si="5"/>
        <v>TEGSojaMRS</v>
      </c>
      <c r="B25" s="51" t="str">
        <f t="shared" si="36"/>
        <v>N</v>
      </c>
      <c r="C25" s="105" t="s">
        <v>85</v>
      </c>
      <c r="D25" s="105" t="s">
        <v>94</v>
      </c>
      <c r="E25" s="106" t="s">
        <v>94</v>
      </c>
      <c r="F25" s="107" t="s">
        <v>87</v>
      </c>
      <c r="G25" s="106" t="s">
        <v>92</v>
      </c>
      <c r="H25" s="108" t="s">
        <v>17</v>
      </c>
      <c r="I25" s="109">
        <v>0</v>
      </c>
      <c r="J25" s="109">
        <v>0</v>
      </c>
      <c r="K25" s="110">
        <v>0</v>
      </c>
      <c r="L25" s="109">
        <f t="shared" si="39"/>
        <v>0</v>
      </c>
      <c r="M25" s="111"/>
      <c r="N25" s="112"/>
      <c r="O25" s="113"/>
      <c r="P25" s="114"/>
      <c r="Q25" s="112">
        <f t="shared" si="40"/>
        <v>0</v>
      </c>
      <c r="R25" s="113"/>
      <c r="S25" s="114"/>
      <c r="T25" s="112">
        <f t="shared" si="41"/>
        <v>0</v>
      </c>
      <c r="U25" s="113"/>
      <c r="V25" s="114"/>
      <c r="W25" s="112">
        <f t="shared" si="42"/>
        <v>0</v>
      </c>
      <c r="X25" s="113"/>
      <c r="Y25" s="114"/>
      <c r="Z25" s="115">
        <f t="shared" si="43"/>
        <v>0</v>
      </c>
      <c r="AA25" s="115">
        <f t="shared" si="44"/>
        <v>0</v>
      </c>
      <c r="AB25" s="116">
        <f t="shared" si="45"/>
        <v>0</v>
      </c>
      <c r="AC25" s="117"/>
      <c r="AD25" s="118"/>
      <c r="AE25" s="116">
        <f t="shared" si="46"/>
        <v>0</v>
      </c>
      <c r="AF25" s="117"/>
      <c r="AG25" s="118"/>
      <c r="AH25" s="116">
        <f t="shared" si="47"/>
        <v>0</v>
      </c>
      <c r="AI25" s="117"/>
      <c r="AJ25" s="118"/>
      <c r="AK25" s="116">
        <f t="shared" si="48"/>
        <v>0</v>
      </c>
      <c r="AL25" s="117"/>
      <c r="AM25" s="118"/>
      <c r="AN25" s="115">
        <f t="shared" si="49"/>
        <v>0</v>
      </c>
      <c r="AO25" s="115">
        <f t="shared" si="50"/>
        <v>0</v>
      </c>
      <c r="AP25" s="112">
        <f t="shared" si="51"/>
        <v>0</v>
      </c>
      <c r="AQ25" s="113"/>
      <c r="AR25" s="114"/>
      <c r="AS25" s="112">
        <f t="shared" si="52"/>
        <v>0</v>
      </c>
      <c r="AT25" s="113"/>
      <c r="AU25" s="114"/>
      <c r="AV25" s="112">
        <f t="shared" si="53"/>
        <v>0</v>
      </c>
      <c r="AW25" s="113"/>
      <c r="AX25" s="114"/>
      <c r="AY25" s="112">
        <f t="shared" si="54"/>
        <v>0</v>
      </c>
      <c r="AZ25" s="113"/>
      <c r="BA25" s="114"/>
      <c r="BB25" s="115">
        <f t="shared" si="55"/>
        <v>0</v>
      </c>
      <c r="BC25" s="115">
        <f t="shared" si="56"/>
        <v>0</v>
      </c>
      <c r="BD25" s="116">
        <f t="shared" si="57"/>
        <v>0</v>
      </c>
      <c r="BE25" s="117"/>
      <c r="BF25" s="118"/>
      <c r="BG25" s="116">
        <f t="shared" si="58"/>
        <v>0</v>
      </c>
      <c r="BH25" s="117"/>
      <c r="BI25" s="118"/>
      <c r="BJ25" s="116">
        <f t="shared" si="59"/>
        <v>0</v>
      </c>
      <c r="BK25" s="117"/>
      <c r="BL25" s="118"/>
      <c r="BM25" s="116">
        <f t="shared" si="60"/>
        <v>0</v>
      </c>
      <c r="BN25" s="117"/>
      <c r="BO25" s="118"/>
      <c r="BP25" s="115">
        <f t="shared" si="61"/>
        <v>0</v>
      </c>
      <c r="BQ25" s="115">
        <f t="shared" si="62"/>
        <v>0</v>
      </c>
      <c r="BR25" s="112">
        <f t="shared" si="63"/>
        <v>0</v>
      </c>
      <c r="BS25" s="113"/>
      <c r="BT25" s="114"/>
      <c r="BU25" s="112">
        <f t="shared" si="64"/>
        <v>0</v>
      </c>
      <c r="BV25" s="113"/>
      <c r="BW25" s="114"/>
      <c r="BX25" s="112">
        <f t="shared" si="65"/>
        <v>0</v>
      </c>
      <c r="BY25" s="113"/>
      <c r="BZ25" s="114"/>
      <c r="CA25" s="112">
        <f t="shared" si="66"/>
        <v>0</v>
      </c>
      <c r="CB25" s="113"/>
      <c r="CC25" s="114"/>
      <c r="CD25" s="115">
        <f t="shared" si="67"/>
        <v>0</v>
      </c>
      <c r="CE25" s="115">
        <f t="shared" si="68"/>
        <v>0</v>
      </c>
      <c r="ED25" t="s">
        <v>85</v>
      </c>
      <c r="EE25" t="s">
        <v>17</v>
      </c>
      <c r="EF25" t="s">
        <v>141</v>
      </c>
      <c r="EG25" t="s">
        <v>182</v>
      </c>
      <c r="EH25" t="s">
        <v>149</v>
      </c>
      <c r="EI25" t="s">
        <v>184</v>
      </c>
      <c r="EJ25" t="s">
        <v>174</v>
      </c>
      <c r="EK25" t="s">
        <v>184</v>
      </c>
      <c r="EM25" t="s">
        <v>107</v>
      </c>
      <c r="EN25" t="s">
        <v>181</v>
      </c>
    </row>
    <row r="26" spans="1:144" x14ac:dyDescent="0.25">
      <c r="A26" s="89" t="str">
        <f t="shared" si="5"/>
        <v>TEGSojaVLI</v>
      </c>
      <c r="B26" s="51" t="str">
        <f t="shared" si="36"/>
        <v>N</v>
      </c>
      <c r="C26" s="105" t="s">
        <v>85</v>
      </c>
      <c r="D26" s="105" t="s">
        <v>94</v>
      </c>
      <c r="E26" s="106" t="s">
        <v>94</v>
      </c>
      <c r="F26" s="107" t="s">
        <v>87</v>
      </c>
      <c r="G26" s="106" t="s">
        <v>92</v>
      </c>
      <c r="H26" s="108" t="s">
        <v>90</v>
      </c>
      <c r="I26" s="109">
        <v>61</v>
      </c>
      <c r="J26" s="109">
        <v>61</v>
      </c>
      <c r="K26" s="110">
        <v>0</v>
      </c>
      <c r="L26" s="109">
        <f t="shared" si="39"/>
        <v>-61</v>
      </c>
      <c r="M26" s="111"/>
      <c r="N26" s="112"/>
      <c r="O26" s="113"/>
      <c r="P26" s="114"/>
      <c r="Q26" s="112">
        <f t="shared" si="40"/>
        <v>0</v>
      </c>
      <c r="R26" s="113"/>
      <c r="S26" s="114"/>
      <c r="T26" s="112">
        <f t="shared" si="41"/>
        <v>0</v>
      </c>
      <c r="U26" s="113"/>
      <c r="V26" s="114"/>
      <c r="W26" s="112">
        <f t="shared" si="42"/>
        <v>0</v>
      </c>
      <c r="X26" s="113"/>
      <c r="Y26" s="114"/>
      <c r="Z26" s="115">
        <f t="shared" si="43"/>
        <v>0</v>
      </c>
      <c r="AA26" s="115">
        <f t="shared" si="44"/>
        <v>0</v>
      </c>
      <c r="AB26" s="116">
        <f t="shared" si="45"/>
        <v>0</v>
      </c>
      <c r="AC26" s="117"/>
      <c r="AD26" s="118"/>
      <c r="AE26" s="116">
        <f t="shared" si="46"/>
        <v>0</v>
      </c>
      <c r="AF26" s="117"/>
      <c r="AG26" s="118"/>
      <c r="AH26" s="116">
        <f t="shared" si="47"/>
        <v>0</v>
      </c>
      <c r="AI26" s="117"/>
      <c r="AJ26" s="118"/>
      <c r="AK26" s="116">
        <f t="shared" si="48"/>
        <v>0</v>
      </c>
      <c r="AL26" s="117"/>
      <c r="AM26" s="118"/>
      <c r="AN26" s="115">
        <f t="shared" si="49"/>
        <v>0</v>
      </c>
      <c r="AO26" s="115">
        <f t="shared" si="50"/>
        <v>0</v>
      </c>
      <c r="AP26" s="112">
        <f t="shared" si="51"/>
        <v>0</v>
      </c>
      <c r="AQ26" s="113"/>
      <c r="AR26" s="114"/>
      <c r="AS26" s="112">
        <f t="shared" si="52"/>
        <v>0</v>
      </c>
      <c r="AT26" s="113"/>
      <c r="AU26" s="114"/>
      <c r="AV26" s="112">
        <f t="shared" si="53"/>
        <v>0</v>
      </c>
      <c r="AW26" s="113"/>
      <c r="AX26" s="114"/>
      <c r="AY26" s="112">
        <f t="shared" si="54"/>
        <v>0</v>
      </c>
      <c r="AZ26" s="113"/>
      <c r="BA26" s="114"/>
      <c r="BB26" s="115">
        <f t="shared" si="55"/>
        <v>0</v>
      </c>
      <c r="BC26" s="115">
        <f t="shared" si="56"/>
        <v>0</v>
      </c>
      <c r="BD26" s="116">
        <f t="shared" si="57"/>
        <v>0</v>
      </c>
      <c r="BE26" s="117"/>
      <c r="BF26" s="118"/>
      <c r="BG26" s="116">
        <f t="shared" si="58"/>
        <v>0</v>
      </c>
      <c r="BH26" s="117"/>
      <c r="BI26" s="118"/>
      <c r="BJ26" s="116">
        <f t="shared" si="59"/>
        <v>0</v>
      </c>
      <c r="BK26" s="117"/>
      <c r="BL26" s="118"/>
      <c r="BM26" s="116">
        <f t="shared" si="60"/>
        <v>0</v>
      </c>
      <c r="BN26" s="117"/>
      <c r="BO26" s="118"/>
      <c r="BP26" s="115">
        <f t="shared" si="61"/>
        <v>0</v>
      </c>
      <c r="BQ26" s="115">
        <f t="shared" si="62"/>
        <v>0</v>
      </c>
      <c r="BR26" s="112">
        <f t="shared" si="63"/>
        <v>0</v>
      </c>
      <c r="BS26" s="113"/>
      <c r="BT26" s="114"/>
      <c r="BU26" s="112">
        <f t="shared" si="64"/>
        <v>0</v>
      </c>
      <c r="BV26" s="113"/>
      <c r="BW26" s="114"/>
      <c r="BX26" s="112">
        <f t="shared" si="65"/>
        <v>0</v>
      </c>
      <c r="BY26" s="113"/>
      <c r="BZ26" s="114"/>
      <c r="CA26" s="112">
        <f t="shared" si="66"/>
        <v>0</v>
      </c>
      <c r="CB26" s="113"/>
      <c r="CC26" s="114"/>
      <c r="CD26" s="115">
        <f t="shared" si="67"/>
        <v>0</v>
      </c>
      <c r="CE26" s="115">
        <f t="shared" si="68"/>
        <v>0</v>
      </c>
      <c r="ED26" t="s">
        <v>85</v>
      </c>
      <c r="EE26" t="s">
        <v>90</v>
      </c>
      <c r="EF26" t="s">
        <v>141</v>
      </c>
      <c r="EG26" t="s">
        <v>182</v>
      </c>
      <c r="EH26" t="s">
        <v>152</v>
      </c>
      <c r="EI26" t="s">
        <v>185</v>
      </c>
      <c r="EJ26" t="s">
        <v>176</v>
      </c>
      <c r="EK26" t="s">
        <v>185</v>
      </c>
      <c r="EM26" t="s">
        <v>109</v>
      </c>
      <c r="EN26" t="s">
        <v>181</v>
      </c>
    </row>
    <row r="27" spans="1:144" x14ac:dyDescent="0.25">
      <c r="A27" s="89" t="str">
        <f t="shared" si="5"/>
        <v/>
      </c>
      <c r="B27" s="51" t="str">
        <f t="shared" si="36"/>
        <v>N</v>
      </c>
      <c r="C27" s="120" t="s">
        <v>93</v>
      </c>
      <c r="D27" s="120"/>
      <c r="E27" s="121"/>
      <c r="F27" s="122"/>
      <c r="G27" s="121"/>
      <c r="H27" s="123"/>
      <c r="I27" s="124">
        <v>175</v>
      </c>
      <c r="J27" s="124">
        <v>86</v>
      </c>
      <c r="K27" s="124">
        <f>SUM(K18:K26)</f>
        <v>0</v>
      </c>
      <c r="L27" s="124"/>
      <c r="M27" s="125">
        <f ca="1">SUMIFS(M:M,$D:$D,$D26,$H:$H,"RUMO")</f>
        <v>0</v>
      </c>
      <c r="N27" s="126">
        <f t="shared" ref="N27:BY27" si="69">SUM(N18:N26)</f>
        <v>0</v>
      </c>
      <c r="O27" s="127">
        <f t="shared" si="69"/>
        <v>0</v>
      </c>
      <c r="P27" s="128">
        <f t="shared" si="69"/>
        <v>0</v>
      </c>
      <c r="Q27" s="129">
        <f t="shared" si="69"/>
        <v>0</v>
      </c>
      <c r="R27" s="130">
        <f t="shared" si="69"/>
        <v>0</v>
      </c>
      <c r="S27" s="128">
        <f t="shared" si="69"/>
        <v>0</v>
      </c>
      <c r="T27" s="129">
        <f t="shared" si="69"/>
        <v>0</v>
      </c>
      <c r="U27" s="130">
        <f t="shared" si="69"/>
        <v>0</v>
      </c>
      <c r="V27" s="128">
        <f t="shared" si="69"/>
        <v>0</v>
      </c>
      <c r="W27" s="129">
        <f t="shared" si="69"/>
        <v>0</v>
      </c>
      <c r="X27" s="130">
        <f t="shared" si="69"/>
        <v>0</v>
      </c>
      <c r="Y27" s="128">
        <f t="shared" si="69"/>
        <v>0</v>
      </c>
      <c r="Z27" s="128">
        <f t="shared" si="69"/>
        <v>0</v>
      </c>
      <c r="AA27" s="128">
        <f t="shared" si="69"/>
        <v>0</v>
      </c>
      <c r="AB27" s="131">
        <f t="shared" si="69"/>
        <v>0</v>
      </c>
      <c r="AC27" s="132">
        <f t="shared" si="69"/>
        <v>0</v>
      </c>
      <c r="AD27" s="133">
        <f t="shared" si="69"/>
        <v>0</v>
      </c>
      <c r="AE27" s="131">
        <f t="shared" si="69"/>
        <v>0</v>
      </c>
      <c r="AF27" s="132">
        <f t="shared" si="69"/>
        <v>0</v>
      </c>
      <c r="AG27" s="133">
        <f t="shared" si="69"/>
        <v>0</v>
      </c>
      <c r="AH27" s="131">
        <f t="shared" si="69"/>
        <v>0</v>
      </c>
      <c r="AI27" s="132">
        <f t="shared" si="69"/>
        <v>0</v>
      </c>
      <c r="AJ27" s="133">
        <f t="shared" si="69"/>
        <v>0</v>
      </c>
      <c r="AK27" s="131">
        <f t="shared" si="69"/>
        <v>0</v>
      </c>
      <c r="AL27" s="132">
        <f t="shared" si="69"/>
        <v>0</v>
      </c>
      <c r="AM27" s="133">
        <f t="shared" si="69"/>
        <v>0</v>
      </c>
      <c r="AN27" s="133">
        <f t="shared" si="69"/>
        <v>0</v>
      </c>
      <c r="AO27" s="133">
        <f t="shared" si="69"/>
        <v>0</v>
      </c>
      <c r="AP27" s="126">
        <f t="shared" si="69"/>
        <v>0</v>
      </c>
      <c r="AQ27" s="127">
        <f t="shared" si="69"/>
        <v>0</v>
      </c>
      <c r="AR27" s="128">
        <f t="shared" si="69"/>
        <v>0</v>
      </c>
      <c r="AS27" s="126">
        <f t="shared" si="69"/>
        <v>0</v>
      </c>
      <c r="AT27" s="127">
        <f t="shared" si="69"/>
        <v>0</v>
      </c>
      <c r="AU27" s="128">
        <f t="shared" si="69"/>
        <v>0</v>
      </c>
      <c r="AV27" s="126">
        <f t="shared" si="69"/>
        <v>0</v>
      </c>
      <c r="AW27" s="127">
        <f t="shared" si="69"/>
        <v>0</v>
      </c>
      <c r="AX27" s="128">
        <f t="shared" si="69"/>
        <v>0</v>
      </c>
      <c r="AY27" s="126">
        <f t="shared" si="69"/>
        <v>0</v>
      </c>
      <c r="AZ27" s="127">
        <f t="shared" si="69"/>
        <v>0</v>
      </c>
      <c r="BA27" s="128">
        <f t="shared" si="69"/>
        <v>0</v>
      </c>
      <c r="BB27" s="128">
        <f t="shared" si="69"/>
        <v>0</v>
      </c>
      <c r="BC27" s="128">
        <f t="shared" si="69"/>
        <v>0</v>
      </c>
      <c r="BD27" s="131">
        <f t="shared" si="69"/>
        <v>0</v>
      </c>
      <c r="BE27" s="132">
        <f t="shared" si="69"/>
        <v>0</v>
      </c>
      <c r="BF27" s="133">
        <f t="shared" si="69"/>
        <v>0</v>
      </c>
      <c r="BG27" s="131">
        <f t="shared" si="69"/>
        <v>0</v>
      </c>
      <c r="BH27" s="132">
        <f t="shared" si="69"/>
        <v>0</v>
      </c>
      <c r="BI27" s="133">
        <f t="shared" si="69"/>
        <v>0</v>
      </c>
      <c r="BJ27" s="131">
        <f t="shared" si="69"/>
        <v>0</v>
      </c>
      <c r="BK27" s="132">
        <f t="shared" si="69"/>
        <v>0</v>
      </c>
      <c r="BL27" s="133">
        <f t="shared" si="69"/>
        <v>0</v>
      </c>
      <c r="BM27" s="131">
        <f t="shared" si="69"/>
        <v>0</v>
      </c>
      <c r="BN27" s="132">
        <f t="shared" si="69"/>
        <v>0</v>
      </c>
      <c r="BO27" s="133">
        <f t="shared" si="69"/>
        <v>0</v>
      </c>
      <c r="BP27" s="133">
        <f t="shared" si="69"/>
        <v>0</v>
      </c>
      <c r="BQ27" s="133">
        <f t="shared" si="69"/>
        <v>0</v>
      </c>
      <c r="BR27" s="126">
        <f t="shared" si="69"/>
        <v>0</v>
      </c>
      <c r="BS27" s="127">
        <f t="shared" si="69"/>
        <v>0</v>
      </c>
      <c r="BT27" s="128">
        <f t="shared" si="69"/>
        <v>0</v>
      </c>
      <c r="BU27" s="126">
        <f t="shared" si="69"/>
        <v>0</v>
      </c>
      <c r="BV27" s="127">
        <f t="shared" si="69"/>
        <v>0</v>
      </c>
      <c r="BW27" s="128">
        <f t="shared" si="69"/>
        <v>0</v>
      </c>
      <c r="BX27" s="126">
        <f t="shared" si="69"/>
        <v>0</v>
      </c>
      <c r="BY27" s="127">
        <f t="shared" si="69"/>
        <v>0</v>
      </c>
      <c r="BZ27" s="128">
        <f t="shared" ref="BZ27:CE27" si="70">SUM(BZ18:BZ26)</f>
        <v>0</v>
      </c>
      <c r="CA27" s="126">
        <f t="shared" si="70"/>
        <v>0</v>
      </c>
      <c r="CB27" s="127">
        <f t="shared" si="70"/>
        <v>0</v>
      </c>
      <c r="CC27" s="128">
        <f t="shared" si="70"/>
        <v>0</v>
      </c>
      <c r="CD27" s="128">
        <f t="shared" si="70"/>
        <v>0</v>
      </c>
      <c r="CE27" s="128">
        <f t="shared" si="70"/>
        <v>0</v>
      </c>
      <c r="EE27" t="s">
        <v>142</v>
      </c>
      <c r="EG27" t="s">
        <v>186</v>
      </c>
      <c r="EM27" t="s">
        <v>89</v>
      </c>
      <c r="EN27" t="s">
        <v>181</v>
      </c>
    </row>
    <row r="28" spans="1:144" x14ac:dyDescent="0.25">
      <c r="A28" s="89" t="str">
        <f t="shared" si="5"/>
        <v>TEAGFareloRUMO</v>
      </c>
      <c r="B28" s="51" t="str">
        <f t="shared" si="36"/>
        <v>N</v>
      </c>
      <c r="C28" s="90" t="s">
        <v>85</v>
      </c>
      <c r="D28" s="90" t="s">
        <v>95</v>
      </c>
      <c r="E28" s="91" t="s">
        <v>95</v>
      </c>
      <c r="F28" s="92" t="s">
        <v>87</v>
      </c>
      <c r="G28" s="91" t="s">
        <v>88</v>
      </c>
      <c r="H28" s="93" t="s">
        <v>89</v>
      </c>
      <c r="I28" s="94">
        <v>0</v>
      </c>
      <c r="J28" s="94">
        <v>0</v>
      </c>
      <c r="K28" s="95">
        <v>0</v>
      </c>
      <c r="L28" s="94">
        <f t="shared" ref="L28:L39" si="71">IF(K28="","",K28-J28)</f>
        <v>0</v>
      </c>
      <c r="M28" s="96"/>
      <c r="N28" s="97"/>
      <c r="O28" s="98"/>
      <c r="P28" s="99"/>
      <c r="Q28" s="97">
        <f t="shared" ref="Q28:Q39" si="72">N28+O28-P28</f>
        <v>0</v>
      </c>
      <c r="R28" s="98"/>
      <c r="S28" s="99"/>
      <c r="T28" s="97">
        <f t="shared" ref="T28:T39" si="73">Q28+R28-S28</f>
        <v>0</v>
      </c>
      <c r="U28" s="98"/>
      <c r="V28" s="100"/>
      <c r="W28" s="97">
        <f t="shared" ref="W28:W39" si="74">T28+U28-V28</f>
        <v>0</v>
      </c>
      <c r="X28" s="98"/>
      <c r="Y28" s="99"/>
      <c r="Z28" s="101">
        <f t="shared" ref="Z28:Z39" si="75">N28+O28+R28+U28+X28</f>
        <v>0</v>
      </c>
      <c r="AA28" s="101">
        <f t="shared" ref="AA28:AA39" si="76">P28+S28+V28+Y28</f>
        <v>0</v>
      </c>
      <c r="AB28" s="102">
        <f t="shared" ref="AB28:AB39" si="77">Z28-AA28</f>
        <v>0</v>
      </c>
      <c r="AC28" s="103"/>
      <c r="AD28" s="104"/>
      <c r="AE28" s="102">
        <f t="shared" ref="AE28:AE39" si="78">AB28+AC28-AD28</f>
        <v>0</v>
      </c>
      <c r="AF28" s="103"/>
      <c r="AG28" s="104"/>
      <c r="AH28" s="102">
        <f t="shared" ref="AH28:AH39" si="79">AE28+AF28-AG28</f>
        <v>0</v>
      </c>
      <c r="AI28" s="103"/>
      <c r="AJ28" s="104"/>
      <c r="AK28" s="102">
        <f t="shared" ref="AK28:AK39" si="80">AH28+AI28-AJ28</f>
        <v>0</v>
      </c>
      <c r="AL28" s="103"/>
      <c r="AM28" s="104"/>
      <c r="AN28" s="101">
        <f t="shared" ref="AN28:AN39" si="81">AB28+AC28+AF28+AI28+AL28</f>
        <v>0</v>
      </c>
      <c r="AO28" s="101">
        <f t="shared" ref="AO28:AO39" si="82">AD28+AG28+AJ28+AM28</f>
        <v>0</v>
      </c>
      <c r="AP28" s="97">
        <f t="shared" ref="AP28:AP39" si="83">AN28-AO28</f>
        <v>0</v>
      </c>
      <c r="AQ28" s="98"/>
      <c r="AR28" s="99"/>
      <c r="AS28" s="97">
        <f t="shared" ref="AS28:AS39" si="84">AP28+AQ28-AR28</f>
        <v>0</v>
      </c>
      <c r="AT28" s="98"/>
      <c r="AU28" s="99"/>
      <c r="AV28" s="97">
        <f t="shared" ref="AV28:AV39" si="85">AS28+AT28-AU28</f>
        <v>0</v>
      </c>
      <c r="AW28" s="98"/>
      <c r="AX28" s="100"/>
      <c r="AY28" s="97">
        <f t="shared" ref="AY28:AY39" si="86">AV28+AW28-AX28</f>
        <v>0</v>
      </c>
      <c r="AZ28" s="98"/>
      <c r="BA28" s="99"/>
      <c r="BB28" s="101">
        <f t="shared" ref="BB28:BB39" si="87">AP28+AQ28+AT28+AW28+AZ28</f>
        <v>0</v>
      </c>
      <c r="BC28" s="101">
        <f t="shared" ref="BC28:BC39" si="88">AR28+AU28+AX28+BA28</f>
        <v>0</v>
      </c>
      <c r="BD28" s="102">
        <f t="shared" ref="BD28:BD39" si="89">BB28-BC28</f>
        <v>0</v>
      </c>
      <c r="BE28" s="103"/>
      <c r="BF28" s="104"/>
      <c r="BG28" s="102">
        <f t="shared" ref="BG28:BG39" si="90">BD28+BE28-BF28</f>
        <v>0</v>
      </c>
      <c r="BH28" s="103"/>
      <c r="BI28" s="104"/>
      <c r="BJ28" s="102">
        <f t="shared" ref="BJ28:BJ39" si="91">BG28+BH28-BI28</f>
        <v>0</v>
      </c>
      <c r="BK28" s="103"/>
      <c r="BL28" s="104"/>
      <c r="BM28" s="102">
        <f t="shared" ref="BM28:BM39" si="92">BJ28+BK28-BL28</f>
        <v>0</v>
      </c>
      <c r="BN28" s="103"/>
      <c r="BO28" s="104"/>
      <c r="BP28" s="101">
        <f t="shared" ref="BP28:BP39" si="93">BD28+BE28+BH28+BK28+BN28</f>
        <v>0</v>
      </c>
      <c r="BQ28" s="101">
        <f t="shared" ref="BQ28:BQ39" si="94">BF28+BI28+BL28+BO28</f>
        <v>0</v>
      </c>
      <c r="BR28" s="97">
        <f t="shared" ref="BR28:BR39" si="95">BP28-BQ28</f>
        <v>0</v>
      </c>
      <c r="BS28" s="98"/>
      <c r="BT28" s="99"/>
      <c r="BU28" s="97">
        <f t="shared" ref="BU28:BU39" si="96">BR28+BS28-BT28</f>
        <v>0</v>
      </c>
      <c r="BV28" s="98"/>
      <c r="BW28" s="99"/>
      <c r="BX28" s="97">
        <f t="shared" ref="BX28:BX39" si="97">BU28+BV28-BW28</f>
        <v>0</v>
      </c>
      <c r="BY28" s="98"/>
      <c r="BZ28" s="100"/>
      <c r="CA28" s="97">
        <f t="shared" ref="CA28:CA39" si="98">BX28+BY28-BZ28</f>
        <v>0</v>
      </c>
      <c r="CB28" s="98"/>
      <c r="CC28" s="99"/>
      <c r="CD28" s="101">
        <f t="shared" ref="CD28:CD39" si="99">BR28+BS28+BV28+BY28+CB28</f>
        <v>0</v>
      </c>
      <c r="CE28" s="101">
        <f t="shared" ref="CE28:CE39" si="100">BT28+BW28+BZ28+CC28</f>
        <v>0</v>
      </c>
      <c r="ED28" t="s">
        <v>85</v>
      </c>
      <c r="EE28" t="s">
        <v>89</v>
      </c>
      <c r="EF28" t="s">
        <v>141</v>
      </c>
      <c r="EG28" t="s">
        <v>187</v>
      </c>
      <c r="EH28" t="s">
        <v>146</v>
      </c>
      <c r="EI28" t="s">
        <v>188</v>
      </c>
      <c r="EJ28" t="s">
        <v>188</v>
      </c>
      <c r="EK28" t="s">
        <v>188</v>
      </c>
      <c r="EM28" t="s">
        <v>110</v>
      </c>
      <c r="EN28" t="s">
        <v>181</v>
      </c>
    </row>
    <row r="29" spans="1:144" x14ac:dyDescent="0.25">
      <c r="A29" s="89" t="str">
        <f t="shared" si="5"/>
        <v>TEAGFareloMRS</v>
      </c>
      <c r="B29" s="51" t="str">
        <f t="shared" si="36"/>
        <v>N</v>
      </c>
      <c r="C29" s="105" t="s">
        <v>85</v>
      </c>
      <c r="D29" s="105" t="s">
        <v>95</v>
      </c>
      <c r="E29" s="106" t="s">
        <v>95</v>
      </c>
      <c r="F29" s="107" t="s">
        <v>87</v>
      </c>
      <c r="G29" s="106" t="s">
        <v>88</v>
      </c>
      <c r="H29" s="108" t="s">
        <v>17</v>
      </c>
      <c r="I29" s="109">
        <v>0</v>
      </c>
      <c r="J29" s="109">
        <v>0</v>
      </c>
      <c r="K29" s="110">
        <v>0</v>
      </c>
      <c r="L29" s="109">
        <f t="shared" si="71"/>
        <v>0</v>
      </c>
      <c r="M29" s="111"/>
      <c r="N29" s="112"/>
      <c r="O29" s="113"/>
      <c r="P29" s="114"/>
      <c r="Q29" s="112">
        <f t="shared" si="72"/>
        <v>0</v>
      </c>
      <c r="R29" s="113"/>
      <c r="S29" s="114"/>
      <c r="T29" s="112">
        <f t="shared" si="73"/>
        <v>0</v>
      </c>
      <c r="U29" s="113"/>
      <c r="V29" s="114"/>
      <c r="W29" s="112">
        <f t="shared" si="74"/>
        <v>0</v>
      </c>
      <c r="X29" s="113"/>
      <c r="Y29" s="114"/>
      <c r="Z29" s="115">
        <f t="shared" si="75"/>
        <v>0</v>
      </c>
      <c r="AA29" s="115">
        <f t="shared" si="76"/>
        <v>0</v>
      </c>
      <c r="AB29" s="116">
        <f t="shared" si="77"/>
        <v>0</v>
      </c>
      <c r="AC29" s="117"/>
      <c r="AD29" s="118"/>
      <c r="AE29" s="116">
        <f t="shared" si="78"/>
        <v>0</v>
      </c>
      <c r="AF29" s="117"/>
      <c r="AG29" s="118"/>
      <c r="AH29" s="116">
        <f t="shared" si="79"/>
        <v>0</v>
      </c>
      <c r="AI29" s="117"/>
      <c r="AJ29" s="118"/>
      <c r="AK29" s="116">
        <f t="shared" si="80"/>
        <v>0</v>
      </c>
      <c r="AL29" s="117"/>
      <c r="AM29" s="118"/>
      <c r="AN29" s="115">
        <f t="shared" si="81"/>
        <v>0</v>
      </c>
      <c r="AO29" s="115">
        <f t="shared" si="82"/>
        <v>0</v>
      </c>
      <c r="AP29" s="112">
        <f t="shared" si="83"/>
        <v>0</v>
      </c>
      <c r="AQ29" s="113"/>
      <c r="AR29" s="114"/>
      <c r="AS29" s="112">
        <f t="shared" si="84"/>
        <v>0</v>
      </c>
      <c r="AT29" s="113"/>
      <c r="AU29" s="114"/>
      <c r="AV29" s="112">
        <f t="shared" si="85"/>
        <v>0</v>
      </c>
      <c r="AW29" s="113"/>
      <c r="AX29" s="114"/>
      <c r="AY29" s="112">
        <f t="shared" si="86"/>
        <v>0</v>
      </c>
      <c r="AZ29" s="113"/>
      <c r="BA29" s="114"/>
      <c r="BB29" s="115">
        <f t="shared" si="87"/>
        <v>0</v>
      </c>
      <c r="BC29" s="115">
        <f t="shared" si="88"/>
        <v>0</v>
      </c>
      <c r="BD29" s="116">
        <f t="shared" si="89"/>
        <v>0</v>
      </c>
      <c r="BE29" s="117"/>
      <c r="BF29" s="118"/>
      <c r="BG29" s="116">
        <f t="shared" si="90"/>
        <v>0</v>
      </c>
      <c r="BH29" s="117"/>
      <c r="BI29" s="118"/>
      <c r="BJ29" s="116">
        <f t="shared" si="91"/>
        <v>0</v>
      </c>
      <c r="BK29" s="117"/>
      <c r="BL29" s="118"/>
      <c r="BM29" s="116">
        <f t="shared" si="92"/>
        <v>0</v>
      </c>
      <c r="BN29" s="117"/>
      <c r="BO29" s="118"/>
      <c r="BP29" s="115">
        <f t="shared" si="93"/>
        <v>0</v>
      </c>
      <c r="BQ29" s="115">
        <f t="shared" si="94"/>
        <v>0</v>
      </c>
      <c r="BR29" s="112">
        <f t="shared" si="95"/>
        <v>0</v>
      </c>
      <c r="BS29" s="113"/>
      <c r="BT29" s="114"/>
      <c r="BU29" s="112">
        <f t="shared" si="96"/>
        <v>0</v>
      </c>
      <c r="BV29" s="113"/>
      <c r="BW29" s="114"/>
      <c r="BX29" s="112">
        <f t="shared" si="97"/>
        <v>0</v>
      </c>
      <c r="BY29" s="113"/>
      <c r="BZ29" s="114"/>
      <c r="CA29" s="112">
        <f t="shared" si="98"/>
        <v>0</v>
      </c>
      <c r="CB29" s="113"/>
      <c r="CC29" s="114"/>
      <c r="CD29" s="115">
        <f t="shared" si="99"/>
        <v>0</v>
      </c>
      <c r="CE29" s="115">
        <f t="shared" si="100"/>
        <v>0</v>
      </c>
      <c r="ED29" t="s">
        <v>85</v>
      </c>
      <c r="EE29" t="s">
        <v>17</v>
      </c>
      <c r="EF29" t="s">
        <v>141</v>
      </c>
      <c r="EG29" t="s">
        <v>187</v>
      </c>
      <c r="EH29" t="s">
        <v>149</v>
      </c>
      <c r="EI29" t="s">
        <v>189</v>
      </c>
      <c r="EJ29" t="s">
        <v>190</v>
      </c>
      <c r="EK29" t="s">
        <v>189</v>
      </c>
      <c r="EM29" t="s">
        <v>111</v>
      </c>
      <c r="EN29" t="s">
        <v>181</v>
      </c>
    </row>
    <row r="30" spans="1:144" x14ac:dyDescent="0.25">
      <c r="A30" s="89" t="str">
        <f t="shared" si="5"/>
        <v>TEAGFareloVLI</v>
      </c>
      <c r="B30" s="51" t="str">
        <f t="shared" si="36"/>
        <v>N</v>
      </c>
      <c r="C30" s="105" t="s">
        <v>85</v>
      </c>
      <c r="D30" s="105" t="s">
        <v>95</v>
      </c>
      <c r="E30" s="106" t="s">
        <v>95</v>
      </c>
      <c r="F30" s="107" t="s">
        <v>87</v>
      </c>
      <c r="G30" s="106" t="s">
        <v>88</v>
      </c>
      <c r="H30" s="108" t="s">
        <v>90</v>
      </c>
      <c r="I30" s="109">
        <v>0</v>
      </c>
      <c r="J30" s="109">
        <v>0</v>
      </c>
      <c r="K30" s="110">
        <v>0</v>
      </c>
      <c r="L30" s="109">
        <f t="shared" si="71"/>
        <v>0</v>
      </c>
      <c r="M30" s="111"/>
      <c r="N30" s="112"/>
      <c r="O30" s="113"/>
      <c r="P30" s="114"/>
      <c r="Q30" s="112">
        <f t="shared" si="72"/>
        <v>0</v>
      </c>
      <c r="R30" s="113"/>
      <c r="S30" s="114"/>
      <c r="T30" s="112">
        <f t="shared" si="73"/>
        <v>0</v>
      </c>
      <c r="U30" s="113"/>
      <c r="V30" s="114"/>
      <c r="W30" s="112">
        <f t="shared" si="74"/>
        <v>0</v>
      </c>
      <c r="X30" s="113"/>
      <c r="Y30" s="114"/>
      <c r="Z30" s="115">
        <f t="shared" si="75"/>
        <v>0</v>
      </c>
      <c r="AA30" s="115">
        <f t="shared" si="76"/>
        <v>0</v>
      </c>
      <c r="AB30" s="116">
        <f t="shared" si="77"/>
        <v>0</v>
      </c>
      <c r="AC30" s="117"/>
      <c r="AD30" s="118"/>
      <c r="AE30" s="116">
        <f t="shared" si="78"/>
        <v>0</v>
      </c>
      <c r="AF30" s="117"/>
      <c r="AG30" s="118"/>
      <c r="AH30" s="116">
        <f t="shared" si="79"/>
        <v>0</v>
      </c>
      <c r="AI30" s="117"/>
      <c r="AJ30" s="118"/>
      <c r="AK30" s="116">
        <f t="shared" si="80"/>
        <v>0</v>
      </c>
      <c r="AL30" s="117"/>
      <c r="AM30" s="118"/>
      <c r="AN30" s="115">
        <f t="shared" si="81"/>
        <v>0</v>
      </c>
      <c r="AO30" s="115">
        <f t="shared" si="82"/>
        <v>0</v>
      </c>
      <c r="AP30" s="112">
        <f t="shared" si="83"/>
        <v>0</v>
      </c>
      <c r="AQ30" s="113"/>
      <c r="AR30" s="114"/>
      <c r="AS30" s="112">
        <f t="shared" si="84"/>
        <v>0</v>
      </c>
      <c r="AT30" s="113"/>
      <c r="AU30" s="114"/>
      <c r="AV30" s="112">
        <f t="shared" si="85"/>
        <v>0</v>
      </c>
      <c r="AW30" s="113"/>
      <c r="AX30" s="114"/>
      <c r="AY30" s="112">
        <f t="shared" si="86"/>
        <v>0</v>
      </c>
      <c r="AZ30" s="113"/>
      <c r="BA30" s="114"/>
      <c r="BB30" s="115">
        <f t="shared" si="87"/>
        <v>0</v>
      </c>
      <c r="BC30" s="115">
        <f t="shared" si="88"/>
        <v>0</v>
      </c>
      <c r="BD30" s="116">
        <f t="shared" si="89"/>
        <v>0</v>
      </c>
      <c r="BE30" s="117"/>
      <c r="BF30" s="118"/>
      <c r="BG30" s="116">
        <f t="shared" si="90"/>
        <v>0</v>
      </c>
      <c r="BH30" s="117"/>
      <c r="BI30" s="118"/>
      <c r="BJ30" s="116">
        <f t="shared" si="91"/>
        <v>0</v>
      </c>
      <c r="BK30" s="117"/>
      <c r="BL30" s="118"/>
      <c r="BM30" s="116">
        <f t="shared" si="92"/>
        <v>0</v>
      </c>
      <c r="BN30" s="117"/>
      <c r="BO30" s="118"/>
      <c r="BP30" s="115">
        <f t="shared" si="93"/>
        <v>0</v>
      </c>
      <c r="BQ30" s="115">
        <f t="shared" si="94"/>
        <v>0</v>
      </c>
      <c r="BR30" s="112">
        <f t="shared" si="95"/>
        <v>0</v>
      </c>
      <c r="BS30" s="113"/>
      <c r="BT30" s="114"/>
      <c r="BU30" s="112">
        <f t="shared" si="96"/>
        <v>0</v>
      </c>
      <c r="BV30" s="113"/>
      <c r="BW30" s="114"/>
      <c r="BX30" s="112">
        <f t="shared" si="97"/>
        <v>0</v>
      </c>
      <c r="BY30" s="113"/>
      <c r="BZ30" s="114"/>
      <c r="CA30" s="112">
        <f t="shared" si="98"/>
        <v>0</v>
      </c>
      <c r="CB30" s="113"/>
      <c r="CC30" s="114"/>
      <c r="CD30" s="115">
        <f t="shared" si="99"/>
        <v>0</v>
      </c>
      <c r="CE30" s="115">
        <f t="shared" si="100"/>
        <v>0</v>
      </c>
      <c r="ED30" t="s">
        <v>85</v>
      </c>
      <c r="EE30" t="s">
        <v>90</v>
      </c>
      <c r="EF30" t="s">
        <v>141</v>
      </c>
      <c r="EG30" t="s">
        <v>187</v>
      </c>
      <c r="EH30" t="s">
        <v>152</v>
      </c>
      <c r="EI30" t="s">
        <v>191</v>
      </c>
      <c r="EJ30" t="s">
        <v>192</v>
      </c>
      <c r="EK30" t="s">
        <v>191</v>
      </c>
      <c r="EM30" t="s">
        <v>193</v>
      </c>
      <c r="EN30" t="s">
        <v>181</v>
      </c>
    </row>
    <row r="31" spans="1:144" x14ac:dyDescent="0.25">
      <c r="A31" s="89" t="str">
        <f t="shared" si="5"/>
        <v>TEAGMilhoRUMO</v>
      </c>
      <c r="B31" s="51" t="str">
        <f t="shared" si="36"/>
        <v>N</v>
      </c>
      <c r="C31" s="90" t="s">
        <v>85</v>
      </c>
      <c r="D31" s="90" t="s">
        <v>95</v>
      </c>
      <c r="E31" s="91" t="s">
        <v>95</v>
      </c>
      <c r="F31" s="92" t="s">
        <v>87</v>
      </c>
      <c r="G31" s="91" t="s">
        <v>91</v>
      </c>
      <c r="H31" s="93" t="s">
        <v>89</v>
      </c>
      <c r="I31" s="94">
        <v>0</v>
      </c>
      <c r="J31" s="94">
        <v>0</v>
      </c>
      <c r="K31" s="95">
        <v>0</v>
      </c>
      <c r="L31" s="94">
        <f t="shared" si="71"/>
        <v>0</v>
      </c>
      <c r="M31" s="96"/>
      <c r="N31" s="97"/>
      <c r="O31" s="98"/>
      <c r="P31" s="99"/>
      <c r="Q31" s="97">
        <f t="shared" si="72"/>
        <v>0</v>
      </c>
      <c r="R31" s="98"/>
      <c r="S31" s="99"/>
      <c r="T31" s="97">
        <f t="shared" si="73"/>
        <v>0</v>
      </c>
      <c r="U31" s="98"/>
      <c r="V31" s="100"/>
      <c r="W31" s="97">
        <f t="shared" si="74"/>
        <v>0</v>
      </c>
      <c r="X31" s="98"/>
      <c r="Y31" s="99"/>
      <c r="Z31" s="101">
        <f t="shared" si="75"/>
        <v>0</v>
      </c>
      <c r="AA31" s="101">
        <f t="shared" si="76"/>
        <v>0</v>
      </c>
      <c r="AB31" s="102">
        <f t="shared" si="77"/>
        <v>0</v>
      </c>
      <c r="AC31" s="103"/>
      <c r="AD31" s="104"/>
      <c r="AE31" s="102">
        <f t="shared" si="78"/>
        <v>0</v>
      </c>
      <c r="AF31" s="103"/>
      <c r="AG31" s="104"/>
      <c r="AH31" s="102">
        <f t="shared" si="79"/>
        <v>0</v>
      </c>
      <c r="AI31" s="103"/>
      <c r="AJ31" s="104"/>
      <c r="AK31" s="102">
        <f t="shared" si="80"/>
        <v>0</v>
      </c>
      <c r="AL31" s="103"/>
      <c r="AM31" s="104"/>
      <c r="AN31" s="101">
        <f t="shared" si="81"/>
        <v>0</v>
      </c>
      <c r="AO31" s="101">
        <f t="shared" si="82"/>
        <v>0</v>
      </c>
      <c r="AP31" s="97">
        <f t="shared" si="83"/>
        <v>0</v>
      </c>
      <c r="AQ31" s="98"/>
      <c r="AR31" s="99"/>
      <c r="AS31" s="97">
        <f t="shared" si="84"/>
        <v>0</v>
      </c>
      <c r="AT31" s="98"/>
      <c r="AU31" s="99"/>
      <c r="AV31" s="97">
        <f t="shared" si="85"/>
        <v>0</v>
      </c>
      <c r="AW31" s="98"/>
      <c r="AX31" s="100"/>
      <c r="AY31" s="97">
        <f t="shared" si="86"/>
        <v>0</v>
      </c>
      <c r="AZ31" s="98"/>
      <c r="BA31" s="99"/>
      <c r="BB31" s="101">
        <f t="shared" si="87"/>
        <v>0</v>
      </c>
      <c r="BC31" s="101">
        <f t="shared" si="88"/>
        <v>0</v>
      </c>
      <c r="BD31" s="102">
        <f t="shared" si="89"/>
        <v>0</v>
      </c>
      <c r="BE31" s="103"/>
      <c r="BF31" s="104"/>
      <c r="BG31" s="102">
        <f t="shared" si="90"/>
        <v>0</v>
      </c>
      <c r="BH31" s="103"/>
      <c r="BI31" s="104"/>
      <c r="BJ31" s="102">
        <f t="shared" si="91"/>
        <v>0</v>
      </c>
      <c r="BK31" s="103"/>
      <c r="BL31" s="104"/>
      <c r="BM31" s="102">
        <f t="shared" si="92"/>
        <v>0</v>
      </c>
      <c r="BN31" s="103"/>
      <c r="BO31" s="104"/>
      <c r="BP31" s="101">
        <f t="shared" si="93"/>
        <v>0</v>
      </c>
      <c r="BQ31" s="101">
        <f t="shared" si="94"/>
        <v>0</v>
      </c>
      <c r="BR31" s="97">
        <f t="shared" si="95"/>
        <v>0</v>
      </c>
      <c r="BS31" s="98"/>
      <c r="BT31" s="99"/>
      <c r="BU31" s="97">
        <f t="shared" si="96"/>
        <v>0</v>
      </c>
      <c r="BV31" s="98"/>
      <c r="BW31" s="99"/>
      <c r="BX31" s="97">
        <f t="shared" si="97"/>
        <v>0</v>
      </c>
      <c r="BY31" s="98"/>
      <c r="BZ31" s="100"/>
      <c r="CA31" s="97">
        <f t="shared" si="98"/>
        <v>0</v>
      </c>
      <c r="CB31" s="98"/>
      <c r="CC31" s="99"/>
      <c r="CD31" s="101">
        <f t="shared" si="99"/>
        <v>0</v>
      </c>
      <c r="CE31" s="101">
        <f t="shared" si="100"/>
        <v>0</v>
      </c>
      <c r="ED31" t="s">
        <v>85</v>
      </c>
      <c r="EE31" t="s">
        <v>89</v>
      </c>
      <c r="EF31" t="s">
        <v>141</v>
      </c>
      <c r="EG31" t="s">
        <v>194</v>
      </c>
      <c r="EH31" t="s">
        <v>146</v>
      </c>
      <c r="EI31" t="s">
        <v>195</v>
      </c>
      <c r="EJ31" t="s">
        <v>195</v>
      </c>
      <c r="EK31" t="s">
        <v>195</v>
      </c>
      <c r="EM31" t="s">
        <v>196</v>
      </c>
      <c r="EN31" t="s">
        <v>181</v>
      </c>
    </row>
    <row r="32" spans="1:144" x14ac:dyDescent="0.25">
      <c r="A32" s="89" t="str">
        <f t="shared" si="5"/>
        <v>TEAGMilhoMRS</v>
      </c>
      <c r="B32" s="51" t="str">
        <f t="shared" si="36"/>
        <v>N</v>
      </c>
      <c r="C32" s="105" t="s">
        <v>85</v>
      </c>
      <c r="D32" s="105" t="s">
        <v>95</v>
      </c>
      <c r="E32" s="106" t="s">
        <v>95</v>
      </c>
      <c r="F32" s="107" t="s">
        <v>87</v>
      </c>
      <c r="G32" s="106" t="s">
        <v>91</v>
      </c>
      <c r="H32" s="108" t="s">
        <v>17</v>
      </c>
      <c r="I32" s="109">
        <v>0</v>
      </c>
      <c r="J32" s="109">
        <v>0</v>
      </c>
      <c r="K32" s="110">
        <v>0</v>
      </c>
      <c r="L32" s="109">
        <f t="shared" si="71"/>
        <v>0</v>
      </c>
      <c r="M32" s="111"/>
      <c r="N32" s="112"/>
      <c r="O32" s="113"/>
      <c r="P32" s="114"/>
      <c r="Q32" s="112">
        <f t="shared" si="72"/>
        <v>0</v>
      </c>
      <c r="R32" s="113"/>
      <c r="S32" s="114"/>
      <c r="T32" s="112">
        <f t="shared" si="73"/>
        <v>0</v>
      </c>
      <c r="U32" s="113"/>
      <c r="V32" s="114"/>
      <c r="W32" s="112">
        <f t="shared" si="74"/>
        <v>0</v>
      </c>
      <c r="X32" s="113"/>
      <c r="Y32" s="114"/>
      <c r="Z32" s="115">
        <f t="shared" si="75"/>
        <v>0</v>
      </c>
      <c r="AA32" s="115">
        <f t="shared" si="76"/>
        <v>0</v>
      </c>
      <c r="AB32" s="116">
        <f t="shared" si="77"/>
        <v>0</v>
      </c>
      <c r="AC32" s="117"/>
      <c r="AD32" s="118"/>
      <c r="AE32" s="116">
        <f t="shared" si="78"/>
        <v>0</v>
      </c>
      <c r="AF32" s="117"/>
      <c r="AG32" s="118"/>
      <c r="AH32" s="116">
        <f t="shared" si="79"/>
        <v>0</v>
      </c>
      <c r="AI32" s="117"/>
      <c r="AJ32" s="118"/>
      <c r="AK32" s="116">
        <f t="shared" si="80"/>
        <v>0</v>
      </c>
      <c r="AL32" s="117"/>
      <c r="AM32" s="118"/>
      <c r="AN32" s="115">
        <f t="shared" si="81"/>
        <v>0</v>
      </c>
      <c r="AO32" s="115">
        <f t="shared" si="82"/>
        <v>0</v>
      </c>
      <c r="AP32" s="112">
        <f t="shared" si="83"/>
        <v>0</v>
      </c>
      <c r="AQ32" s="113"/>
      <c r="AR32" s="114"/>
      <c r="AS32" s="112">
        <f t="shared" si="84"/>
        <v>0</v>
      </c>
      <c r="AT32" s="113"/>
      <c r="AU32" s="114"/>
      <c r="AV32" s="112">
        <f t="shared" si="85"/>
        <v>0</v>
      </c>
      <c r="AW32" s="113"/>
      <c r="AX32" s="114"/>
      <c r="AY32" s="112">
        <f t="shared" si="86"/>
        <v>0</v>
      </c>
      <c r="AZ32" s="113"/>
      <c r="BA32" s="114"/>
      <c r="BB32" s="115">
        <f t="shared" si="87"/>
        <v>0</v>
      </c>
      <c r="BC32" s="115">
        <f t="shared" si="88"/>
        <v>0</v>
      </c>
      <c r="BD32" s="116">
        <f t="shared" si="89"/>
        <v>0</v>
      </c>
      <c r="BE32" s="117"/>
      <c r="BF32" s="118"/>
      <c r="BG32" s="116">
        <f t="shared" si="90"/>
        <v>0</v>
      </c>
      <c r="BH32" s="117"/>
      <c r="BI32" s="118"/>
      <c r="BJ32" s="116">
        <f t="shared" si="91"/>
        <v>0</v>
      </c>
      <c r="BK32" s="117"/>
      <c r="BL32" s="118"/>
      <c r="BM32" s="116">
        <f t="shared" si="92"/>
        <v>0</v>
      </c>
      <c r="BN32" s="117"/>
      <c r="BO32" s="118"/>
      <c r="BP32" s="115">
        <f t="shared" si="93"/>
        <v>0</v>
      </c>
      <c r="BQ32" s="115">
        <f t="shared" si="94"/>
        <v>0</v>
      </c>
      <c r="BR32" s="112">
        <f t="shared" si="95"/>
        <v>0</v>
      </c>
      <c r="BS32" s="113"/>
      <c r="BT32" s="114"/>
      <c r="BU32" s="112">
        <f t="shared" si="96"/>
        <v>0</v>
      </c>
      <c r="BV32" s="113"/>
      <c r="BW32" s="114"/>
      <c r="BX32" s="112">
        <f t="shared" si="97"/>
        <v>0</v>
      </c>
      <c r="BY32" s="113"/>
      <c r="BZ32" s="114"/>
      <c r="CA32" s="112">
        <f t="shared" si="98"/>
        <v>0</v>
      </c>
      <c r="CB32" s="113"/>
      <c r="CC32" s="114"/>
      <c r="CD32" s="115">
        <f t="shared" si="99"/>
        <v>0</v>
      </c>
      <c r="CE32" s="115">
        <f t="shared" si="100"/>
        <v>0</v>
      </c>
      <c r="ED32" t="s">
        <v>85</v>
      </c>
      <c r="EE32" t="s">
        <v>17</v>
      </c>
      <c r="EF32" t="s">
        <v>141</v>
      </c>
      <c r="EG32" t="s">
        <v>194</v>
      </c>
      <c r="EH32" t="s">
        <v>149</v>
      </c>
      <c r="EI32" t="s">
        <v>197</v>
      </c>
      <c r="EJ32" t="s">
        <v>190</v>
      </c>
      <c r="EK32" t="s">
        <v>197</v>
      </c>
      <c r="EM32" t="s">
        <v>20</v>
      </c>
      <c r="EN32" t="s">
        <v>198</v>
      </c>
    </row>
    <row r="33" spans="1:144" x14ac:dyDescent="0.25">
      <c r="A33" s="89" t="str">
        <f t="shared" si="5"/>
        <v>TEAGMilhoVLI</v>
      </c>
      <c r="B33" s="51" t="str">
        <f t="shared" si="36"/>
        <v>N</v>
      </c>
      <c r="C33" s="105" t="s">
        <v>85</v>
      </c>
      <c r="D33" s="105" t="s">
        <v>95</v>
      </c>
      <c r="E33" s="106" t="s">
        <v>95</v>
      </c>
      <c r="F33" s="107" t="s">
        <v>87</v>
      </c>
      <c r="G33" s="106" t="s">
        <v>91</v>
      </c>
      <c r="H33" s="108" t="s">
        <v>90</v>
      </c>
      <c r="I33" s="109">
        <v>0</v>
      </c>
      <c r="J33" s="109">
        <v>0</v>
      </c>
      <c r="K33" s="110">
        <v>0</v>
      </c>
      <c r="L33" s="109">
        <f t="shared" si="71"/>
        <v>0</v>
      </c>
      <c r="M33" s="111"/>
      <c r="N33" s="112"/>
      <c r="O33" s="113"/>
      <c r="P33" s="114"/>
      <c r="Q33" s="112">
        <f t="shared" si="72"/>
        <v>0</v>
      </c>
      <c r="R33" s="113"/>
      <c r="S33" s="114"/>
      <c r="T33" s="112">
        <f t="shared" si="73"/>
        <v>0</v>
      </c>
      <c r="U33" s="113"/>
      <c r="V33" s="114"/>
      <c r="W33" s="112">
        <f t="shared" si="74"/>
        <v>0</v>
      </c>
      <c r="X33" s="113"/>
      <c r="Y33" s="114"/>
      <c r="Z33" s="115">
        <f t="shared" si="75"/>
        <v>0</v>
      </c>
      <c r="AA33" s="115">
        <f t="shared" si="76"/>
        <v>0</v>
      </c>
      <c r="AB33" s="116">
        <f t="shared" si="77"/>
        <v>0</v>
      </c>
      <c r="AC33" s="117"/>
      <c r="AD33" s="118"/>
      <c r="AE33" s="116">
        <f t="shared" si="78"/>
        <v>0</v>
      </c>
      <c r="AF33" s="117"/>
      <c r="AG33" s="118"/>
      <c r="AH33" s="116">
        <f t="shared" si="79"/>
        <v>0</v>
      </c>
      <c r="AI33" s="117"/>
      <c r="AJ33" s="118"/>
      <c r="AK33" s="116">
        <f t="shared" si="80"/>
        <v>0</v>
      </c>
      <c r="AL33" s="117"/>
      <c r="AM33" s="118"/>
      <c r="AN33" s="115">
        <f t="shared" si="81"/>
        <v>0</v>
      </c>
      <c r="AO33" s="115">
        <f t="shared" si="82"/>
        <v>0</v>
      </c>
      <c r="AP33" s="112">
        <f t="shared" si="83"/>
        <v>0</v>
      </c>
      <c r="AQ33" s="113"/>
      <c r="AR33" s="114"/>
      <c r="AS33" s="112">
        <f t="shared" si="84"/>
        <v>0</v>
      </c>
      <c r="AT33" s="113"/>
      <c r="AU33" s="114"/>
      <c r="AV33" s="112">
        <f t="shared" si="85"/>
        <v>0</v>
      </c>
      <c r="AW33" s="113"/>
      <c r="AX33" s="114"/>
      <c r="AY33" s="112">
        <f t="shared" si="86"/>
        <v>0</v>
      </c>
      <c r="AZ33" s="113"/>
      <c r="BA33" s="114"/>
      <c r="BB33" s="115">
        <f t="shared" si="87"/>
        <v>0</v>
      </c>
      <c r="BC33" s="115">
        <f t="shared" si="88"/>
        <v>0</v>
      </c>
      <c r="BD33" s="116">
        <f t="shared" si="89"/>
        <v>0</v>
      </c>
      <c r="BE33" s="117"/>
      <c r="BF33" s="118"/>
      <c r="BG33" s="116">
        <f t="shared" si="90"/>
        <v>0</v>
      </c>
      <c r="BH33" s="117"/>
      <c r="BI33" s="118"/>
      <c r="BJ33" s="116">
        <f t="shared" si="91"/>
        <v>0</v>
      </c>
      <c r="BK33" s="117"/>
      <c r="BL33" s="118"/>
      <c r="BM33" s="116">
        <f t="shared" si="92"/>
        <v>0</v>
      </c>
      <c r="BN33" s="117"/>
      <c r="BO33" s="118"/>
      <c r="BP33" s="115">
        <f t="shared" si="93"/>
        <v>0</v>
      </c>
      <c r="BQ33" s="115">
        <f t="shared" si="94"/>
        <v>0</v>
      </c>
      <c r="BR33" s="112">
        <f t="shared" si="95"/>
        <v>0</v>
      </c>
      <c r="BS33" s="113"/>
      <c r="BT33" s="114"/>
      <c r="BU33" s="112">
        <f t="shared" si="96"/>
        <v>0</v>
      </c>
      <c r="BV33" s="113"/>
      <c r="BW33" s="114"/>
      <c r="BX33" s="112">
        <f t="shared" si="97"/>
        <v>0</v>
      </c>
      <c r="BY33" s="113"/>
      <c r="BZ33" s="114"/>
      <c r="CA33" s="112">
        <f t="shared" si="98"/>
        <v>0</v>
      </c>
      <c r="CB33" s="113"/>
      <c r="CC33" s="114"/>
      <c r="CD33" s="115">
        <f t="shared" si="99"/>
        <v>0</v>
      </c>
      <c r="CE33" s="115">
        <f t="shared" si="100"/>
        <v>0</v>
      </c>
      <c r="ED33" t="s">
        <v>85</v>
      </c>
      <c r="EE33" t="s">
        <v>90</v>
      </c>
      <c r="EF33" t="s">
        <v>141</v>
      </c>
      <c r="EG33" t="s">
        <v>194</v>
      </c>
      <c r="EH33" t="s">
        <v>152</v>
      </c>
      <c r="EI33" t="s">
        <v>199</v>
      </c>
      <c r="EJ33" t="s">
        <v>192</v>
      </c>
      <c r="EK33" t="s">
        <v>199</v>
      </c>
      <c r="EM33" t="s">
        <v>114</v>
      </c>
      <c r="EN33" t="s">
        <v>200</v>
      </c>
    </row>
    <row r="34" spans="1:144" x14ac:dyDescent="0.25">
      <c r="A34" s="89" t="str">
        <f t="shared" si="5"/>
        <v>TEAGSojaRUMO</v>
      </c>
      <c r="B34" s="51" t="str">
        <f t="shared" si="36"/>
        <v>N</v>
      </c>
      <c r="C34" s="90" t="s">
        <v>85</v>
      </c>
      <c r="D34" s="90" t="s">
        <v>95</v>
      </c>
      <c r="E34" s="91" t="s">
        <v>95</v>
      </c>
      <c r="F34" s="92" t="s">
        <v>87</v>
      </c>
      <c r="G34" s="91" t="s">
        <v>92</v>
      </c>
      <c r="H34" s="93" t="s">
        <v>89</v>
      </c>
      <c r="I34" s="94">
        <v>0</v>
      </c>
      <c r="J34" s="94">
        <v>0</v>
      </c>
      <c r="K34" s="95">
        <v>0</v>
      </c>
      <c r="L34" s="94">
        <f t="shared" si="71"/>
        <v>0</v>
      </c>
      <c r="M34" s="96"/>
      <c r="N34" s="97"/>
      <c r="O34" s="98"/>
      <c r="P34" s="99"/>
      <c r="Q34" s="97">
        <f t="shared" si="72"/>
        <v>0</v>
      </c>
      <c r="R34" s="98"/>
      <c r="S34" s="99"/>
      <c r="T34" s="97">
        <f t="shared" si="73"/>
        <v>0</v>
      </c>
      <c r="U34" s="98"/>
      <c r="V34" s="100"/>
      <c r="W34" s="97">
        <f t="shared" si="74"/>
        <v>0</v>
      </c>
      <c r="X34" s="98"/>
      <c r="Y34" s="99"/>
      <c r="Z34" s="101">
        <f t="shared" si="75"/>
        <v>0</v>
      </c>
      <c r="AA34" s="101">
        <f t="shared" si="76"/>
        <v>0</v>
      </c>
      <c r="AB34" s="102">
        <f t="shared" si="77"/>
        <v>0</v>
      </c>
      <c r="AC34" s="103"/>
      <c r="AD34" s="104"/>
      <c r="AE34" s="102">
        <f t="shared" si="78"/>
        <v>0</v>
      </c>
      <c r="AF34" s="103"/>
      <c r="AG34" s="104"/>
      <c r="AH34" s="102">
        <f t="shared" si="79"/>
        <v>0</v>
      </c>
      <c r="AI34" s="103"/>
      <c r="AJ34" s="104"/>
      <c r="AK34" s="102">
        <f t="shared" si="80"/>
        <v>0</v>
      </c>
      <c r="AL34" s="103"/>
      <c r="AM34" s="104"/>
      <c r="AN34" s="101">
        <f t="shared" si="81"/>
        <v>0</v>
      </c>
      <c r="AO34" s="101">
        <f t="shared" si="82"/>
        <v>0</v>
      </c>
      <c r="AP34" s="97">
        <f t="shared" si="83"/>
        <v>0</v>
      </c>
      <c r="AQ34" s="98"/>
      <c r="AR34" s="99"/>
      <c r="AS34" s="97">
        <f t="shared" si="84"/>
        <v>0</v>
      </c>
      <c r="AT34" s="98"/>
      <c r="AU34" s="99"/>
      <c r="AV34" s="97">
        <f t="shared" si="85"/>
        <v>0</v>
      </c>
      <c r="AW34" s="98"/>
      <c r="AX34" s="100"/>
      <c r="AY34" s="97">
        <f t="shared" si="86"/>
        <v>0</v>
      </c>
      <c r="AZ34" s="98"/>
      <c r="BA34" s="99"/>
      <c r="BB34" s="101">
        <f t="shared" si="87"/>
        <v>0</v>
      </c>
      <c r="BC34" s="101">
        <f t="shared" si="88"/>
        <v>0</v>
      </c>
      <c r="BD34" s="102">
        <f t="shared" si="89"/>
        <v>0</v>
      </c>
      <c r="BE34" s="103"/>
      <c r="BF34" s="104"/>
      <c r="BG34" s="102">
        <f t="shared" si="90"/>
        <v>0</v>
      </c>
      <c r="BH34" s="103"/>
      <c r="BI34" s="104"/>
      <c r="BJ34" s="102">
        <f t="shared" si="91"/>
        <v>0</v>
      </c>
      <c r="BK34" s="103"/>
      <c r="BL34" s="104"/>
      <c r="BM34" s="102">
        <f t="shared" si="92"/>
        <v>0</v>
      </c>
      <c r="BN34" s="103"/>
      <c r="BO34" s="104"/>
      <c r="BP34" s="101">
        <f t="shared" si="93"/>
        <v>0</v>
      </c>
      <c r="BQ34" s="101">
        <f t="shared" si="94"/>
        <v>0</v>
      </c>
      <c r="BR34" s="97">
        <f t="shared" si="95"/>
        <v>0</v>
      </c>
      <c r="BS34" s="98"/>
      <c r="BT34" s="99"/>
      <c r="BU34" s="97">
        <f t="shared" si="96"/>
        <v>0</v>
      </c>
      <c r="BV34" s="98"/>
      <c r="BW34" s="99"/>
      <c r="BX34" s="97">
        <f t="shared" si="97"/>
        <v>0</v>
      </c>
      <c r="BY34" s="98"/>
      <c r="BZ34" s="100"/>
      <c r="CA34" s="97">
        <f t="shared" si="98"/>
        <v>0</v>
      </c>
      <c r="CB34" s="98"/>
      <c r="CC34" s="99"/>
      <c r="CD34" s="101">
        <f t="shared" si="99"/>
        <v>0</v>
      </c>
      <c r="CE34" s="101">
        <f t="shared" si="100"/>
        <v>0</v>
      </c>
      <c r="ED34" t="s">
        <v>85</v>
      </c>
      <c r="EE34" t="s">
        <v>89</v>
      </c>
      <c r="EF34" t="s">
        <v>141</v>
      </c>
      <c r="EG34" t="s">
        <v>201</v>
      </c>
      <c r="EH34" t="s">
        <v>146</v>
      </c>
      <c r="EI34" t="s">
        <v>202</v>
      </c>
      <c r="EJ34" t="s">
        <v>202</v>
      </c>
      <c r="EK34" t="s">
        <v>202</v>
      </c>
    </row>
    <row r="35" spans="1:144" x14ac:dyDescent="0.25">
      <c r="A35" s="89" t="str">
        <f t="shared" si="5"/>
        <v>TEAGSojaMRS</v>
      </c>
      <c r="B35" s="51" t="str">
        <f t="shared" si="36"/>
        <v>N</v>
      </c>
      <c r="C35" s="105" t="s">
        <v>85</v>
      </c>
      <c r="D35" s="105" t="s">
        <v>95</v>
      </c>
      <c r="E35" s="106" t="s">
        <v>95</v>
      </c>
      <c r="F35" s="107" t="s">
        <v>87</v>
      </c>
      <c r="G35" s="106" t="s">
        <v>92</v>
      </c>
      <c r="H35" s="108" t="s">
        <v>17</v>
      </c>
      <c r="I35" s="109">
        <v>0</v>
      </c>
      <c r="J35" s="109">
        <v>0</v>
      </c>
      <c r="K35" s="110">
        <v>0</v>
      </c>
      <c r="L35" s="109">
        <f t="shared" si="71"/>
        <v>0</v>
      </c>
      <c r="M35" s="111"/>
      <c r="N35" s="112"/>
      <c r="O35" s="113"/>
      <c r="P35" s="114"/>
      <c r="Q35" s="112">
        <f t="shared" si="72"/>
        <v>0</v>
      </c>
      <c r="R35" s="113"/>
      <c r="S35" s="114"/>
      <c r="T35" s="112">
        <f t="shared" si="73"/>
        <v>0</v>
      </c>
      <c r="U35" s="113"/>
      <c r="V35" s="114"/>
      <c r="W35" s="112">
        <f t="shared" si="74"/>
        <v>0</v>
      </c>
      <c r="X35" s="113"/>
      <c r="Y35" s="114"/>
      <c r="Z35" s="115">
        <f t="shared" si="75"/>
        <v>0</v>
      </c>
      <c r="AA35" s="115">
        <f t="shared" si="76"/>
        <v>0</v>
      </c>
      <c r="AB35" s="116">
        <f t="shared" si="77"/>
        <v>0</v>
      </c>
      <c r="AC35" s="117"/>
      <c r="AD35" s="118"/>
      <c r="AE35" s="116">
        <f t="shared" si="78"/>
        <v>0</v>
      </c>
      <c r="AF35" s="117"/>
      <c r="AG35" s="118"/>
      <c r="AH35" s="116">
        <f t="shared" si="79"/>
        <v>0</v>
      </c>
      <c r="AI35" s="117"/>
      <c r="AJ35" s="118"/>
      <c r="AK35" s="116">
        <f t="shared" si="80"/>
        <v>0</v>
      </c>
      <c r="AL35" s="117"/>
      <c r="AM35" s="118"/>
      <c r="AN35" s="115">
        <f t="shared" si="81"/>
        <v>0</v>
      </c>
      <c r="AO35" s="115">
        <f t="shared" si="82"/>
        <v>0</v>
      </c>
      <c r="AP35" s="112">
        <f t="shared" si="83"/>
        <v>0</v>
      </c>
      <c r="AQ35" s="113"/>
      <c r="AR35" s="114"/>
      <c r="AS35" s="112">
        <f t="shared" si="84"/>
        <v>0</v>
      </c>
      <c r="AT35" s="113"/>
      <c r="AU35" s="114"/>
      <c r="AV35" s="112">
        <f t="shared" si="85"/>
        <v>0</v>
      </c>
      <c r="AW35" s="113"/>
      <c r="AX35" s="114"/>
      <c r="AY35" s="112">
        <f t="shared" si="86"/>
        <v>0</v>
      </c>
      <c r="AZ35" s="113"/>
      <c r="BA35" s="114"/>
      <c r="BB35" s="115">
        <f t="shared" si="87"/>
        <v>0</v>
      </c>
      <c r="BC35" s="115">
        <f t="shared" si="88"/>
        <v>0</v>
      </c>
      <c r="BD35" s="116">
        <f t="shared" si="89"/>
        <v>0</v>
      </c>
      <c r="BE35" s="117"/>
      <c r="BF35" s="118"/>
      <c r="BG35" s="116">
        <f t="shared" si="90"/>
        <v>0</v>
      </c>
      <c r="BH35" s="117"/>
      <c r="BI35" s="118"/>
      <c r="BJ35" s="116">
        <f t="shared" si="91"/>
        <v>0</v>
      </c>
      <c r="BK35" s="117"/>
      <c r="BL35" s="118"/>
      <c r="BM35" s="116">
        <f t="shared" si="92"/>
        <v>0</v>
      </c>
      <c r="BN35" s="117"/>
      <c r="BO35" s="118"/>
      <c r="BP35" s="115">
        <f t="shared" si="93"/>
        <v>0</v>
      </c>
      <c r="BQ35" s="115">
        <f t="shared" si="94"/>
        <v>0</v>
      </c>
      <c r="BR35" s="112">
        <f t="shared" si="95"/>
        <v>0</v>
      </c>
      <c r="BS35" s="113"/>
      <c r="BT35" s="114"/>
      <c r="BU35" s="112">
        <f t="shared" si="96"/>
        <v>0</v>
      </c>
      <c r="BV35" s="113"/>
      <c r="BW35" s="114"/>
      <c r="BX35" s="112">
        <f t="shared" si="97"/>
        <v>0</v>
      </c>
      <c r="BY35" s="113"/>
      <c r="BZ35" s="114"/>
      <c r="CA35" s="112">
        <f t="shared" si="98"/>
        <v>0</v>
      </c>
      <c r="CB35" s="113"/>
      <c r="CC35" s="114"/>
      <c r="CD35" s="115">
        <f t="shared" si="99"/>
        <v>0</v>
      </c>
      <c r="CE35" s="115">
        <f t="shared" si="100"/>
        <v>0</v>
      </c>
      <c r="ED35" t="s">
        <v>85</v>
      </c>
      <c r="EE35" t="s">
        <v>17</v>
      </c>
      <c r="EF35" t="s">
        <v>141</v>
      </c>
      <c r="EG35" t="s">
        <v>201</v>
      </c>
      <c r="EH35" t="s">
        <v>149</v>
      </c>
      <c r="EI35" t="s">
        <v>203</v>
      </c>
      <c r="EJ35" t="s">
        <v>190</v>
      </c>
      <c r="EK35" t="s">
        <v>203</v>
      </c>
    </row>
    <row r="36" spans="1:144" x14ac:dyDescent="0.25">
      <c r="A36" s="89" t="str">
        <f t="shared" si="5"/>
        <v>TEAGSojaVLI</v>
      </c>
      <c r="B36" s="51" t="str">
        <f t="shared" si="36"/>
        <v>N</v>
      </c>
      <c r="C36" s="105" t="s">
        <v>85</v>
      </c>
      <c r="D36" s="105" t="s">
        <v>95</v>
      </c>
      <c r="E36" s="106" t="s">
        <v>95</v>
      </c>
      <c r="F36" s="107" t="s">
        <v>87</v>
      </c>
      <c r="G36" s="106" t="s">
        <v>92</v>
      </c>
      <c r="H36" s="108" t="s">
        <v>90</v>
      </c>
      <c r="I36" s="109">
        <v>0</v>
      </c>
      <c r="J36" s="109">
        <v>0</v>
      </c>
      <c r="K36" s="110">
        <v>0</v>
      </c>
      <c r="L36" s="109">
        <f t="shared" si="71"/>
        <v>0</v>
      </c>
      <c r="M36" s="111"/>
      <c r="N36" s="112"/>
      <c r="O36" s="113"/>
      <c r="P36" s="114"/>
      <c r="Q36" s="112">
        <f t="shared" si="72"/>
        <v>0</v>
      </c>
      <c r="R36" s="113"/>
      <c r="S36" s="114"/>
      <c r="T36" s="112">
        <f t="shared" si="73"/>
        <v>0</v>
      </c>
      <c r="U36" s="113"/>
      <c r="V36" s="114"/>
      <c r="W36" s="112">
        <f t="shared" si="74"/>
        <v>0</v>
      </c>
      <c r="X36" s="113"/>
      <c r="Y36" s="114"/>
      <c r="Z36" s="115">
        <f t="shared" si="75"/>
        <v>0</v>
      </c>
      <c r="AA36" s="115">
        <f t="shared" si="76"/>
        <v>0</v>
      </c>
      <c r="AB36" s="116">
        <f t="shared" si="77"/>
        <v>0</v>
      </c>
      <c r="AC36" s="117"/>
      <c r="AD36" s="118"/>
      <c r="AE36" s="116">
        <f t="shared" si="78"/>
        <v>0</v>
      </c>
      <c r="AF36" s="117"/>
      <c r="AG36" s="118"/>
      <c r="AH36" s="116">
        <f t="shared" si="79"/>
        <v>0</v>
      </c>
      <c r="AI36" s="117"/>
      <c r="AJ36" s="118"/>
      <c r="AK36" s="116">
        <f t="shared" si="80"/>
        <v>0</v>
      </c>
      <c r="AL36" s="117"/>
      <c r="AM36" s="118"/>
      <c r="AN36" s="115">
        <f t="shared" si="81"/>
        <v>0</v>
      </c>
      <c r="AO36" s="115">
        <f t="shared" si="82"/>
        <v>0</v>
      </c>
      <c r="AP36" s="112">
        <f t="shared" si="83"/>
        <v>0</v>
      </c>
      <c r="AQ36" s="113"/>
      <c r="AR36" s="114"/>
      <c r="AS36" s="112">
        <f t="shared" si="84"/>
        <v>0</v>
      </c>
      <c r="AT36" s="113"/>
      <c r="AU36" s="114"/>
      <c r="AV36" s="112">
        <f t="shared" si="85"/>
        <v>0</v>
      </c>
      <c r="AW36" s="113"/>
      <c r="AX36" s="114"/>
      <c r="AY36" s="112">
        <f t="shared" si="86"/>
        <v>0</v>
      </c>
      <c r="AZ36" s="113"/>
      <c r="BA36" s="114"/>
      <c r="BB36" s="115">
        <f t="shared" si="87"/>
        <v>0</v>
      </c>
      <c r="BC36" s="115">
        <f t="shared" si="88"/>
        <v>0</v>
      </c>
      <c r="BD36" s="116">
        <f t="shared" si="89"/>
        <v>0</v>
      </c>
      <c r="BE36" s="117"/>
      <c r="BF36" s="118"/>
      <c r="BG36" s="116">
        <f t="shared" si="90"/>
        <v>0</v>
      </c>
      <c r="BH36" s="117"/>
      <c r="BI36" s="118"/>
      <c r="BJ36" s="116">
        <f t="shared" si="91"/>
        <v>0</v>
      </c>
      <c r="BK36" s="117"/>
      <c r="BL36" s="118"/>
      <c r="BM36" s="116">
        <f t="shared" si="92"/>
        <v>0</v>
      </c>
      <c r="BN36" s="117"/>
      <c r="BO36" s="118"/>
      <c r="BP36" s="115">
        <f t="shared" si="93"/>
        <v>0</v>
      </c>
      <c r="BQ36" s="115">
        <f t="shared" si="94"/>
        <v>0</v>
      </c>
      <c r="BR36" s="112">
        <f t="shared" si="95"/>
        <v>0</v>
      </c>
      <c r="BS36" s="113"/>
      <c r="BT36" s="114"/>
      <c r="BU36" s="112">
        <f t="shared" si="96"/>
        <v>0</v>
      </c>
      <c r="BV36" s="113"/>
      <c r="BW36" s="114"/>
      <c r="BX36" s="112">
        <f t="shared" si="97"/>
        <v>0</v>
      </c>
      <c r="BY36" s="113"/>
      <c r="BZ36" s="114"/>
      <c r="CA36" s="112">
        <f t="shared" si="98"/>
        <v>0</v>
      </c>
      <c r="CB36" s="113"/>
      <c r="CC36" s="114"/>
      <c r="CD36" s="115">
        <f t="shared" si="99"/>
        <v>0</v>
      </c>
      <c r="CE36" s="115">
        <f t="shared" si="100"/>
        <v>0</v>
      </c>
      <c r="ED36" t="s">
        <v>85</v>
      </c>
      <c r="EE36" t="s">
        <v>90</v>
      </c>
      <c r="EF36" t="s">
        <v>141</v>
      </c>
      <c r="EG36" t="s">
        <v>201</v>
      </c>
      <c r="EH36" t="s">
        <v>152</v>
      </c>
      <c r="EI36" t="s">
        <v>204</v>
      </c>
      <c r="EJ36" t="s">
        <v>192</v>
      </c>
      <c r="EK36" t="s">
        <v>204</v>
      </c>
    </row>
    <row r="37" spans="1:144" x14ac:dyDescent="0.25">
      <c r="A37" s="89" t="str">
        <f t="shared" si="5"/>
        <v>TEAGAçúcarRUMO</v>
      </c>
      <c r="B37" s="51" t="str">
        <f t="shared" si="36"/>
        <v>N</v>
      </c>
      <c r="C37" s="90" t="s">
        <v>85</v>
      </c>
      <c r="D37" s="90" t="s">
        <v>95</v>
      </c>
      <c r="E37" s="91" t="s">
        <v>95</v>
      </c>
      <c r="F37" s="92" t="s">
        <v>96</v>
      </c>
      <c r="G37" s="91" t="s">
        <v>96</v>
      </c>
      <c r="H37" s="93" t="s">
        <v>89</v>
      </c>
      <c r="I37" s="94">
        <v>0</v>
      </c>
      <c r="J37" s="94">
        <v>0</v>
      </c>
      <c r="K37" s="95">
        <v>0</v>
      </c>
      <c r="L37" s="94">
        <f t="shared" si="71"/>
        <v>0</v>
      </c>
      <c r="M37" s="96"/>
      <c r="N37" s="97"/>
      <c r="O37" s="98"/>
      <c r="P37" s="99"/>
      <c r="Q37" s="97">
        <f t="shared" si="72"/>
        <v>0</v>
      </c>
      <c r="R37" s="98"/>
      <c r="S37" s="99"/>
      <c r="T37" s="97">
        <f t="shared" si="73"/>
        <v>0</v>
      </c>
      <c r="U37" s="98"/>
      <c r="V37" s="100"/>
      <c r="W37" s="97">
        <f t="shared" si="74"/>
        <v>0</v>
      </c>
      <c r="X37" s="98"/>
      <c r="Y37" s="99"/>
      <c r="Z37" s="101">
        <f t="shared" si="75"/>
        <v>0</v>
      </c>
      <c r="AA37" s="101">
        <f t="shared" si="76"/>
        <v>0</v>
      </c>
      <c r="AB37" s="102">
        <f t="shared" si="77"/>
        <v>0</v>
      </c>
      <c r="AC37" s="103"/>
      <c r="AD37" s="104"/>
      <c r="AE37" s="102">
        <f t="shared" si="78"/>
        <v>0</v>
      </c>
      <c r="AF37" s="103"/>
      <c r="AG37" s="104"/>
      <c r="AH37" s="102">
        <f t="shared" si="79"/>
        <v>0</v>
      </c>
      <c r="AI37" s="103"/>
      <c r="AJ37" s="104"/>
      <c r="AK37" s="102">
        <f t="shared" si="80"/>
        <v>0</v>
      </c>
      <c r="AL37" s="103"/>
      <c r="AM37" s="104"/>
      <c r="AN37" s="101">
        <f t="shared" si="81"/>
        <v>0</v>
      </c>
      <c r="AO37" s="101">
        <f t="shared" si="82"/>
        <v>0</v>
      </c>
      <c r="AP37" s="97">
        <f t="shared" si="83"/>
        <v>0</v>
      </c>
      <c r="AQ37" s="98"/>
      <c r="AR37" s="99"/>
      <c r="AS37" s="97">
        <f t="shared" si="84"/>
        <v>0</v>
      </c>
      <c r="AT37" s="98"/>
      <c r="AU37" s="99"/>
      <c r="AV37" s="97">
        <f t="shared" si="85"/>
        <v>0</v>
      </c>
      <c r="AW37" s="98"/>
      <c r="AX37" s="100"/>
      <c r="AY37" s="97">
        <f t="shared" si="86"/>
        <v>0</v>
      </c>
      <c r="AZ37" s="98"/>
      <c r="BA37" s="99"/>
      <c r="BB37" s="101">
        <f t="shared" si="87"/>
        <v>0</v>
      </c>
      <c r="BC37" s="101">
        <f t="shared" si="88"/>
        <v>0</v>
      </c>
      <c r="BD37" s="102">
        <f t="shared" si="89"/>
        <v>0</v>
      </c>
      <c r="BE37" s="103"/>
      <c r="BF37" s="104"/>
      <c r="BG37" s="102">
        <f t="shared" si="90"/>
        <v>0</v>
      </c>
      <c r="BH37" s="103"/>
      <c r="BI37" s="104"/>
      <c r="BJ37" s="102">
        <f t="shared" si="91"/>
        <v>0</v>
      </c>
      <c r="BK37" s="103"/>
      <c r="BL37" s="104"/>
      <c r="BM37" s="102">
        <f t="shared" si="92"/>
        <v>0</v>
      </c>
      <c r="BN37" s="103"/>
      <c r="BO37" s="104"/>
      <c r="BP37" s="101">
        <f t="shared" si="93"/>
        <v>0</v>
      </c>
      <c r="BQ37" s="101">
        <f t="shared" si="94"/>
        <v>0</v>
      </c>
      <c r="BR37" s="97">
        <f t="shared" si="95"/>
        <v>0</v>
      </c>
      <c r="BS37" s="98"/>
      <c r="BT37" s="99"/>
      <c r="BU37" s="97">
        <f t="shared" si="96"/>
        <v>0</v>
      </c>
      <c r="BV37" s="98"/>
      <c r="BW37" s="99"/>
      <c r="BX37" s="97">
        <f t="shared" si="97"/>
        <v>0</v>
      </c>
      <c r="BY37" s="98"/>
      <c r="BZ37" s="100"/>
      <c r="CA37" s="97">
        <f t="shared" si="98"/>
        <v>0</v>
      </c>
      <c r="CB37" s="98"/>
      <c r="CC37" s="99"/>
      <c r="CD37" s="101">
        <f t="shared" si="99"/>
        <v>0</v>
      </c>
      <c r="CE37" s="101">
        <f t="shared" si="100"/>
        <v>0</v>
      </c>
      <c r="ED37" t="s">
        <v>85</v>
      </c>
      <c r="EE37" t="s">
        <v>89</v>
      </c>
      <c r="EF37" t="s">
        <v>143</v>
      </c>
      <c r="EG37" t="s">
        <v>205</v>
      </c>
      <c r="EH37" t="s">
        <v>206</v>
      </c>
      <c r="EI37" t="s">
        <v>207</v>
      </c>
      <c r="EJ37" t="s">
        <v>207</v>
      </c>
      <c r="EK37" t="s">
        <v>207</v>
      </c>
    </row>
    <row r="38" spans="1:144" x14ac:dyDescent="0.25">
      <c r="A38" s="89" t="str">
        <f t="shared" si="5"/>
        <v>TEAGAçúcarMRS</v>
      </c>
      <c r="B38" s="51" t="str">
        <f t="shared" si="36"/>
        <v>N</v>
      </c>
      <c r="C38" s="105" t="s">
        <v>85</v>
      </c>
      <c r="D38" s="105" t="s">
        <v>95</v>
      </c>
      <c r="E38" s="106" t="s">
        <v>95</v>
      </c>
      <c r="F38" s="107" t="s">
        <v>96</v>
      </c>
      <c r="G38" s="106" t="s">
        <v>96</v>
      </c>
      <c r="H38" s="108" t="s">
        <v>17</v>
      </c>
      <c r="I38" s="109">
        <v>0</v>
      </c>
      <c r="J38" s="109">
        <v>0</v>
      </c>
      <c r="K38" s="110">
        <v>0</v>
      </c>
      <c r="L38" s="109">
        <f t="shared" si="71"/>
        <v>0</v>
      </c>
      <c r="M38" s="111"/>
      <c r="N38" s="112"/>
      <c r="O38" s="113"/>
      <c r="P38" s="114"/>
      <c r="Q38" s="112">
        <f t="shared" si="72"/>
        <v>0</v>
      </c>
      <c r="R38" s="113"/>
      <c r="S38" s="114"/>
      <c r="T38" s="112">
        <f t="shared" si="73"/>
        <v>0</v>
      </c>
      <c r="U38" s="113"/>
      <c r="V38" s="114"/>
      <c r="W38" s="112">
        <f t="shared" si="74"/>
        <v>0</v>
      </c>
      <c r="X38" s="113"/>
      <c r="Y38" s="114"/>
      <c r="Z38" s="115">
        <f t="shared" si="75"/>
        <v>0</v>
      </c>
      <c r="AA38" s="115">
        <f t="shared" si="76"/>
        <v>0</v>
      </c>
      <c r="AB38" s="116">
        <f t="shared" si="77"/>
        <v>0</v>
      </c>
      <c r="AC38" s="117"/>
      <c r="AD38" s="118"/>
      <c r="AE38" s="116">
        <f t="shared" si="78"/>
        <v>0</v>
      </c>
      <c r="AF38" s="117"/>
      <c r="AG38" s="118"/>
      <c r="AH38" s="116">
        <f t="shared" si="79"/>
        <v>0</v>
      </c>
      <c r="AI38" s="117"/>
      <c r="AJ38" s="118"/>
      <c r="AK38" s="116">
        <f t="shared" si="80"/>
        <v>0</v>
      </c>
      <c r="AL38" s="117"/>
      <c r="AM38" s="118"/>
      <c r="AN38" s="115">
        <f t="shared" si="81"/>
        <v>0</v>
      </c>
      <c r="AO38" s="115">
        <f t="shared" si="82"/>
        <v>0</v>
      </c>
      <c r="AP38" s="112">
        <f t="shared" si="83"/>
        <v>0</v>
      </c>
      <c r="AQ38" s="113"/>
      <c r="AR38" s="114"/>
      <c r="AS38" s="112">
        <f t="shared" si="84"/>
        <v>0</v>
      </c>
      <c r="AT38" s="113"/>
      <c r="AU38" s="114"/>
      <c r="AV38" s="112">
        <f t="shared" si="85"/>
        <v>0</v>
      </c>
      <c r="AW38" s="113"/>
      <c r="AX38" s="114"/>
      <c r="AY38" s="112">
        <f t="shared" si="86"/>
        <v>0</v>
      </c>
      <c r="AZ38" s="113"/>
      <c r="BA38" s="114"/>
      <c r="BB38" s="115">
        <f t="shared" si="87"/>
        <v>0</v>
      </c>
      <c r="BC38" s="115">
        <f t="shared" si="88"/>
        <v>0</v>
      </c>
      <c r="BD38" s="116">
        <f t="shared" si="89"/>
        <v>0</v>
      </c>
      <c r="BE38" s="117"/>
      <c r="BF38" s="118"/>
      <c r="BG38" s="116">
        <f t="shared" si="90"/>
        <v>0</v>
      </c>
      <c r="BH38" s="117"/>
      <c r="BI38" s="118"/>
      <c r="BJ38" s="116">
        <f t="shared" si="91"/>
        <v>0</v>
      </c>
      <c r="BK38" s="117"/>
      <c r="BL38" s="118"/>
      <c r="BM38" s="116">
        <f t="shared" si="92"/>
        <v>0</v>
      </c>
      <c r="BN38" s="117"/>
      <c r="BO38" s="118"/>
      <c r="BP38" s="115">
        <f t="shared" si="93"/>
        <v>0</v>
      </c>
      <c r="BQ38" s="115">
        <f t="shared" si="94"/>
        <v>0</v>
      </c>
      <c r="BR38" s="112">
        <f t="shared" si="95"/>
        <v>0</v>
      </c>
      <c r="BS38" s="113"/>
      <c r="BT38" s="114"/>
      <c r="BU38" s="112">
        <f t="shared" si="96"/>
        <v>0</v>
      </c>
      <c r="BV38" s="113"/>
      <c r="BW38" s="114"/>
      <c r="BX38" s="112">
        <f t="shared" si="97"/>
        <v>0</v>
      </c>
      <c r="BY38" s="113"/>
      <c r="BZ38" s="114"/>
      <c r="CA38" s="112">
        <f t="shared" si="98"/>
        <v>0</v>
      </c>
      <c r="CB38" s="113"/>
      <c r="CC38" s="114"/>
      <c r="CD38" s="115">
        <f t="shared" si="99"/>
        <v>0</v>
      </c>
      <c r="CE38" s="115">
        <f t="shared" si="100"/>
        <v>0</v>
      </c>
      <c r="ED38" t="s">
        <v>85</v>
      </c>
      <c r="EE38" t="s">
        <v>17</v>
      </c>
      <c r="EF38" t="s">
        <v>143</v>
      </c>
      <c r="EG38" t="s">
        <v>205</v>
      </c>
      <c r="EH38" t="s">
        <v>208</v>
      </c>
      <c r="EI38" t="s">
        <v>209</v>
      </c>
      <c r="EJ38" t="s">
        <v>190</v>
      </c>
      <c r="EK38" t="s">
        <v>209</v>
      </c>
    </row>
    <row r="39" spans="1:144" x14ac:dyDescent="0.25">
      <c r="A39" s="89" t="str">
        <f t="shared" si="5"/>
        <v>TEAGAçúcarVLI</v>
      </c>
      <c r="B39" s="51" t="str">
        <f t="shared" si="36"/>
        <v>N</v>
      </c>
      <c r="C39" s="105" t="s">
        <v>85</v>
      </c>
      <c r="D39" s="105" t="s">
        <v>95</v>
      </c>
      <c r="E39" s="106" t="s">
        <v>95</v>
      </c>
      <c r="F39" s="107" t="s">
        <v>96</v>
      </c>
      <c r="G39" s="106" t="s">
        <v>96</v>
      </c>
      <c r="H39" s="108" t="s">
        <v>90</v>
      </c>
      <c r="I39" s="109">
        <v>0</v>
      </c>
      <c r="J39" s="109">
        <v>0</v>
      </c>
      <c r="K39" s="110">
        <v>0</v>
      </c>
      <c r="L39" s="109">
        <f t="shared" si="71"/>
        <v>0</v>
      </c>
      <c r="M39" s="111"/>
      <c r="N39" s="112"/>
      <c r="O39" s="113"/>
      <c r="P39" s="114"/>
      <c r="Q39" s="112">
        <f t="shared" si="72"/>
        <v>0</v>
      </c>
      <c r="R39" s="113"/>
      <c r="S39" s="114"/>
      <c r="T39" s="112">
        <f t="shared" si="73"/>
        <v>0</v>
      </c>
      <c r="U39" s="113"/>
      <c r="V39" s="114"/>
      <c r="W39" s="112">
        <f t="shared" si="74"/>
        <v>0</v>
      </c>
      <c r="X39" s="113"/>
      <c r="Y39" s="114"/>
      <c r="Z39" s="115">
        <f t="shared" si="75"/>
        <v>0</v>
      </c>
      <c r="AA39" s="115">
        <f t="shared" si="76"/>
        <v>0</v>
      </c>
      <c r="AB39" s="116">
        <f t="shared" si="77"/>
        <v>0</v>
      </c>
      <c r="AC39" s="117"/>
      <c r="AD39" s="118"/>
      <c r="AE39" s="116">
        <f t="shared" si="78"/>
        <v>0</v>
      </c>
      <c r="AF39" s="117"/>
      <c r="AG39" s="118"/>
      <c r="AH39" s="116">
        <f t="shared" si="79"/>
        <v>0</v>
      </c>
      <c r="AI39" s="117"/>
      <c r="AJ39" s="118"/>
      <c r="AK39" s="116">
        <f t="shared" si="80"/>
        <v>0</v>
      </c>
      <c r="AL39" s="117"/>
      <c r="AM39" s="118"/>
      <c r="AN39" s="115">
        <f t="shared" si="81"/>
        <v>0</v>
      </c>
      <c r="AO39" s="115">
        <f t="shared" si="82"/>
        <v>0</v>
      </c>
      <c r="AP39" s="112">
        <f t="shared" si="83"/>
        <v>0</v>
      </c>
      <c r="AQ39" s="113"/>
      <c r="AR39" s="114"/>
      <c r="AS39" s="112">
        <f t="shared" si="84"/>
        <v>0</v>
      </c>
      <c r="AT39" s="113"/>
      <c r="AU39" s="114"/>
      <c r="AV39" s="112">
        <f t="shared" si="85"/>
        <v>0</v>
      </c>
      <c r="AW39" s="113"/>
      <c r="AX39" s="114"/>
      <c r="AY39" s="112">
        <f t="shared" si="86"/>
        <v>0</v>
      </c>
      <c r="AZ39" s="113"/>
      <c r="BA39" s="114"/>
      <c r="BB39" s="115">
        <f t="shared" si="87"/>
        <v>0</v>
      </c>
      <c r="BC39" s="115">
        <f t="shared" si="88"/>
        <v>0</v>
      </c>
      <c r="BD39" s="116">
        <f t="shared" si="89"/>
        <v>0</v>
      </c>
      <c r="BE39" s="117"/>
      <c r="BF39" s="118"/>
      <c r="BG39" s="116">
        <f t="shared" si="90"/>
        <v>0</v>
      </c>
      <c r="BH39" s="117"/>
      <c r="BI39" s="118"/>
      <c r="BJ39" s="116">
        <f t="shared" si="91"/>
        <v>0</v>
      </c>
      <c r="BK39" s="117"/>
      <c r="BL39" s="118"/>
      <c r="BM39" s="116">
        <f t="shared" si="92"/>
        <v>0</v>
      </c>
      <c r="BN39" s="117"/>
      <c r="BO39" s="118"/>
      <c r="BP39" s="115">
        <f t="shared" si="93"/>
        <v>0</v>
      </c>
      <c r="BQ39" s="115">
        <f t="shared" si="94"/>
        <v>0</v>
      </c>
      <c r="BR39" s="112">
        <f t="shared" si="95"/>
        <v>0</v>
      </c>
      <c r="BS39" s="113"/>
      <c r="BT39" s="114"/>
      <c r="BU39" s="112">
        <f t="shared" si="96"/>
        <v>0</v>
      </c>
      <c r="BV39" s="113"/>
      <c r="BW39" s="114"/>
      <c r="BX39" s="112">
        <f t="shared" si="97"/>
        <v>0</v>
      </c>
      <c r="BY39" s="113"/>
      <c r="BZ39" s="114"/>
      <c r="CA39" s="112">
        <f t="shared" si="98"/>
        <v>0</v>
      </c>
      <c r="CB39" s="113"/>
      <c r="CC39" s="114"/>
      <c r="CD39" s="115">
        <f t="shared" si="99"/>
        <v>0</v>
      </c>
      <c r="CE39" s="115">
        <f t="shared" si="100"/>
        <v>0</v>
      </c>
      <c r="ED39" t="s">
        <v>85</v>
      </c>
      <c r="EE39" t="s">
        <v>90</v>
      </c>
      <c r="EF39" t="s">
        <v>143</v>
      </c>
      <c r="EG39" t="s">
        <v>205</v>
      </c>
      <c r="EH39" t="s">
        <v>210</v>
      </c>
      <c r="EI39" t="s">
        <v>211</v>
      </c>
      <c r="EJ39" t="s">
        <v>192</v>
      </c>
      <c r="EK39" t="s">
        <v>211</v>
      </c>
    </row>
    <row r="40" spans="1:144" x14ac:dyDescent="0.25">
      <c r="A40" s="89" t="str">
        <f t="shared" si="5"/>
        <v/>
      </c>
      <c r="B40" s="51" t="str">
        <f t="shared" si="36"/>
        <v>N</v>
      </c>
      <c r="C40" s="120" t="s">
        <v>93</v>
      </c>
      <c r="D40" s="120"/>
      <c r="E40" s="121"/>
      <c r="F40" s="122"/>
      <c r="G40" s="121"/>
      <c r="H40" s="123"/>
      <c r="I40" s="124">
        <v>175</v>
      </c>
      <c r="J40" s="124">
        <v>86</v>
      </c>
      <c r="K40" s="124">
        <f>SUM(K28:K39)</f>
        <v>0</v>
      </c>
      <c r="L40" s="124"/>
      <c r="M40" s="125">
        <f ca="1">SUMIFS(M:M,$D:$D,$D39,$H:$H,"RUMO")</f>
        <v>0</v>
      </c>
      <c r="N40" s="126">
        <f t="shared" ref="N40:BY40" si="101">SUM(N28:N39)</f>
        <v>0</v>
      </c>
      <c r="O40" s="127">
        <f t="shared" si="101"/>
        <v>0</v>
      </c>
      <c r="P40" s="128">
        <f t="shared" si="101"/>
        <v>0</v>
      </c>
      <c r="Q40" s="129">
        <f t="shared" si="101"/>
        <v>0</v>
      </c>
      <c r="R40" s="130">
        <f t="shared" si="101"/>
        <v>0</v>
      </c>
      <c r="S40" s="128">
        <f t="shared" si="101"/>
        <v>0</v>
      </c>
      <c r="T40" s="129">
        <f t="shared" si="101"/>
        <v>0</v>
      </c>
      <c r="U40" s="130">
        <f t="shared" si="101"/>
        <v>0</v>
      </c>
      <c r="V40" s="128">
        <f t="shared" si="101"/>
        <v>0</v>
      </c>
      <c r="W40" s="129">
        <f t="shared" si="101"/>
        <v>0</v>
      </c>
      <c r="X40" s="130">
        <f t="shared" si="101"/>
        <v>0</v>
      </c>
      <c r="Y40" s="128">
        <f t="shared" si="101"/>
        <v>0</v>
      </c>
      <c r="Z40" s="128">
        <f t="shared" si="101"/>
        <v>0</v>
      </c>
      <c r="AA40" s="128">
        <f t="shared" si="101"/>
        <v>0</v>
      </c>
      <c r="AB40" s="131">
        <f t="shared" si="101"/>
        <v>0</v>
      </c>
      <c r="AC40" s="132">
        <f t="shared" si="101"/>
        <v>0</v>
      </c>
      <c r="AD40" s="133">
        <f t="shared" si="101"/>
        <v>0</v>
      </c>
      <c r="AE40" s="131">
        <f t="shared" si="101"/>
        <v>0</v>
      </c>
      <c r="AF40" s="132">
        <f t="shared" si="101"/>
        <v>0</v>
      </c>
      <c r="AG40" s="133">
        <f t="shared" si="101"/>
        <v>0</v>
      </c>
      <c r="AH40" s="131">
        <f t="shared" si="101"/>
        <v>0</v>
      </c>
      <c r="AI40" s="132">
        <f t="shared" si="101"/>
        <v>0</v>
      </c>
      <c r="AJ40" s="133">
        <f t="shared" si="101"/>
        <v>0</v>
      </c>
      <c r="AK40" s="131">
        <f t="shared" si="101"/>
        <v>0</v>
      </c>
      <c r="AL40" s="132">
        <f t="shared" si="101"/>
        <v>0</v>
      </c>
      <c r="AM40" s="133">
        <f t="shared" si="101"/>
        <v>0</v>
      </c>
      <c r="AN40" s="133">
        <f t="shared" si="101"/>
        <v>0</v>
      </c>
      <c r="AO40" s="133">
        <f t="shared" si="101"/>
        <v>0</v>
      </c>
      <c r="AP40" s="126">
        <f t="shared" si="101"/>
        <v>0</v>
      </c>
      <c r="AQ40" s="127">
        <f t="shared" si="101"/>
        <v>0</v>
      </c>
      <c r="AR40" s="128">
        <f t="shared" si="101"/>
        <v>0</v>
      </c>
      <c r="AS40" s="126">
        <f t="shared" si="101"/>
        <v>0</v>
      </c>
      <c r="AT40" s="127">
        <f t="shared" si="101"/>
        <v>0</v>
      </c>
      <c r="AU40" s="128">
        <f t="shared" si="101"/>
        <v>0</v>
      </c>
      <c r="AV40" s="126">
        <f t="shared" si="101"/>
        <v>0</v>
      </c>
      <c r="AW40" s="127">
        <f t="shared" si="101"/>
        <v>0</v>
      </c>
      <c r="AX40" s="128">
        <f t="shared" si="101"/>
        <v>0</v>
      </c>
      <c r="AY40" s="126">
        <f t="shared" si="101"/>
        <v>0</v>
      </c>
      <c r="AZ40" s="127">
        <f t="shared" si="101"/>
        <v>0</v>
      </c>
      <c r="BA40" s="128">
        <f t="shared" si="101"/>
        <v>0</v>
      </c>
      <c r="BB40" s="128">
        <f t="shared" si="101"/>
        <v>0</v>
      </c>
      <c r="BC40" s="128">
        <f t="shared" si="101"/>
        <v>0</v>
      </c>
      <c r="BD40" s="131">
        <f t="shared" si="101"/>
        <v>0</v>
      </c>
      <c r="BE40" s="132">
        <f t="shared" si="101"/>
        <v>0</v>
      </c>
      <c r="BF40" s="133">
        <f t="shared" si="101"/>
        <v>0</v>
      </c>
      <c r="BG40" s="131">
        <f t="shared" si="101"/>
        <v>0</v>
      </c>
      <c r="BH40" s="132">
        <f t="shared" si="101"/>
        <v>0</v>
      </c>
      <c r="BI40" s="133">
        <f t="shared" si="101"/>
        <v>0</v>
      </c>
      <c r="BJ40" s="131">
        <f t="shared" si="101"/>
        <v>0</v>
      </c>
      <c r="BK40" s="132">
        <f t="shared" si="101"/>
        <v>0</v>
      </c>
      <c r="BL40" s="133">
        <f t="shared" si="101"/>
        <v>0</v>
      </c>
      <c r="BM40" s="131">
        <f t="shared" si="101"/>
        <v>0</v>
      </c>
      <c r="BN40" s="132">
        <f t="shared" si="101"/>
        <v>0</v>
      </c>
      <c r="BO40" s="133">
        <f t="shared" si="101"/>
        <v>0</v>
      </c>
      <c r="BP40" s="133">
        <f t="shared" si="101"/>
        <v>0</v>
      </c>
      <c r="BQ40" s="133">
        <f t="shared" si="101"/>
        <v>0</v>
      </c>
      <c r="BR40" s="126">
        <f t="shared" si="101"/>
        <v>0</v>
      </c>
      <c r="BS40" s="127">
        <f t="shared" si="101"/>
        <v>0</v>
      </c>
      <c r="BT40" s="128">
        <f t="shared" si="101"/>
        <v>0</v>
      </c>
      <c r="BU40" s="126">
        <f t="shared" si="101"/>
        <v>0</v>
      </c>
      <c r="BV40" s="127">
        <f t="shared" si="101"/>
        <v>0</v>
      </c>
      <c r="BW40" s="128">
        <f t="shared" si="101"/>
        <v>0</v>
      </c>
      <c r="BX40" s="126">
        <f t="shared" si="101"/>
        <v>0</v>
      </c>
      <c r="BY40" s="127">
        <f t="shared" si="101"/>
        <v>0</v>
      </c>
      <c r="BZ40" s="128">
        <f t="shared" ref="BZ40:CE40" si="102">SUM(BZ28:BZ39)</f>
        <v>0</v>
      </c>
      <c r="CA40" s="126">
        <f t="shared" si="102"/>
        <v>0</v>
      </c>
      <c r="CB40" s="127">
        <f t="shared" si="102"/>
        <v>0</v>
      </c>
      <c r="CC40" s="128">
        <f t="shared" si="102"/>
        <v>0</v>
      </c>
      <c r="CD40" s="128">
        <f t="shared" si="102"/>
        <v>0</v>
      </c>
      <c r="CE40" s="128">
        <f t="shared" si="102"/>
        <v>0</v>
      </c>
      <c r="EE40" t="s">
        <v>142</v>
      </c>
      <c r="EG40" t="s">
        <v>186</v>
      </c>
    </row>
    <row r="41" spans="1:144" x14ac:dyDescent="0.25">
      <c r="A41" s="89" t="str">
        <f t="shared" si="5"/>
        <v>CutraleFareloRUMO</v>
      </c>
      <c r="B41" s="51" t="str">
        <f t="shared" si="36"/>
        <v>N</v>
      </c>
      <c r="C41" s="90" t="s">
        <v>85</v>
      </c>
      <c r="D41" s="90" t="s">
        <v>97</v>
      </c>
      <c r="E41" s="91" t="s">
        <v>97</v>
      </c>
      <c r="F41" s="92" t="s">
        <v>87</v>
      </c>
      <c r="G41" s="91" t="s">
        <v>88</v>
      </c>
      <c r="H41" s="93" t="s">
        <v>89</v>
      </c>
      <c r="I41" s="94">
        <v>93</v>
      </c>
      <c r="J41" s="94">
        <v>93</v>
      </c>
      <c r="K41" s="95">
        <v>0</v>
      </c>
      <c r="L41" s="94">
        <f t="shared" ref="L41:L49" si="103">IF(K41="","",K41-J41)</f>
        <v>-93</v>
      </c>
      <c r="M41" s="96"/>
      <c r="N41" s="97"/>
      <c r="O41" s="98"/>
      <c r="P41" s="99"/>
      <c r="Q41" s="97">
        <f t="shared" ref="Q41:Q49" si="104">N41+O41-P41</f>
        <v>0</v>
      </c>
      <c r="R41" s="98"/>
      <c r="S41" s="99"/>
      <c r="T41" s="97">
        <f t="shared" ref="T41:T49" si="105">Q41+R41-S41</f>
        <v>0</v>
      </c>
      <c r="U41" s="98"/>
      <c r="V41" s="100"/>
      <c r="W41" s="97">
        <f t="shared" ref="W41:W49" si="106">T41+U41-V41</f>
        <v>0</v>
      </c>
      <c r="X41" s="98"/>
      <c r="Y41" s="99"/>
      <c r="Z41" s="101">
        <f t="shared" ref="Z41:Z49" si="107">N41+O41+R41+U41+X41</f>
        <v>0</v>
      </c>
      <c r="AA41" s="101">
        <f t="shared" ref="AA41:AA49" si="108">P41+S41+V41+Y41</f>
        <v>0</v>
      </c>
      <c r="AB41" s="102">
        <f t="shared" ref="AB41:AB49" si="109">Z41-AA41</f>
        <v>0</v>
      </c>
      <c r="AC41" s="117"/>
      <c r="AD41" s="104"/>
      <c r="AE41" s="102">
        <f t="shared" ref="AE41:AE49" si="110">AB41+AC41-AD41</f>
        <v>0</v>
      </c>
      <c r="AF41" s="103"/>
      <c r="AG41" s="104"/>
      <c r="AH41" s="102">
        <f t="shared" ref="AH41:AH49" si="111">AE41+AF41-AG41</f>
        <v>0</v>
      </c>
      <c r="AI41" s="103"/>
      <c r="AJ41" s="104"/>
      <c r="AK41" s="102">
        <f t="shared" ref="AK41:AK49" si="112">AH41+AI41-AJ41</f>
        <v>0</v>
      </c>
      <c r="AL41" s="103"/>
      <c r="AM41" s="104"/>
      <c r="AN41" s="101">
        <f t="shared" ref="AN41:AN49" si="113">AB41+AC41+AF41+AI41+AL41</f>
        <v>0</v>
      </c>
      <c r="AO41" s="101">
        <f t="shared" ref="AO41:AO49" si="114">AD41+AG41+AJ41+AM41</f>
        <v>0</v>
      </c>
      <c r="AP41" s="97">
        <f t="shared" ref="AP41:AP49" si="115">AN41-AO41</f>
        <v>0</v>
      </c>
      <c r="AQ41" s="98"/>
      <c r="AR41" s="99"/>
      <c r="AS41" s="97">
        <f t="shared" ref="AS41:AS49" si="116">AP41+AQ41-AR41</f>
        <v>0</v>
      </c>
      <c r="AT41" s="98"/>
      <c r="AU41" s="99"/>
      <c r="AV41" s="97">
        <f t="shared" ref="AV41:AV49" si="117">AS41+AT41-AU41</f>
        <v>0</v>
      </c>
      <c r="AW41" s="98"/>
      <c r="AX41" s="100"/>
      <c r="AY41" s="97">
        <f t="shared" ref="AY41:AY49" si="118">AV41+AW41-AX41</f>
        <v>0</v>
      </c>
      <c r="AZ41" s="98"/>
      <c r="BA41" s="99"/>
      <c r="BB41" s="101">
        <f t="shared" ref="BB41:BB49" si="119">AP41+AQ41+AT41+AW41+AZ41</f>
        <v>0</v>
      </c>
      <c r="BC41" s="101">
        <f t="shared" ref="BC41:BC49" si="120">AR41+AU41+AX41+BA41</f>
        <v>0</v>
      </c>
      <c r="BD41" s="102">
        <f t="shared" ref="BD41:BD49" si="121">BB41-BC41</f>
        <v>0</v>
      </c>
      <c r="BE41" s="117"/>
      <c r="BF41" s="104"/>
      <c r="BG41" s="102">
        <f t="shared" ref="BG41:BG49" si="122">BD41+BE41-BF41</f>
        <v>0</v>
      </c>
      <c r="BH41" s="103"/>
      <c r="BI41" s="104"/>
      <c r="BJ41" s="102">
        <f t="shared" ref="BJ41:BJ49" si="123">BG41+BH41-BI41</f>
        <v>0</v>
      </c>
      <c r="BK41" s="103"/>
      <c r="BL41" s="104"/>
      <c r="BM41" s="102">
        <f t="shared" ref="BM41:BM49" si="124">BJ41+BK41-BL41</f>
        <v>0</v>
      </c>
      <c r="BN41" s="103"/>
      <c r="BO41" s="104"/>
      <c r="BP41" s="101">
        <f t="shared" ref="BP41:BP49" si="125">BD41+BE41+BH41+BK41+BN41</f>
        <v>0</v>
      </c>
      <c r="BQ41" s="101">
        <f t="shared" ref="BQ41:BQ49" si="126">BF41+BI41+BL41+BO41</f>
        <v>0</v>
      </c>
      <c r="BR41" s="97">
        <f t="shared" ref="BR41:BR49" si="127">BP41-BQ41</f>
        <v>0</v>
      </c>
      <c r="BS41" s="98"/>
      <c r="BT41" s="99"/>
      <c r="BU41" s="97">
        <f t="shared" ref="BU41:BU49" si="128">BR41+BS41-BT41</f>
        <v>0</v>
      </c>
      <c r="BV41" s="98"/>
      <c r="BW41" s="99"/>
      <c r="BX41" s="97">
        <f t="shared" ref="BX41:BX49" si="129">BU41+BV41-BW41</f>
        <v>0</v>
      </c>
      <c r="BY41" s="98"/>
      <c r="BZ41" s="100"/>
      <c r="CA41" s="97">
        <f t="shared" ref="CA41:CA49" si="130">BX41+BY41-BZ41</f>
        <v>0</v>
      </c>
      <c r="CB41" s="98"/>
      <c r="CC41" s="99"/>
      <c r="CD41" s="101">
        <f t="shared" ref="CD41:CD49" si="131">BR41+BS41+BV41+BY41+CB41</f>
        <v>0</v>
      </c>
      <c r="CE41" s="101">
        <f t="shared" ref="CE41:CE49" si="132">BT41+BW41+BZ41+CC41</f>
        <v>0</v>
      </c>
      <c r="ED41" t="s">
        <v>85</v>
      </c>
      <c r="EE41" t="s">
        <v>89</v>
      </c>
      <c r="EF41" t="s">
        <v>141</v>
      </c>
      <c r="EG41" t="s">
        <v>212</v>
      </c>
      <c r="EH41" t="s">
        <v>146</v>
      </c>
      <c r="EI41" t="s">
        <v>213</v>
      </c>
      <c r="EJ41" t="s">
        <v>213</v>
      </c>
      <c r="EK41" t="s">
        <v>213</v>
      </c>
    </row>
    <row r="42" spans="1:144" x14ac:dyDescent="0.25">
      <c r="A42" s="89" t="str">
        <f t="shared" si="5"/>
        <v>CutraleFareloMRS</v>
      </c>
      <c r="B42" s="51" t="str">
        <f t="shared" si="36"/>
        <v>N</v>
      </c>
      <c r="C42" s="105" t="s">
        <v>85</v>
      </c>
      <c r="D42" s="105" t="s">
        <v>97</v>
      </c>
      <c r="E42" s="106" t="s">
        <v>97</v>
      </c>
      <c r="F42" s="107" t="s">
        <v>87</v>
      </c>
      <c r="G42" s="106" t="s">
        <v>88</v>
      </c>
      <c r="H42" s="108" t="s">
        <v>17</v>
      </c>
      <c r="I42" s="109">
        <v>23</v>
      </c>
      <c r="J42" s="109">
        <v>0</v>
      </c>
      <c r="K42" s="110">
        <v>0</v>
      </c>
      <c r="L42" s="109">
        <f t="shared" si="103"/>
        <v>0</v>
      </c>
      <c r="M42" s="111"/>
      <c r="N42" s="112"/>
      <c r="O42" s="113"/>
      <c r="P42" s="114"/>
      <c r="Q42" s="112">
        <f t="shared" si="104"/>
        <v>0</v>
      </c>
      <c r="R42" s="113"/>
      <c r="S42" s="114"/>
      <c r="T42" s="112">
        <f t="shared" si="105"/>
        <v>0</v>
      </c>
      <c r="U42" s="113"/>
      <c r="V42" s="114"/>
      <c r="W42" s="112">
        <f t="shared" si="106"/>
        <v>0</v>
      </c>
      <c r="X42" s="113"/>
      <c r="Y42" s="114"/>
      <c r="Z42" s="115">
        <f t="shared" si="107"/>
        <v>0</v>
      </c>
      <c r="AA42" s="115">
        <f t="shared" si="108"/>
        <v>0</v>
      </c>
      <c r="AB42" s="116">
        <f t="shared" si="109"/>
        <v>0</v>
      </c>
      <c r="AC42" s="117"/>
      <c r="AD42" s="118"/>
      <c r="AE42" s="116">
        <f t="shared" si="110"/>
        <v>0</v>
      </c>
      <c r="AF42" s="117"/>
      <c r="AG42" s="118"/>
      <c r="AH42" s="116">
        <f t="shared" si="111"/>
        <v>0</v>
      </c>
      <c r="AI42" s="117"/>
      <c r="AJ42" s="118"/>
      <c r="AK42" s="116">
        <f t="shared" si="112"/>
        <v>0</v>
      </c>
      <c r="AL42" s="117"/>
      <c r="AM42" s="118"/>
      <c r="AN42" s="115">
        <f t="shared" si="113"/>
        <v>0</v>
      </c>
      <c r="AO42" s="115">
        <f t="shared" si="114"/>
        <v>0</v>
      </c>
      <c r="AP42" s="112">
        <f t="shared" si="115"/>
        <v>0</v>
      </c>
      <c r="AQ42" s="113"/>
      <c r="AR42" s="114"/>
      <c r="AS42" s="112">
        <f t="shared" si="116"/>
        <v>0</v>
      </c>
      <c r="AT42" s="113"/>
      <c r="AU42" s="114"/>
      <c r="AV42" s="112">
        <f t="shared" si="117"/>
        <v>0</v>
      </c>
      <c r="AW42" s="113"/>
      <c r="AX42" s="114"/>
      <c r="AY42" s="112">
        <f t="shared" si="118"/>
        <v>0</v>
      </c>
      <c r="AZ42" s="113"/>
      <c r="BA42" s="114"/>
      <c r="BB42" s="115">
        <f t="shared" si="119"/>
        <v>0</v>
      </c>
      <c r="BC42" s="115">
        <f t="shared" si="120"/>
        <v>0</v>
      </c>
      <c r="BD42" s="116">
        <f t="shared" si="121"/>
        <v>0</v>
      </c>
      <c r="BE42" s="117"/>
      <c r="BF42" s="118"/>
      <c r="BG42" s="116">
        <f t="shared" si="122"/>
        <v>0</v>
      </c>
      <c r="BH42" s="117"/>
      <c r="BI42" s="118"/>
      <c r="BJ42" s="116">
        <f t="shared" si="123"/>
        <v>0</v>
      </c>
      <c r="BK42" s="117"/>
      <c r="BL42" s="118"/>
      <c r="BM42" s="116">
        <f t="shared" si="124"/>
        <v>0</v>
      </c>
      <c r="BN42" s="117"/>
      <c r="BO42" s="118"/>
      <c r="BP42" s="115">
        <f t="shared" si="125"/>
        <v>0</v>
      </c>
      <c r="BQ42" s="115">
        <f t="shared" si="126"/>
        <v>0</v>
      </c>
      <c r="BR42" s="112">
        <f t="shared" si="127"/>
        <v>0</v>
      </c>
      <c r="BS42" s="113"/>
      <c r="BT42" s="114"/>
      <c r="BU42" s="112">
        <f t="shared" si="128"/>
        <v>0</v>
      </c>
      <c r="BV42" s="113"/>
      <c r="BW42" s="114"/>
      <c r="BX42" s="112">
        <f t="shared" si="129"/>
        <v>0</v>
      </c>
      <c r="BY42" s="113"/>
      <c r="BZ42" s="114"/>
      <c r="CA42" s="112">
        <f t="shared" si="130"/>
        <v>0</v>
      </c>
      <c r="CB42" s="113"/>
      <c r="CC42" s="114"/>
      <c r="CD42" s="115">
        <f t="shared" si="131"/>
        <v>0</v>
      </c>
      <c r="CE42" s="115">
        <f t="shared" si="132"/>
        <v>0</v>
      </c>
      <c r="ED42" t="s">
        <v>85</v>
      </c>
      <c r="EE42" t="s">
        <v>17</v>
      </c>
      <c r="EF42" t="s">
        <v>141</v>
      </c>
      <c r="EG42" t="s">
        <v>212</v>
      </c>
      <c r="EH42" t="s">
        <v>149</v>
      </c>
      <c r="EI42" t="s">
        <v>214</v>
      </c>
      <c r="EJ42" t="s">
        <v>215</v>
      </c>
      <c r="EK42" t="s">
        <v>214</v>
      </c>
    </row>
    <row r="43" spans="1:144" x14ac:dyDescent="0.25">
      <c r="A43" s="89" t="str">
        <f t="shared" si="5"/>
        <v>CutraleFareloVLI</v>
      </c>
      <c r="B43" s="51" t="str">
        <f t="shared" si="36"/>
        <v>N</v>
      </c>
      <c r="C43" s="105" t="s">
        <v>85</v>
      </c>
      <c r="D43" s="105" t="s">
        <v>97</v>
      </c>
      <c r="E43" s="106" t="s">
        <v>97</v>
      </c>
      <c r="F43" s="107" t="s">
        <v>87</v>
      </c>
      <c r="G43" s="106" t="s">
        <v>88</v>
      </c>
      <c r="H43" s="108" t="s">
        <v>90</v>
      </c>
      <c r="I43" s="109">
        <v>0</v>
      </c>
      <c r="J43" s="109">
        <v>0</v>
      </c>
      <c r="K43" s="110">
        <v>0</v>
      </c>
      <c r="L43" s="109">
        <f t="shared" si="103"/>
        <v>0</v>
      </c>
      <c r="M43" s="111"/>
      <c r="N43" s="112"/>
      <c r="O43" s="113"/>
      <c r="P43" s="114"/>
      <c r="Q43" s="112">
        <f t="shared" si="104"/>
        <v>0</v>
      </c>
      <c r="R43" s="113"/>
      <c r="S43" s="114"/>
      <c r="T43" s="112">
        <f t="shared" si="105"/>
        <v>0</v>
      </c>
      <c r="U43" s="113"/>
      <c r="V43" s="114"/>
      <c r="W43" s="112">
        <f t="shared" si="106"/>
        <v>0</v>
      </c>
      <c r="X43" s="113"/>
      <c r="Y43" s="114"/>
      <c r="Z43" s="115">
        <f t="shared" si="107"/>
        <v>0</v>
      </c>
      <c r="AA43" s="115">
        <f t="shared" si="108"/>
        <v>0</v>
      </c>
      <c r="AB43" s="116">
        <f t="shared" si="109"/>
        <v>0</v>
      </c>
      <c r="AC43" s="117"/>
      <c r="AD43" s="118"/>
      <c r="AE43" s="116">
        <f t="shared" si="110"/>
        <v>0</v>
      </c>
      <c r="AF43" s="117"/>
      <c r="AG43" s="118"/>
      <c r="AH43" s="116">
        <f t="shared" si="111"/>
        <v>0</v>
      </c>
      <c r="AI43" s="117"/>
      <c r="AJ43" s="118"/>
      <c r="AK43" s="116">
        <f t="shared" si="112"/>
        <v>0</v>
      </c>
      <c r="AL43" s="117"/>
      <c r="AM43" s="118"/>
      <c r="AN43" s="115">
        <f t="shared" si="113"/>
        <v>0</v>
      </c>
      <c r="AO43" s="115">
        <f t="shared" si="114"/>
        <v>0</v>
      </c>
      <c r="AP43" s="112">
        <f t="shared" si="115"/>
        <v>0</v>
      </c>
      <c r="AQ43" s="113"/>
      <c r="AR43" s="114"/>
      <c r="AS43" s="112">
        <f t="shared" si="116"/>
        <v>0</v>
      </c>
      <c r="AT43" s="113"/>
      <c r="AU43" s="114"/>
      <c r="AV43" s="112">
        <f t="shared" si="117"/>
        <v>0</v>
      </c>
      <c r="AW43" s="113"/>
      <c r="AX43" s="114"/>
      <c r="AY43" s="112">
        <f t="shared" si="118"/>
        <v>0</v>
      </c>
      <c r="AZ43" s="113"/>
      <c r="BA43" s="114"/>
      <c r="BB43" s="115">
        <f t="shared" si="119"/>
        <v>0</v>
      </c>
      <c r="BC43" s="115">
        <f t="shared" si="120"/>
        <v>0</v>
      </c>
      <c r="BD43" s="116">
        <f t="shared" si="121"/>
        <v>0</v>
      </c>
      <c r="BE43" s="117"/>
      <c r="BF43" s="118"/>
      <c r="BG43" s="116">
        <f t="shared" si="122"/>
        <v>0</v>
      </c>
      <c r="BH43" s="117"/>
      <c r="BI43" s="118"/>
      <c r="BJ43" s="116">
        <f t="shared" si="123"/>
        <v>0</v>
      </c>
      <c r="BK43" s="117"/>
      <c r="BL43" s="118"/>
      <c r="BM43" s="116">
        <f t="shared" si="124"/>
        <v>0</v>
      </c>
      <c r="BN43" s="117"/>
      <c r="BO43" s="118"/>
      <c r="BP43" s="115">
        <f t="shared" si="125"/>
        <v>0</v>
      </c>
      <c r="BQ43" s="115">
        <f t="shared" si="126"/>
        <v>0</v>
      </c>
      <c r="BR43" s="112">
        <f t="shared" si="127"/>
        <v>0</v>
      </c>
      <c r="BS43" s="113"/>
      <c r="BT43" s="114"/>
      <c r="BU43" s="112">
        <f t="shared" si="128"/>
        <v>0</v>
      </c>
      <c r="BV43" s="113"/>
      <c r="BW43" s="114"/>
      <c r="BX43" s="112">
        <f t="shared" si="129"/>
        <v>0</v>
      </c>
      <c r="BY43" s="113"/>
      <c r="BZ43" s="114"/>
      <c r="CA43" s="112">
        <f t="shared" si="130"/>
        <v>0</v>
      </c>
      <c r="CB43" s="113"/>
      <c r="CC43" s="114"/>
      <c r="CD43" s="115">
        <f t="shared" si="131"/>
        <v>0</v>
      </c>
      <c r="CE43" s="115">
        <f t="shared" si="132"/>
        <v>0</v>
      </c>
      <c r="ED43" t="s">
        <v>85</v>
      </c>
      <c r="EE43" t="s">
        <v>90</v>
      </c>
      <c r="EF43" t="s">
        <v>141</v>
      </c>
      <c r="EG43" t="s">
        <v>212</v>
      </c>
      <c r="EH43" t="s">
        <v>152</v>
      </c>
      <c r="EI43" t="s">
        <v>216</v>
      </c>
      <c r="EJ43" t="s">
        <v>217</v>
      </c>
      <c r="EK43" t="s">
        <v>216</v>
      </c>
    </row>
    <row r="44" spans="1:144" x14ac:dyDescent="0.25">
      <c r="A44" s="89" t="str">
        <f t="shared" si="5"/>
        <v>CutraleMilhoRUMO</v>
      </c>
      <c r="B44" s="51" t="str">
        <f t="shared" si="36"/>
        <v>N</v>
      </c>
      <c r="C44" s="90" t="s">
        <v>85</v>
      </c>
      <c r="D44" s="90" t="s">
        <v>97</v>
      </c>
      <c r="E44" s="91" t="s">
        <v>97</v>
      </c>
      <c r="F44" s="92" t="s">
        <v>87</v>
      </c>
      <c r="G44" s="91" t="s">
        <v>91</v>
      </c>
      <c r="H44" s="93" t="s">
        <v>89</v>
      </c>
      <c r="I44" s="94">
        <v>0</v>
      </c>
      <c r="J44" s="94">
        <v>0</v>
      </c>
      <c r="K44" s="95">
        <v>0</v>
      </c>
      <c r="L44" s="94">
        <f t="shared" si="103"/>
        <v>0</v>
      </c>
      <c r="M44" s="96"/>
      <c r="N44" s="97"/>
      <c r="O44" s="98"/>
      <c r="P44" s="99"/>
      <c r="Q44" s="97">
        <f t="shared" si="104"/>
        <v>0</v>
      </c>
      <c r="R44" s="98"/>
      <c r="S44" s="99"/>
      <c r="T44" s="97">
        <f t="shared" si="105"/>
        <v>0</v>
      </c>
      <c r="U44" s="98"/>
      <c r="V44" s="100"/>
      <c r="W44" s="97">
        <f t="shared" si="106"/>
        <v>0</v>
      </c>
      <c r="X44" s="98"/>
      <c r="Y44" s="99"/>
      <c r="Z44" s="101">
        <f t="shared" si="107"/>
        <v>0</v>
      </c>
      <c r="AA44" s="101">
        <f t="shared" si="108"/>
        <v>0</v>
      </c>
      <c r="AB44" s="102">
        <f t="shared" si="109"/>
        <v>0</v>
      </c>
      <c r="AC44" s="103"/>
      <c r="AD44" s="104"/>
      <c r="AE44" s="102">
        <f t="shared" si="110"/>
        <v>0</v>
      </c>
      <c r="AF44" s="103"/>
      <c r="AG44" s="104"/>
      <c r="AH44" s="102">
        <f t="shared" si="111"/>
        <v>0</v>
      </c>
      <c r="AI44" s="103"/>
      <c r="AJ44" s="104"/>
      <c r="AK44" s="102">
        <f t="shared" si="112"/>
        <v>0</v>
      </c>
      <c r="AL44" s="103"/>
      <c r="AM44" s="104"/>
      <c r="AN44" s="101">
        <f t="shared" si="113"/>
        <v>0</v>
      </c>
      <c r="AO44" s="101">
        <f t="shared" si="114"/>
        <v>0</v>
      </c>
      <c r="AP44" s="97">
        <f t="shared" si="115"/>
        <v>0</v>
      </c>
      <c r="AQ44" s="98"/>
      <c r="AR44" s="99"/>
      <c r="AS44" s="97">
        <f t="shared" si="116"/>
        <v>0</v>
      </c>
      <c r="AT44" s="98"/>
      <c r="AU44" s="99"/>
      <c r="AV44" s="97">
        <f t="shared" si="117"/>
        <v>0</v>
      </c>
      <c r="AW44" s="98"/>
      <c r="AX44" s="100"/>
      <c r="AY44" s="97">
        <f t="shared" si="118"/>
        <v>0</v>
      </c>
      <c r="AZ44" s="98"/>
      <c r="BA44" s="99"/>
      <c r="BB44" s="101">
        <f t="shared" si="119"/>
        <v>0</v>
      </c>
      <c r="BC44" s="101">
        <f t="shared" si="120"/>
        <v>0</v>
      </c>
      <c r="BD44" s="102">
        <f t="shared" si="121"/>
        <v>0</v>
      </c>
      <c r="BE44" s="103"/>
      <c r="BF44" s="104"/>
      <c r="BG44" s="102">
        <f t="shared" si="122"/>
        <v>0</v>
      </c>
      <c r="BH44" s="103"/>
      <c r="BI44" s="104"/>
      <c r="BJ44" s="102">
        <f t="shared" si="123"/>
        <v>0</v>
      </c>
      <c r="BK44" s="103"/>
      <c r="BL44" s="104"/>
      <c r="BM44" s="102">
        <f t="shared" si="124"/>
        <v>0</v>
      </c>
      <c r="BN44" s="103"/>
      <c r="BO44" s="104"/>
      <c r="BP44" s="101">
        <f t="shared" si="125"/>
        <v>0</v>
      </c>
      <c r="BQ44" s="101">
        <f t="shared" si="126"/>
        <v>0</v>
      </c>
      <c r="BR44" s="97">
        <f t="shared" si="127"/>
        <v>0</v>
      </c>
      <c r="BS44" s="98"/>
      <c r="BT44" s="99"/>
      <c r="BU44" s="97">
        <f t="shared" si="128"/>
        <v>0</v>
      </c>
      <c r="BV44" s="98"/>
      <c r="BW44" s="99"/>
      <c r="BX44" s="97">
        <f t="shared" si="129"/>
        <v>0</v>
      </c>
      <c r="BY44" s="98"/>
      <c r="BZ44" s="100"/>
      <c r="CA44" s="97">
        <f t="shared" si="130"/>
        <v>0</v>
      </c>
      <c r="CB44" s="98"/>
      <c r="CC44" s="99"/>
      <c r="CD44" s="101">
        <f t="shared" si="131"/>
        <v>0</v>
      </c>
      <c r="CE44" s="101">
        <f t="shared" si="132"/>
        <v>0</v>
      </c>
      <c r="ED44" t="s">
        <v>85</v>
      </c>
      <c r="EE44" t="s">
        <v>89</v>
      </c>
      <c r="EF44" t="s">
        <v>141</v>
      </c>
      <c r="EG44" t="s">
        <v>218</v>
      </c>
      <c r="EH44" t="s">
        <v>146</v>
      </c>
      <c r="EI44" t="s">
        <v>219</v>
      </c>
      <c r="EJ44" t="s">
        <v>219</v>
      </c>
      <c r="EK44" t="s">
        <v>219</v>
      </c>
    </row>
    <row r="45" spans="1:144" x14ac:dyDescent="0.25">
      <c r="A45" s="89" t="str">
        <f t="shared" si="5"/>
        <v>CutraleMilhoMRS</v>
      </c>
      <c r="B45" s="51" t="str">
        <f t="shared" si="36"/>
        <v>N</v>
      </c>
      <c r="C45" s="105" t="s">
        <v>85</v>
      </c>
      <c r="D45" s="105" t="s">
        <v>97</v>
      </c>
      <c r="E45" s="106" t="s">
        <v>97</v>
      </c>
      <c r="F45" s="107" t="s">
        <v>87</v>
      </c>
      <c r="G45" s="106" t="s">
        <v>91</v>
      </c>
      <c r="H45" s="108" t="s">
        <v>17</v>
      </c>
      <c r="I45" s="109">
        <v>0</v>
      </c>
      <c r="J45" s="109">
        <v>0</v>
      </c>
      <c r="K45" s="110">
        <v>0</v>
      </c>
      <c r="L45" s="109">
        <f t="shared" si="103"/>
        <v>0</v>
      </c>
      <c r="M45" s="111"/>
      <c r="N45" s="112"/>
      <c r="O45" s="113"/>
      <c r="P45" s="114"/>
      <c r="Q45" s="112">
        <f t="shared" si="104"/>
        <v>0</v>
      </c>
      <c r="R45" s="113"/>
      <c r="S45" s="114"/>
      <c r="T45" s="112">
        <f t="shared" si="105"/>
        <v>0</v>
      </c>
      <c r="U45" s="113"/>
      <c r="V45" s="114"/>
      <c r="W45" s="112">
        <f t="shared" si="106"/>
        <v>0</v>
      </c>
      <c r="X45" s="113"/>
      <c r="Y45" s="114"/>
      <c r="Z45" s="115">
        <f t="shared" si="107"/>
        <v>0</v>
      </c>
      <c r="AA45" s="115">
        <f t="shared" si="108"/>
        <v>0</v>
      </c>
      <c r="AB45" s="116">
        <f t="shared" si="109"/>
        <v>0</v>
      </c>
      <c r="AC45" s="117"/>
      <c r="AD45" s="118"/>
      <c r="AE45" s="116">
        <f t="shared" si="110"/>
        <v>0</v>
      </c>
      <c r="AF45" s="117"/>
      <c r="AG45" s="118"/>
      <c r="AH45" s="116">
        <f t="shared" si="111"/>
        <v>0</v>
      </c>
      <c r="AI45" s="117"/>
      <c r="AJ45" s="118"/>
      <c r="AK45" s="116">
        <f t="shared" si="112"/>
        <v>0</v>
      </c>
      <c r="AL45" s="117"/>
      <c r="AM45" s="118"/>
      <c r="AN45" s="115">
        <f t="shared" si="113"/>
        <v>0</v>
      </c>
      <c r="AO45" s="115">
        <f t="shared" si="114"/>
        <v>0</v>
      </c>
      <c r="AP45" s="112">
        <f t="shared" si="115"/>
        <v>0</v>
      </c>
      <c r="AQ45" s="113"/>
      <c r="AR45" s="114"/>
      <c r="AS45" s="112">
        <f t="shared" si="116"/>
        <v>0</v>
      </c>
      <c r="AT45" s="113"/>
      <c r="AU45" s="114"/>
      <c r="AV45" s="112">
        <f t="shared" si="117"/>
        <v>0</v>
      </c>
      <c r="AW45" s="113"/>
      <c r="AX45" s="114"/>
      <c r="AY45" s="112">
        <f t="shared" si="118"/>
        <v>0</v>
      </c>
      <c r="AZ45" s="113"/>
      <c r="BA45" s="114"/>
      <c r="BB45" s="115">
        <f t="shared" si="119"/>
        <v>0</v>
      </c>
      <c r="BC45" s="115">
        <f t="shared" si="120"/>
        <v>0</v>
      </c>
      <c r="BD45" s="116">
        <f t="shared" si="121"/>
        <v>0</v>
      </c>
      <c r="BE45" s="117"/>
      <c r="BF45" s="118"/>
      <c r="BG45" s="116">
        <f t="shared" si="122"/>
        <v>0</v>
      </c>
      <c r="BH45" s="117"/>
      <c r="BI45" s="118"/>
      <c r="BJ45" s="116">
        <f t="shared" si="123"/>
        <v>0</v>
      </c>
      <c r="BK45" s="117"/>
      <c r="BL45" s="118"/>
      <c r="BM45" s="116">
        <f t="shared" si="124"/>
        <v>0</v>
      </c>
      <c r="BN45" s="117"/>
      <c r="BO45" s="118"/>
      <c r="BP45" s="115">
        <f t="shared" si="125"/>
        <v>0</v>
      </c>
      <c r="BQ45" s="115">
        <f t="shared" si="126"/>
        <v>0</v>
      </c>
      <c r="BR45" s="112">
        <f t="shared" si="127"/>
        <v>0</v>
      </c>
      <c r="BS45" s="113"/>
      <c r="BT45" s="114"/>
      <c r="BU45" s="112">
        <f t="shared" si="128"/>
        <v>0</v>
      </c>
      <c r="BV45" s="113"/>
      <c r="BW45" s="114"/>
      <c r="BX45" s="112">
        <f t="shared" si="129"/>
        <v>0</v>
      </c>
      <c r="BY45" s="113"/>
      <c r="BZ45" s="114"/>
      <c r="CA45" s="112">
        <f t="shared" si="130"/>
        <v>0</v>
      </c>
      <c r="CB45" s="113"/>
      <c r="CC45" s="114"/>
      <c r="CD45" s="115">
        <f t="shared" si="131"/>
        <v>0</v>
      </c>
      <c r="CE45" s="115">
        <f t="shared" si="132"/>
        <v>0</v>
      </c>
      <c r="ED45" t="s">
        <v>85</v>
      </c>
      <c r="EE45" t="s">
        <v>17</v>
      </c>
      <c r="EF45" t="s">
        <v>141</v>
      </c>
      <c r="EG45" t="s">
        <v>218</v>
      </c>
      <c r="EH45" t="s">
        <v>149</v>
      </c>
      <c r="EI45" t="s">
        <v>220</v>
      </c>
      <c r="EJ45" t="s">
        <v>215</v>
      </c>
      <c r="EK45" t="s">
        <v>220</v>
      </c>
    </row>
    <row r="46" spans="1:144" x14ac:dyDescent="0.25">
      <c r="A46" s="89" t="str">
        <f t="shared" si="5"/>
        <v>CutraleMilhoVLI</v>
      </c>
      <c r="B46" s="51" t="str">
        <f t="shared" si="36"/>
        <v>N</v>
      </c>
      <c r="C46" s="105" t="s">
        <v>85</v>
      </c>
      <c r="D46" s="105" t="s">
        <v>97</v>
      </c>
      <c r="E46" s="106" t="s">
        <v>97</v>
      </c>
      <c r="F46" s="107" t="s">
        <v>87</v>
      </c>
      <c r="G46" s="106" t="s">
        <v>91</v>
      </c>
      <c r="H46" s="108" t="s">
        <v>90</v>
      </c>
      <c r="I46" s="109">
        <v>0</v>
      </c>
      <c r="J46" s="109">
        <v>0</v>
      </c>
      <c r="K46" s="110">
        <v>0</v>
      </c>
      <c r="L46" s="109">
        <f t="shared" si="103"/>
        <v>0</v>
      </c>
      <c r="M46" s="111"/>
      <c r="N46" s="112"/>
      <c r="O46" s="113"/>
      <c r="P46" s="114"/>
      <c r="Q46" s="112">
        <f t="shared" si="104"/>
        <v>0</v>
      </c>
      <c r="R46" s="113"/>
      <c r="S46" s="114"/>
      <c r="T46" s="112">
        <f t="shared" si="105"/>
        <v>0</v>
      </c>
      <c r="U46" s="113"/>
      <c r="V46" s="114"/>
      <c r="W46" s="112">
        <f t="shared" si="106"/>
        <v>0</v>
      </c>
      <c r="X46" s="113"/>
      <c r="Y46" s="114"/>
      <c r="Z46" s="115">
        <f t="shared" si="107"/>
        <v>0</v>
      </c>
      <c r="AA46" s="115">
        <f t="shared" si="108"/>
        <v>0</v>
      </c>
      <c r="AB46" s="116">
        <f t="shared" si="109"/>
        <v>0</v>
      </c>
      <c r="AC46" s="117"/>
      <c r="AD46" s="118"/>
      <c r="AE46" s="116">
        <f t="shared" si="110"/>
        <v>0</v>
      </c>
      <c r="AF46" s="117"/>
      <c r="AG46" s="118"/>
      <c r="AH46" s="116">
        <f t="shared" si="111"/>
        <v>0</v>
      </c>
      <c r="AI46" s="117"/>
      <c r="AJ46" s="118"/>
      <c r="AK46" s="116">
        <f t="shared" si="112"/>
        <v>0</v>
      </c>
      <c r="AL46" s="117"/>
      <c r="AM46" s="118"/>
      <c r="AN46" s="115">
        <f t="shared" si="113"/>
        <v>0</v>
      </c>
      <c r="AO46" s="115">
        <f t="shared" si="114"/>
        <v>0</v>
      </c>
      <c r="AP46" s="112">
        <f t="shared" si="115"/>
        <v>0</v>
      </c>
      <c r="AQ46" s="113"/>
      <c r="AR46" s="114"/>
      <c r="AS46" s="112">
        <f t="shared" si="116"/>
        <v>0</v>
      </c>
      <c r="AT46" s="113"/>
      <c r="AU46" s="114"/>
      <c r="AV46" s="112">
        <f t="shared" si="117"/>
        <v>0</v>
      </c>
      <c r="AW46" s="113"/>
      <c r="AX46" s="114"/>
      <c r="AY46" s="112">
        <f t="shared" si="118"/>
        <v>0</v>
      </c>
      <c r="AZ46" s="113"/>
      <c r="BA46" s="114"/>
      <c r="BB46" s="115">
        <f t="shared" si="119"/>
        <v>0</v>
      </c>
      <c r="BC46" s="115">
        <f t="shared" si="120"/>
        <v>0</v>
      </c>
      <c r="BD46" s="116">
        <f t="shared" si="121"/>
        <v>0</v>
      </c>
      <c r="BE46" s="117"/>
      <c r="BF46" s="118"/>
      <c r="BG46" s="116">
        <f t="shared" si="122"/>
        <v>0</v>
      </c>
      <c r="BH46" s="117"/>
      <c r="BI46" s="118"/>
      <c r="BJ46" s="116">
        <f t="shared" si="123"/>
        <v>0</v>
      </c>
      <c r="BK46" s="117"/>
      <c r="BL46" s="118"/>
      <c r="BM46" s="116">
        <f t="shared" si="124"/>
        <v>0</v>
      </c>
      <c r="BN46" s="117"/>
      <c r="BO46" s="118"/>
      <c r="BP46" s="115">
        <f t="shared" si="125"/>
        <v>0</v>
      </c>
      <c r="BQ46" s="115">
        <f t="shared" si="126"/>
        <v>0</v>
      </c>
      <c r="BR46" s="112">
        <f t="shared" si="127"/>
        <v>0</v>
      </c>
      <c r="BS46" s="113"/>
      <c r="BT46" s="114"/>
      <c r="BU46" s="112">
        <f t="shared" si="128"/>
        <v>0</v>
      </c>
      <c r="BV46" s="113"/>
      <c r="BW46" s="114"/>
      <c r="BX46" s="112">
        <f t="shared" si="129"/>
        <v>0</v>
      </c>
      <c r="BY46" s="113"/>
      <c r="BZ46" s="114"/>
      <c r="CA46" s="112">
        <f t="shared" si="130"/>
        <v>0</v>
      </c>
      <c r="CB46" s="113"/>
      <c r="CC46" s="114"/>
      <c r="CD46" s="115">
        <f t="shared" si="131"/>
        <v>0</v>
      </c>
      <c r="CE46" s="115">
        <f t="shared" si="132"/>
        <v>0</v>
      </c>
      <c r="ED46" t="s">
        <v>85</v>
      </c>
      <c r="EE46" t="s">
        <v>90</v>
      </c>
      <c r="EF46" t="s">
        <v>141</v>
      </c>
      <c r="EG46" t="s">
        <v>218</v>
      </c>
      <c r="EH46" t="s">
        <v>152</v>
      </c>
      <c r="EI46" t="s">
        <v>221</v>
      </c>
      <c r="EJ46" t="s">
        <v>217</v>
      </c>
      <c r="EK46" t="s">
        <v>221</v>
      </c>
    </row>
    <row r="47" spans="1:144" x14ac:dyDescent="0.25">
      <c r="A47" s="89" t="str">
        <f t="shared" si="5"/>
        <v>CutraleSojaRUMO</v>
      </c>
      <c r="B47" s="51" t="str">
        <f t="shared" si="36"/>
        <v>N</v>
      </c>
      <c r="C47" s="90" t="s">
        <v>85</v>
      </c>
      <c r="D47" s="90" t="s">
        <v>97</v>
      </c>
      <c r="E47" s="91" t="s">
        <v>97</v>
      </c>
      <c r="F47" s="92" t="s">
        <v>87</v>
      </c>
      <c r="G47" s="91" t="s">
        <v>92</v>
      </c>
      <c r="H47" s="93" t="s">
        <v>89</v>
      </c>
      <c r="I47" s="94">
        <v>0</v>
      </c>
      <c r="J47" s="94">
        <v>0</v>
      </c>
      <c r="K47" s="95">
        <v>0</v>
      </c>
      <c r="L47" s="94">
        <f t="shared" si="103"/>
        <v>0</v>
      </c>
      <c r="M47" s="96"/>
      <c r="N47" s="97"/>
      <c r="O47" s="98"/>
      <c r="P47" s="99"/>
      <c r="Q47" s="97">
        <f t="shared" si="104"/>
        <v>0</v>
      </c>
      <c r="R47" s="98"/>
      <c r="S47" s="99"/>
      <c r="T47" s="97">
        <f t="shared" si="105"/>
        <v>0</v>
      </c>
      <c r="U47" s="98"/>
      <c r="V47" s="100"/>
      <c r="W47" s="97">
        <f t="shared" si="106"/>
        <v>0</v>
      </c>
      <c r="X47" s="98"/>
      <c r="Y47" s="99"/>
      <c r="Z47" s="101">
        <f t="shared" si="107"/>
        <v>0</v>
      </c>
      <c r="AA47" s="101">
        <f t="shared" si="108"/>
        <v>0</v>
      </c>
      <c r="AB47" s="102">
        <f t="shared" si="109"/>
        <v>0</v>
      </c>
      <c r="AC47" s="103"/>
      <c r="AD47" s="104"/>
      <c r="AE47" s="102">
        <f t="shared" si="110"/>
        <v>0</v>
      </c>
      <c r="AF47" s="103"/>
      <c r="AG47" s="104"/>
      <c r="AH47" s="102">
        <f t="shared" si="111"/>
        <v>0</v>
      </c>
      <c r="AI47" s="103"/>
      <c r="AJ47" s="104"/>
      <c r="AK47" s="102">
        <f t="shared" si="112"/>
        <v>0</v>
      </c>
      <c r="AL47" s="103"/>
      <c r="AM47" s="104"/>
      <c r="AN47" s="101">
        <f t="shared" si="113"/>
        <v>0</v>
      </c>
      <c r="AO47" s="101">
        <f t="shared" si="114"/>
        <v>0</v>
      </c>
      <c r="AP47" s="97">
        <f t="shared" si="115"/>
        <v>0</v>
      </c>
      <c r="AQ47" s="98"/>
      <c r="AR47" s="99"/>
      <c r="AS47" s="97">
        <f t="shared" si="116"/>
        <v>0</v>
      </c>
      <c r="AT47" s="98"/>
      <c r="AU47" s="99"/>
      <c r="AV47" s="97">
        <f t="shared" si="117"/>
        <v>0</v>
      </c>
      <c r="AW47" s="98"/>
      <c r="AX47" s="100"/>
      <c r="AY47" s="97">
        <f t="shared" si="118"/>
        <v>0</v>
      </c>
      <c r="AZ47" s="98"/>
      <c r="BA47" s="99"/>
      <c r="BB47" s="101">
        <f t="shared" si="119"/>
        <v>0</v>
      </c>
      <c r="BC47" s="101">
        <f t="shared" si="120"/>
        <v>0</v>
      </c>
      <c r="BD47" s="102">
        <f t="shared" si="121"/>
        <v>0</v>
      </c>
      <c r="BE47" s="103"/>
      <c r="BF47" s="104"/>
      <c r="BG47" s="102">
        <f t="shared" si="122"/>
        <v>0</v>
      </c>
      <c r="BH47" s="103"/>
      <c r="BI47" s="104"/>
      <c r="BJ47" s="102">
        <f t="shared" si="123"/>
        <v>0</v>
      </c>
      <c r="BK47" s="103"/>
      <c r="BL47" s="104"/>
      <c r="BM47" s="102">
        <f t="shared" si="124"/>
        <v>0</v>
      </c>
      <c r="BN47" s="103"/>
      <c r="BO47" s="104"/>
      <c r="BP47" s="101">
        <f t="shared" si="125"/>
        <v>0</v>
      </c>
      <c r="BQ47" s="101">
        <f t="shared" si="126"/>
        <v>0</v>
      </c>
      <c r="BR47" s="97">
        <f t="shared" si="127"/>
        <v>0</v>
      </c>
      <c r="BS47" s="98"/>
      <c r="BT47" s="99"/>
      <c r="BU47" s="97">
        <f t="shared" si="128"/>
        <v>0</v>
      </c>
      <c r="BV47" s="98"/>
      <c r="BW47" s="99"/>
      <c r="BX47" s="97">
        <f t="shared" si="129"/>
        <v>0</v>
      </c>
      <c r="BY47" s="98"/>
      <c r="BZ47" s="100"/>
      <c r="CA47" s="97">
        <f t="shared" si="130"/>
        <v>0</v>
      </c>
      <c r="CB47" s="98"/>
      <c r="CC47" s="99"/>
      <c r="CD47" s="101">
        <f t="shared" si="131"/>
        <v>0</v>
      </c>
      <c r="CE47" s="101">
        <f t="shared" si="132"/>
        <v>0</v>
      </c>
      <c r="ED47" t="s">
        <v>85</v>
      </c>
      <c r="EE47" t="s">
        <v>89</v>
      </c>
      <c r="EF47" t="s">
        <v>141</v>
      </c>
      <c r="EG47" t="s">
        <v>222</v>
      </c>
      <c r="EH47" t="s">
        <v>146</v>
      </c>
      <c r="EI47" t="s">
        <v>223</v>
      </c>
      <c r="EJ47" t="s">
        <v>223</v>
      </c>
      <c r="EK47" t="s">
        <v>223</v>
      </c>
    </row>
    <row r="48" spans="1:144" x14ac:dyDescent="0.25">
      <c r="A48" s="89" t="str">
        <f t="shared" si="5"/>
        <v>CutraleSojaMRS</v>
      </c>
      <c r="B48" s="51" t="str">
        <f t="shared" si="36"/>
        <v>N</v>
      </c>
      <c r="C48" s="105" t="s">
        <v>85</v>
      </c>
      <c r="D48" s="105" t="s">
        <v>97</v>
      </c>
      <c r="E48" s="106" t="s">
        <v>97</v>
      </c>
      <c r="F48" s="107" t="s">
        <v>87</v>
      </c>
      <c r="G48" s="106" t="s">
        <v>92</v>
      </c>
      <c r="H48" s="108" t="s">
        <v>17</v>
      </c>
      <c r="I48" s="109">
        <v>0</v>
      </c>
      <c r="J48" s="109">
        <v>0</v>
      </c>
      <c r="K48" s="110">
        <v>0</v>
      </c>
      <c r="L48" s="109">
        <f t="shared" si="103"/>
        <v>0</v>
      </c>
      <c r="M48" s="111"/>
      <c r="N48" s="112"/>
      <c r="O48" s="113"/>
      <c r="P48" s="114"/>
      <c r="Q48" s="112">
        <f t="shared" si="104"/>
        <v>0</v>
      </c>
      <c r="R48" s="113"/>
      <c r="S48" s="114"/>
      <c r="T48" s="112">
        <f t="shared" si="105"/>
        <v>0</v>
      </c>
      <c r="U48" s="113"/>
      <c r="V48" s="114"/>
      <c r="W48" s="112">
        <f t="shared" si="106"/>
        <v>0</v>
      </c>
      <c r="X48" s="113"/>
      <c r="Y48" s="114"/>
      <c r="Z48" s="115">
        <f t="shared" si="107"/>
        <v>0</v>
      </c>
      <c r="AA48" s="115">
        <f t="shared" si="108"/>
        <v>0</v>
      </c>
      <c r="AB48" s="116">
        <f t="shared" si="109"/>
        <v>0</v>
      </c>
      <c r="AC48" s="117"/>
      <c r="AD48" s="118"/>
      <c r="AE48" s="116">
        <f t="shared" si="110"/>
        <v>0</v>
      </c>
      <c r="AF48" s="117"/>
      <c r="AG48" s="118"/>
      <c r="AH48" s="116">
        <f t="shared" si="111"/>
        <v>0</v>
      </c>
      <c r="AI48" s="117"/>
      <c r="AJ48" s="118"/>
      <c r="AK48" s="116">
        <f t="shared" si="112"/>
        <v>0</v>
      </c>
      <c r="AL48" s="117"/>
      <c r="AM48" s="118"/>
      <c r="AN48" s="115">
        <f t="shared" si="113"/>
        <v>0</v>
      </c>
      <c r="AO48" s="115">
        <f t="shared" si="114"/>
        <v>0</v>
      </c>
      <c r="AP48" s="112">
        <f t="shared" si="115"/>
        <v>0</v>
      </c>
      <c r="AQ48" s="113"/>
      <c r="AR48" s="114"/>
      <c r="AS48" s="112">
        <f t="shared" si="116"/>
        <v>0</v>
      </c>
      <c r="AT48" s="113"/>
      <c r="AU48" s="114"/>
      <c r="AV48" s="112">
        <f t="shared" si="117"/>
        <v>0</v>
      </c>
      <c r="AW48" s="113"/>
      <c r="AX48" s="114"/>
      <c r="AY48" s="112">
        <f t="shared" si="118"/>
        <v>0</v>
      </c>
      <c r="AZ48" s="113"/>
      <c r="BA48" s="114"/>
      <c r="BB48" s="115">
        <f t="shared" si="119"/>
        <v>0</v>
      </c>
      <c r="BC48" s="115">
        <f t="shared" si="120"/>
        <v>0</v>
      </c>
      <c r="BD48" s="116">
        <f t="shared" si="121"/>
        <v>0</v>
      </c>
      <c r="BE48" s="117"/>
      <c r="BF48" s="118"/>
      <c r="BG48" s="116">
        <f t="shared" si="122"/>
        <v>0</v>
      </c>
      <c r="BH48" s="117"/>
      <c r="BI48" s="118"/>
      <c r="BJ48" s="116">
        <f t="shared" si="123"/>
        <v>0</v>
      </c>
      <c r="BK48" s="117"/>
      <c r="BL48" s="118"/>
      <c r="BM48" s="116">
        <f t="shared" si="124"/>
        <v>0</v>
      </c>
      <c r="BN48" s="117"/>
      <c r="BO48" s="118"/>
      <c r="BP48" s="115">
        <f t="shared" si="125"/>
        <v>0</v>
      </c>
      <c r="BQ48" s="115">
        <f t="shared" si="126"/>
        <v>0</v>
      </c>
      <c r="BR48" s="112">
        <f t="shared" si="127"/>
        <v>0</v>
      </c>
      <c r="BS48" s="113"/>
      <c r="BT48" s="114"/>
      <c r="BU48" s="112">
        <f t="shared" si="128"/>
        <v>0</v>
      </c>
      <c r="BV48" s="113"/>
      <c r="BW48" s="114"/>
      <c r="BX48" s="112">
        <f t="shared" si="129"/>
        <v>0</v>
      </c>
      <c r="BY48" s="113"/>
      <c r="BZ48" s="114"/>
      <c r="CA48" s="112">
        <f t="shared" si="130"/>
        <v>0</v>
      </c>
      <c r="CB48" s="113"/>
      <c r="CC48" s="114"/>
      <c r="CD48" s="115">
        <f t="shared" si="131"/>
        <v>0</v>
      </c>
      <c r="CE48" s="115">
        <f t="shared" si="132"/>
        <v>0</v>
      </c>
      <c r="ED48" t="s">
        <v>85</v>
      </c>
      <c r="EE48" t="s">
        <v>17</v>
      </c>
      <c r="EF48" t="s">
        <v>141</v>
      </c>
      <c r="EG48" t="s">
        <v>222</v>
      </c>
      <c r="EH48" t="s">
        <v>149</v>
      </c>
      <c r="EI48" t="s">
        <v>224</v>
      </c>
      <c r="EJ48" t="s">
        <v>215</v>
      </c>
      <c r="EK48" t="s">
        <v>224</v>
      </c>
    </row>
    <row r="49" spans="1:141" x14ac:dyDescent="0.25">
      <c r="A49" s="89" t="str">
        <f t="shared" si="5"/>
        <v>CutraleSojaVLI</v>
      </c>
      <c r="B49" s="51" t="str">
        <f t="shared" si="36"/>
        <v>N</v>
      </c>
      <c r="C49" s="105" t="s">
        <v>85</v>
      </c>
      <c r="D49" s="105" t="s">
        <v>97</v>
      </c>
      <c r="E49" s="106" t="s">
        <v>97</v>
      </c>
      <c r="F49" s="107" t="s">
        <v>87</v>
      </c>
      <c r="G49" s="106" t="s">
        <v>92</v>
      </c>
      <c r="H49" s="108" t="s">
        <v>90</v>
      </c>
      <c r="I49" s="109">
        <v>0</v>
      </c>
      <c r="J49" s="109">
        <v>0</v>
      </c>
      <c r="K49" s="110">
        <v>0</v>
      </c>
      <c r="L49" s="109">
        <f t="shared" si="103"/>
        <v>0</v>
      </c>
      <c r="M49" s="111"/>
      <c r="N49" s="112"/>
      <c r="O49" s="113"/>
      <c r="P49" s="114"/>
      <c r="Q49" s="112">
        <f t="shared" si="104"/>
        <v>0</v>
      </c>
      <c r="R49" s="113"/>
      <c r="S49" s="114"/>
      <c r="T49" s="112">
        <f t="shared" si="105"/>
        <v>0</v>
      </c>
      <c r="U49" s="113"/>
      <c r="V49" s="114"/>
      <c r="W49" s="112">
        <f t="shared" si="106"/>
        <v>0</v>
      </c>
      <c r="X49" s="113"/>
      <c r="Y49" s="114"/>
      <c r="Z49" s="115">
        <f t="shared" si="107"/>
        <v>0</v>
      </c>
      <c r="AA49" s="115">
        <f t="shared" si="108"/>
        <v>0</v>
      </c>
      <c r="AB49" s="116">
        <f t="shared" si="109"/>
        <v>0</v>
      </c>
      <c r="AC49" s="117"/>
      <c r="AD49" s="118"/>
      <c r="AE49" s="116">
        <f t="shared" si="110"/>
        <v>0</v>
      </c>
      <c r="AF49" s="117"/>
      <c r="AG49" s="118"/>
      <c r="AH49" s="116">
        <f t="shared" si="111"/>
        <v>0</v>
      </c>
      <c r="AI49" s="117"/>
      <c r="AJ49" s="118"/>
      <c r="AK49" s="116">
        <f t="shared" si="112"/>
        <v>0</v>
      </c>
      <c r="AL49" s="117"/>
      <c r="AM49" s="118"/>
      <c r="AN49" s="115">
        <f t="shared" si="113"/>
        <v>0</v>
      </c>
      <c r="AO49" s="115">
        <f t="shared" si="114"/>
        <v>0</v>
      </c>
      <c r="AP49" s="112">
        <f t="shared" si="115"/>
        <v>0</v>
      </c>
      <c r="AQ49" s="113"/>
      <c r="AR49" s="114"/>
      <c r="AS49" s="112">
        <f t="shared" si="116"/>
        <v>0</v>
      </c>
      <c r="AT49" s="113"/>
      <c r="AU49" s="114"/>
      <c r="AV49" s="112">
        <f t="shared" si="117"/>
        <v>0</v>
      </c>
      <c r="AW49" s="113"/>
      <c r="AX49" s="114"/>
      <c r="AY49" s="112">
        <f t="shared" si="118"/>
        <v>0</v>
      </c>
      <c r="AZ49" s="113"/>
      <c r="BA49" s="114"/>
      <c r="BB49" s="115">
        <f t="shared" si="119"/>
        <v>0</v>
      </c>
      <c r="BC49" s="115">
        <f t="shared" si="120"/>
        <v>0</v>
      </c>
      <c r="BD49" s="116">
        <f t="shared" si="121"/>
        <v>0</v>
      </c>
      <c r="BE49" s="117"/>
      <c r="BF49" s="118"/>
      <c r="BG49" s="116">
        <f t="shared" si="122"/>
        <v>0</v>
      </c>
      <c r="BH49" s="117"/>
      <c r="BI49" s="118"/>
      <c r="BJ49" s="116">
        <f t="shared" si="123"/>
        <v>0</v>
      </c>
      <c r="BK49" s="117"/>
      <c r="BL49" s="118"/>
      <c r="BM49" s="116">
        <f t="shared" si="124"/>
        <v>0</v>
      </c>
      <c r="BN49" s="117"/>
      <c r="BO49" s="118"/>
      <c r="BP49" s="115">
        <f t="shared" si="125"/>
        <v>0</v>
      </c>
      <c r="BQ49" s="115">
        <f t="shared" si="126"/>
        <v>0</v>
      </c>
      <c r="BR49" s="112">
        <f t="shared" si="127"/>
        <v>0</v>
      </c>
      <c r="BS49" s="113"/>
      <c r="BT49" s="114"/>
      <c r="BU49" s="112">
        <f t="shared" si="128"/>
        <v>0</v>
      </c>
      <c r="BV49" s="113"/>
      <c r="BW49" s="114"/>
      <c r="BX49" s="112">
        <f t="shared" si="129"/>
        <v>0</v>
      </c>
      <c r="BY49" s="113"/>
      <c r="BZ49" s="114"/>
      <c r="CA49" s="112">
        <f t="shared" si="130"/>
        <v>0</v>
      </c>
      <c r="CB49" s="113"/>
      <c r="CC49" s="114"/>
      <c r="CD49" s="115">
        <f t="shared" si="131"/>
        <v>0</v>
      </c>
      <c r="CE49" s="115">
        <f t="shared" si="132"/>
        <v>0</v>
      </c>
      <c r="ED49" t="s">
        <v>85</v>
      </c>
      <c r="EE49" t="s">
        <v>90</v>
      </c>
      <c r="EF49" t="s">
        <v>141</v>
      </c>
      <c r="EG49" t="s">
        <v>222</v>
      </c>
      <c r="EH49" t="s">
        <v>152</v>
      </c>
      <c r="EI49" t="s">
        <v>225</v>
      </c>
      <c r="EJ49" t="s">
        <v>217</v>
      </c>
      <c r="EK49" t="s">
        <v>225</v>
      </c>
    </row>
    <row r="50" spans="1:141" x14ac:dyDescent="0.25">
      <c r="A50" s="89" t="str">
        <f t="shared" si="5"/>
        <v>TOTAL</v>
      </c>
      <c r="B50" s="51" t="str">
        <f t="shared" si="36"/>
        <v>N</v>
      </c>
      <c r="C50" s="120" t="s">
        <v>93</v>
      </c>
      <c r="D50" s="120" t="s">
        <v>93</v>
      </c>
      <c r="E50" s="121"/>
      <c r="F50" s="122"/>
      <c r="G50" s="121"/>
      <c r="H50" s="123"/>
      <c r="I50" s="124">
        <v>116</v>
      </c>
      <c r="J50" s="124">
        <v>93</v>
      </c>
      <c r="K50" s="124">
        <f>SUM(K41:K49)</f>
        <v>0</v>
      </c>
      <c r="L50" s="124">
        <v>0</v>
      </c>
      <c r="M50" s="125">
        <f ca="1">SUMIFS(M:M,$D:$D,$D49,$H:$H,"RUMO")</f>
        <v>0</v>
      </c>
      <c r="N50" s="126">
        <f t="shared" ref="N50:BY50" si="133">SUM(N41:N49)</f>
        <v>0</v>
      </c>
      <c r="O50" s="127">
        <f t="shared" si="133"/>
        <v>0</v>
      </c>
      <c r="P50" s="128">
        <f t="shared" si="133"/>
        <v>0</v>
      </c>
      <c r="Q50" s="129">
        <f t="shared" si="133"/>
        <v>0</v>
      </c>
      <c r="R50" s="130">
        <f t="shared" si="133"/>
        <v>0</v>
      </c>
      <c r="S50" s="128">
        <f t="shared" si="133"/>
        <v>0</v>
      </c>
      <c r="T50" s="129">
        <f t="shared" si="133"/>
        <v>0</v>
      </c>
      <c r="U50" s="130">
        <f t="shared" si="133"/>
        <v>0</v>
      </c>
      <c r="V50" s="128">
        <f t="shared" si="133"/>
        <v>0</v>
      </c>
      <c r="W50" s="129">
        <f t="shared" si="133"/>
        <v>0</v>
      </c>
      <c r="X50" s="130">
        <f t="shared" si="133"/>
        <v>0</v>
      </c>
      <c r="Y50" s="128">
        <f t="shared" si="133"/>
        <v>0</v>
      </c>
      <c r="Z50" s="128">
        <f t="shared" si="133"/>
        <v>0</v>
      </c>
      <c r="AA50" s="128">
        <f t="shared" si="133"/>
        <v>0</v>
      </c>
      <c r="AB50" s="131">
        <f t="shared" si="133"/>
        <v>0</v>
      </c>
      <c r="AC50" s="132">
        <f t="shared" si="133"/>
        <v>0</v>
      </c>
      <c r="AD50" s="133">
        <f t="shared" si="133"/>
        <v>0</v>
      </c>
      <c r="AE50" s="131">
        <f t="shared" si="133"/>
        <v>0</v>
      </c>
      <c r="AF50" s="132">
        <f t="shared" si="133"/>
        <v>0</v>
      </c>
      <c r="AG50" s="133">
        <f t="shared" si="133"/>
        <v>0</v>
      </c>
      <c r="AH50" s="131">
        <f t="shared" si="133"/>
        <v>0</v>
      </c>
      <c r="AI50" s="132">
        <f t="shared" si="133"/>
        <v>0</v>
      </c>
      <c r="AJ50" s="133">
        <f t="shared" si="133"/>
        <v>0</v>
      </c>
      <c r="AK50" s="131">
        <f t="shared" si="133"/>
        <v>0</v>
      </c>
      <c r="AL50" s="132">
        <f t="shared" si="133"/>
        <v>0</v>
      </c>
      <c r="AM50" s="133">
        <f t="shared" si="133"/>
        <v>0</v>
      </c>
      <c r="AN50" s="133">
        <f t="shared" si="133"/>
        <v>0</v>
      </c>
      <c r="AO50" s="133">
        <f t="shared" si="133"/>
        <v>0</v>
      </c>
      <c r="AP50" s="126">
        <f t="shared" si="133"/>
        <v>0</v>
      </c>
      <c r="AQ50" s="127">
        <f t="shared" si="133"/>
        <v>0</v>
      </c>
      <c r="AR50" s="128">
        <f t="shared" si="133"/>
        <v>0</v>
      </c>
      <c r="AS50" s="126">
        <f t="shared" si="133"/>
        <v>0</v>
      </c>
      <c r="AT50" s="127">
        <f t="shared" si="133"/>
        <v>0</v>
      </c>
      <c r="AU50" s="128">
        <f t="shared" si="133"/>
        <v>0</v>
      </c>
      <c r="AV50" s="126">
        <f t="shared" si="133"/>
        <v>0</v>
      </c>
      <c r="AW50" s="127">
        <f t="shared" si="133"/>
        <v>0</v>
      </c>
      <c r="AX50" s="128">
        <f t="shared" si="133"/>
        <v>0</v>
      </c>
      <c r="AY50" s="126">
        <f t="shared" si="133"/>
        <v>0</v>
      </c>
      <c r="AZ50" s="126">
        <f t="shared" si="133"/>
        <v>0</v>
      </c>
      <c r="BA50" s="128">
        <f t="shared" si="133"/>
        <v>0</v>
      </c>
      <c r="BB50" s="128">
        <f t="shared" si="133"/>
        <v>0</v>
      </c>
      <c r="BC50" s="128">
        <f t="shared" si="133"/>
        <v>0</v>
      </c>
      <c r="BD50" s="131">
        <f t="shared" si="133"/>
        <v>0</v>
      </c>
      <c r="BE50" s="132">
        <f t="shared" si="133"/>
        <v>0</v>
      </c>
      <c r="BF50" s="133">
        <f t="shared" si="133"/>
        <v>0</v>
      </c>
      <c r="BG50" s="131">
        <f t="shared" si="133"/>
        <v>0</v>
      </c>
      <c r="BH50" s="132">
        <f t="shared" si="133"/>
        <v>0</v>
      </c>
      <c r="BI50" s="133">
        <f t="shared" si="133"/>
        <v>0</v>
      </c>
      <c r="BJ50" s="131">
        <f t="shared" si="133"/>
        <v>0</v>
      </c>
      <c r="BK50" s="132">
        <f t="shared" si="133"/>
        <v>0</v>
      </c>
      <c r="BL50" s="133">
        <f t="shared" si="133"/>
        <v>0</v>
      </c>
      <c r="BM50" s="131">
        <f t="shared" si="133"/>
        <v>0</v>
      </c>
      <c r="BN50" s="132">
        <f t="shared" si="133"/>
        <v>0</v>
      </c>
      <c r="BO50" s="133">
        <f t="shared" si="133"/>
        <v>0</v>
      </c>
      <c r="BP50" s="133">
        <f t="shared" si="133"/>
        <v>0</v>
      </c>
      <c r="BQ50" s="133">
        <f t="shared" si="133"/>
        <v>0</v>
      </c>
      <c r="BR50" s="126">
        <f t="shared" si="133"/>
        <v>0</v>
      </c>
      <c r="BS50" s="127">
        <f t="shared" si="133"/>
        <v>0</v>
      </c>
      <c r="BT50" s="128">
        <f t="shared" si="133"/>
        <v>0</v>
      </c>
      <c r="BU50" s="126">
        <f t="shared" si="133"/>
        <v>0</v>
      </c>
      <c r="BV50" s="127">
        <f t="shared" si="133"/>
        <v>0</v>
      </c>
      <c r="BW50" s="128">
        <f t="shared" si="133"/>
        <v>0</v>
      </c>
      <c r="BX50" s="126">
        <f t="shared" si="133"/>
        <v>0</v>
      </c>
      <c r="BY50" s="127">
        <f t="shared" si="133"/>
        <v>0</v>
      </c>
      <c r="BZ50" s="128">
        <f t="shared" ref="BZ50:CE50" si="134">SUM(BZ41:BZ49)</f>
        <v>0</v>
      </c>
      <c r="CA50" s="126">
        <f t="shared" si="134"/>
        <v>0</v>
      </c>
      <c r="CB50" s="127">
        <f t="shared" si="134"/>
        <v>0</v>
      </c>
      <c r="CC50" s="128">
        <f t="shared" si="134"/>
        <v>0</v>
      </c>
      <c r="CD50" s="128">
        <f t="shared" si="134"/>
        <v>0</v>
      </c>
      <c r="CE50" s="128">
        <f t="shared" si="134"/>
        <v>0</v>
      </c>
      <c r="EE50" t="s">
        <v>142</v>
      </c>
      <c r="EG50" t="s">
        <v>169</v>
      </c>
    </row>
    <row r="51" spans="1:141" x14ac:dyDescent="0.25">
      <c r="A51" s="89" t="str">
        <f t="shared" si="5"/>
        <v>TIPLAMFareloRUMO</v>
      </c>
      <c r="B51" s="51" t="str">
        <f t="shared" si="36"/>
        <v>N</v>
      </c>
      <c r="C51" s="90" t="s">
        <v>98</v>
      </c>
      <c r="D51" s="90" t="s">
        <v>99</v>
      </c>
      <c r="E51" s="91" t="s">
        <v>99</v>
      </c>
      <c r="F51" s="92" t="s">
        <v>87</v>
      </c>
      <c r="G51" s="91" t="s">
        <v>88</v>
      </c>
      <c r="H51" s="93" t="s">
        <v>89</v>
      </c>
      <c r="I51" s="94">
        <v>0</v>
      </c>
      <c r="J51" s="94">
        <v>0</v>
      </c>
      <c r="K51" s="95">
        <v>0</v>
      </c>
      <c r="L51" s="94">
        <f t="shared" ref="L51:L62" si="135">IF(K51="","",K51-J51)</f>
        <v>0</v>
      </c>
      <c r="M51" s="96"/>
      <c r="N51" s="97"/>
      <c r="O51" s="98"/>
      <c r="P51" s="99"/>
      <c r="Q51" s="97">
        <f t="shared" ref="Q51:Q62" si="136">N51+O51-P51</f>
        <v>0</v>
      </c>
      <c r="R51" s="98"/>
      <c r="S51" s="99"/>
      <c r="T51" s="97">
        <f t="shared" ref="T51:T62" si="137">Q51+R51-S51</f>
        <v>0</v>
      </c>
      <c r="U51" s="98"/>
      <c r="V51" s="100"/>
      <c r="W51" s="97">
        <f t="shared" ref="W51:W62" si="138">T51+U51-V51</f>
        <v>0</v>
      </c>
      <c r="X51" s="98"/>
      <c r="Y51" s="99"/>
      <c r="Z51" s="101">
        <f t="shared" ref="Z51:Z62" si="139">N51+O51+R51+U51+X51</f>
        <v>0</v>
      </c>
      <c r="AA51" s="101">
        <f t="shared" ref="AA51:AA62" si="140">P51+S51+V51+Y51</f>
        <v>0</v>
      </c>
      <c r="AB51" s="102">
        <f t="shared" ref="AB51:AB62" si="141">Z51-AA51</f>
        <v>0</v>
      </c>
      <c r="AC51" s="103"/>
      <c r="AD51" s="104"/>
      <c r="AE51" s="102">
        <f t="shared" ref="AE51:AE62" si="142">AB51+AC51-AD51</f>
        <v>0</v>
      </c>
      <c r="AF51" s="103"/>
      <c r="AG51" s="104"/>
      <c r="AH51" s="102">
        <f t="shared" ref="AH51:AH62" si="143">AE51+AF51-AG51</f>
        <v>0</v>
      </c>
      <c r="AI51" s="103"/>
      <c r="AJ51" s="104"/>
      <c r="AK51" s="102">
        <f t="shared" ref="AK51:AK62" si="144">AH51+AI51-AJ51</f>
        <v>0</v>
      </c>
      <c r="AL51" s="103"/>
      <c r="AM51" s="104"/>
      <c r="AN51" s="101">
        <f t="shared" ref="AN51:AN62" si="145">AB51+AC51+AF51+AI51+AL51</f>
        <v>0</v>
      </c>
      <c r="AO51" s="101">
        <f t="shared" ref="AO51:AO62" si="146">AD51+AG51+AJ51+AM51</f>
        <v>0</v>
      </c>
      <c r="AP51" s="97">
        <f t="shared" ref="AP51:AP62" si="147">AN51-AO51</f>
        <v>0</v>
      </c>
      <c r="AQ51" s="98"/>
      <c r="AR51" s="99"/>
      <c r="AS51" s="97">
        <f t="shared" ref="AS51:AS62" si="148">AP51+AQ51-AR51</f>
        <v>0</v>
      </c>
      <c r="AT51" s="98"/>
      <c r="AU51" s="99"/>
      <c r="AV51" s="97">
        <f t="shared" ref="AV51:AV62" si="149">AS51+AT51-AU51</f>
        <v>0</v>
      </c>
      <c r="AW51" s="98"/>
      <c r="AX51" s="100"/>
      <c r="AY51" s="97">
        <f t="shared" ref="AY51:AY62" si="150">AV51+AW51-AX51</f>
        <v>0</v>
      </c>
      <c r="AZ51" s="98"/>
      <c r="BA51" s="99"/>
      <c r="BB51" s="101">
        <f t="shared" ref="BB51:BB62" si="151">AP51+AQ51+AT51+AW51+AZ51</f>
        <v>0</v>
      </c>
      <c r="BC51" s="101">
        <f t="shared" ref="BC51:BC62" si="152">AR51+AU51+AX51+BA51</f>
        <v>0</v>
      </c>
      <c r="BD51" s="102">
        <f t="shared" ref="BD51:BD62" si="153">BB51-BC51</f>
        <v>0</v>
      </c>
      <c r="BE51" s="103"/>
      <c r="BF51" s="104"/>
      <c r="BG51" s="102">
        <f t="shared" ref="BG51:BG62" si="154">BD51+BE51-BF51</f>
        <v>0</v>
      </c>
      <c r="BH51" s="103"/>
      <c r="BI51" s="104"/>
      <c r="BJ51" s="102">
        <f t="shared" ref="BJ51:BJ62" si="155">BG51+BH51-BI51</f>
        <v>0</v>
      </c>
      <c r="BK51" s="103"/>
      <c r="BL51" s="104"/>
      <c r="BM51" s="102">
        <f t="shared" ref="BM51:BM62" si="156">BJ51+BK51-BL51</f>
        <v>0</v>
      </c>
      <c r="BN51" s="103"/>
      <c r="BO51" s="104"/>
      <c r="BP51" s="101">
        <f t="shared" ref="BP51:BP62" si="157">BD51+BE51+BH51+BK51+BN51</f>
        <v>0</v>
      </c>
      <c r="BQ51" s="101">
        <f t="shared" ref="BQ51:BQ62" si="158">BF51+BI51+BL51+BO51</f>
        <v>0</v>
      </c>
      <c r="BR51" s="97">
        <f t="shared" ref="BR51:BR62" si="159">BP51-BQ51</f>
        <v>0</v>
      </c>
      <c r="BS51" s="98"/>
      <c r="BT51" s="99"/>
      <c r="BU51" s="97">
        <f t="shared" ref="BU51:BU62" si="160">BR51+BS51-BT51</f>
        <v>0</v>
      </c>
      <c r="BV51" s="98"/>
      <c r="BW51" s="99"/>
      <c r="BX51" s="97">
        <f t="shared" ref="BX51:BX62" si="161">BU51+BV51-BW51</f>
        <v>0</v>
      </c>
      <c r="BY51" s="98"/>
      <c r="BZ51" s="100"/>
      <c r="CA51" s="97">
        <f t="shared" ref="CA51:CA62" si="162">BX51+BY51-BZ51</f>
        <v>0</v>
      </c>
      <c r="CB51" s="98"/>
      <c r="CC51" s="99"/>
      <c r="CD51" s="101">
        <f t="shared" ref="CD51:CD62" si="163">BR51+BS51+BV51+BY51+CB51</f>
        <v>0</v>
      </c>
      <c r="CE51" s="101">
        <f t="shared" ref="CE51:CE62" si="164">BT51+BW51+BZ51+CC51</f>
        <v>0</v>
      </c>
      <c r="ED51" t="s">
        <v>98</v>
      </c>
      <c r="EE51" t="s">
        <v>89</v>
      </c>
      <c r="EF51" t="s">
        <v>141</v>
      </c>
      <c r="EG51" t="s">
        <v>226</v>
      </c>
      <c r="EH51" t="s">
        <v>146</v>
      </c>
      <c r="EI51" t="s">
        <v>227</v>
      </c>
      <c r="EJ51" t="s">
        <v>227</v>
      </c>
      <c r="EK51" t="s">
        <v>227</v>
      </c>
    </row>
    <row r="52" spans="1:141" x14ac:dyDescent="0.25">
      <c r="A52" s="89" t="str">
        <f t="shared" si="5"/>
        <v>TIPLAMFareloMRS</v>
      </c>
      <c r="B52" s="51" t="str">
        <f t="shared" si="36"/>
        <v>N</v>
      </c>
      <c r="C52" s="105" t="s">
        <v>98</v>
      </c>
      <c r="D52" s="105" t="s">
        <v>99</v>
      </c>
      <c r="E52" s="106" t="s">
        <v>99</v>
      </c>
      <c r="F52" s="107" t="s">
        <v>87</v>
      </c>
      <c r="G52" s="106" t="s">
        <v>88</v>
      </c>
      <c r="H52" s="108" t="s">
        <v>17</v>
      </c>
      <c r="I52" s="109">
        <v>0</v>
      </c>
      <c r="J52" s="109">
        <v>0</v>
      </c>
      <c r="K52" s="110">
        <v>0</v>
      </c>
      <c r="L52" s="109">
        <f t="shared" si="135"/>
        <v>0</v>
      </c>
      <c r="M52" s="111"/>
      <c r="N52" s="112"/>
      <c r="O52" s="113"/>
      <c r="P52" s="114"/>
      <c r="Q52" s="112">
        <f t="shared" si="136"/>
        <v>0</v>
      </c>
      <c r="R52" s="113"/>
      <c r="S52" s="114"/>
      <c r="T52" s="112">
        <f t="shared" si="137"/>
        <v>0</v>
      </c>
      <c r="U52" s="113"/>
      <c r="V52" s="114"/>
      <c r="W52" s="112">
        <f t="shared" si="138"/>
        <v>0</v>
      </c>
      <c r="X52" s="113"/>
      <c r="Y52" s="114"/>
      <c r="Z52" s="115">
        <f t="shared" si="139"/>
        <v>0</v>
      </c>
      <c r="AA52" s="115">
        <f t="shared" si="140"/>
        <v>0</v>
      </c>
      <c r="AB52" s="116">
        <f t="shared" si="141"/>
        <v>0</v>
      </c>
      <c r="AC52" s="117"/>
      <c r="AD52" s="118"/>
      <c r="AE52" s="116">
        <f t="shared" si="142"/>
        <v>0</v>
      </c>
      <c r="AF52" s="117"/>
      <c r="AG52" s="118"/>
      <c r="AH52" s="116">
        <f t="shared" si="143"/>
        <v>0</v>
      </c>
      <c r="AI52" s="117"/>
      <c r="AJ52" s="118"/>
      <c r="AK52" s="116">
        <f t="shared" si="144"/>
        <v>0</v>
      </c>
      <c r="AL52" s="117"/>
      <c r="AM52" s="118"/>
      <c r="AN52" s="115">
        <f t="shared" si="145"/>
        <v>0</v>
      </c>
      <c r="AO52" s="115">
        <f t="shared" si="146"/>
        <v>0</v>
      </c>
      <c r="AP52" s="112">
        <f t="shared" si="147"/>
        <v>0</v>
      </c>
      <c r="AQ52" s="113"/>
      <c r="AR52" s="114"/>
      <c r="AS52" s="112">
        <f t="shared" si="148"/>
        <v>0</v>
      </c>
      <c r="AT52" s="113"/>
      <c r="AU52" s="114"/>
      <c r="AV52" s="112">
        <f t="shared" si="149"/>
        <v>0</v>
      </c>
      <c r="AW52" s="113"/>
      <c r="AX52" s="114"/>
      <c r="AY52" s="112">
        <f t="shared" si="150"/>
        <v>0</v>
      </c>
      <c r="AZ52" s="113"/>
      <c r="BA52" s="114"/>
      <c r="BB52" s="115">
        <f t="shared" si="151"/>
        <v>0</v>
      </c>
      <c r="BC52" s="115">
        <f t="shared" si="152"/>
        <v>0</v>
      </c>
      <c r="BD52" s="116">
        <f t="shared" si="153"/>
        <v>0</v>
      </c>
      <c r="BE52" s="117"/>
      <c r="BF52" s="118"/>
      <c r="BG52" s="116">
        <f t="shared" si="154"/>
        <v>0</v>
      </c>
      <c r="BH52" s="117"/>
      <c r="BI52" s="118"/>
      <c r="BJ52" s="116">
        <f t="shared" si="155"/>
        <v>0</v>
      </c>
      <c r="BK52" s="117"/>
      <c r="BL52" s="118"/>
      <c r="BM52" s="116">
        <f t="shared" si="156"/>
        <v>0</v>
      </c>
      <c r="BN52" s="117"/>
      <c r="BO52" s="118"/>
      <c r="BP52" s="115">
        <f t="shared" si="157"/>
        <v>0</v>
      </c>
      <c r="BQ52" s="115">
        <f t="shared" si="158"/>
        <v>0</v>
      </c>
      <c r="BR52" s="112">
        <f t="shared" si="159"/>
        <v>0</v>
      </c>
      <c r="BS52" s="113"/>
      <c r="BT52" s="114"/>
      <c r="BU52" s="112">
        <f t="shared" si="160"/>
        <v>0</v>
      </c>
      <c r="BV52" s="113"/>
      <c r="BW52" s="114"/>
      <c r="BX52" s="112">
        <f t="shared" si="161"/>
        <v>0</v>
      </c>
      <c r="BY52" s="113"/>
      <c r="BZ52" s="114"/>
      <c r="CA52" s="112">
        <f t="shared" si="162"/>
        <v>0</v>
      </c>
      <c r="CB52" s="113"/>
      <c r="CC52" s="114"/>
      <c r="CD52" s="115">
        <f t="shared" si="163"/>
        <v>0</v>
      </c>
      <c r="CE52" s="115">
        <f t="shared" si="164"/>
        <v>0</v>
      </c>
      <c r="ED52" t="s">
        <v>98</v>
      </c>
      <c r="EE52" t="s">
        <v>17</v>
      </c>
      <c r="EF52" t="s">
        <v>141</v>
      </c>
      <c r="EG52" t="s">
        <v>226</v>
      </c>
      <c r="EH52" t="s">
        <v>149</v>
      </c>
      <c r="EI52" t="s">
        <v>228</v>
      </c>
      <c r="EJ52" t="s">
        <v>229</v>
      </c>
      <c r="EK52" t="s">
        <v>228</v>
      </c>
    </row>
    <row r="53" spans="1:141" x14ac:dyDescent="0.25">
      <c r="A53" s="89" t="str">
        <f t="shared" si="5"/>
        <v>TIPLAMFareloVLI</v>
      </c>
      <c r="B53" s="51" t="str">
        <f t="shared" si="36"/>
        <v>N</v>
      </c>
      <c r="C53" s="105" t="s">
        <v>98</v>
      </c>
      <c r="D53" s="105" t="s">
        <v>99</v>
      </c>
      <c r="E53" s="106" t="s">
        <v>99</v>
      </c>
      <c r="F53" s="107" t="s">
        <v>87</v>
      </c>
      <c r="G53" s="106" t="s">
        <v>88</v>
      </c>
      <c r="H53" s="108" t="s">
        <v>90</v>
      </c>
      <c r="I53" s="109">
        <v>0</v>
      </c>
      <c r="J53" s="109">
        <v>0</v>
      </c>
      <c r="K53" s="110">
        <v>0</v>
      </c>
      <c r="L53" s="109">
        <f t="shared" si="135"/>
        <v>0</v>
      </c>
      <c r="M53" s="111"/>
      <c r="N53" s="112"/>
      <c r="O53" s="113"/>
      <c r="P53" s="114"/>
      <c r="Q53" s="112">
        <f t="shared" si="136"/>
        <v>0</v>
      </c>
      <c r="R53" s="113"/>
      <c r="S53" s="114"/>
      <c r="T53" s="112">
        <f t="shared" si="137"/>
        <v>0</v>
      </c>
      <c r="U53" s="113"/>
      <c r="V53" s="114"/>
      <c r="W53" s="112">
        <f t="shared" si="138"/>
        <v>0</v>
      </c>
      <c r="X53" s="113"/>
      <c r="Y53" s="114"/>
      <c r="Z53" s="115">
        <f t="shared" si="139"/>
        <v>0</v>
      </c>
      <c r="AA53" s="115">
        <f t="shared" si="140"/>
        <v>0</v>
      </c>
      <c r="AB53" s="116">
        <f t="shared" si="141"/>
        <v>0</v>
      </c>
      <c r="AC53" s="117"/>
      <c r="AD53" s="118"/>
      <c r="AE53" s="116">
        <f t="shared" si="142"/>
        <v>0</v>
      </c>
      <c r="AF53" s="117"/>
      <c r="AG53" s="118"/>
      <c r="AH53" s="116">
        <f t="shared" si="143"/>
        <v>0</v>
      </c>
      <c r="AI53" s="117"/>
      <c r="AJ53" s="118"/>
      <c r="AK53" s="116">
        <f t="shared" si="144"/>
        <v>0</v>
      </c>
      <c r="AL53" s="117"/>
      <c r="AM53" s="118"/>
      <c r="AN53" s="115">
        <f t="shared" si="145"/>
        <v>0</v>
      </c>
      <c r="AO53" s="115">
        <f t="shared" si="146"/>
        <v>0</v>
      </c>
      <c r="AP53" s="112">
        <f t="shared" si="147"/>
        <v>0</v>
      </c>
      <c r="AQ53" s="113"/>
      <c r="AR53" s="114"/>
      <c r="AS53" s="112">
        <f t="shared" si="148"/>
        <v>0</v>
      </c>
      <c r="AT53" s="113"/>
      <c r="AU53" s="114"/>
      <c r="AV53" s="112">
        <f t="shared" si="149"/>
        <v>0</v>
      </c>
      <c r="AW53" s="113"/>
      <c r="AX53" s="114"/>
      <c r="AY53" s="112">
        <f t="shared" si="150"/>
        <v>0</v>
      </c>
      <c r="AZ53" s="113"/>
      <c r="BA53" s="114"/>
      <c r="BB53" s="115">
        <f t="shared" si="151"/>
        <v>0</v>
      </c>
      <c r="BC53" s="115">
        <f t="shared" si="152"/>
        <v>0</v>
      </c>
      <c r="BD53" s="116">
        <f t="shared" si="153"/>
        <v>0</v>
      </c>
      <c r="BE53" s="117"/>
      <c r="BF53" s="118"/>
      <c r="BG53" s="116">
        <f t="shared" si="154"/>
        <v>0</v>
      </c>
      <c r="BH53" s="117"/>
      <c r="BI53" s="118"/>
      <c r="BJ53" s="116">
        <f t="shared" si="155"/>
        <v>0</v>
      </c>
      <c r="BK53" s="117"/>
      <c r="BL53" s="118"/>
      <c r="BM53" s="116">
        <f t="shared" si="156"/>
        <v>0</v>
      </c>
      <c r="BN53" s="117"/>
      <c r="BO53" s="118"/>
      <c r="BP53" s="115">
        <f t="shared" si="157"/>
        <v>0</v>
      </c>
      <c r="BQ53" s="115">
        <f t="shared" si="158"/>
        <v>0</v>
      </c>
      <c r="BR53" s="112">
        <f t="shared" si="159"/>
        <v>0</v>
      </c>
      <c r="BS53" s="113"/>
      <c r="BT53" s="114"/>
      <c r="BU53" s="112">
        <f t="shared" si="160"/>
        <v>0</v>
      </c>
      <c r="BV53" s="113"/>
      <c r="BW53" s="114"/>
      <c r="BX53" s="112">
        <f t="shared" si="161"/>
        <v>0</v>
      </c>
      <c r="BY53" s="113"/>
      <c r="BZ53" s="114"/>
      <c r="CA53" s="112">
        <f t="shared" si="162"/>
        <v>0</v>
      </c>
      <c r="CB53" s="113"/>
      <c r="CC53" s="114"/>
      <c r="CD53" s="115">
        <f t="shared" si="163"/>
        <v>0</v>
      </c>
      <c r="CE53" s="115">
        <f t="shared" si="164"/>
        <v>0</v>
      </c>
      <c r="ED53" t="s">
        <v>98</v>
      </c>
      <c r="EE53" t="s">
        <v>90</v>
      </c>
      <c r="EF53" t="s">
        <v>141</v>
      </c>
      <c r="EG53" t="s">
        <v>226</v>
      </c>
      <c r="EH53" t="s">
        <v>152</v>
      </c>
      <c r="EI53" t="s">
        <v>230</v>
      </c>
      <c r="EJ53" t="s">
        <v>231</v>
      </c>
      <c r="EK53" t="s">
        <v>230</v>
      </c>
    </row>
    <row r="54" spans="1:141" x14ac:dyDescent="0.25">
      <c r="A54" s="89" t="str">
        <f t="shared" si="5"/>
        <v>TIPLAMMilhoRUMO</v>
      </c>
      <c r="B54" s="51" t="str">
        <f t="shared" si="36"/>
        <v>N</v>
      </c>
      <c r="C54" s="90" t="s">
        <v>100</v>
      </c>
      <c r="D54" s="90" t="s">
        <v>99</v>
      </c>
      <c r="E54" s="91" t="s">
        <v>99</v>
      </c>
      <c r="F54" s="92" t="s">
        <v>87</v>
      </c>
      <c r="G54" s="91" t="s">
        <v>91</v>
      </c>
      <c r="H54" s="93" t="s">
        <v>89</v>
      </c>
      <c r="I54" s="94">
        <v>0</v>
      </c>
      <c r="J54" s="94">
        <v>44845.041666666657</v>
      </c>
      <c r="K54" s="95">
        <v>0</v>
      </c>
      <c r="L54" s="94">
        <f t="shared" si="135"/>
        <v>-44845.041666666657</v>
      </c>
      <c r="M54" s="96"/>
      <c r="N54" s="97"/>
      <c r="O54" s="98"/>
      <c r="P54" s="99"/>
      <c r="Q54" s="97">
        <f t="shared" si="136"/>
        <v>0</v>
      </c>
      <c r="R54" s="98"/>
      <c r="S54" s="99"/>
      <c r="T54" s="97">
        <f t="shared" si="137"/>
        <v>0</v>
      </c>
      <c r="U54" s="98"/>
      <c r="V54" s="100"/>
      <c r="W54" s="97">
        <f t="shared" si="138"/>
        <v>0</v>
      </c>
      <c r="X54" s="98"/>
      <c r="Y54" s="99"/>
      <c r="Z54" s="101">
        <f t="shared" si="139"/>
        <v>0</v>
      </c>
      <c r="AA54" s="101">
        <f t="shared" si="140"/>
        <v>0</v>
      </c>
      <c r="AB54" s="102">
        <f t="shared" si="141"/>
        <v>0</v>
      </c>
      <c r="AC54" s="103"/>
      <c r="AD54" s="104"/>
      <c r="AE54" s="102">
        <f t="shared" si="142"/>
        <v>0</v>
      </c>
      <c r="AF54" s="103"/>
      <c r="AG54" s="104"/>
      <c r="AH54" s="102">
        <f t="shared" si="143"/>
        <v>0</v>
      </c>
      <c r="AI54" s="103"/>
      <c r="AJ54" s="104"/>
      <c r="AK54" s="102">
        <f t="shared" si="144"/>
        <v>0</v>
      </c>
      <c r="AL54" s="103"/>
      <c r="AM54" s="104"/>
      <c r="AN54" s="101">
        <f t="shared" si="145"/>
        <v>0</v>
      </c>
      <c r="AO54" s="101">
        <f t="shared" si="146"/>
        <v>0</v>
      </c>
      <c r="AP54" s="97">
        <f t="shared" si="147"/>
        <v>0</v>
      </c>
      <c r="AQ54" s="98"/>
      <c r="AR54" s="99"/>
      <c r="AS54" s="97">
        <f t="shared" si="148"/>
        <v>0</v>
      </c>
      <c r="AT54" s="98"/>
      <c r="AU54" s="99"/>
      <c r="AV54" s="97">
        <f t="shared" si="149"/>
        <v>0</v>
      </c>
      <c r="AW54" s="98"/>
      <c r="AX54" s="100"/>
      <c r="AY54" s="97">
        <f t="shared" si="150"/>
        <v>0</v>
      </c>
      <c r="AZ54" s="98"/>
      <c r="BA54" s="99"/>
      <c r="BB54" s="101">
        <f t="shared" si="151"/>
        <v>0</v>
      </c>
      <c r="BC54" s="101">
        <f t="shared" si="152"/>
        <v>0</v>
      </c>
      <c r="BD54" s="102">
        <f t="shared" si="153"/>
        <v>0</v>
      </c>
      <c r="BE54" s="103"/>
      <c r="BF54" s="104"/>
      <c r="BG54" s="102">
        <f t="shared" si="154"/>
        <v>0</v>
      </c>
      <c r="BH54" s="103"/>
      <c r="BI54" s="104"/>
      <c r="BJ54" s="102">
        <f t="shared" si="155"/>
        <v>0</v>
      </c>
      <c r="BK54" s="103"/>
      <c r="BL54" s="104"/>
      <c r="BM54" s="102">
        <f t="shared" si="156"/>
        <v>0</v>
      </c>
      <c r="BN54" s="103"/>
      <c r="BO54" s="104"/>
      <c r="BP54" s="101">
        <f t="shared" si="157"/>
        <v>0</v>
      </c>
      <c r="BQ54" s="101">
        <f t="shared" si="158"/>
        <v>0</v>
      </c>
      <c r="BR54" s="97">
        <f t="shared" si="159"/>
        <v>0</v>
      </c>
      <c r="BS54" s="98"/>
      <c r="BT54" s="99"/>
      <c r="BU54" s="97">
        <f t="shared" si="160"/>
        <v>0</v>
      </c>
      <c r="BV54" s="98"/>
      <c r="BW54" s="99"/>
      <c r="BX54" s="97">
        <f t="shared" si="161"/>
        <v>0</v>
      </c>
      <c r="BY54" s="98"/>
      <c r="BZ54" s="100"/>
      <c r="CA54" s="97">
        <f t="shared" si="162"/>
        <v>0</v>
      </c>
      <c r="CB54" s="98"/>
      <c r="CC54" s="99"/>
      <c r="CD54" s="101">
        <f t="shared" si="163"/>
        <v>0</v>
      </c>
      <c r="CE54" s="101">
        <f t="shared" si="164"/>
        <v>0</v>
      </c>
      <c r="ED54" t="s">
        <v>100</v>
      </c>
      <c r="EE54" t="s">
        <v>89</v>
      </c>
      <c r="EF54" t="s">
        <v>141</v>
      </c>
      <c r="EG54" t="s">
        <v>232</v>
      </c>
      <c r="EH54" t="s">
        <v>146</v>
      </c>
      <c r="EI54" t="s">
        <v>233</v>
      </c>
      <c r="EJ54" t="s">
        <v>233</v>
      </c>
      <c r="EK54" t="s">
        <v>233</v>
      </c>
    </row>
    <row r="55" spans="1:141" x14ac:dyDescent="0.25">
      <c r="A55" s="89" t="str">
        <f t="shared" si="5"/>
        <v>TIPLAMMilhoMRS</v>
      </c>
      <c r="B55" s="51" t="str">
        <f t="shared" si="36"/>
        <v>N</v>
      </c>
      <c r="C55" s="105" t="s">
        <v>101</v>
      </c>
      <c r="D55" s="105" t="s">
        <v>99</v>
      </c>
      <c r="E55" s="106" t="s">
        <v>99</v>
      </c>
      <c r="F55" s="107" t="s">
        <v>87</v>
      </c>
      <c r="G55" s="106" t="s">
        <v>91</v>
      </c>
      <c r="H55" s="108" t="s">
        <v>17</v>
      </c>
      <c r="I55" s="109">
        <v>0</v>
      </c>
      <c r="J55" s="109">
        <v>0</v>
      </c>
      <c r="K55" s="110">
        <v>0</v>
      </c>
      <c r="L55" s="109">
        <f t="shared" si="135"/>
        <v>0</v>
      </c>
      <c r="M55" s="111"/>
      <c r="N55" s="112"/>
      <c r="O55" s="113"/>
      <c r="P55" s="114"/>
      <c r="Q55" s="112">
        <f t="shared" si="136"/>
        <v>0</v>
      </c>
      <c r="R55" s="113"/>
      <c r="S55" s="114"/>
      <c r="T55" s="112">
        <f t="shared" si="137"/>
        <v>0</v>
      </c>
      <c r="U55" s="113"/>
      <c r="V55" s="114"/>
      <c r="W55" s="112">
        <f t="shared" si="138"/>
        <v>0</v>
      </c>
      <c r="X55" s="113"/>
      <c r="Y55" s="114"/>
      <c r="Z55" s="115">
        <f t="shared" si="139"/>
        <v>0</v>
      </c>
      <c r="AA55" s="115">
        <f t="shared" si="140"/>
        <v>0</v>
      </c>
      <c r="AB55" s="116">
        <f t="shared" si="141"/>
        <v>0</v>
      </c>
      <c r="AC55" s="117"/>
      <c r="AD55" s="118"/>
      <c r="AE55" s="116">
        <f t="shared" si="142"/>
        <v>0</v>
      </c>
      <c r="AF55" s="117"/>
      <c r="AG55" s="118"/>
      <c r="AH55" s="116">
        <f t="shared" si="143"/>
        <v>0</v>
      </c>
      <c r="AI55" s="117"/>
      <c r="AJ55" s="118"/>
      <c r="AK55" s="116">
        <f t="shared" si="144"/>
        <v>0</v>
      </c>
      <c r="AL55" s="117"/>
      <c r="AM55" s="118"/>
      <c r="AN55" s="115">
        <f t="shared" si="145"/>
        <v>0</v>
      </c>
      <c r="AO55" s="115">
        <f t="shared" si="146"/>
        <v>0</v>
      </c>
      <c r="AP55" s="112">
        <f t="shared" si="147"/>
        <v>0</v>
      </c>
      <c r="AQ55" s="113"/>
      <c r="AR55" s="114"/>
      <c r="AS55" s="112">
        <f t="shared" si="148"/>
        <v>0</v>
      </c>
      <c r="AT55" s="113"/>
      <c r="AU55" s="114"/>
      <c r="AV55" s="112">
        <f t="shared" si="149"/>
        <v>0</v>
      </c>
      <c r="AW55" s="113"/>
      <c r="AX55" s="114"/>
      <c r="AY55" s="112">
        <f t="shared" si="150"/>
        <v>0</v>
      </c>
      <c r="AZ55" s="113"/>
      <c r="BA55" s="114"/>
      <c r="BB55" s="115">
        <f t="shared" si="151"/>
        <v>0</v>
      </c>
      <c r="BC55" s="115">
        <f t="shared" si="152"/>
        <v>0</v>
      </c>
      <c r="BD55" s="116">
        <f t="shared" si="153"/>
        <v>0</v>
      </c>
      <c r="BE55" s="117"/>
      <c r="BF55" s="118"/>
      <c r="BG55" s="116">
        <f t="shared" si="154"/>
        <v>0</v>
      </c>
      <c r="BH55" s="117"/>
      <c r="BI55" s="118"/>
      <c r="BJ55" s="116">
        <f t="shared" si="155"/>
        <v>0</v>
      </c>
      <c r="BK55" s="117"/>
      <c r="BL55" s="118"/>
      <c r="BM55" s="116">
        <f t="shared" si="156"/>
        <v>0</v>
      </c>
      <c r="BN55" s="117"/>
      <c r="BO55" s="118"/>
      <c r="BP55" s="115">
        <f t="shared" si="157"/>
        <v>0</v>
      </c>
      <c r="BQ55" s="115">
        <f t="shared" si="158"/>
        <v>0</v>
      </c>
      <c r="BR55" s="112">
        <f t="shared" si="159"/>
        <v>0</v>
      </c>
      <c r="BS55" s="113"/>
      <c r="BT55" s="114"/>
      <c r="BU55" s="112">
        <f t="shared" si="160"/>
        <v>0</v>
      </c>
      <c r="BV55" s="113"/>
      <c r="BW55" s="114"/>
      <c r="BX55" s="112">
        <f t="shared" si="161"/>
        <v>0</v>
      </c>
      <c r="BY55" s="113"/>
      <c r="BZ55" s="114"/>
      <c r="CA55" s="112">
        <f t="shared" si="162"/>
        <v>0</v>
      </c>
      <c r="CB55" s="113"/>
      <c r="CC55" s="114"/>
      <c r="CD55" s="115">
        <f t="shared" si="163"/>
        <v>0</v>
      </c>
      <c r="CE55" s="115">
        <f t="shared" si="164"/>
        <v>0</v>
      </c>
      <c r="ED55" t="s">
        <v>101</v>
      </c>
      <c r="EE55" t="s">
        <v>17</v>
      </c>
      <c r="EF55" t="s">
        <v>141</v>
      </c>
      <c r="EG55" t="s">
        <v>234</v>
      </c>
      <c r="EH55" t="s">
        <v>149</v>
      </c>
      <c r="EI55" t="s">
        <v>235</v>
      </c>
      <c r="EJ55" t="s">
        <v>229</v>
      </c>
      <c r="EK55" t="s">
        <v>235</v>
      </c>
    </row>
    <row r="56" spans="1:141" x14ac:dyDescent="0.25">
      <c r="A56" s="89" t="str">
        <f t="shared" si="5"/>
        <v>TIPLAMMilhoVLI</v>
      </c>
      <c r="B56" s="51" t="str">
        <f t="shared" si="36"/>
        <v>N</v>
      </c>
      <c r="C56" s="105" t="s">
        <v>101</v>
      </c>
      <c r="D56" s="105" t="s">
        <v>99</v>
      </c>
      <c r="E56" s="106" t="s">
        <v>99</v>
      </c>
      <c r="F56" s="107" t="s">
        <v>87</v>
      </c>
      <c r="G56" s="106" t="s">
        <v>91</v>
      </c>
      <c r="H56" s="108" t="s">
        <v>90</v>
      </c>
      <c r="I56" s="109" t="s">
        <v>85</v>
      </c>
      <c r="J56" s="109">
        <v>0</v>
      </c>
      <c r="K56" s="110">
        <v>0</v>
      </c>
      <c r="L56" s="109">
        <f t="shared" si="135"/>
        <v>0</v>
      </c>
      <c r="M56" s="111" t="s">
        <v>86</v>
      </c>
      <c r="N56" s="112"/>
      <c r="O56" s="113"/>
      <c r="P56" s="114"/>
      <c r="Q56" s="112">
        <f t="shared" si="136"/>
        <v>0</v>
      </c>
      <c r="R56" s="113"/>
      <c r="S56" s="114"/>
      <c r="T56" s="112">
        <f t="shared" si="137"/>
        <v>0</v>
      </c>
      <c r="U56" s="113"/>
      <c r="V56" s="114"/>
      <c r="W56" s="112">
        <f t="shared" si="138"/>
        <v>0</v>
      </c>
      <c r="X56" s="113"/>
      <c r="Y56" s="114"/>
      <c r="Z56" s="115">
        <f t="shared" si="139"/>
        <v>0</v>
      </c>
      <c r="AA56" s="115">
        <f t="shared" si="140"/>
        <v>0</v>
      </c>
      <c r="AB56" s="116">
        <f t="shared" si="141"/>
        <v>0</v>
      </c>
      <c r="AC56" s="117"/>
      <c r="AD56" s="118"/>
      <c r="AE56" s="116">
        <f t="shared" si="142"/>
        <v>0</v>
      </c>
      <c r="AF56" s="117"/>
      <c r="AG56" s="118"/>
      <c r="AH56" s="116">
        <f t="shared" si="143"/>
        <v>0</v>
      </c>
      <c r="AI56" s="117"/>
      <c r="AJ56" s="118"/>
      <c r="AK56" s="116">
        <f t="shared" si="144"/>
        <v>0</v>
      </c>
      <c r="AL56" s="117"/>
      <c r="AM56" s="118"/>
      <c r="AN56" s="115">
        <f t="shared" si="145"/>
        <v>0</v>
      </c>
      <c r="AO56" s="115">
        <f t="shared" si="146"/>
        <v>0</v>
      </c>
      <c r="AP56" s="112">
        <f t="shared" si="147"/>
        <v>0</v>
      </c>
      <c r="AQ56" s="113"/>
      <c r="AR56" s="114"/>
      <c r="AS56" s="112">
        <f t="shared" si="148"/>
        <v>0</v>
      </c>
      <c r="AT56" s="113"/>
      <c r="AU56" s="114"/>
      <c r="AV56" s="112">
        <f t="shared" si="149"/>
        <v>0</v>
      </c>
      <c r="AW56" s="113"/>
      <c r="AX56" s="114"/>
      <c r="AY56" s="112">
        <f t="shared" si="150"/>
        <v>0</v>
      </c>
      <c r="AZ56" s="113"/>
      <c r="BA56" s="114"/>
      <c r="BB56" s="115">
        <f t="shared" si="151"/>
        <v>0</v>
      </c>
      <c r="BC56" s="115">
        <f t="shared" si="152"/>
        <v>0</v>
      </c>
      <c r="BD56" s="116">
        <f t="shared" si="153"/>
        <v>0</v>
      </c>
      <c r="BE56" s="117"/>
      <c r="BF56" s="118"/>
      <c r="BG56" s="116">
        <f t="shared" si="154"/>
        <v>0</v>
      </c>
      <c r="BH56" s="117"/>
      <c r="BI56" s="118"/>
      <c r="BJ56" s="116">
        <f t="shared" si="155"/>
        <v>0</v>
      </c>
      <c r="BK56" s="117"/>
      <c r="BL56" s="118"/>
      <c r="BM56" s="116">
        <f t="shared" si="156"/>
        <v>0</v>
      </c>
      <c r="BN56" s="117"/>
      <c r="BO56" s="118"/>
      <c r="BP56" s="115">
        <f t="shared" si="157"/>
        <v>0</v>
      </c>
      <c r="BQ56" s="115">
        <f t="shared" si="158"/>
        <v>0</v>
      </c>
      <c r="BR56" s="112">
        <f t="shared" si="159"/>
        <v>0</v>
      </c>
      <c r="BS56" s="113"/>
      <c r="BT56" s="114"/>
      <c r="BU56" s="112">
        <f t="shared" si="160"/>
        <v>0</v>
      </c>
      <c r="BV56" s="113"/>
      <c r="BW56" s="114"/>
      <c r="BX56" s="112">
        <f t="shared" si="161"/>
        <v>0</v>
      </c>
      <c r="BY56" s="113"/>
      <c r="BZ56" s="114"/>
      <c r="CA56" s="112">
        <f t="shared" si="162"/>
        <v>0</v>
      </c>
      <c r="CB56" s="113"/>
      <c r="CC56" s="114"/>
      <c r="CD56" s="115">
        <f t="shared" si="163"/>
        <v>0</v>
      </c>
      <c r="CE56" s="115">
        <f t="shared" si="164"/>
        <v>0</v>
      </c>
      <c r="ED56" t="s">
        <v>101</v>
      </c>
      <c r="EE56" t="s">
        <v>90</v>
      </c>
      <c r="EF56" t="s">
        <v>141</v>
      </c>
      <c r="EG56" t="s">
        <v>234</v>
      </c>
      <c r="EH56" t="s">
        <v>152</v>
      </c>
      <c r="EI56" t="s">
        <v>236</v>
      </c>
      <c r="EJ56" t="s">
        <v>231</v>
      </c>
      <c r="EK56" t="s">
        <v>236</v>
      </c>
    </row>
    <row r="57" spans="1:141" x14ac:dyDescent="0.25">
      <c r="A57" s="89" t="str">
        <f t="shared" si="5"/>
        <v>TIPLAMSojaRUMO</v>
      </c>
      <c r="B57" s="51" t="str">
        <f t="shared" si="36"/>
        <v>N</v>
      </c>
      <c r="C57" s="90" t="s">
        <v>100</v>
      </c>
      <c r="D57" s="90" t="s">
        <v>99</v>
      </c>
      <c r="E57" s="91" t="s">
        <v>99</v>
      </c>
      <c r="F57" s="92" t="s">
        <v>87</v>
      </c>
      <c r="G57" s="91" t="s">
        <v>92</v>
      </c>
      <c r="H57" s="93" t="s">
        <v>89</v>
      </c>
      <c r="I57" s="94">
        <v>0</v>
      </c>
      <c r="J57" s="94">
        <v>44845.125</v>
      </c>
      <c r="K57" s="95">
        <v>0</v>
      </c>
      <c r="L57" s="94">
        <f t="shared" si="135"/>
        <v>-44845.125</v>
      </c>
      <c r="M57" s="94"/>
      <c r="N57" s="97"/>
      <c r="O57" s="98"/>
      <c r="P57" s="99"/>
      <c r="Q57" s="97">
        <f t="shared" si="136"/>
        <v>0</v>
      </c>
      <c r="R57" s="98"/>
      <c r="S57" s="99"/>
      <c r="T57" s="97">
        <f t="shared" si="137"/>
        <v>0</v>
      </c>
      <c r="U57" s="98"/>
      <c r="V57" s="100"/>
      <c r="W57" s="97">
        <f t="shared" si="138"/>
        <v>0</v>
      </c>
      <c r="X57" s="98"/>
      <c r="Y57" s="114"/>
      <c r="Z57" s="101">
        <f t="shared" si="139"/>
        <v>0</v>
      </c>
      <c r="AA57" s="101">
        <f t="shared" si="140"/>
        <v>0</v>
      </c>
      <c r="AB57" s="102">
        <f t="shared" si="141"/>
        <v>0</v>
      </c>
      <c r="AC57" s="103"/>
      <c r="AD57" s="104"/>
      <c r="AE57" s="102">
        <f t="shared" si="142"/>
        <v>0</v>
      </c>
      <c r="AF57" s="103"/>
      <c r="AG57" s="104"/>
      <c r="AH57" s="102">
        <f t="shared" si="143"/>
        <v>0</v>
      </c>
      <c r="AI57" s="103"/>
      <c r="AJ57" s="104"/>
      <c r="AK57" s="102">
        <f t="shared" si="144"/>
        <v>0</v>
      </c>
      <c r="AL57" s="103"/>
      <c r="AM57" s="104"/>
      <c r="AN57" s="101">
        <f t="shared" si="145"/>
        <v>0</v>
      </c>
      <c r="AO57" s="101">
        <f t="shared" si="146"/>
        <v>0</v>
      </c>
      <c r="AP57" s="97">
        <f t="shared" si="147"/>
        <v>0</v>
      </c>
      <c r="AQ57" s="98"/>
      <c r="AR57" s="99"/>
      <c r="AS57" s="97">
        <f t="shared" si="148"/>
        <v>0</v>
      </c>
      <c r="AT57" s="98"/>
      <c r="AU57" s="99"/>
      <c r="AV57" s="97">
        <f t="shared" si="149"/>
        <v>0</v>
      </c>
      <c r="AW57" s="98"/>
      <c r="AX57" s="100"/>
      <c r="AY57" s="97">
        <f t="shared" si="150"/>
        <v>0</v>
      </c>
      <c r="AZ57" s="98"/>
      <c r="BA57" s="99"/>
      <c r="BB57" s="101">
        <f t="shared" si="151"/>
        <v>0</v>
      </c>
      <c r="BC57" s="101">
        <f t="shared" si="152"/>
        <v>0</v>
      </c>
      <c r="BD57" s="102">
        <f t="shared" si="153"/>
        <v>0</v>
      </c>
      <c r="BE57" s="103"/>
      <c r="BF57" s="104"/>
      <c r="BG57" s="102">
        <f t="shared" si="154"/>
        <v>0</v>
      </c>
      <c r="BH57" s="103"/>
      <c r="BI57" s="104"/>
      <c r="BJ57" s="102">
        <f t="shared" si="155"/>
        <v>0</v>
      </c>
      <c r="BK57" s="103"/>
      <c r="BL57" s="104"/>
      <c r="BM57" s="102">
        <f t="shared" si="156"/>
        <v>0</v>
      </c>
      <c r="BN57" s="103"/>
      <c r="BO57" s="104"/>
      <c r="BP57" s="101">
        <f t="shared" si="157"/>
        <v>0</v>
      </c>
      <c r="BQ57" s="101">
        <f t="shared" si="158"/>
        <v>0</v>
      </c>
      <c r="BR57" s="97">
        <f t="shared" si="159"/>
        <v>0</v>
      </c>
      <c r="BS57" s="98"/>
      <c r="BT57" s="99"/>
      <c r="BU57" s="97">
        <f t="shared" si="160"/>
        <v>0</v>
      </c>
      <c r="BV57" s="98"/>
      <c r="BW57" s="99"/>
      <c r="BX57" s="97">
        <f t="shared" si="161"/>
        <v>0</v>
      </c>
      <c r="BY57" s="98"/>
      <c r="BZ57" s="100"/>
      <c r="CA57" s="97">
        <f t="shared" si="162"/>
        <v>0</v>
      </c>
      <c r="CB57" s="98"/>
      <c r="CC57" s="99"/>
      <c r="CD57" s="101">
        <f t="shared" si="163"/>
        <v>0</v>
      </c>
      <c r="CE57" s="101">
        <f t="shared" si="164"/>
        <v>0</v>
      </c>
      <c r="ED57" t="s">
        <v>100</v>
      </c>
      <c r="EE57" t="s">
        <v>89</v>
      </c>
      <c r="EF57" t="s">
        <v>141</v>
      </c>
      <c r="EG57" t="s">
        <v>237</v>
      </c>
      <c r="EH57" t="s">
        <v>146</v>
      </c>
      <c r="EI57" t="s">
        <v>238</v>
      </c>
      <c r="EJ57" t="s">
        <v>238</v>
      </c>
      <c r="EK57" t="s">
        <v>238</v>
      </c>
    </row>
    <row r="58" spans="1:141" x14ac:dyDescent="0.25">
      <c r="A58" s="89" t="str">
        <f t="shared" si="5"/>
        <v>TIPLAMSojaMRS</v>
      </c>
      <c r="B58" s="51" t="str">
        <f t="shared" si="36"/>
        <v>N</v>
      </c>
      <c r="C58" s="105" t="s">
        <v>100</v>
      </c>
      <c r="D58" s="105" t="s">
        <v>99</v>
      </c>
      <c r="E58" s="106" t="s">
        <v>99</v>
      </c>
      <c r="F58" s="107" t="s">
        <v>87</v>
      </c>
      <c r="G58" s="106" t="s">
        <v>92</v>
      </c>
      <c r="H58" s="108" t="s">
        <v>17</v>
      </c>
      <c r="I58" s="109">
        <v>0</v>
      </c>
      <c r="J58" s="109">
        <v>44845.125</v>
      </c>
      <c r="K58" s="110">
        <v>0</v>
      </c>
      <c r="L58" s="109">
        <f t="shared" si="135"/>
        <v>-44845.125</v>
      </c>
      <c r="M58" s="111"/>
      <c r="N58" s="112"/>
      <c r="O58" s="113"/>
      <c r="P58" s="114"/>
      <c r="Q58" s="112">
        <f t="shared" si="136"/>
        <v>0</v>
      </c>
      <c r="R58" s="113"/>
      <c r="S58" s="114"/>
      <c r="T58" s="112">
        <f t="shared" si="137"/>
        <v>0</v>
      </c>
      <c r="U58" s="113"/>
      <c r="V58" s="114"/>
      <c r="W58" s="112">
        <f t="shared" si="138"/>
        <v>0</v>
      </c>
      <c r="X58" s="113"/>
      <c r="Y58" s="114"/>
      <c r="Z58" s="115">
        <f t="shared" si="139"/>
        <v>0</v>
      </c>
      <c r="AA58" s="115">
        <f t="shared" si="140"/>
        <v>0</v>
      </c>
      <c r="AB58" s="116">
        <f t="shared" si="141"/>
        <v>0</v>
      </c>
      <c r="AC58" s="117"/>
      <c r="AD58" s="118"/>
      <c r="AE58" s="116">
        <f t="shared" si="142"/>
        <v>0</v>
      </c>
      <c r="AF58" s="117"/>
      <c r="AG58" s="118"/>
      <c r="AH58" s="116">
        <f t="shared" si="143"/>
        <v>0</v>
      </c>
      <c r="AI58" s="117"/>
      <c r="AJ58" s="118"/>
      <c r="AK58" s="116">
        <f t="shared" si="144"/>
        <v>0</v>
      </c>
      <c r="AL58" s="117"/>
      <c r="AM58" s="118"/>
      <c r="AN58" s="115">
        <f t="shared" si="145"/>
        <v>0</v>
      </c>
      <c r="AO58" s="115">
        <f t="shared" si="146"/>
        <v>0</v>
      </c>
      <c r="AP58" s="112">
        <f t="shared" si="147"/>
        <v>0</v>
      </c>
      <c r="AQ58" s="113"/>
      <c r="AR58" s="114"/>
      <c r="AS58" s="112">
        <f t="shared" si="148"/>
        <v>0</v>
      </c>
      <c r="AT58" s="113"/>
      <c r="AU58" s="114"/>
      <c r="AV58" s="112">
        <f t="shared" si="149"/>
        <v>0</v>
      </c>
      <c r="AW58" s="113"/>
      <c r="AX58" s="114"/>
      <c r="AY58" s="112">
        <f t="shared" si="150"/>
        <v>0</v>
      </c>
      <c r="AZ58" s="113"/>
      <c r="BA58" s="114"/>
      <c r="BB58" s="115">
        <f t="shared" si="151"/>
        <v>0</v>
      </c>
      <c r="BC58" s="115">
        <f t="shared" si="152"/>
        <v>0</v>
      </c>
      <c r="BD58" s="116">
        <f t="shared" si="153"/>
        <v>0</v>
      </c>
      <c r="BE58" s="117"/>
      <c r="BF58" s="118"/>
      <c r="BG58" s="116">
        <f t="shared" si="154"/>
        <v>0</v>
      </c>
      <c r="BH58" s="117"/>
      <c r="BI58" s="118"/>
      <c r="BJ58" s="116">
        <f t="shared" si="155"/>
        <v>0</v>
      </c>
      <c r="BK58" s="117"/>
      <c r="BL58" s="118"/>
      <c r="BM58" s="116">
        <f t="shared" si="156"/>
        <v>0</v>
      </c>
      <c r="BN58" s="117"/>
      <c r="BO58" s="118"/>
      <c r="BP58" s="115">
        <f t="shared" si="157"/>
        <v>0</v>
      </c>
      <c r="BQ58" s="115">
        <f t="shared" si="158"/>
        <v>0</v>
      </c>
      <c r="BR58" s="112">
        <f t="shared" si="159"/>
        <v>0</v>
      </c>
      <c r="BS58" s="113"/>
      <c r="BT58" s="114"/>
      <c r="BU58" s="112">
        <f t="shared" si="160"/>
        <v>0</v>
      </c>
      <c r="BV58" s="113"/>
      <c r="BW58" s="114"/>
      <c r="BX58" s="112">
        <f t="shared" si="161"/>
        <v>0</v>
      </c>
      <c r="BY58" s="113"/>
      <c r="BZ58" s="114"/>
      <c r="CA58" s="112">
        <f t="shared" si="162"/>
        <v>0</v>
      </c>
      <c r="CB58" s="113"/>
      <c r="CC58" s="114"/>
      <c r="CD58" s="115">
        <f t="shared" si="163"/>
        <v>0</v>
      </c>
      <c r="CE58" s="115">
        <f t="shared" si="164"/>
        <v>0</v>
      </c>
      <c r="ED58" t="s">
        <v>100</v>
      </c>
      <c r="EE58" t="s">
        <v>17</v>
      </c>
      <c r="EF58" t="s">
        <v>141</v>
      </c>
      <c r="EG58" t="s">
        <v>237</v>
      </c>
      <c r="EH58" t="s">
        <v>149</v>
      </c>
      <c r="EI58" t="s">
        <v>239</v>
      </c>
      <c r="EJ58" t="s">
        <v>229</v>
      </c>
      <c r="EK58" t="s">
        <v>239</v>
      </c>
    </row>
    <row r="59" spans="1:141" x14ac:dyDescent="0.25">
      <c r="A59" s="89" t="str">
        <f t="shared" si="5"/>
        <v>TIPLAMSojaVLI</v>
      </c>
      <c r="B59" s="51" t="str">
        <f t="shared" si="36"/>
        <v>N</v>
      </c>
      <c r="C59" s="105" t="s">
        <v>100</v>
      </c>
      <c r="D59" s="105" t="s">
        <v>99</v>
      </c>
      <c r="E59" s="106" t="s">
        <v>99</v>
      </c>
      <c r="F59" s="107" t="s">
        <v>87</v>
      </c>
      <c r="G59" s="106" t="s">
        <v>92</v>
      </c>
      <c r="H59" s="108" t="s">
        <v>90</v>
      </c>
      <c r="I59" s="109">
        <v>0</v>
      </c>
      <c r="J59" s="109">
        <v>0</v>
      </c>
      <c r="K59" s="110">
        <v>0</v>
      </c>
      <c r="L59" s="109">
        <f t="shared" si="135"/>
        <v>0</v>
      </c>
      <c r="M59" s="111"/>
      <c r="N59" s="112"/>
      <c r="O59" s="113"/>
      <c r="P59" s="114"/>
      <c r="Q59" s="112">
        <f t="shared" si="136"/>
        <v>0</v>
      </c>
      <c r="R59" s="113"/>
      <c r="S59" s="114"/>
      <c r="T59" s="112">
        <f t="shared" si="137"/>
        <v>0</v>
      </c>
      <c r="U59" s="113"/>
      <c r="V59" s="114"/>
      <c r="W59" s="112">
        <f t="shared" si="138"/>
        <v>0</v>
      </c>
      <c r="X59" s="113"/>
      <c r="Y59" s="114"/>
      <c r="Z59" s="115">
        <f t="shared" si="139"/>
        <v>0</v>
      </c>
      <c r="AA59" s="115">
        <f t="shared" si="140"/>
        <v>0</v>
      </c>
      <c r="AB59" s="116">
        <f t="shared" si="141"/>
        <v>0</v>
      </c>
      <c r="AC59" s="117"/>
      <c r="AD59" s="118"/>
      <c r="AE59" s="116">
        <f t="shared" si="142"/>
        <v>0</v>
      </c>
      <c r="AF59" s="117"/>
      <c r="AG59" s="118"/>
      <c r="AH59" s="116">
        <f t="shared" si="143"/>
        <v>0</v>
      </c>
      <c r="AI59" s="117"/>
      <c r="AJ59" s="118"/>
      <c r="AK59" s="116">
        <f t="shared" si="144"/>
        <v>0</v>
      </c>
      <c r="AL59" s="117"/>
      <c r="AM59" s="118"/>
      <c r="AN59" s="115">
        <f t="shared" si="145"/>
        <v>0</v>
      </c>
      <c r="AO59" s="115">
        <f t="shared" si="146"/>
        <v>0</v>
      </c>
      <c r="AP59" s="112">
        <f t="shared" si="147"/>
        <v>0</v>
      </c>
      <c r="AQ59" s="113"/>
      <c r="AR59" s="114"/>
      <c r="AS59" s="112">
        <f t="shared" si="148"/>
        <v>0</v>
      </c>
      <c r="AT59" s="113"/>
      <c r="AU59" s="114"/>
      <c r="AV59" s="112">
        <f t="shared" si="149"/>
        <v>0</v>
      </c>
      <c r="AW59" s="113"/>
      <c r="AX59" s="114"/>
      <c r="AY59" s="112">
        <f t="shared" si="150"/>
        <v>0</v>
      </c>
      <c r="AZ59" s="113"/>
      <c r="BA59" s="114"/>
      <c r="BB59" s="115">
        <f t="shared" si="151"/>
        <v>0</v>
      </c>
      <c r="BC59" s="115">
        <f t="shared" si="152"/>
        <v>0</v>
      </c>
      <c r="BD59" s="116">
        <f t="shared" si="153"/>
        <v>0</v>
      </c>
      <c r="BE59" s="117"/>
      <c r="BF59" s="118"/>
      <c r="BG59" s="116">
        <f t="shared" si="154"/>
        <v>0</v>
      </c>
      <c r="BH59" s="117"/>
      <c r="BI59" s="118"/>
      <c r="BJ59" s="116">
        <f t="shared" si="155"/>
        <v>0</v>
      </c>
      <c r="BK59" s="117"/>
      <c r="BL59" s="118"/>
      <c r="BM59" s="116">
        <f t="shared" si="156"/>
        <v>0</v>
      </c>
      <c r="BN59" s="117"/>
      <c r="BO59" s="118"/>
      <c r="BP59" s="115">
        <f t="shared" si="157"/>
        <v>0</v>
      </c>
      <c r="BQ59" s="115">
        <f t="shared" si="158"/>
        <v>0</v>
      </c>
      <c r="BR59" s="112">
        <f t="shared" si="159"/>
        <v>0</v>
      </c>
      <c r="BS59" s="113"/>
      <c r="BT59" s="114"/>
      <c r="BU59" s="112">
        <f t="shared" si="160"/>
        <v>0</v>
      </c>
      <c r="BV59" s="113"/>
      <c r="BW59" s="114"/>
      <c r="BX59" s="112">
        <f t="shared" si="161"/>
        <v>0</v>
      </c>
      <c r="BY59" s="113"/>
      <c r="BZ59" s="114"/>
      <c r="CA59" s="112">
        <f t="shared" si="162"/>
        <v>0</v>
      </c>
      <c r="CB59" s="113"/>
      <c r="CC59" s="114"/>
      <c r="CD59" s="115">
        <f t="shared" si="163"/>
        <v>0</v>
      </c>
      <c r="CE59" s="115">
        <f t="shared" si="164"/>
        <v>0</v>
      </c>
      <c r="ED59" t="s">
        <v>100</v>
      </c>
      <c r="EE59" t="s">
        <v>90</v>
      </c>
      <c r="EF59" t="s">
        <v>141</v>
      </c>
      <c r="EG59" t="s">
        <v>237</v>
      </c>
      <c r="EH59" t="s">
        <v>152</v>
      </c>
      <c r="EI59" t="s">
        <v>240</v>
      </c>
      <c r="EJ59" t="s">
        <v>231</v>
      </c>
      <c r="EK59" t="s">
        <v>240</v>
      </c>
    </row>
    <row r="60" spans="1:141" x14ac:dyDescent="0.25">
      <c r="A60" s="89" t="str">
        <f t="shared" si="5"/>
        <v>TIPLAMAçúcarRUMO</v>
      </c>
      <c r="B60" s="51" t="str">
        <f t="shared" si="36"/>
        <v>N</v>
      </c>
      <c r="C60" s="90" t="s">
        <v>98</v>
      </c>
      <c r="D60" s="90" t="s">
        <v>99</v>
      </c>
      <c r="E60" s="91" t="s">
        <v>99</v>
      </c>
      <c r="F60" s="92" t="s">
        <v>96</v>
      </c>
      <c r="G60" s="91" t="s">
        <v>96</v>
      </c>
      <c r="H60" s="93" t="s">
        <v>89</v>
      </c>
      <c r="I60" s="94">
        <v>0</v>
      </c>
      <c r="J60" s="94">
        <v>0</v>
      </c>
      <c r="K60" s="95">
        <v>0</v>
      </c>
      <c r="L60" s="94">
        <f t="shared" si="135"/>
        <v>0</v>
      </c>
      <c r="M60" s="94"/>
      <c r="N60" s="97"/>
      <c r="O60" s="98"/>
      <c r="P60" s="99"/>
      <c r="Q60" s="97">
        <f t="shared" si="136"/>
        <v>0</v>
      </c>
      <c r="R60" s="98"/>
      <c r="S60" s="99"/>
      <c r="T60" s="97">
        <f t="shared" si="137"/>
        <v>0</v>
      </c>
      <c r="U60" s="98"/>
      <c r="V60" s="100"/>
      <c r="W60" s="97">
        <f t="shared" si="138"/>
        <v>0</v>
      </c>
      <c r="X60" s="98"/>
      <c r="Y60" s="99"/>
      <c r="Z60" s="101">
        <f t="shared" si="139"/>
        <v>0</v>
      </c>
      <c r="AA60" s="101">
        <f t="shared" si="140"/>
        <v>0</v>
      </c>
      <c r="AB60" s="102">
        <f t="shared" si="141"/>
        <v>0</v>
      </c>
      <c r="AC60" s="103"/>
      <c r="AD60" s="104"/>
      <c r="AE60" s="102">
        <f t="shared" si="142"/>
        <v>0</v>
      </c>
      <c r="AF60" s="103"/>
      <c r="AG60" s="104"/>
      <c r="AH60" s="102">
        <f t="shared" si="143"/>
        <v>0</v>
      </c>
      <c r="AI60" s="103"/>
      <c r="AJ60" s="104"/>
      <c r="AK60" s="102">
        <f t="shared" si="144"/>
        <v>0</v>
      </c>
      <c r="AL60" s="103"/>
      <c r="AM60" s="104"/>
      <c r="AN60" s="101">
        <f t="shared" si="145"/>
        <v>0</v>
      </c>
      <c r="AO60" s="101">
        <f t="shared" si="146"/>
        <v>0</v>
      </c>
      <c r="AP60" s="97">
        <f t="shared" si="147"/>
        <v>0</v>
      </c>
      <c r="AQ60" s="98"/>
      <c r="AR60" s="99"/>
      <c r="AS60" s="97">
        <f t="shared" si="148"/>
        <v>0</v>
      </c>
      <c r="AT60" s="98"/>
      <c r="AU60" s="99"/>
      <c r="AV60" s="97">
        <f t="shared" si="149"/>
        <v>0</v>
      </c>
      <c r="AW60" s="98"/>
      <c r="AX60" s="100"/>
      <c r="AY60" s="97">
        <f t="shared" si="150"/>
        <v>0</v>
      </c>
      <c r="AZ60" s="98"/>
      <c r="BA60" s="99"/>
      <c r="BB60" s="101">
        <f t="shared" si="151"/>
        <v>0</v>
      </c>
      <c r="BC60" s="101">
        <f t="shared" si="152"/>
        <v>0</v>
      </c>
      <c r="BD60" s="102">
        <f t="shared" si="153"/>
        <v>0</v>
      </c>
      <c r="BE60" s="103"/>
      <c r="BF60" s="104"/>
      <c r="BG60" s="102">
        <f t="shared" si="154"/>
        <v>0</v>
      </c>
      <c r="BH60" s="103"/>
      <c r="BI60" s="104"/>
      <c r="BJ60" s="102">
        <f t="shared" si="155"/>
        <v>0</v>
      </c>
      <c r="BK60" s="103"/>
      <c r="BL60" s="104"/>
      <c r="BM60" s="102">
        <f t="shared" si="156"/>
        <v>0</v>
      </c>
      <c r="BN60" s="103"/>
      <c r="BO60" s="104"/>
      <c r="BP60" s="101">
        <f t="shared" si="157"/>
        <v>0</v>
      </c>
      <c r="BQ60" s="101">
        <f t="shared" si="158"/>
        <v>0</v>
      </c>
      <c r="BR60" s="97">
        <f t="shared" si="159"/>
        <v>0</v>
      </c>
      <c r="BS60" s="98"/>
      <c r="BT60" s="99"/>
      <c r="BU60" s="97">
        <f t="shared" si="160"/>
        <v>0</v>
      </c>
      <c r="BV60" s="98"/>
      <c r="BW60" s="99"/>
      <c r="BX60" s="97">
        <f t="shared" si="161"/>
        <v>0</v>
      </c>
      <c r="BY60" s="98"/>
      <c r="BZ60" s="100"/>
      <c r="CA60" s="97">
        <f t="shared" si="162"/>
        <v>0</v>
      </c>
      <c r="CB60" s="98"/>
      <c r="CC60" s="99"/>
      <c r="CD60" s="101">
        <f t="shared" si="163"/>
        <v>0</v>
      </c>
      <c r="CE60" s="101">
        <f t="shared" si="164"/>
        <v>0</v>
      </c>
      <c r="ED60" t="s">
        <v>98</v>
      </c>
      <c r="EE60" t="s">
        <v>89</v>
      </c>
      <c r="EF60" t="s">
        <v>143</v>
      </c>
      <c r="EG60" t="s">
        <v>241</v>
      </c>
      <c r="EH60" t="s">
        <v>206</v>
      </c>
      <c r="EI60" t="s">
        <v>242</v>
      </c>
      <c r="EJ60" t="s">
        <v>242</v>
      </c>
      <c r="EK60" t="s">
        <v>242</v>
      </c>
    </row>
    <row r="61" spans="1:141" x14ac:dyDescent="0.25">
      <c r="A61" s="89" t="str">
        <f t="shared" si="5"/>
        <v>TIPLAMAçúcarMRS</v>
      </c>
      <c r="B61" s="51" t="str">
        <f t="shared" si="36"/>
        <v>N</v>
      </c>
      <c r="C61" s="105" t="s">
        <v>98</v>
      </c>
      <c r="D61" s="105" t="s">
        <v>99</v>
      </c>
      <c r="E61" s="106" t="s">
        <v>99</v>
      </c>
      <c r="F61" s="107" t="s">
        <v>96</v>
      </c>
      <c r="G61" s="106" t="s">
        <v>96</v>
      </c>
      <c r="H61" s="108" t="s">
        <v>17</v>
      </c>
      <c r="I61" s="109" t="s">
        <v>102</v>
      </c>
      <c r="J61" s="109">
        <v>44845.125</v>
      </c>
      <c r="K61" s="110">
        <v>0</v>
      </c>
      <c r="L61" s="109">
        <f t="shared" si="135"/>
        <v>-44845.125</v>
      </c>
      <c r="M61" s="111" t="s">
        <v>103</v>
      </c>
      <c r="N61" s="112"/>
      <c r="O61" s="113"/>
      <c r="P61" s="114"/>
      <c r="Q61" s="112">
        <f t="shared" si="136"/>
        <v>0</v>
      </c>
      <c r="R61" s="113"/>
      <c r="S61" s="114"/>
      <c r="T61" s="112">
        <f t="shared" si="137"/>
        <v>0</v>
      </c>
      <c r="U61" s="113"/>
      <c r="V61" s="114"/>
      <c r="W61" s="112">
        <f t="shared" si="138"/>
        <v>0</v>
      </c>
      <c r="X61" s="113"/>
      <c r="Y61" s="114"/>
      <c r="Z61" s="115">
        <f t="shared" si="139"/>
        <v>0</v>
      </c>
      <c r="AA61" s="115">
        <f t="shared" si="140"/>
        <v>0</v>
      </c>
      <c r="AB61" s="116">
        <f t="shared" si="141"/>
        <v>0</v>
      </c>
      <c r="AC61" s="117"/>
      <c r="AD61" s="118"/>
      <c r="AE61" s="116">
        <f t="shared" si="142"/>
        <v>0</v>
      </c>
      <c r="AF61" s="117"/>
      <c r="AG61" s="118"/>
      <c r="AH61" s="116">
        <f t="shared" si="143"/>
        <v>0</v>
      </c>
      <c r="AI61" s="117"/>
      <c r="AJ61" s="118"/>
      <c r="AK61" s="116">
        <f t="shared" si="144"/>
        <v>0</v>
      </c>
      <c r="AL61" s="117"/>
      <c r="AM61" s="118"/>
      <c r="AN61" s="115">
        <f t="shared" si="145"/>
        <v>0</v>
      </c>
      <c r="AO61" s="115">
        <f t="shared" si="146"/>
        <v>0</v>
      </c>
      <c r="AP61" s="112">
        <f t="shared" si="147"/>
        <v>0</v>
      </c>
      <c r="AQ61" s="113"/>
      <c r="AR61" s="114"/>
      <c r="AS61" s="112">
        <f t="shared" si="148"/>
        <v>0</v>
      </c>
      <c r="AT61" s="113"/>
      <c r="AU61" s="114"/>
      <c r="AV61" s="112">
        <f t="shared" si="149"/>
        <v>0</v>
      </c>
      <c r="AW61" s="113"/>
      <c r="AX61" s="114"/>
      <c r="AY61" s="112">
        <f t="shared" si="150"/>
        <v>0</v>
      </c>
      <c r="AZ61" s="113"/>
      <c r="BA61" s="114"/>
      <c r="BB61" s="115">
        <f t="shared" si="151"/>
        <v>0</v>
      </c>
      <c r="BC61" s="115">
        <f t="shared" si="152"/>
        <v>0</v>
      </c>
      <c r="BD61" s="116">
        <f t="shared" si="153"/>
        <v>0</v>
      </c>
      <c r="BE61" s="117"/>
      <c r="BF61" s="118"/>
      <c r="BG61" s="116">
        <f t="shared" si="154"/>
        <v>0</v>
      </c>
      <c r="BH61" s="117"/>
      <c r="BI61" s="118"/>
      <c r="BJ61" s="116">
        <f t="shared" si="155"/>
        <v>0</v>
      </c>
      <c r="BK61" s="117"/>
      <c r="BL61" s="118"/>
      <c r="BM61" s="116">
        <f t="shared" si="156"/>
        <v>0</v>
      </c>
      <c r="BN61" s="117"/>
      <c r="BO61" s="118"/>
      <c r="BP61" s="115">
        <f t="shared" si="157"/>
        <v>0</v>
      </c>
      <c r="BQ61" s="115">
        <f t="shared" si="158"/>
        <v>0</v>
      </c>
      <c r="BR61" s="112">
        <f t="shared" si="159"/>
        <v>0</v>
      </c>
      <c r="BS61" s="113"/>
      <c r="BT61" s="114"/>
      <c r="BU61" s="112">
        <f t="shared" si="160"/>
        <v>0</v>
      </c>
      <c r="BV61" s="113"/>
      <c r="BW61" s="114"/>
      <c r="BX61" s="112">
        <f t="shared" si="161"/>
        <v>0</v>
      </c>
      <c r="BY61" s="113"/>
      <c r="BZ61" s="114"/>
      <c r="CA61" s="112">
        <f t="shared" si="162"/>
        <v>0</v>
      </c>
      <c r="CB61" s="113"/>
      <c r="CC61" s="114"/>
      <c r="CD61" s="115">
        <f t="shared" si="163"/>
        <v>0</v>
      </c>
      <c r="CE61" s="115">
        <f t="shared" si="164"/>
        <v>0</v>
      </c>
      <c r="ED61" t="s">
        <v>98</v>
      </c>
      <c r="EE61" t="s">
        <v>17</v>
      </c>
      <c r="EF61" t="s">
        <v>143</v>
      </c>
      <c r="EG61" t="s">
        <v>241</v>
      </c>
      <c r="EH61" t="s">
        <v>208</v>
      </c>
      <c r="EI61" t="s">
        <v>243</v>
      </c>
      <c r="EJ61" t="s">
        <v>229</v>
      </c>
      <c r="EK61" t="s">
        <v>243</v>
      </c>
    </row>
    <row r="62" spans="1:141" x14ac:dyDescent="0.25">
      <c r="A62" s="89" t="str">
        <f t="shared" si="5"/>
        <v>TIPLAMAçúcarVLI</v>
      </c>
      <c r="B62" s="51" t="str">
        <f t="shared" si="36"/>
        <v>N</v>
      </c>
      <c r="C62" s="105" t="s">
        <v>98</v>
      </c>
      <c r="D62" s="105" t="s">
        <v>99</v>
      </c>
      <c r="E62" s="106" t="s">
        <v>99</v>
      </c>
      <c r="F62" s="107" t="s">
        <v>96</v>
      </c>
      <c r="G62" s="106" t="s">
        <v>96</v>
      </c>
      <c r="H62" s="108" t="s">
        <v>90</v>
      </c>
      <c r="I62" s="109">
        <v>0</v>
      </c>
      <c r="J62" s="109">
        <v>44845.125</v>
      </c>
      <c r="K62" s="110">
        <v>0</v>
      </c>
      <c r="L62" s="109">
        <f t="shared" si="135"/>
        <v>-44845.125</v>
      </c>
      <c r="M62" s="111"/>
      <c r="N62" s="112"/>
      <c r="O62" s="113"/>
      <c r="P62" s="114"/>
      <c r="Q62" s="112">
        <f t="shared" si="136"/>
        <v>0</v>
      </c>
      <c r="R62" s="113"/>
      <c r="S62" s="114"/>
      <c r="T62" s="112">
        <f t="shared" si="137"/>
        <v>0</v>
      </c>
      <c r="U62" s="113"/>
      <c r="V62" s="114"/>
      <c r="W62" s="112">
        <f t="shared" si="138"/>
        <v>0</v>
      </c>
      <c r="X62" s="113"/>
      <c r="Y62" s="114"/>
      <c r="Z62" s="115">
        <f t="shared" si="139"/>
        <v>0</v>
      </c>
      <c r="AA62" s="115">
        <f t="shared" si="140"/>
        <v>0</v>
      </c>
      <c r="AB62" s="116">
        <f t="shared" si="141"/>
        <v>0</v>
      </c>
      <c r="AC62" s="117"/>
      <c r="AD62" s="118"/>
      <c r="AE62" s="116">
        <f t="shared" si="142"/>
        <v>0</v>
      </c>
      <c r="AF62" s="117"/>
      <c r="AG62" s="118"/>
      <c r="AH62" s="116">
        <f t="shared" si="143"/>
        <v>0</v>
      </c>
      <c r="AI62" s="117"/>
      <c r="AJ62" s="118"/>
      <c r="AK62" s="116">
        <f t="shared" si="144"/>
        <v>0</v>
      </c>
      <c r="AL62" s="117"/>
      <c r="AM62" s="118"/>
      <c r="AN62" s="115">
        <f t="shared" si="145"/>
        <v>0</v>
      </c>
      <c r="AO62" s="115">
        <f t="shared" si="146"/>
        <v>0</v>
      </c>
      <c r="AP62" s="112">
        <f t="shared" si="147"/>
        <v>0</v>
      </c>
      <c r="AQ62" s="113"/>
      <c r="AR62" s="114"/>
      <c r="AS62" s="112">
        <f t="shared" si="148"/>
        <v>0</v>
      </c>
      <c r="AT62" s="113"/>
      <c r="AU62" s="114"/>
      <c r="AV62" s="112">
        <f t="shared" si="149"/>
        <v>0</v>
      </c>
      <c r="AW62" s="113"/>
      <c r="AX62" s="114"/>
      <c r="AY62" s="112">
        <f t="shared" si="150"/>
        <v>0</v>
      </c>
      <c r="AZ62" s="113"/>
      <c r="BA62" s="114"/>
      <c r="BB62" s="115">
        <f t="shared" si="151"/>
        <v>0</v>
      </c>
      <c r="BC62" s="115">
        <f t="shared" si="152"/>
        <v>0</v>
      </c>
      <c r="BD62" s="116">
        <f t="shared" si="153"/>
        <v>0</v>
      </c>
      <c r="BE62" s="117"/>
      <c r="BF62" s="118"/>
      <c r="BG62" s="116">
        <f t="shared" si="154"/>
        <v>0</v>
      </c>
      <c r="BH62" s="117"/>
      <c r="BI62" s="118"/>
      <c r="BJ62" s="116">
        <f t="shared" si="155"/>
        <v>0</v>
      </c>
      <c r="BK62" s="117"/>
      <c r="BL62" s="118"/>
      <c r="BM62" s="116">
        <f t="shared" si="156"/>
        <v>0</v>
      </c>
      <c r="BN62" s="117"/>
      <c r="BO62" s="118"/>
      <c r="BP62" s="115">
        <f t="shared" si="157"/>
        <v>0</v>
      </c>
      <c r="BQ62" s="115">
        <f t="shared" si="158"/>
        <v>0</v>
      </c>
      <c r="BR62" s="112">
        <f t="shared" si="159"/>
        <v>0</v>
      </c>
      <c r="BS62" s="113"/>
      <c r="BT62" s="114"/>
      <c r="BU62" s="112">
        <f t="shared" si="160"/>
        <v>0</v>
      </c>
      <c r="BV62" s="113"/>
      <c r="BW62" s="114"/>
      <c r="BX62" s="112">
        <f t="shared" si="161"/>
        <v>0</v>
      </c>
      <c r="BY62" s="113"/>
      <c r="BZ62" s="114"/>
      <c r="CA62" s="112">
        <f t="shared" si="162"/>
        <v>0</v>
      </c>
      <c r="CB62" s="113"/>
      <c r="CC62" s="114"/>
      <c r="CD62" s="115">
        <f t="shared" si="163"/>
        <v>0</v>
      </c>
      <c r="CE62" s="115">
        <f t="shared" si="164"/>
        <v>0</v>
      </c>
      <c r="ED62" t="s">
        <v>98</v>
      </c>
      <c r="EE62" t="s">
        <v>90</v>
      </c>
      <c r="EF62" t="s">
        <v>143</v>
      </c>
      <c r="EG62" t="s">
        <v>241</v>
      </c>
      <c r="EH62" t="s">
        <v>210</v>
      </c>
      <c r="EI62" t="s">
        <v>244</v>
      </c>
      <c r="EJ62" t="s">
        <v>231</v>
      </c>
      <c r="EK62" t="s">
        <v>244</v>
      </c>
    </row>
    <row r="63" spans="1:141" x14ac:dyDescent="0.25">
      <c r="A63" s="89" t="str">
        <f t="shared" si="5"/>
        <v>TOTAL</v>
      </c>
      <c r="B63" s="51" t="str">
        <f t="shared" si="36"/>
        <v>N</v>
      </c>
      <c r="C63" s="120" t="s">
        <v>93</v>
      </c>
      <c r="D63" s="120" t="s">
        <v>93</v>
      </c>
      <c r="E63" s="121"/>
      <c r="F63" s="122"/>
      <c r="G63" s="121"/>
      <c r="H63" s="123"/>
      <c r="I63" s="124">
        <v>0</v>
      </c>
      <c r="J63" s="124">
        <v>44845.125</v>
      </c>
      <c r="K63" s="124">
        <f>SUM(K51:K62)</f>
        <v>0</v>
      </c>
      <c r="L63" s="124"/>
      <c r="M63" s="125">
        <f ca="1">SUMIFS(M:M,$D:$D,$D62,$H:$H,"RUMO")</f>
        <v>0</v>
      </c>
      <c r="N63" s="126">
        <f t="shared" ref="N63:BY63" si="165">SUM(N51:N62)</f>
        <v>0</v>
      </c>
      <c r="O63" s="127">
        <f t="shared" si="165"/>
        <v>0</v>
      </c>
      <c r="P63" s="128">
        <f t="shared" si="165"/>
        <v>0</v>
      </c>
      <c r="Q63" s="129">
        <f t="shared" si="165"/>
        <v>0</v>
      </c>
      <c r="R63" s="130">
        <f t="shared" si="165"/>
        <v>0</v>
      </c>
      <c r="S63" s="128">
        <f t="shared" si="165"/>
        <v>0</v>
      </c>
      <c r="T63" s="129">
        <f t="shared" si="165"/>
        <v>0</v>
      </c>
      <c r="U63" s="130">
        <f t="shared" si="165"/>
        <v>0</v>
      </c>
      <c r="V63" s="128">
        <f t="shared" si="165"/>
        <v>0</v>
      </c>
      <c r="W63" s="129">
        <f t="shared" si="165"/>
        <v>0</v>
      </c>
      <c r="X63" s="130">
        <f t="shared" si="165"/>
        <v>0</v>
      </c>
      <c r="Y63" s="128">
        <f t="shared" si="165"/>
        <v>0</v>
      </c>
      <c r="Z63" s="128">
        <f t="shared" si="165"/>
        <v>0</v>
      </c>
      <c r="AA63" s="128">
        <f t="shared" si="165"/>
        <v>0</v>
      </c>
      <c r="AB63" s="131">
        <f t="shared" si="165"/>
        <v>0</v>
      </c>
      <c r="AC63" s="132">
        <f t="shared" si="165"/>
        <v>0</v>
      </c>
      <c r="AD63" s="133">
        <f t="shared" si="165"/>
        <v>0</v>
      </c>
      <c r="AE63" s="131">
        <f t="shared" si="165"/>
        <v>0</v>
      </c>
      <c r="AF63" s="132">
        <f t="shared" si="165"/>
        <v>0</v>
      </c>
      <c r="AG63" s="133">
        <f t="shared" si="165"/>
        <v>0</v>
      </c>
      <c r="AH63" s="131">
        <f t="shared" si="165"/>
        <v>0</v>
      </c>
      <c r="AI63" s="132">
        <f t="shared" si="165"/>
        <v>0</v>
      </c>
      <c r="AJ63" s="133">
        <f t="shared" si="165"/>
        <v>0</v>
      </c>
      <c r="AK63" s="131">
        <f t="shared" si="165"/>
        <v>0</v>
      </c>
      <c r="AL63" s="132">
        <f t="shared" si="165"/>
        <v>0</v>
      </c>
      <c r="AM63" s="133">
        <f t="shared" si="165"/>
        <v>0</v>
      </c>
      <c r="AN63" s="133">
        <f t="shared" si="165"/>
        <v>0</v>
      </c>
      <c r="AO63" s="133">
        <f t="shared" si="165"/>
        <v>0</v>
      </c>
      <c r="AP63" s="126">
        <f t="shared" si="165"/>
        <v>0</v>
      </c>
      <c r="AQ63" s="127">
        <f t="shared" si="165"/>
        <v>0</v>
      </c>
      <c r="AR63" s="128">
        <f t="shared" si="165"/>
        <v>0</v>
      </c>
      <c r="AS63" s="126">
        <f t="shared" si="165"/>
        <v>0</v>
      </c>
      <c r="AT63" s="127">
        <f t="shared" si="165"/>
        <v>0</v>
      </c>
      <c r="AU63" s="128">
        <f t="shared" si="165"/>
        <v>0</v>
      </c>
      <c r="AV63" s="126">
        <f t="shared" si="165"/>
        <v>0</v>
      </c>
      <c r="AW63" s="127">
        <f t="shared" si="165"/>
        <v>0</v>
      </c>
      <c r="AX63" s="128">
        <f t="shared" si="165"/>
        <v>0</v>
      </c>
      <c r="AY63" s="126">
        <f t="shared" si="165"/>
        <v>0</v>
      </c>
      <c r="AZ63" s="127">
        <f t="shared" si="165"/>
        <v>0</v>
      </c>
      <c r="BA63" s="128">
        <f t="shared" si="165"/>
        <v>0</v>
      </c>
      <c r="BB63" s="128">
        <f t="shared" si="165"/>
        <v>0</v>
      </c>
      <c r="BC63" s="128">
        <f t="shared" si="165"/>
        <v>0</v>
      </c>
      <c r="BD63" s="131">
        <f t="shared" si="165"/>
        <v>0</v>
      </c>
      <c r="BE63" s="132">
        <f t="shared" si="165"/>
        <v>0</v>
      </c>
      <c r="BF63" s="133">
        <f t="shared" si="165"/>
        <v>0</v>
      </c>
      <c r="BG63" s="131">
        <f t="shared" si="165"/>
        <v>0</v>
      </c>
      <c r="BH63" s="132">
        <f t="shared" si="165"/>
        <v>0</v>
      </c>
      <c r="BI63" s="133">
        <f t="shared" si="165"/>
        <v>0</v>
      </c>
      <c r="BJ63" s="131">
        <f t="shared" si="165"/>
        <v>0</v>
      </c>
      <c r="BK63" s="132">
        <f t="shared" si="165"/>
        <v>0</v>
      </c>
      <c r="BL63" s="133">
        <f t="shared" si="165"/>
        <v>0</v>
      </c>
      <c r="BM63" s="131">
        <f t="shared" si="165"/>
        <v>0</v>
      </c>
      <c r="BN63" s="132">
        <f t="shared" si="165"/>
        <v>0</v>
      </c>
      <c r="BO63" s="133">
        <f t="shared" si="165"/>
        <v>0</v>
      </c>
      <c r="BP63" s="133">
        <f t="shared" si="165"/>
        <v>0</v>
      </c>
      <c r="BQ63" s="133">
        <f t="shared" si="165"/>
        <v>0</v>
      </c>
      <c r="BR63" s="126">
        <f t="shared" si="165"/>
        <v>0</v>
      </c>
      <c r="BS63" s="127">
        <f t="shared" si="165"/>
        <v>0</v>
      </c>
      <c r="BT63" s="128">
        <f t="shared" si="165"/>
        <v>0</v>
      </c>
      <c r="BU63" s="126">
        <f t="shared" si="165"/>
        <v>0</v>
      </c>
      <c r="BV63" s="127">
        <f t="shared" si="165"/>
        <v>0</v>
      </c>
      <c r="BW63" s="128">
        <f t="shared" si="165"/>
        <v>0</v>
      </c>
      <c r="BX63" s="126">
        <f t="shared" si="165"/>
        <v>0</v>
      </c>
      <c r="BY63" s="127">
        <f t="shared" si="165"/>
        <v>0</v>
      </c>
      <c r="BZ63" s="128">
        <f t="shared" ref="BZ63:CE63" si="166">SUM(BZ51:BZ62)</f>
        <v>0</v>
      </c>
      <c r="CA63" s="126">
        <f t="shared" si="166"/>
        <v>0</v>
      </c>
      <c r="CB63" s="127">
        <f t="shared" si="166"/>
        <v>0</v>
      </c>
      <c r="CC63" s="128">
        <f t="shared" si="166"/>
        <v>0</v>
      </c>
      <c r="CD63" s="128">
        <f t="shared" si="166"/>
        <v>0</v>
      </c>
      <c r="CE63" s="128">
        <f t="shared" si="166"/>
        <v>0</v>
      </c>
      <c r="EE63" t="s">
        <v>142</v>
      </c>
      <c r="EG63" t="s">
        <v>169</v>
      </c>
    </row>
    <row r="64" spans="1:141" x14ac:dyDescent="0.25">
      <c r="A64" s="89" t="str">
        <f t="shared" si="5"/>
        <v>Moega IVFareloRUMO</v>
      </c>
      <c r="B64" s="51" t="str">
        <f t="shared" si="36"/>
        <v>N</v>
      </c>
      <c r="C64" s="90" t="s">
        <v>102</v>
      </c>
      <c r="D64" s="90" t="s">
        <v>104</v>
      </c>
      <c r="E64" s="91" t="s">
        <v>105</v>
      </c>
      <c r="F64" s="92" t="s">
        <v>87</v>
      </c>
      <c r="G64" s="91" t="s">
        <v>88</v>
      </c>
      <c r="H64" s="93" t="s">
        <v>89</v>
      </c>
      <c r="I64" s="94">
        <v>0</v>
      </c>
      <c r="J64" s="94">
        <v>0</v>
      </c>
      <c r="K64" s="95">
        <v>0</v>
      </c>
      <c r="L64" s="94">
        <f t="shared" ref="L64:L75" si="167">IF(K64="","",K64-J64)</f>
        <v>0</v>
      </c>
      <c r="M64" s="96"/>
      <c r="N64" s="97"/>
      <c r="O64" s="98"/>
      <c r="P64" s="99"/>
      <c r="Q64" s="97">
        <f t="shared" ref="Q64:Q75" si="168">N64+O64-P64</f>
        <v>0</v>
      </c>
      <c r="R64" s="98"/>
      <c r="S64" s="99"/>
      <c r="T64" s="97">
        <f t="shared" ref="T64:T75" si="169">Q64+R64-S64</f>
        <v>0</v>
      </c>
      <c r="U64" s="98"/>
      <c r="V64" s="100"/>
      <c r="W64" s="97">
        <f t="shared" ref="W64:W75" si="170">T64+U64-V64</f>
        <v>0</v>
      </c>
      <c r="X64" s="98"/>
      <c r="Y64" s="99"/>
      <c r="Z64" s="101">
        <f t="shared" ref="Z64:Z75" si="171">N64+O64+R64+U64+X64</f>
        <v>0</v>
      </c>
      <c r="AA64" s="101">
        <f t="shared" ref="AA64:AA75" si="172">P64+S64+V64+Y64</f>
        <v>0</v>
      </c>
      <c r="AB64" s="102">
        <f t="shared" ref="AB64:AB75" si="173">Z64-AA64</f>
        <v>0</v>
      </c>
      <c r="AC64" s="103"/>
      <c r="AD64" s="104"/>
      <c r="AE64" s="102">
        <f t="shared" ref="AE64:AE75" si="174">AB64+AC64-AD64</f>
        <v>0</v>
      </c>
      <c r="AF64" s="103"/>
      <c r="AG64" s="104"/>
      <c r="AH64" s="102">
        <f t="shared" ref="AH64:AH75" si="175">AE64+AF64-AG64</f>
        <v>0</v>
      </c>
      <c r="AI64" s="103"/>
      <c r="AJ64" s="104"/>
      <c r="AK64" s="102">
        <f t="shared" ref="AK64:AK75" si="176">AH64+AI64-AJ64</f>
        <v>0</v>
      </c>
      <c r="AL64" s="103"/>
      <c r="AM64" s="104"/>
      <c r="AN64" s="101">
        <f t="shared" ref="AN64:AN75" si="177">AB64+AC64+AF64+AI64+AL64</f>
        <v>0</v>
      </c>
      <c r="AO64" s="101">
        <f t="shared" ref="AO64:AO75" si="178">AD64+AG64+AJ64+AM64</f>
        <v>0</v>
      </c>
      <c r="AP64" s="97">
        <f t="shared" ref="AP64:AP75" si="179">AN64-AO64</f>
        <v>0</v>
      </c>
      <c r="AQ64" s="98"/>
      <c r="AR64" s="99"/>
      <c r="AS64" s="97">
        <f t="shared" ref="AS64:AS75" si="180">AP64+AQ64-AR64</f>
        <v>0</v>
      </c>
      <c r="AT64" s="98"/>
      <c r="AU64" s="99"/>
      <c r="AV64" s="97">
        <f t="shared" ref="AV64:AV75" si="181">AS64+AT64-AU64</f>
        <v>0</v>
      </c>
      <c r="AW64" s="98"/>
      <c r="AX64" s="100"/>
      <c r="AY64" s="97">
        <f t="shared" ref="AY64:AY75" si="182">AV64+AW64-AX64</f>
        <v>0</v>
      </c>
      <c r="AZ64" s="98"/>
      <c r="BA64" s="99"/>
      <c r="BB64" s="101">
        <f t="shared" ref="BB64:BB75" si="183">AP64+AQ64+AT64+AW64+AZ64</f>
        <v>0</v>
      </c>
      <c r="BC64" s="101">
        <f t="shared" ref="BC64:BC75" si="184">AR64+AU64+AX64+BA64</f>
        <v>0</v>
      </c>
      <c r="BD64" s="102">
        <f t="shared" ref="BD64:BD75" si="185">BB64-BC64</f>
        <v>0</v>
      </c>
      <c r="BE64" s="103"/>
      <c r="BF64" s="104"/>
      <c r="BG64" s="102">
        <f t="shared" ref="BG64:BG75" si="186">BD64+BE64-BF64</f>
        <v>0</v>
      </c>
      <c r="BH64" s="103"/>
      <c r="BI64" s="104"/>
      <c r="BJ64" s="102">
        <f t="shared" ref="BJ64:BJ75" si="187">BG64+BH64-BI64</f>
        <v>0</v>
      </c>
      <c r="BK64" s="103"/>
      <c r="BL64" s="104"/>
      <c r="BM64" s="102">
        <f t="shared" ref="BM64:BM75" si="188">BJ64+BK64-BL64</f>
        <v>0</v>
      </c>
      <c r="BN64" s="103"/>
      <c r="BO64" s="104"/>
      <c r="BP64" s="101">
        <f t="shared" ref="BP64:BP75" si="189">BD64+BE64+BH64+BK64+BN64</f>
        <v>0</v>
      </c>
      <c r="BQ64" s="101">
        <f t="shared" ref="BQ64:BQ75" si="190">BF64+BI64+BL64+BO64</f>
        <v>0</v>
      </c>
      <c r="BR64" s="97">
        <f t="shared" ref="BR64:BR75" si="191">BP64-BQ64</f>
        <v>0</v>
      </c>
      <c r="BS64" s="98"/>
      <c r="BT64" s="99"/>
      <c r="BU64" s="97">
        <f t="shared" ref="BU64:BU75" si="192">BR64+BS64-BT64</f>
        <v>0</v>
      </c>
      <c r="BV64" s="98"/>
      <c r="BW64" s="99"/>
      <c r="BX64" s="97">
        <f t="shared" ref="BX64:BX75" si="193">BU64+BV64-BW64</f>
        <v>0</v>
      </c>
      <c r="BY64" s="98"/>
      <c r="BZ64" s="100"/>
      <c r="CA64" s="97">
        <f t="shared" ref="CA64:CA75" si="194">BX64+BY64-BZ64</f>
        <v>0</v>
      </c>
      <c r="CB64" s="98"/>
      <c r="CC64" s="99"/>
      <c r="CD64" s="101">
        <f t="shared" ref="CD64:CD75" si="195">BR64+BS64+BV64+BY64+CB64</f>
        <v>0</v>
      </c>
      <c r="CE64" s="101">
        <f t="shared" ref="CE64:CE75" si="196">BT64+BW64+BZ64+CC64</f>
        <v>0</v>
      </c>
      <c r="ED64" t="s">
        <v>102</v>
      </c>
      <c r="EE64" t="s">
        <v>89</v>
      </c>
      <c r="EF64" t="s">
        <v>141</v>
      </c>
      <c r="EG64" t="s">
        <v>245</v>
      </c>
      <c r="EH64" t="s">
        <v>246</v>
      </c>
      <c r="EI64" t="s">
        <v>247</v>
      </c>
      <c r="EJ64" t="s">
        <v>247</v>
      </c>
      <c r="EK64" t="s">
        <v>247</v>
      </c>
    </row>
    <row r="65" spans="1:141" x14ac:dyDescent="0.25">
      <c r="A65" s="89" t="str">
        <f t="shared" si="5"/>
        <v>Moega IVFareloMRS</v>
      </c>
      <c r="B65" s="51" t="str">
        <f t="shared" si="36"/>
        <v>N</v>
      </c>
      <c r="C65" s="105" t="s">
        <v>102</v>
      </c>
      <c r="D65" s="105" t="s">
        <v>104</v>
      </c>
      <c r="E65" s="106" t="s">
        <v>105</v>
      </c>
      <c r="F65" s="107" t="s">
        <v>87</v>
      </c>
      <c r="G65" s="106" t="s">
        <v>88</v>
      </c>
      <c r="H65" s="108" t="s">
        <v>17</v>
      </c>
      <c r="I65" s="109">
        <v>0</v>
      </c>
      <c r="J65" s="109">
        <v>0</v>
      </c>
      <c r="K65" s="110">
        <v>0</v>
      </c>
      <c r="L65" s="109">
        <f t="shared" si="167"/>
        <v>0</v>
      </c>
      <c r="M65" s="111"/>
      <c r="N65" s="112"/>
      <c r="O65" s="113"/>
      <c r="P65" s="114"/>
      <c r="Q65" s="112">
        <f t="shared" si="168"/>
        <v>0</v>
      </c>
      <c r="R65" s="113"/>
      <c r="S65" s="114"/>
      <c r="T65" s="112">
        <f t="shared" si="169"/>
        <v>0</v>
      </c>
      <c r="U65" s="113"/>
      <c r="V65" s="114"/>
      <c r="W65" s="112">
        <f t="shared" si="170"/>
        <v>0</v>
      </c>
      <c r="X65" s="113"/>
      <c r="Y65" s="114"/>
      <c r="Z65" s="115">
        <f t="shared" si="171"/>
        <v>0</v>
      </c>
      <c r="AA65" s="115">
        <f t="shared" si="172"/>
        <v>0</v>
      </c>
      <c r="AB65" s="116">
        <f t="shared" si="173"/>
        <v>0</v>
      </c>
      <c r="AC65" s="117"/>
      <c r="AD65" s="118"/>
      <c r="AE65" s="116">
        <f t="shared" si="174"/>
        <v>0</v>
      </c>
      <c r="AF65" s="117"/>
      <c r="AG65" s="118"/>
      <c r="AH65" s="116">
        <f t="shared" si="175"/>
        <v>0</v>
      </c>
      <c r="AI65" s="117"/>
      <c r="AJ65" s="118"/>
      <c r="AK65" s="116">
        <f t="shared" si="176"/>
        <v>0</v>
      </c>
      <c r="AL65" s="117"/>
      <c r="AM65" s="118"/>
      <c r="AN65" s="115">
        <f t="shared" si="177"/>
        <v>0</v>
      </c>
      <c r="AO65" s="115">
        <f t="shared" si="178"/>
        <v>0</v>
      </c>
      <c r="AP65" s="112">
        <f t="shared" si="179"/>
        <v>0</v>
      </c>
      <c r="AQ65" s="113"/>
      <c r="AR65" s="114"/>
      <c r="AS65" s="112">
        <f t="shared" si="180"/>
        <v>0</v>
      </c>
      <c r="AT65" s="113"/>
      <c r="AU65" s="114"/>
      <c r="AV65" s="112">
        <f t="shared" si="181"/>
        <v>0</v>
      </c>
      <c r="AW65" s="113"/>
      <c r="AX65" s="114"/>
      <c r="AY65" s="112">
        <f t="shared" si="182"/>
        <v>0</v>
      </c>
      <c r="AZ65" s="113"/>
      <c r="BA65" s="114"/>
      <c r="BB65" s="115">
        <f t="shared" si="183"/>
        <v>0</v>
      </c>
      <c r="BC65" s="115">
        <f t="shared" si="184"/>
        <v>0</v>
      </c>
      <c r="BD65" s="116">
        <f t="shared" si="185"/>
        <v>0</v>
      </c>
      <c r="BE65" s="117"/>
      <c r="BF65" s="118"/>
      <c r="BG65" s="116">
        <f t="shared" si="186"/>
        <v>0</v>
      </c>
      <c r="BH65" s="117"/>
      <c r="BI65" s="118"/>
      <c r="BJ65" s="116">
        <f t="shared" si="187"/>
        <v>0</v>
      </c>
      <c r="BK65" s="117"/>
      <c r="BL65" s="118"/>
      <c r="BM65" s="116">
        <f t="shared" si="188"/>
        <v>0</v>
      </c>
      <c r="BN65" s="117"/>
      <c r="BO65" s="118"/>
      <c r="BP65" s="115">
        <f t="shared" si="189"/>
        <v>0</v>
      </c>
      <c r="BQ65" s="115">
        <f t="shared" si="190"/>
        <v>0</v>
      </c>
      <c r="BR65" s="112">
        <f t="shared" si="191"/>
        <v>0</v>
      </c>
      <c r="BS65" s="113"/>
      <c r="BT65" s="114"/>
      <c r="BU65" s="112">
        <f t="shared" si="192"/>
        <v>0</v>
      </c>
      <c r="BV65" s="113"/>
      <c r="BW65" s="114"/>
      <c r="BX65" s="112">
        <f t="shared" si="193"/>
        <v>0</v>
      </c>
      <c r="BY65" s="113"/>
      <c r="BZ65" s="114"/>
      <c r="CA65" s="112">
        <f t="shared" si="194"/>
        <v>0</v>
      </c>
      <c r="CB65" s="113"/>
      <c r="CC65" s="114"/>
      <c r="CD65" s="115">
        <f t="shared" si="195"/>
        <v>0</v>
      </c>
      <c r="CE65" s="115">
        <f t="shared" si="196"/>
        <v>0</v>
      </c>
      <c r="ED65" t="s">
        <v>102</v>
      </c>
      <c r="EE65" t="s">
        <v>17</v>
      </c>
      <c r="EF65" t="s">
        <v>141</v>
      </c>
      <c r="EG65" t="s">
        <v>245</v>
      </c>
      <c r="EH65" t="s">
        <v>248</v>
      </c>
      <c r="EI65" t="s">
        <v>249</v>
      </c>
      <c r="EJ65" t="s">
        <v>250</v>
      </c>
      <c r="EK65" t="s">
        <v>249</v>
      </c>
    </row>
    <row r="66" spans="1:141" x14ac:dyDescent="0.25">
      <c r="A66" s="89" t="str">
        <f t="shared" si="5"/>
        <v>Moega IVFareloVLI</v>
      </c>
      <c r="B66" s="51" t="str">
        <f t="shared" si="36"/>
        <v>N</v>
      </c>
      <c r="C66" s="105" t="s">
        <v>102</v>
      </c>
      <c r="D66" s="105" t="s">
        <v>104</v>
      </c>
      <c r="E66" s="106" t="s">
        <v>105</v>
      </c>
      <c r="F66" s="107" t="s">
        <v>87</v>
      </c>
      <c r="G66" s="106" t="s">
        <v>88</v>
      </c>
      <c r="H66" s="108" t="s">
        <v>90</v>
      </c>
      <c r="I66" s="109">
        <v>0</v>
      </c>
      <c r="J66" s="109">
        <v>0</v>
      </c>
      <c r="K66" s="110">
        <v>0</v>
      </c>
      <c r="L66" s="109">
        <f t="shared" si="167"/>
        <v>0</v>
      </c>
      <c r="M66" s="111"/>
      <c r="N66" s="112"/>
      <c r="O66" s="113"/>
      <c r="P66" s="114"/>
      <c r="Q66" s="112">
        <f t="shared" si="168"/>
        <v>0</v>
      </c>
      <c r="R66" s="113"/>
      <c r="S66" s="114"/>
      <c r="T66" s="112">
        <f t="shared" si="169"/>
        <v>0</v>
      </c>
      <c r="U66" s="113"/>
      <c r="V66" s="114"/>
      <c r="W66" s="112">
        <f t="shared" si="170"/>
        <v>0</v>
      </c>
      <c r="X66" s="113"/>
      <c r="Y66" s="114"/>
      <c r="Z66" s="115">
        <f t="shared" si="171"/>
        <v>0</v>
      </c>
      <c r="AA66" s="115">
        <f t="shared" si="172"/>
        <v>0</v>
      </c>
      <c r="AB66" s="116">
        <f t="shared" si="173"/>
        <v>0</v>
      </c>
      <c r="AC66" s="117"/>
      <c r="AD66" s="118"/>
      <c r="AE66" s="116">
        <f t="shared" si="174"/>
        <v>0</v>
      </c>
      <c r="AF66" s="117"/>
      <c r="AG66" s="118"/>
      <c r="AH66" s="116">
        <f t="shared" si="175"/>
        <v>0</v>
      </c>
      <c r="AI66" s="117"/>
      <c r="AJ66" s="118"/>
      <c r="AK66" s="116">
        <f t="shared" si="176"/>
        <v>0</v>
      </c>
      <c r="AL66" s="117"/>
      <c r="AM66" s="118"/>
      <c r="AN66" s="115">
        <f t="shared" si="177"/>
        <v>0</v>
      </c>
      <c r="AO66" s="115">
        <f t="shared" si="178"/>
        <v>0</v>
      </c>
      <c r="AP66" s="112">
        <f t="shared" si="179"/>
        <v>0</v>
      </c>
      <c r="AQ66" s="113"/>
      <c r="AR66" s="114"/>
      <c r="AS66" s="112">
        <f t="shared" si="180"/>
        <v>0</v>
      </c>
      <c r="AT66" s="113"/>
      <c r="AU66" s="114"/>
      <c r="AV66" s="112">
        <f t="shared" si="181"/>
        <v>0</v>
      </c>
      <c r="AW66" s="113"/>
      <c r="AX66" s="114"/>
      <c r="AY66" s="112">
        <f t="shared" si="182"/>
        <v>0</v>
      </c>
      <c r="AZ66" s="113"/>
      <c r="BA66" s="114"/>
      <c r="BB66" s="115">
        <f t="shared" si="183"/>
        <v>0</v>
      </c>
      <c r="BC66" s="115">
        <f t="shared" si="184"/>
        <v>0</v>
      </c>
      <c r="BD66" s="116">
        <f t="shared" si="185"/>
        <v>0</v>
      </c>
      <c r="BE66" s="117"/>
      <c r="BF66" s="118"/>
      <c r="BG66" s="116">
        <f t="shared" si="186"/>
        <v>0</v>
      </c>
      <c r="BH66" s="117"/>
      <c r="BI66" s="118"/>
      <c r="BJ66" s="116">
        <f t="shared" si="187"/>
        <v>0</v>
      </c>
      <c r="BK66" s="117"/>
      <c r="BL66" s="118"/>
      <c r="BM66" s="116">
        <f t="shared" si="188"/>
        <v>0</v>
      </c>
      <c r="BN66" s="117"/>
      <c r="BO66" s="118"/>
      <c r="BP66" s="115">
        <f t="shared" si="189"/>
        <v>0</v>
      </c>
      <c r="BQ66" s="115">
        <f t="shared" si="190"/>
        <v>0</v>
      </c>
      <c r="BR66" s="112">
        <f t="shared" si="191"/>
        <v>0</v>
      </c>
      <c r="BS66" s="113"/>
      <c r="BT66" s="114"/>
      <c r="BU66" s="112">
        <f t="shared" si="192"/>
        <v>0</v>
      </c>
      <c r="BV66" s="113"/>
      <c r="BW66" s="114"/>
      <c r="BX66" s="112">
        <f t="shared" si="193"/>
        <v>0</v>
      </c>
      <c r="BY66" s="113"/>
      <c r="BZ66" s="114"/>
      <c r="CA66" s="112">
        <f t="shared" si="194"/>
        <v>0</v>
      </c>
      <c r="CB66" s="113"/>
      <c r="CC66" s="114"/>
      <c r="CD66" s="115">
        <f t="shared" si="195"/>
        <v>0</v>
      </c>
      <c r="CE66" s="115">
        <f t="shared" si="196"/>
        <v>0</v>
      </c>
      <c r="ED66" t="s">
        <v>102</v>
      </c>
      <c r="EE66" t="s">
        <v>90</v>
      </c>
      <c r="EF66" t="s">
        <v>141</v>
      </c>
      <c r="EG66" t="s">
        <v>245</v>
      </c>
      <c r="EH66" t="s">
        <v>251</v>
      </c>
      <c r="EI66" t="s">
        <v>252</v>
      </c>
      <c r="EJ66" t="s">
        <v>253</v>
      </c>
      <c r="EK66" t="s">
        <v>252</v>
      </c>
    </row>
    <row r="67" spans="1:141" x14ac:dyDescent="0.25">
      <c r="A67" s="89" t="str">
        <f t="shared" si="5"/>
        <v>Moega IVMilhoRUMO</v>
      </c>
      <c r="B67" s="51" t="str">
        <f t="shared" si="36"/>
        <v>N</v>
      </c>
      <c r="C67" s="90" t="s">
        <v>102</v>
      </c>
      <c r="D67" s="90" t="s">
        <v>104</v>
      </c>
      <c r="E67" s="91" t="s">
        <v>105</v>
      </c>
      <c r="F67" s="92" t="s">
        <v>87</v>
      </c>
      <c r="G67" s="91" t="s">
        <v>91</v>
      </c>
      <c r="H67" s="93" t="s">
        <v>89</v>
      </c>
      <c r="I67" s="94">
        <v>0</v>
      </c>
      <c r="J67" s="94">
        <v>0</v>
      </c>
      <c r="K67" s="95">
        <v>0</v>
      </c>
      <c r="L67" s="94">
        <f t="shared" si="167"/>
        <v>0</v>
      </c>
      <c r="M67" s="96"/>
      <c r="N67" s="97"/>
      <c r="O67" s="98"/>
      <c r="P67" s="99"/>
      <c r="Q67" s="97">
        <f t="shared" si="168"/>
        <v>0</v>
      </c>
      <c r="R67" s="98"/>
      <c r="S67" s="99"/>
      <c r="T67" s="97">
        <f t="shared" si="169"/>
        <v>0</v>
      </c>
      <c r="U67" s="98"/>
      <c r="V67" s="100"/>
      <c r="W67" s="97">
        <f t="shared" si="170"/>
        <v>0</v>
      </c>
      <c r="X67" s="98"/>
      <c r="Y67" s="99"/>
      <c r="Z67" s="101">
        <f t="shared" si="171"/>
        <v>0</v>
      </c>
      <c r="AA67" s="101">
        <f t="shared" si="172"/>
        <v>0</v>
      </c>
      <c r="AB67" s="102">
        <f t="shared" si="173"/>
        <v>0</v>
      </c>
      <c r="AC67" s="103"/>
      <c r="AD67" s="104"/>
      <c r="AE67" s="102">
        <f t="shared" si="174"/>
        <v>0</v>
      </c>
      <c r="AF67" s="103"/>
      <c r="AG67" s="104"/>
      <c r="AH67" s="102">
        <f t="shared" si="175"/>
        <v>0</v>
      </c>
      <c r="AI67" s="103"/>
      <c r="AJ67" s="104"/>
      <c r="AK67" s="102">
        <f t="shared" si="176"/>
        <v>0</v>
      </c>
      <c r="AL67" s="103"/>
      <c r="AM67" s="104"/>
      <c r="AN67" s="101">
        <f t="shared" si="177"/>
        <v>0</v>
      </c>
      <c r="AO67" s="101">
        <f t="shared" si="178"/>
        <v>0</v>
      </c>
      <c r="AP67" s="97">
        <f t="shared" si="179"/>
        <v>0</v>
      </c>
      <c r="AQ67" s="98"/>
      <c r="AR67" s="99"/>
      <c r="AS67" s="97">
        <f t="shared" si="180"/>
        <v>0</v>
      </c>
      <c r="AT67" s="98"/>
      <c r="AU67" s="99"/>
      <c r="AV67" s="97">
        <f t="shared" si="181"/>
        <v>0</v>
      </c>
      <c r="AW67" s="98"/>
      <c r="AX67" s="100"/>
      <c r="AY67" s="97">
        <f t="shared" si="182"/>
        <v>0</v>
      </c>
      <c r="AZ67" s="98"/>
      <c r="BA67" s="99"/>
      <c r="BB67" s="101">
        <f t="shared" si="183"/>
        <v>0</v>
      </c>
      <c r="BC67" s="101">
        <f t="shared" si="184"/>
        <v>0</v>
      </c>
      <c r="BD67" s="102">
        <f t="shared" si="185"/>
        <v>0</v>
      </c>
      <c r="BE67" s="103"/>
      <c r="BF67" s="104"/>
      <c r="BG67" s="102">
        <f t="shared" si="186"/>
        <v>0</v>
      </c>
      <c r="BH67" s="103"/>
      <c r="BI67" s="104"/>
      <c r="BJ67" s="102">
        <f t="shared" si="187"/>
        <v>0</v>
      </c>
      <c r="BK67" s="103"/>
      <c r="BL67" s="104"/>
      <c r="BM67" s="102">
        <f t="shared" si="188"/>
        <v>0</v>
      </c>
      <c r="BN67" s="103"/>
      <c r="BO67" s="104"/>
      <c r="BP67" s="101">
        <f t="shared" si="189"/>
        <v>0</v>
      </c>
      <c r="BQ67" s="101">
        <f t="shared" si="190"/>
        <v>0</v>
      </c>
      <c r="BR67" s="97">
        <f t="shared" si="191"/>
        <v>0</v>
      </c>
      <c r="BS67" s="98"/>
      <c r="BT67" s="99"/>
      <c r="BU67" s="97">
        <f t="shared" si="192"/>
        <v>0</v>
      </c>
      <c r="BV67" s="98"/>
      <c r="BW67" s="99"/>
      <c r="BX67" s="97">
        <f t="shared" si="193"/>
        <v>0</v>
      </c>
      <c r="BY67" s="98"/>
      <c r="BZ67" s="100"/>
      <c r="CA67" s="97">
        <f t="shared" si="194"/>
        <v>0</v>
      </c>
      <c r="CB67" s="98"/>
      <c r="CC67" s="99"/>
      <c r="CD67" s="101">
        <f t="shared" si="195"/>
        <v>0</v>
      </c>
      <c r="CE67" s="101">
        <f t="shared" si="196"/>
        <v>0</v>
      </c>
      <c r="ED67" t="s">
        <v>102</v>
      </c>
      <c r="EE67" t="s">
        <v>89</v>
      </c>
      <c r="EF67" t="s">
        <v>141</v>
      </c>
      <c r="EG67" t="s">
        <v>254</v>
      </c>
      <c r="EH67" t="s">
        <v>246</v>
      </c>
      <c r="EI67" t="s">
        <v>255</v>
      </c>
      <c r="EJ67" t="s">
        <v>255</v>
      </c>
      <c r="EK67" t="s">
        <v>255</v>
      </c>
    </row>
    <row r="68" spans="1:141" x14ac:dyDescent="0.25">
      <c r="A68" s="89" t="str">
        <f t="shared" si="5"/>
        <v>Moega IVMilhoMRS</v>
      </c>
      <c r="B68" s="51" t="str">
        <f t="shared" si="36"/>
        <v>N</v>
      </c>
      <c r="C68" s="105" t="s">
        <v>102</v>
      </c>
      <c r="D68" s="105" t="s">
        <v>104</v>
      </c>
      <c r="E68" s="106" t="s">
        <v>105</v>
      </c>
      <c r="F68" s="107" t="s">
        <v>87</v>
      </c>
      <c r="G68" s="106" t="s">
        <v>91</v>
      </c>
      <c r="H68" s="108" t="s">
        <v>17</v>
      </c>
      <c r="I68" s="109">
        <v>0</v>
      </c>
      <c r="J68" s="109">
        <v>0</v>
      </c>
      <c r="K68" s="110">
        <v>0</v>
      </c>
      <c r="L68" s="109">
        <f t="shared" si="167"/>
        <v>0</v>
      </c>
      <c r="M68" s="111"/>
      <c r="N68" s="112"/>
      <c r="O68" s="113"/>
      <c r="P68" s="114"/>
      <c r="Q68" s="112">
        <f t="shared" si="168"/>
        <v>0</v>
      </c>
      <c r="R68" s="113"/>
      <c r="S68" s="114"/>
      <c r="T68" s="112">
        <f t="shared" si="169"/>
        <v>0</v>
      </c>
      <c r="U68" s="113"/>
      <c r="V68" s="114"/>
      <c r="W68" s="112">
        <f t="shared" si="170"/>
        <v>0</v>
      </c>
      <c r="X68" s="113"/>
      <c r="Y68" s="114"/>
      <c r="Z68" s="115">
        <f t="shared" si="171"/>
        <v>0</v>
      </c>
      <c r="AA68" s="115">
        <f t="shared" si="172"/>
        <v>0</v>
      </c>
      <c r="AB68" s="116">
        <f t="shared" si="173"/>
        <v>0</v>
      </c>
      <c r="AC68" s="117"/>
      <c r="AD68" s="118"/>
      <c r="AE68" s="116">
        <f t="shared" si="174"/>
        <v>0</v>
      </c>
      <c r="AF68" s="117"/>
      <c r="AG68" s="118"/>
      <c r="AH68" s="116">
        <f t="shared" si="175"/>
        <v>0</v>
      </c>
      <c r="AI68" s="117"/>
      <c r="AJ68" s="118"/>
      <c r="AK68" s="116">
        <f t="shared" si="176"/>
        <v>0</v>
      </c>
      <c r="AL68" s="117"/>
      <c r="AM68" s="118"/>
      <c r="AN68" s="115">
        <f t="shared" si="177"/>
        <v>0</v>
      </c>
      <c r="AO68" s="115">
        <f t="shared" si="178"/>
        <v>0</v>
      </c>
      <c r="AP68" s="112">
        <f t="shared" si="179"/>
        <v>0</v>
      </c>
      <c r="AQ68" s="113"/>
      <c r="AR68" s="114"/>
      <c r="AS68" s="112">
        <f t="shared" si="180"/>
        <v>0</v>
      </c>
      <c r="AT68" s="113"/>
      <c r="AU68" s="114"/>
      <c r="AV68" s="112">
        <f t="shared" si="181"/>
        <v>0</v>
      </c>
      <c r="AW68" s="113"/>
      <c r="AX68" s="114"/>
      <c r="AY68" s="112">
        <f t="shared" si="182"/>
        <v>0</v>
      </c>
      <c r="AZ68" s="113"/>
      <c r="BA68" s="114"/>
      <c r="BB68" s="115">
        <f t="shared" si="183"/>
        <v>0</v>
      </c>
      <c r="BC68" s="115">
        <f t="shared" si="184"/>
        <v>0</v>
      </c>
      <c r="BD68" s="116">
        <f t="shared" si="185"/>
        <v>0</v>
      </c>
      <c r="BE68" s="117"/>
      <c r="BF68" s="118"/>
      <c r="BG68" s="116">
        <f t="shared" si="186"/>
        <v>0</v>
      </c>
      <c r="BH68" s="117"/>
      <c r="BI68" s="118"/>
      <c r="BJ68" s="116">
        <f t="shared" si="187"/>
        <v>0</v>
      </c>
      <c r="BK68" s="117"/>
      <c r="BL68" s="118"/>
      <c r="BM68" s="116">
        <f t="shared" si="188"/>
        <v>0</v>
      </c>
      <c r="BN68" s="117"/>
      <c r="BO68" s="118"/>
      <c r="BP68" s="115">
        <f t="shared" si="189"/>
        <v>0</v>
      </c>
      <c r="BQ68" s="115">
        <f t="shared" si="190"/>
        <v>0</v>
      </c>
      <c r="BR68" s="112">
        <f t="shared" si="191"/>
        <v>0</v>
      </c>
      <c r="BS68" s="113"/>
      <c r="BT68" s="114"/>
      <c r="BU68" s="112">
        <f t="shared" si="192"/>
        <v>0</v>
      </c>
      <c r="BV68" s="113"/>
      <c r="BW68" s="114"/>
      <c r="BX68" s="112">
        <f t="shared" si="193"/>
        <v>0</v>
      </c>
      <c r="BY68" s="113"/>
      <c r="BZ68" s="114"/>
      <c r="CA68" s="112">
        <f t="shared" si="194"/>
        <v>0</v>
      </c>
      <c r="CB68" s="113"/>
      <c r="CC68" s="114"/>
      <c r="CD68" s="115">
        <f t="shared" si="195"/>
        <v>0</v>
      </c>
      <c r="CE68" s="115">
        <f t="shared" si="196"/>
        <v>0</v>
      </c>
      <c r="ED68" t="s">
        <v>102</v>
      </c>
      <c r="EE68" t="s">
        <v>17</v>
      </c>
      <c r="EF68" t="s">
        <v>141</v>
      </c>
      <c r="EG68" t="s">
        <v>254</v>
      </c>
      <c r="EH68" t="s">
        <v>248</v>
      </c>
      <c r="EI68" t="s">
        <v>256</v>
      </c>
      <c r="EJ68" t="s">
        <v>250</v>
      </c>
      <c r="EK68" t="s">
        <v>256</v>
      </c>
    </row>
    <row r="69" spans="1:141" x14ac:dyDescent="0.25">
      <c r="A69" s="89" t="str">
        <f t="shared" si="5"/>
        <v>Moega IVMilhoVLI</v>
      </c>
      <c r="B69" s="51" t="str">
        <f t="shared" si="36"/>
        <v>N</v>
      </c>
      <c r="C69" s="105" t="s">
        <v>102</v>
      </c>
      <c r="D69" s="105" t="s">
        <v>104</v>
      </c>
      <c r="E69" s="106" t="s">
        <v>105</v>
      </c>
      <c r="F69" s="107" t="s">
        <v>87</v>
      </c>
      <c r="G69" s="106" t="s">
        <v>91</v>
      </c>
      <c r="H69" s="108" t="s">
        <v>90</v>
      </c>
      <c r="I69" s="109">
        <v>0</v>
      </c>
      <c r="J69" s="109">
        <v>0</v>
      </c>
      <c r="K69" s="110">
        <v>0</v>
      </c>
      <c r="L69" s="109">
        <f t="shared" si="167"/>
        <v>0</v>
      </c>
      <c r="M69" s="111"/>
      <c r="N69" s="112"/>
      <c r="O69" s="113"/>
      <c r="P69" s="114"/>
      <c r="Q69" s="112">
        <f t="shared" si="168"/>
        <v>0</v>
      </c>
      <c r="R69" s="113"/>
      <c r="S69" s="114"/>
      <c r="T69" s="112">
        <f t="shared" si="169"/>
        <v>0</v>
      </c>
      <c r="U69" s="113"/>
      <c r="V69" s="114"/>
      <c r="W69" s="112">
        <f t="shared" si="170"/>
        <v>0</v>
      </c>
      <c r="X69" s="113"/>
      <c r="Y69" s="114"/>
      <c r="Z69" s="115">
        <f t="shared" si="171"/>
        <v>0</v>
      </c>
      <c r="AA69" s="115">
        <f t="shared" si="172"/>
        <v>0</v>
      </c>
      <c r="AB69" s="116">
        <f t="shared" si="173"/>
        <v>0</v>
      </c>
      <c r="AC69" s="117"/>
      <c r="AD69" s="118"/>
      <c r="AE69" s="116">
        <f t="shared" si="174"/>
        <v>0</v>
      </c>
      <c r="AF69" s="117"/>
      <c r="AG69" s="118"/>
      <c r="AH69" s="116">
        <f t="shared" si="175"/>
        <v>0</v>
      </c>
      <c r="AI69" s="117"/>
      <c r="AJ69" s="118"/>
      <c r="AK69" s="116">
        <f t="shared" si="176"/>
        <v>0</v>
      </c>
      <c r="AL69" s="117"/>
      <c r="AM69" s="118"/>
      <c r="AN69" s="115">
        <f t="shared" si="177"/>
        <v>0</v>
      </c>
      <c r="AO69" s="115">
        <f t="shared" si="178"/>
        <v>0</v>
      </c>
      <c r="AP69" s="112">
        <f t="shared" si="179"/>
        <v>0</v>
      </c>
      <c r="AQ69" s="113"/>
      <c r="AR69" s="114"/>
      <c r="AS69" s="112">
        <f t="shared" si="180"/>
        <v>0</v>
      </c>
      <c r="AT69" s="113"/>
      <c r="AU69" s="114"/>
      <c r="AV69" s="112">
        <f t="shared" si="181"/>
        <v>0</v>
      </c>
      <c r="AW69" s="113"/>
      <c r="AX69" s="114"/>
      <c r="AY69" s="112">
        <f t="shared" si="182"/>
        <v>0</v>
      </c>
      <c r="AZ69" s="113"/>
      <c r="BA69" s="114"/>
      <c r="BB69" s="115">
        <f t="shared" si="183"/>
        <v>0</v>
      </c>
      <c r="BC69" s="115">
        <f t="shared" si="184"/>
        <v>0</v>
      </c>
      <c r="BD69" s="116">
        <f t="shared" si="185"/>
        <v>0</v>
      </c>
      <c r="BE69" s="117"/>
      <c r="BF69" s="118"/>
      <c r="BG69" s="116">
        <f t="shared" si="186"/>
        <v>0</v>
      </c>
      <c r="BH69" s="117"/>
      <c r="BI69" s="118"/>
      <c r="BJ69" s="116">
        <f t="shared" si="187"/>
        <v>0</v>
      </c>
      <c r="BK69" s="117"/>
      <c r="BL69" s="118"/>
      <c r="BM69" s="116">
        <f t="shared" si="188"/>
        <v>0</v>
      </c>
      <c r="BN69" s="117"/>
      <c r="BO69" s="118"/>
      <c r="BP69" s="115">
        <f t="shared" si="189"/>
        <v>0</v>
      </c>
      <c r="BQ69" s="115">
        <f t="shared" si="190"/>
        <v>0</v>
      </c>
      <c r="BR69" s="112">
        <f t="shared" si="191"/>
        <v>0</v>
      </c>
      <c r="BS69" s="113"/>
      <c r="BT69" s="114"/>
      <c r="BU69" s="112">
        <f t="shared" si="192"/>
        <v>0</v>
      </c>
      <c r="BV69" s="113"/>
      <c r="BW69" s="114"/>
      <c r="BX69" s="112">
        <f t="shared" si="193"/>
        <v>0</v>
      </c>
      <c r="BY69" s="113"/>
      <c r="BZ69" s="114"/>
      <c r="CA69" s="112">
        <f t="shared" si="194"/>
        <v>0</v>
      </c>
      <c r="CB69" s="113"/>
      <c r="CC69" s="114"/>
      <c r="CD69" s="115">
        <f t="shared" si="195"/>
        <v>0</v>
      </c>
      <c r="CE69" s="115">
        <f t="shared" si="196"/>
        <v>0</v>
      </c>
      <c r="ED69" t="s">
        <v>102</v>
      </c>
      <c r="EE69" t="s">
        <v>90</v>
      </c>
      <c r="EF69" t="s">
        <v>141</v>
      </c>
      <c r="EG69" t="s">
        <v>254</v>
      </c>
      <c r="EH69" t="s">
        <v>251</v>
      </c>
      <c r="EI69" t="s">
        <v>257</v>
      </c>
      <c r="EJ69" t="s">
        <v>253</v>
      </c>
      <c r="EK69" t="s">
        <v>257</v>
      </c>
    </row>
    <row r="70" spans="1:141" x14ac:dyDescent="0.25">
      <c r="A70" s="89" t="str">
        <f t="shared" si="5"/>
        <v>Moega IVSojaRUMO</v>
      </c>
      <c r="B70" s="51" t="str">
        <f t="shared" si="36"/>
        <v>N</v>
      </c>
      <c r="C70" s="90" t="s">
        <v>102</v>
      </c>
      <c r="D70" s="90" t="s">
        <v>104</v>
      </c>
      <c r="E70" s="91" t="s">
        <v>105</v>
      </c>
      <c r="F70" s="92" t="s">
        <v>87</v>
      </c>
      <c r="G70" s="91" t="s">
        <v>92</v>
      </c>
      <c r="H70" s="93" t="s">
        <v>89</v>
      </c>
      <c r="I70" s="94">
        <v>118</v>
      </c>
      <c r="J70" s="94">
        <v>197</v>
      </c>
      <c r="K70" s="95">
        <v>0</v>
      </c>
      <c r="L70" s="94">
        <f t="shared" si="167"/>
        <v>-197</v>
      </c>
      <c r="M70" s="96"/>
      <c r="N70" s="97"/>
      <c r="O70" s="98"/>
      <c r="P70" s="99"/>
      <c r="Q70" s="97">
        <f t="shared" si="168"/>
        <v>0</v>
      </c>
      <c r="R70" s="98"/>
      <c r="S70" s="99"/>
      <c r="T70" s="97">
        <f t="shared" si="169"/>
        <v>0</v>
      </c>
      <c r="U70" s="98"/>
      <c r="V70" s="100"/>
      <c r="W70" s="97">
        <f t="shared" si="170"/>
        <v>0</v>
      </c>
      <c r="X70" s="98"/>
      <c r="Y70" s="99"/>
      <c r="Z70" s="101">
        <f t="shared" si="171"/>
        <v>0</v>
      </c>
      <c r="AA70" s="101">
        <f t="shared" si="172"/>
        <v>0</v>
      </c>
      <c r="AB70" s="102">
        <f t="shared" si="173"/>
        <v>0</v>
      </c>
      <c r="AC70" s="103"/>
      <c r="AD70" s="104"/>
      <c r="AE70" s="102">
        <f t="shared" si="174"/>
        <v>0</v>
      </c>
      <c r="AF70" s="103"/>
      <c r="AG70" s="104"/>
      <c r="AH70" s="102">
        <f t="shared" si="175"/>
        <v>0</v>
      </c>
      <c r="AI70" s="103"/>
      <c r="AJ70" s="104"/>
      <c r="AK70" s="102">
        <f t="shared" si="176"/>
        <v>0</v>
      </c>
      <c r="AL70" s="103"/>
      <c r="AM70" s="104"/>
      <c r="AN70" s="101">
        <f t="shared" si="177"/>
        <v>0</v>
      </c>
      <c r="AO70" s="101">
        <f t="shared" si="178"/>
        <v>0</v>
      </c>
      <c r="AP70" s="97">
        <f t="shared" si="179"/>
        <v>0</v>
      </c>
      <c r="AQ70" s="98"/>
      <c r="AR70" s="99"/>
      <c r="AS70" s="97">
        <f t="shared" si="180"/>
        <v>0</v>
      </c>
      <c r="AT70" s="98"/>
      <c r="AU70" s="99"/>
      <c r="AV70" s="97">
        <f t="shared" si="181"/>
        <v>0</v>
      </c>
      <c r="AW70" s="98"/>
      <c r="AX70" s="100"/>
      <c r="AY70" s="97">
        <f t="shared" si="182"/>
        <v>0</v>
      </c>
      <c r="AZ70" s="98"/>
      <c r="BA70" s="99"/>
      <c r="BB70" s="101">
        <f t="shared" si="183"/>
        <v>0</v>
      </c>
      <c r="BC70" s="101">
        <f t="shared" si="184"/>
        <v>0</v>
      </c>
      <c r="BD70" s="102">
        <f t="shared" si="185"/>
        <v>0</v>
      </c>
      <c r="BE70" s="103"/>
      <c r="BF70" s="104"/>
      <c r="BG70" s="102">
        <f t="shared" si="186"/>
        <v>0</v>
      </c>
      <c r="BH70" s="103"/>
      <c r="BI70" s="104"/>
      <c r="BJ70" s="102">
        <f t="shared" si="187"/>
        <v>0</v>
      </c>
      <c r="BK70" s="103"/>
      <c r="BL70" s="104"/>
      <c r="BM70" s="102">
        <f t="shared" si="188"/>
        <v>0</v>
      </c>
      <c r="BN70" s="103"/>
      <c r="BO70" s="104"/>
      <c r="BP70" s="101">
        <f t="shared" si="189"/>
        <v>0</v>
      </c>
      <c r="BQ70" s="101">
        <f t="shared" si="190"/>
        <v>0</v>
      </c>
      <c r="BR70" s="97">
        <f t="shared" si="191"/>
        <v>0</v>
      </c>
      <c r="BS70" s="98"/>
      <c r="BT70" s="99"/>
      <c r="BU70" s="97">
        <f t="shared" si="192"/>
        <v>0</v>
      </c>
      <c r="BV70" s="98"/>
      <c r="BW70" s="99"/>
      <c r="BX70" s="97">
        <f t="shared" si="193"/>
        <v>0</v>
      </c>
      <c r="BY70" s="98"/>
      <c r="BZ70" s="100"/>
      <c r="CA70" s="97">
        <f t="shared" si="194"/>
        <v>0</v>
      </c>
      <c r="CB70" s="98"/>
      <c r="CC70" s="99"/>
      <c r="CD70" s="101">
        <f t="shared" si="195"/>
        <v>0</v>
      </c>
      <c r="CE70" s="101">
        <f t="shared" si="196"/>
        <v>0</v>
      </c>
      <c r="ED70" t="s">
        <v>102</v>
      </c>
      <c r="EE70" t="s">
        <v>89</v>
      </c>
      <c r="EF70" t="s">
        <v>141</v>
      </c>
      <c r="EG70" t="s">
        <v>258</v>
      </c>
      <c r="EH70" t="s">
        <v>246</v>
      </c>
      <c r="EI70" t="s">
        <v>259</v>
      </c>
      <c r="EJ70" t="s">
        <v>259</v>
      </c>
      <c r="EK70" t="s">
        <v>259</v>
      </c>
    </row>
    <row r="71" spans="1:141" x14ac:dyDescent="0.25">
      <c r="A71" s="89" t="str">
        <f t="shared" si="5"/>
        <v>Moega IVSojaMRS</v>
      </c>
      <c r="B71" s="51" t="str">
        <f t="shared" si="36"/>
        <v>N</v>
      </c>
      <c r="C71" s="105" t="s">
        <v>102</v>
      </c>
      <c r="D71" s="105" t="s">
        <v>104</v>
      </c>
      <c r="E71" s="106" t="s">
        <v>105</v>
      </c>
      <c r="F71" s="107" t="s">
        <v>87</v>
      </c>
      <c r="G71" s="106" t="s">
        <v>92</v>
      </c>
      <c r="H71" s="108" t="s">
        <v>17</v>
      </c>
      <c r="I71" s="109">
        <v>0</v>
      </c>
      <c r="J71" s="109">
        <v>0</v>
      </c>
      <c r="K71" s="110">
        <v>0</v>
      </c>
      <c r="L71" s="109">
        <f t="shared" si="167"/>
        <v>0</v>
      </c>
      <c r="M71" s="111"/>
      <c r="N71" s="112"/>
      <c r="O71" s="113"/>
      <c r="P71" s="114"/>
      <c r="Q71" s="112">
        <f t="shared" si="168"/>
        <v>0</v>
      </c>
      <c r="R71" s="113"/>
      <c r="S71" s="114"/>
      <c r="T71" s="112">
        <f t="shared" si="169"/>
        <v>0</v>
      </c>
      <c r="U71" s="113"/>
      <c r="V71" s="114"/>
      <c r="W71" s="112">
        <f t="shared" si="170"/>
        <v>0</v>
      </c>
      <c r="X71" s="113"/>
      <c r="Y71" s="114"/>
      <c r="Z71" s="115">
        <f t="shared" si="171"/>
        <v>0</v>
      </c>
      <c r="AA71" s="115">
        <f t="shared" si="172"/>
        <v>0</v>
      </c>
      <c r="AB71" s="116">
        <f t="shared" si="173"/>
        <v>0</v>
      </c>
      <c r="AC71" s="117"/>
      <c r="AD71" s="118"/>
      <c r="AE71" s="116">
        <f t="shared" si="174"/>
        <v>0</v>
      </c>
      <c r="AF71" s="117"/>
      <c r="AG71" s="118"/>
      <c r="AH71" s="116">
        <f t="shared" si="175"/>
        <v>0</v>
      </c>
      <c r="AI71" s="117"/>
      <c r="AJ71" s="118"/>
      <c r="AK71" s="116">
        <f t="shared" si="176"/>
        <v>0</v>
      </c>
      <c r="AL71" s="117"/>
      <c r="AM71" s="118"/>
      <c r="AN71" s="115">
        <f t="shared" si="177"/>
        <v>0</v>
      </c>
      <c r="AO71" s="115">
        <f t="shared" si="178"/>
        <v>0</v>
      </c>
      <c r="AP71" s="112">
        <f t="shared" si="179"/>
        <v>0</v>
      </c>
      <c r="AQ71" s="113"/>
      <c r="AR71" s="114"/>
      <c r="AS71" s="112">
        <f t="shared" si="180"/>
        <v>0</v>
      </c>
      <c r="AT71" s="113"/>
      <c r="AU71" s="114"/>
      <c r="AV71" s="112">
        <f t="shared" si="181"/>
        <v>0</v>
      </c>
      <c r="AW71" s="113"/>
      <c r="AX71" s="114"/>
      <c r="AY71" s="112">
        <f t="shared" si="182"/>
        <v>0</v>
      </c>
      <c r="AZ71" s="113"/>
      <c r="BA71" s="114"/>
      <c r="BB71" s="115">
        <f t="shared" si="183"/>
        <v>0</v>
      </c>
      <c r="BC71" s="115">
        <f t="shared" si="184"/>
        <v>0</v>
      </c>
      <c r="BD71" s="116">
        <f t="shared" si="185"/>
        <v>0</v>
      </c>
      <c r="BE71" s="117"/>
      <c r="BF71" s="118"/>
      <c r="BG71" s="116">
        <f t="shared" si="186"/>
        <v>0</v>
      </c>
      <c r="BH71" s="117"/>
      <c r="BI71" s="118"/>
      <c r="BJ71" s="116">
        <f t="shared" si="187"/>
        <v>0</v>
      </c>
      <c r="BK71" s="117"/>
      <c r="BL71" s="118"/>
      <c r="BM71" s="116">
        <f t="shared" si="188"/>
        <v>0</v>
      </c>
      <c r="BN71" s="117"/>
      <c r="BO71" s="118"/>
      <c r="BP71" s="115">
        <f t="shared" si="189"/>
        <v>0</v>
      </c>
      <c r="BQ71" s="115">
        <f t="shared" si="190"/>
        <v>0</v>
      </c>
      <c r="BR71" s="112">
        <f t="shared" si="191"/>
        <v>0</v>
      </c>
      <c r="BS71" s="113"/>
      <c r="BT71" s="114"/>
      <c r="BU71" s="112">
        <f t="shared" si="192"/>
        <v>0</v>
      </c>
      <c r="BV71" s="113"/>
      <c r="BW71" s="114"/>
      <c r="BX71" s="112">
        <f t="shared" si="193"/>
        <v>0</v>
      </c>
      <c r="BY71" s="113"/>
      <c r="BZ71" s="114"/>
      <c r="CA71" s="112">
        <f t="shared" si="194"/>
        <v>0</v>
      </c>
      <c r="CB71" s="113"/>
      <c r="CC71" s="114"/>
      <c r="CD71" s="115">
        <f t="shared" si="195"/>
        <v>0</v>
      </c>
      <c r="CE71" s="115">
        <f t="shared" si="196"/>
        <v>0</v>
      </c>
      <c r="ED71" t="s">
        <v>102</v>
      </c>
      <c r="EE71" t="s">
        <v>17</v>
      </c>
      <c r="EF71" t="s">
        <v>141</v>
      </c>
      <c r="EG71" t="s">
        <v>258</v>
      </c>
      <c r="EH71" t="s">
        <v>248</v>
      </c>
      <c r="EI71" t="s">
        <v>260</v>
      </c>
      <c r="EJ71" t="s">
        <v>250</v>
      </c>
      <c r="EK71" t="s">
        <v>260</v>
      </c>
    </row>
    <row r="72" spans="1:141" x14ac:dyDescent="0.25">
      <c r="A72" s="89" t="str">
        <f t="shared" ref="A72:A98" si="197">D72&amp;G72&amp;H72</f>
        <v>Moega IVSojaVLI</v>
      </c>
      <c r="B72" s="51" t="str">
        <f t="shared" si="36"/>
        <v>N</v>
      </c>
      <c r="C72" s="105" t="s">
        <v>102</v>
      </c>
      <c r="D72" s="105" t="s">
        <v>104</v>
      </c>
      <c r="E72" s="106" t="s">
        <v>105</v>
      </c>
      <c r="F72" s="107" t="s">
        <v>87</v>
      </c>
      <c r="G72" s="106" t="s">
        <v>92</v>
      </c>
      <c r="H72" s="108" t="s">
        <v>90</v>
      </c>
      <c r="I72" s="109">
        <v>0</v>
      </c>
      <c r="J72" s="109">
        <v>0</v>
      </c>
      <c r="K72" s="110">
        <v>0</v>
      </c>
      <c r="L72" s="109">
        <f t="shared" si="167"/>
        <v>0</v>
      </c>
      <c r="M72" s="111"/>
      <c r="N72" s="112"/>
      <c r="O72" s="113"/>
      <c r="P72" s="114"/>
      <c r="Q72" s="112">
        <f t="shared" si="168"/>
        <v>0</v>
      </c>
      <c r="R72" s="113"/>
      <c r="S72" s="114"/>
      <c r="T72" s="112">
        <f t="shared" si="169"/>
        <v>0</v>
      </c>
      <c r="U72" s="113"/>
      <c r="V72" s="114"/>
      <c r="W72" s="112">
        <f t="shared" si="170"/>
        <v>0</v>
      </c>
      <c r="X72" s="113"/>
      <c r="Y72" s="114"/>
      <c r="Z72" s="115">
        <f t="shared" si="171"/>
        <v>0</v>
      </c>
      <c r="AA72" s="115">
        <f t="shared" si="172"/>
        <v>0</v>
      </c>
      <c r="AB72" s="116">
        <f t="shared" si="173"/>
        <v>0</v>
      </c>
      <c r="AC72" s="117"/>
      <c r="AD72" s="118"/>
      <c r="AE72" s="116">
        <f t="shared" si="174"/>
        <v>0</v>
      </c>
      <c r="AF72" s="117"/>
      <c r="AG72" s="118"/>
      <c r="AH72" s="116">
        <f t="shared" si="175"/>
        <v>0</v>
      </c>
      <c r="AI72" s="117"/>
      <c r="AJ72" s="118"/>
      <c r="AK72" s="116">
        <f t="shared" si="176"/>
        <v>0</v>
      </c>
      <c r="AL72" s="117"/>
      <c r="AM72" s="118"/>
      <c r="AN72" s="115">
        <f t="shared" si="177"/>
        <v>0</v>
      </c>
      <c r="AO72" s="115">
        <f t="shared" si="178"/>
        <v>0</v>
      </c>
      <c r="AP72" s="112">
        <f t="shared" si="179"/>
        <v>0</v>
      </c>
      <c r="AQ72" s="113"/>
      <c r="AR72" s="114"/>
      <c r="AS72" s="112">
        <f t="shared" si="180"/>
        <v>0</v>
      </c>
      <c r="AT72" s="113"/>
      <c r="AU72" s="114"/>
      <c r="AV72" s="112">
        <f t="shared" si="181"/>
        <v>0</v>
      </c>
      <c r="AW72" s="113"/>
      <c r="AX72" s="114"/>
      <c r="AY72" s="112">
        <f t="shared" si="182"/>
        <v>0</v>
      </c>
      <c r="AZ72" s="113"/>
      <c r="BA72" s="114"/>
      <c r="BB72" s="115">
        <f t="shared" si="183"/>
        <v>0</v>
      </c>
      <c r="BC72" s="115">
        <f t="shared" si="184"/>
        <v>0</v>
      </c>
      <c r="BD72" s="116">
        <f t="shared" si="185"/>
        <v>0</v>
      </c>
      <c r="BE72" s="117"/>
      <c r="BF72" s="118"/>
      <c r="BG72" s="116">
        <f t="shared" si="186"/>
        <v>0</v>
      </c>
      <c r="BH72" s="117"/>
      <c r="BI72" s="118"/>
      <c r="BJ72" s="116">
        <f t="shared" si="187"/>
        <v>0</v>
      </c>
      <c r="BK72" s="117"/>
      <c r="BL72" s="118"/>
      <c r="BM72" s="116">
        <f t="shared" si="188"/>
        <v>0</v>
      </c>
      <c r="BN72" s="117"/>
      <c r="BO72" s="118"/>
      <c r="BP72" s="115">
        <f t="shared" si="189"/>
        <v>0</v>
      </c>
      <c r="BQ72" s="115">
        <f t="shared" si="190"/>
        <v>0</v>
      </c>
      <c r="BR72" s="112">
        <f t="shared" si="191"/>
        <v>0</v>
      </c>
      <c r="BS72" s="113"/>
      <c r="BT72" s="114"/>
      <c r="BU72" s="112">
        <f t="shared" si="192"/>
        <v>0</v>
      </c>
      <c r="BV72" s="113"/>
      <c r="BW72" s="114"/>
      <c r="BX72" s="112">
        <f t="shared" si="193"/>
        <v>0</v>
      </c>
      <c r="BY72" s="113"/>
      <c r="BZ72" s="114"/>
      <c r="CA72" s="112">
        <f t="shared" si="194"/>
        <v>0</v>
      </c>
      <c r="CB72" s="113"/>
      <c r="CC72" s="114"/>
      <c r="CD72" s="115">
        <f t="shared" si="195"/>
        <v>0</v>
      </c>
      <c r="CE72" s="115">
        <f t="shared" si="196"/>
        <v>0</v>
      </c>
      <c r="ED72" t="s">
        <v>102</v>
      </c>
      <c r="EE72" t="s">
        <v>90</v>
      </c>
      <c r="EF72" t="s">
        <v>141</v>
      </c>
      <c r="EG72" t="s">
        <v>258</v>
      </c>
      <c r="EH72" t="s">
        <v>251</v>
      </c>
      <c r="EI72" t="s">
        <v>261</v>
      </c>
      <c r="EJ72" t="s">
        <v>253</v>
      </c>
      <c r="EK72" t="s">
        <v>261</v>
      </c>
    </row>
    <row r="73" spans="1:141" x14ac:dyDescent="0.25">
      <c r="A73" s="89" t="str">
        <f t="shared" si="197"/>
        <v>Moega IVAçúcarRUMO</v>
      </c>
      <c r="B73" s="51" t="str">
        <f t="shared" ref="B73:B136" si="198">IF(SUM(N73:CE73)&gt;0, "S", "N")</f>
        <v>N</v>
      </c>
      <c r="C73" s="90" t="s">
        <v>102</v>
      </c>
      <c r="D73" s="90" t="s">
        <v>104</v>
      </c>
      <c r="E73" s="91" t="s">
        <v>105</v>
      </c>
      <c r="F73" s="92" t="s">
        <v>96</v>
      </c>
      <c r="G73" s="91" t="s">
        <v>96</v>
      </c>
      <c r="H73" s="93" t="s">
        <v>89</v>
      </c>
      <c r="I73" s="94">
        <v>122</v>
      </c>
      <c r="J73" s="94">
        <v>193</v>
      </c>
      <c r="K73" s="95">
        <v>0</v>
      </c>
      <c r="L73" s="94">
        <f t="shared" si="167"/>
        <v>-193</v>
      </c>
      <c r="M73" s="96"/>
      <c r="N73" s="97"/>
      <c r="O73" s="98"/>
      <c r="P73" s="99"/>
      <c r="Q73" s="97">
        <f t="shared" si="168"/>
        <v>0</v>
      </c>
      <c r="R73" s="98"/>
      <c r="S73" s="99"/>
      <c r="T73" s="97">
        <f t="shared" si="169"/>
        <v>0</v>
      </c>
      <c r="U73" s="98"/>
      <c r="V73" s="100"/>
      <c r="W73" s="97">
        <f t="shared" si="170"/>
        <v>0</v>
      </c>
      <c r="X73" s="98"/>
      <c r="Y73" s="99"/>
      <c r="Z73" s="101">
        <f t="shared" si="171"/>
        <v>0</v>
      </c>
      <c r="AA73" s="101">
        <f t="shared" si="172"/>
        <v>0</v>
      </c>
      <c r="AB73" s="102">
        <f t="shared" si="173"/>
        <v>0</v>
      </c>
      <c r="AC73" s="103"/>
      <c r="AD73" s="104"/>
      <c r="AE73" s="102">
        <f t="shared" si="174"/>
        <v>0</v>
      </c>
      <c r="AF73" s="103"/>
      <c r="AG73" s="104"/>
      <c r="AH73" s="102">
        <f t="shared" si="175"/>
        <v>0</v>
      </c>
      <c r="AI73" s="103"/>
      <c r="AJ73" s="104"/>
      <c r="AK73" s="102">
        <f t="shared" si="176"/>
        <v>0</v>
      </c>
      <c r="AL73" s="103"/>
      <c r="AM73" s="104"/>
      <c r="AN73" s="101">
        <f t="shared" si="177"/>
        <v>0</v>
      </c>
      <c r="AO73" s="115">
        <f t="shared" si="178"/>
        <v>0</v>
      </c>
      <c r="AP73" s="97">
        <f t="shared" si="179"/>
        <v>0</v>
      </c>
      <c r="AQ73" s="98"/>
      <c r="AR73" s="99"/>
      <c r="AS73" s="97">
        <f t="shared" si="180"/>
        <v>0</v>
      </c>
      <c r="AT73" s="98"/>
      <c r="AU73" s="99"/>
      <c r="AV73" s="97">
        <f t="shared" si="181"/>
        <v>0</v>
      </c>
      <c r="AW73" s="98"/>
      <c r="AX73" s="100"/>
      <c r="AY73" s="112">
        <f t="shared" si="182"/>
        <v>0</v>
      </c>
      <c r="AZ73" s="98"/>
      <c r="BA73" s="99"/>
      <c r="BB73" s="101">
        <f t="shared" si="183"/>
        <v>0</v>
      </c>
      <c r="BC73" s="101">
        <f t="shared" si="184"/>
        <v>0</v>
      </c>
      <c r="BD73" s="102">
        <f t="shared" si="185"/>
        <v>0</v>
      </c>
      <c r="BE73" s="103"/>
      <c r="BF73" s="104"/>
      <c r="BG73" s="102">
        <f t="shared" si="186"/>
        <v>0</v>
      </c>
      <c r="BH73" s="103"/>
      <c r="BI73" s="104"/>
      <c r="BJ73" s="102">
        <f t="shared" si="187"/>
        <v>0</v>
      </c>
      <c r="BK73" s="103"/>
      <c r="BL73" s="104"/>
      <c r="BM73" s="102">
        <f t="shared" si="188"/>
        <v>0</v>
      </c>
      <c r="BN73" s="103"/>
      <c r="BO73" s="104"/>
      <c r="BP73" s="101">
        <f t="shared" si="189"/>
        <v>0</v>
      </c>
      <c r="BQ73" s="101">
        <f t="shared" si="190"/>
        <v>0</v>
      </c>
      <c r="BR73" s="97">
        <f t="shared" si="191"/>
        <v>0</v>
      </c>
      <c r="BS73" s="98"/>
      <c r="BT73" s="99"/>
      <c r="BU73" s="97">
        <f t="shared" si="192"/>
        <v>0</v>
      </c>
      <c r="BV73" s="98"/>
      <c r="BW73" s="99"/>
      <c r="BX73" s="97">
        <f t="shared" si="193"/>
        <v>0</v>
      </c>
      <c r="BY73" s="98"/>
      <c r="BZ73" s="100"/>
      <c r="CA73" s="97">
        <f t="shared" si="194"/>
        <v>0</v>
      </c>
      <c r="CB73" s="98"/>
      <c r="CC73" s="99"/>
      <c r="CD73" s="101">
        <f t="shared" si="195"/>
        <v>0</v>
      </c>
      <c r="CE73" s="101">
        <f t="shared" si="196"/>
        <v>0</v>
      </c>
      <c r="ED73" t="s">
        <v>102</v>
      </c>
      <c r="EE73" t="s">
        <v>89</v>
      </c>
      <c r="EF73" t="s">
        <v>143</v>
      </c>
      <c r="EG73" t="s">
        <v>262</v>
      </c>
      <c r="EH73" t="s">
        <v>263</v>
      </c>
      <c r="EI73" t="s">
        <v>264</v>
      </c>
      <c r="EJ73" t="s">
        <v>264</v>
      </c>
      <c r="EK73" t="s">
        <v>264</v>
      </c>
    </row>
    <row r="74" spans="1:141" x14ac:dyDescent="0.25">
      <c r="A74" s="89" t="str">
        <f t="shared" si="197"/>
        <v>Moega IVAçúcarMRS</v>
      </c>
      <c r="B74" s="51" t="str">
        <f t="shared" si="198"/>
        <v>N</v>
      </c>
      <c r="C74" s="105" t="s">
        <v>102</v>
      </c>
      <c r="D74" s="105" t="s">
        <v>104</v>
      </c>
      <c r="E74" s="106" t="s">
        <v>105</v>
      </c>
      <c r="F74" s="107" t="s">
        <v>96</v>
      </c>
      <c r="G74" s="106" t="s">
        <v>96</v>
      </c>
      <c r="H74" s="119" t="s">
        <v>17</v>
      </c>
      <c r="I74" s="109">
        <v>2</v>
      </c>
      <c r="J74" s="109">
        <v>0</v>
      </c>
      <c r="K74" s="110">
        <v>0</v>
      </c>
      <c r="L74" s="109">
        <f t="shared" si="167"/>
        <v>0</v>
      </c>
      <c r="M74" s="111"/>
      <c r="N74" s="112"/>
      <c r="O74" s="113"/>
      <c r="P74" s="114"/>
      <c r="Q74" s="112">
        <f t="shared" si="168"/>
        <v>0</v>
      </c>
      <c r="R74" s="113"/>
      <c r="S74" s="114"/>
      <c r="T74" s="112">
        <f t="shared" si="169"/>
        <v>0</v>
      </c>
      <c r="U74" s="113"/>
      <c r="V74" s="114"/>
      <c r="W74" s="112">
        <f t="shared" si="170"/>
        <v>0</v>
      </c>
      <c r="X74" s="113"/>
      <c r="Y74" s="114"/>
      <c r="Z74" s="115">
        <f t="shared" si="171"/>
        <v>0</v>
      </c>
      <c r="AA74" s="115">
        <f t="shared" si="172"/>
        <v>0</v>
      </c>
      <c r="AB74" s="116">
        <f t="shared" si="173"/>
        <v>0</v>
      </c>
      <c r="AC74" s="117"/>
      <c r="AD74" s="118"/>
      <c r="AE74" s="116">
        <f t="shared" si="174"/>
        <v>0</v>
      </c>
      <c r="AF74" s="117"/>
      <c r="AG74" s="118"/>
      <c r="AH74" s="116">
        <f t="shared" si="175"/>
        <v>0</v>
      </c>
      <c r="AI74" s="117"/>
      <c r="AJ74" s="118"/>
      <c r="AK74" s="116">
        <f t="shared" si="176"/>
        <v>0</v>
      </c>
      <c r="AL74" s="117"/>
      <c r="AM74" s="118"/>
      <c r="AN74" s="115">
        <f t="shared" si="177"/>
        <v>0</v>
      </c>
      <c r="AO74" s="115">
        <f t="shared" si="178"/>
        <v>0</v>
      </c>
      <c r="AP74" s="112">
        <f t="shared" si="179"/>
        <v>0</v>
      </c>
      <c r="AQ74" s="113"/>
      <c r="AR74" s="114"/>
      <c r="AS74" s="112">
        <f t="shared" si="180"/>
        <v>0</v>
      </c>
      <c r="AT74" s="113"/>
      <c r="AU74" s="114"/>
      <c r="AV74" s="112">
        <f t="shared" si="181"/>
        <v>0</v>
      </c>
      <c r="AW74" s="113"/>
      <c r="AX74" s="114"/>
      <c r="AY74" s="112">
        <f t="shared" si="182"/>
        <v>0</v>
      </c>
      <c r="AZ74" s="113"/>
      <c r="BA74" s="114"/>
      <c r="BB74" s="115">
        <f t="shared" si="183"/>
        <v>0</v>
      </c>
      <c r="BC74" s="115">
        <f t="shared" si="184"/>
        <v>0</v>
      </c>
      <c r="BD74" s="116">
        <f t="shared" si="185"/>
        <v>0</v>
      </c>
      <c r="BE74" s="117"/>
      <c r="BF74" s="118"/>
      <c r="BG74" s="116">
        <f t="shared" si="186"/>
        <v>0</v>
      </c>
      <c r="BH74" s="117"/>
      <c r="BI74" s="118"/>
      <c r="BJ74" s="116">
        <f t="shared" si="187"/>
        <v>0</v>
      </c>
      <c r="BK74" s="117"/>
      <c r="BL74" s="118"/>
      <c r="BM74" s="116">
        <f t="shared" si="188"/>
        <v>0</v>
      </c>
      <c r="BN74" s="117"/>
      <c r="BO74" s="118"/>
      <c r="BP74" s="115">
        <f t="shared" si="189"/>
        <v>0</v>
      </c>
      <c r="BQ74" s="115">
        <f t="shared" si="190"/>
        <v>0</v>
      </c>
      <c r="BR74" s="112">
        <f t="shared" si="191"/>
        <v>0</v>
      </c>
      <c r="BS74" s="113"/>
      <c r="BT74" s="114"/>
      <c r="BU74" s="112">
        <f t="shared" si="192"/>
        <v>0</v>
      </c>
      <c r="BV74" s="113"/>
      <c r="BW74" s="114"/>
      <c r="BX74" s="112">
        <f t="shared" si="193"/>
        <v>0</v>
      </c>
      <c r="BY74" s="113"/>
      <c r="BZ74" s="114"/>
      <c r="CA74" s="112">
        <f t="shared" si="194"/>
        <v>0</v>
      </c>
      <c r="CB74" s="113"/>
      <c r="CC74" s="114"/>
      <c r="CD74" s="115">
        <f t="shared" si="195"/>
        <v>0</v>
      </c>
      <c r="CE74" s="115">
        <f t="shared" si="196"/>
        <v>0</v>
      </c>
      <c r="ED74" t="s">
        <v>102</v>
      </c>
      <c r="EE74" t="s">
        <v>17</v>
      </c>
      <c r="EF74" t="s">
        <v>143</v>
      </c>
      <c r="EG74" t="s">
        <v>262</v>
      </c>
      <c r="EH74" t="s">
        <v>265</v>
      </c>
      <c r="EI74" t="s">
        <v>266</v>
      </c>
      <c r="EJ74" t="s">
        <v>250</v>
      </c>
      <c r="EK74" t="s">
        <v>266</v>
      </c>
    </row>
    <row r="75" spans="1:141" x14ac:dyDescent="0.25">
      <c r="A75" s="89" t="str">
        <f t="shared" si="197"/>
        <v>Moega IVAçúcarVLI</v>
      </c>
      <c r="B75" s="51" t="str">
        <f t="shared" si="198"/>
        <v>N</v>
      </c>
      <c r="C75" s="105" t="s">
        <v>102</v>
      </c>
      <c r="D75" s="105" t="s">
        <v>104</v>
      </c>
      <c r="E75" s="106" t="s">
        <v>105</v>
      </c>
      <c r="F75" s="107" t="s">
        <v>96</v>
      </c>
      <c r="G75" s="106" t="s">
        <v>96</v>
      </c>
      <c r="H75" s="108" t="s">
        <v>90</v>
      </c>
      <c r="I75" s="109">
        <v>0</v>
      </c>
      <c r="J75" s="109">
        <v>0</v>
      </c>
      <c r="K75" s="110">
        <v>0</v>
      </c>
      <c r="L75" s="109">
        <f t="shared" si="167"/>
        <v>0</v>
      </c>
      <c r="M75" s="111"/>
      <c r="N75" s="112"/>
      <c r="O75" s="113"/>
      <c r="P75" s="114"/>
      <c r="Q75" s="112">
        <f t="shared" si="168"/>
        <v>0</v>
      </c>
      <c r="R75" s="113"/>
      <c r="S75" s="114"/>
      <c r="T75" s="112">
        <f t="shared" si="169"/>
        <v>0</v>
      </c>
      <c r="U75" s="113"/>
      <c r="V75" s="114"/>
      <c r="W75" s="112">
        <f t="shared" si="170"/>
        <v>0</v>
      </c>
      <c r="X75" s="113"/>
      <c r="Y75" s="114"/>
      <c r="Z75" s="115">
        <f t="shared" si="171"/>
        <v>0</v>
      </c>
      <c r="AA75" s="115">
        <f t="shared" si="172"/>
        <v>0</v>
      </c>
      <c r="AB75" s="116">
        <f t="shared" si="173"/>
        <v>0</v>
      </c>
      <c r="AC75" s="117"/>
      <c r="AD75" s="118"/>
      <c r="AE75" s="116">
        <f t="shared" si="174"/>
        <v>0</v>
      </c>
      <c r="AF75" s="117"/>
      <c r="AG75" s="118"/>
      <c r="AH75" s="116">
        <f t="shared" si="175"/>
        <v>0</v>
      </c>
      <c r="AI75" s="117"/>
      <c r="AJ75" s="118"/>
      <c r="AK75" s="116">
        <f t="shared" si="176"/>
        <v>0</v>
      </c>
      <c r="AL75" s="117"/>
      <c r="AM75" s="118"/>
      <c r="AN75" s="115">
        <f t="shared" si="177"/>
        <v>0</v>
      </c>
      <c r="AO75" s="115">
        <f t="shared" si="178"/>
        <v>0</v>
      </c>
      <c r="AP75" s="112">
        <f t="shared" si="179"/>
        <v>0</v>
      </c>
      <c r="AQ75" s="113"/>
      <c r="AR75" s="114"/>
      <c r="AS75" s="112">
        <f t="shared" si="180"/>
        <v>0</v>
      </c>
      <c r="AT75" s="113"/>
      <c r="AU75" s="114"/>
      <c r="AV75" s="112">
        <f t="shared" si="181"/>
        <v>0</v>
      </c>
      <c r="AW75" s="113"/>
      <c r="AX75" s="114"/>
      <c r="AY75" s="112">
        <f t="shared" si="182"/>
        <v>0</v>
      </c>
      <c r="AZ75" s="113"/>
      <c r="BA75" s="114"/>
      <c r="BB75" s="115">
        <f t="shared" si="183"/>
        <v>0</v>
      </c>
      <c r="BC75" s="115">
        <f t="shared" si="184"/>
        <v>0</v>
      </c>
      <c r="BD75" s="116">
        <f t="shared" si="185"/>
        <v>0</v>
      </c>
      <c r="BE75" s="117"/>
      <c r="BF75" s="118"/>
      <c r="BG75" s="116">
        <f t="shared" si="186"/>
        <v>0</v>
      </c>
      <c r="BH75" s="117"/>
      <c r="BI75" s="118"/>
      <c r="BJ75" s="116">
        <f t="shared" si="187"/>
        <v>0</v>
      </c>
      <c r="BK75" s="117"/>
      <c r="BL75" s="118"/>
      <c r="BM75" s="116">
        <f t="shared" si="188"/>
        <v>0</v>
      </c>
      <c r="BN75" s="117"/>
      <c r="BO75" s="118"/>
      <c r="BP75" s="115">
        <f t="shared" si="189"/>
        <v>0</v>
      </c>
      <c r="BQ75" s="115">
        <f t="shared" si="190"/>
        <v>0</v>
      </c>
      <c r="BR75" s="112">
        <f t="shared" si="191"/>
        <v>0</v>
      </c>
      <c r="BS75" s="113"/>
      <c r="BT75" s="114"/>
      <c r="BU75" s="112">
        <f t="shared" si="192"/>
        <v>0</v>
      </c>
      <c r="BV75" s="113"/>
      <c r="BW75" s="114"/>
      <c r="BX75" s="112">
        <f t="shared" si="193"/>
        <v>0</v>
      </c>
      <c r="BY75" s="113"/>
      <c r="BZ75" s="114"/>
      <c r="CA75" s="112">
        <f t="shared" si="194"/>
        <v>0</v>
      </c>
      <c r="CB75" s="113"/>
      <c r="CC75" s="114"/>
      <c r="CD75" s="115">
        <f t="shared" si="195"/>
        <v>0</v>
      </c>
      <c r="CE75" s="115">
        <f t="shared" si="196"/>
        <v>0</v>
      </c>
      <c r="ED75" t="s">
        <v>102</v>
      </c>
      <c r="EE75" t="s">
        <v>90</v>
      </c>
      <c r="EF75" t="s">
        <v>143</v>
      </c>
      <c r="EG75" t="s">
        <v>262</v>
      </c>
      <c r="EH75" t="s">
        <v>267</v>
      </c>
      <c r="EI75" t="s">
        <v>268</v>
      </c>
      <c r="EJ75" t="s">
        <v>253</v>
      </c>
      <c r="EK75" t="s">
        <v>268</v>
      </c>
    </row>
    <row r="76" spans="1:141" x14ac:dyDescent="0.25">
      <c r="A76" s="89" t="str">
        <f t="shared" si="197"/>
        <v>TOTAL</v>
      </c>
      <c r="B76" s="51" t="str">
        <f t="shared" si="198"/>
        <v>N</v>
      </c>
      <c r="C76" s="120" t="s">
        <v>93</v>
      </c>
      <c r="D76" s="120" t="s">
        <v>93</v>
      </c>
      <c r="E76" s="121"/>
      <c r="F76" s="122"/>
      <c r="G76" s="121"/>
      <c r="H76" s="123"/>
      <c r="I76" s="124">
        <v>40</v>
      </c>
      <c r="J76" s="124">
        <v>0</v>
      </c>
      <c r="K76" s="124">
        <f>SUMIF($E64:$E75,#REF!,K64:K75)</f>
        <v>0</v>
      </c>
      <c r="L76" s="124">
        <v>39</v>
      </c>
      <c r="M76" s="125">
        <f ca="1">SUMIFS(M:M,$D:$D,$D75,$H:$H,"RUMO")</f>
        <v>0</v>
      </c>
      <c r="N76" s="126">
        <f t="shared" ref="N76:BY76" si="199">SUM(N64:N75)</f>
        <v>0</v>
      </c>
      <c r="O76" s="127">
        <f t="shared" si="199"/>
        <v>0</v>
      </c>
      <c r="P76" s="128">
        <f t="shared" si="199"/>
        <v>0</v>
      </c>
      <c r="Q76" s="129">
        <f t="shared" si="199"/>
        <v>0</v>
      </c>
      <c r="R76" s="130">
        <f t="shared" si="199"/>
        <v>0</v>
      </c>
      <c r="S76" s="128">
        <f t="shared" si="199"/>
        <v>0</v>
      </c>
      <c r="T76" s="129">
        <f t="shared" si="199"/>
        <v>0</v>
      </c>
      <c r="U76" s="130">
        <f t="shared" si="199"/>
        <v>0</v>
      </c>
      <c r="V76" s="128">
        <f t="shared" si="199"/>
        <v>0</v>
      </c>
      <c r="W76" s="129">
        <f t="shared" si="199"/>
        <v>0</v>
      </c>
      <c r="X76" s="130">
        <f t="shared" si="199"/>
        <v>0</v>
      </c>
      <c r="Y76" s="128">
        <f t="shared" si="199"/>
        <v>0</v>
      </c>
      <c r="Z76" s="128">
        <f t="shared" si="199"/>
        <v>0</v>
      </c>
      <c r="AA76" s="128">
        <f t="shared" si="199"/>
        <v>0</v>
      </c>
      <c r="AB76" s="131">
        <f t="shared" si="199"/>
        <v>0</v>
      </c>
      <c r="AC76" s="132">
        <f t="shared" si="199"/>
        <v>0</v>
      </c>
      <c r="AD76" s="133">
        <f t="shared" si="199"/>
        <v>0</v>
      </c>
      <c r="AE76" s="131">
        <f t="shared" si="199"/>
        <v>0</v>
      </c>
      <c r="AF76" s="132">
        <f t="shared" si="199"/>
        <v>0</v>
      </c>
      <c r="AG76" s="133">
        <f t="shared" si="199"/>
        <v>0</v>
      </c>
      <c r="AH76" s="131">
        <f t="shared" si="199"/>
        <v>0</v>
      </c>
      <c r="AI76" s="132">
        <f t="shared" si="199"/>
        <v>0</v>
      </c>
      <c r="AJ76" s="133">
        <f t="shared" si="199"/>
        <v>0</v>
      </c>
      <c r="AK76" s="131">
        <f t="shared" si="199"/>
        <v>0</v>
      </c>
      <c r="AL76" s="132">
        <f t="shared" si="199"/>
        <v>0</v>
      </c>
      <c r="AM76" s="133">
        <f t="shared" si="199"/>
        <v>0</v>
      </c>
      <c r="AN76" s="133">
        <f t="shared" si="199"/>
        <v>0</v>
      </c>
      <c r="AO76" s="133">
        <f t="shared" si="199"/>
        <v>0</v>
      </c>
      <c r="AP76" s="126">
        <f t="shared" si="199"/>
        <v>0</v>
      </c>
      <c r="AQ76" s="127">
        <f t="shared" si="199"/>
        <v>0</v>
      </c>
      <c r="AR76" s="128">
        <f t="shared" si="199"/>
        <v>0</v>
      </c>
      <c r="AS76" s="126">
        <f t="shared" si="199"/>
        <v>0</v>
      </c>
      <c r="AT76" s="127">
        <f t="shared" si="199"/>
        <v>0</v>
      </c>
      <c r="AU76" s="128">
        <f t="shared" si="199"/>
        <v>0</v>
      </c>
      <c r="AV76" s="126">
        <f t="shared" si="199"/>
        <v>0</v>
      </c>
      <c r="AW76" s="127">
        <f t="shared" si="199"/>
        <v>0</v>
      </c>
      <c r="AX76" s="128">
        <f t="shared" si="199"/>
        <v>0</v>
      </c>
      <c r="AY76" s="126">
        <f t="shared" si="199"/>
        <v>0</v>
      </c>
      <c r="AZ76" s="127">
        <f t="shared" si="199"/>
        <v>0</v>
      </c>
      <c r="BA76" s="128">
        <f t="shared" si="199"/>
        <v>0</v>
      </c>
      <c r="BB76" s="128">
        <f t="shared" si="199"/>
        <v>0</v>
      </c>
      <c r="BC76" s="128">
        <f t="shared" si="199"/>
        <v>0</v>
      </c>
      <c r="BD76" s="131">
        <f t="shared" si="199"/>
        <v>0</v>
      </c>
      <c r="BE76" s="132">
        <f t="shared" si="199"/>
        <v>0</v>
      </c>
      <c r="BF76" s="133">
        <f t="shared" si="199"/>
        <v>0</v>
      </c>
      <c r="BG76" s="131">
        <f t="shared" si="199"/>
        <v>0</v>
      </c>
      <c r="BH76" s="132">
        <f t="shared" si="199"/>
        <v>0</v>
      </c>
      <c r="BI76" s="133">
        <f t="shared" si="199"/>
        <v>0</v>
      </c>
      <c r="BJ76" s="131">
        <f t="shared" si="199"/>
        <v>0</v>
      </c>
      <c r="BK76" s="132">
        <f t="shared" si="199"/>
        <v>0</v>
      </c>
      <c r="BL76" s="133">
        <f t="shared" si="199"/>
        <v>0</v>
      </c>
      <c r="BM76" s="131">
        <f t="shared" si="199"/>
        <v>0</v>
      </c>
      <c r="BN76" s="132">
        <f t="shared" si="199"/>
        <v>0</v>
      </c>
      <c r="BO76" s="133">
        <f t="shared" si="199"/>
        <v>0</v>
      </c>
      <c r="BP76" s="133">
        <f t="shared" si="199"/>
        <v>0</v>
      </c>
      <c r="BQ76" s="133">
        <f t="shared" si="199"/>
        <v>0</v>
      </c>
      <c r="BR76" s="126">
        <f t="shared" si="199"/>
        <v>0</v>
      </c>
      <c r="BS76" s="127">
        <f t="shared" si="199"/>
        <v>0</v>
      </c>
      <c r="BT76" s="128">
        <f t="shared" si="199"/>
        <v>0</v>
      </c>
      <c r="BU76" s="126">
        <f t="shared" si="199"/>
        <v>0</v>
      </c>
      <c r="BV76" s="127">
        <f t="shared" si="199"/>
        <v>0</v>
      </c>
      <c r="BW76" s="128">
        <f t="shared" si="199"/>
        <v>0</v>
      </c>
      <c r="BX76" s="126">
        <f t="shared" si="199"/>
        <v>0</v>
      </c>
      <c r="BY76" s="127">
        <f t="shared" si="199"/>
        <v>0</v>
      </c>
      <c r="BZ76" s="128">
        <f t="shared" ref="BZ76:CE76" si="200">SUM(BZ64:BZ75)</f>
        <v>0</v>
      </c>
      <c r="CA76" s="126">
        <f t="shared" si="200"/>
        <v>0</v>
      </c>
      <c r="CB76" s="127">
        <f t="shared" si="200"/>
        <v>0</v>
      </c>
      <c r="CC76" s="128">
        <f t="shared" si="200"/>
        <v>0</v>
      </c>
      <c r="CD76" s="128">
        <f t="shared" si="200"/>
        <v>0</v>
      </c>
      <c r="CE76" s="128">
        <f t="shared" si="200"/>
        <v>0</v>
      </c>
      <c r="EE76" t="s">
        <v>142</v>
      </c>
      <c r="EG76" t="s">
        <v>169</v>
      </c>
    </row>
    <row r="77" spans="1:141" x14ac:dyDescent="0.25">
      <c r="A77" s="89" t="str">
        <f t="shared" si="197"/>
        <v>TESFareloRUMO</v>
      </c>
      <c r="B77" s="51" t="str">
        <f t="shared" si="198"/>
        <v>N</v>
      </c>
      <c r="C77" s="90" t="s">
        <v>102</v>
      </c>
      <c r="D77" s="90" t="s">
        <v>106</v>
      </c>
      <c r="E77" s="91" t="s">
        <v>106</v>
      </c>
      <c r="F77" s="92" t="s">
        <v>87</v>
      </c>
      <c r="G77" s="91" t="s">
        <v>88</v>
      </c>
      <c r="H77" s="93" t="s">
        <v>89</v>
      </c>
      <c r="I77" s="94">
        <v>0</v>
      </c>
      <c r="J77" s="94">
        <v>0</v>
      </c>
      <c r="K77" s="95">
        <v>0</v>
      </c>
      <c r="L77" s="94">
        <f t="shared" ref="L77:L88" si="201">IF(K77="","",K77-J77)</f>
        <v>0</v>
      </c>
      <c r="M77" s="96"/>
      <c r="N77" s="97"/>
      <c r="O77" s="98"/>
      <c r="P77" s="99"/>
      <c r="Q77" s="97">
        <f t="shared" ref="Q77:Q88" si="202">N77+O77-P77</f>
        <v>0</v>
      </c>
      <c r="R77" s="98"/>
      <c r="S77" s="99"/>
      <c r="T77" s="97">
        <f t="shared" ref="T77:T88" si="203">Q77+R77-S77</f>
        <v>0</v>
      </c>
      <c r="U77" s="98"/>
      <c r="V77" s="100"/>
      <c r="W77" s="97">
        <f t="shared" ref="W77:W88" si="204">T77+U77-V77</f>
        <v>0</v>
      </c>
      <c r="X77" s="98"/>
      <c r="Y77" s="99"/>
      <c r="Z77" s="101">
        <f t="shared" ref="Z77:Z88" si="205">N77+O77+R77+U77+X77</f>
        <v>0</v>
      </c>
      <c r="AA77" s="101">
        <f t="shared" ref="AA77:AA88" si="206">P77+S77+V77+Y77</f>
        <v>0</v>
      </c>
      <c r="AB77" s="102">
        <f t="shared" ref="AB77:AB88" si="207">Z77-AA77</f>
        <v>0</v>
      </c>
      <c r="AC77" s="103"/>
      <c r="AD77" s="104"/>
      <c r="AE77" s="102">
        <f t="shared" ref="AE77:AE88" si="208">AB77+AC77-AD77</f>
        <v>0</v>
      </c>
      <c r="AF77" s="103"/>
      <c r="AG77" s="104"/>
      <c r="AH77" s="102">
        <f t="shared" ref="AH77:AH88" si="209">AE77+AF77-AG77</f>
        <v>0</v>
      </c>
      <c r="AI77" s="103"/>
      <c r="AJ77" s="104"/>
      <c r="AK77" s="102">
        <f t="shared" ref="AK77:AK88" si="210">AH77+AI77-AJ77</f>
        <v>0</v>
      </c>
      <c r="AL77" s="103"/>
      <c r="AM77" s="104"/>
      <c r="AN77" s="101">
        <f t="shared" ref="AN77:AN88" si="211">AB77+AC77+AF77+AI77+AL77</f>
        <v>0</v>
      </c>
      <c r="AO77" s="101">
        <f t="shared" ref="AO77:AO88" si="212">AD77+AG77+AJ77+AM77</f>
        <v>0</v>
      </c>
      <c r="AP77" s="97">
        <f t="shared" ref="AP77:AP88" si="213">AN77-AO77</f>
        <v>0</v>
      </c>
      <c r="AQ77" s="98"/>
      <c r="AR77" s="99"/>
      <c r="AS77" s="97">
        <f t="shared" ref="AS77:AS88" si="214">AP77+AQ77-AR77</f>
        <v>0</v>
      </c>
      <c r="AT77" s="98"/>
      <c r="AU77" s="99"/>
      <c r="AV77" s="97">
        <f t="shared" ref="AV77:AV88" si="215">AS77+AT77-AU77</f>
        <v>0</v>
      </c>
      <c r="AW77" s="98"/>
      <c r="AX77" s="100"/>
      <c r="AY77" s="97">
        <f t="shared" ref="AY77:AY88" si="216">AV77+AW77-AX77</f>
        <v>0</v>
      </c>
      <c r="AZ77" s="98"/>
      <c r="BA77" s="99"/>
      <c r="BB77" s="101">
        <f t="shared" ref="BB77:BB88" si="217">AP77+AQ77+AT77+AW77+AZ77</f>
        <v>0</v>
      </c>
      <c r="BC77" s="101">
        <f t="shared" ref="BC77:BC88" si="218">AR77+AU77+AX77+BA77</f>
        <v>0</v>
      </c>
      <c r="BD77" s="102">
        <f t="shared" ref="BD77:BD88" si="219">BB77-BC77</f>
        <v>0</v>
      </c>
      <c r="BE77" s="103"/>
      <c r="BF77" s="104"/>
      <c r="BG77" s="102">
        <f t="shared" ref="BG77:BG88" si="220">BD77+BE77-BF77</f>
        <v>0</v>
      </c>
      <c r="BH77" s="103"/>
      <c r="BI77" s="104"/>
      <c r="BJ77" s="102">
        <f t="shared" ref="BJ77:BJ88" si="221">BG77+BH77-BI77</f>
        <v>0</v>
      </c>
      <c r="BK77" s="103"/>
      <c r="BL77" s="104"/>
      <c r="BM77" s="102">
        <f t="shared" ref="BM77:BM88" si="222">BJ77+BK77-BL77</f>
        <v>0</v>
      </c>
      <c r="BN77" s="103"/>
      <c r="BO77" s="104"/>
      <c r="BP77" s="101">
        <f t="shared" ref="BP77:BP88" si="223">BD77+BE77+BH77+BK77+BN77</f>
        <v>0</v>
      </c>
      <c r="BQ77" s="101">
        <f t="shared" ref="BQ77:BQ88" si="224">BF77+BI77+BL77+BO77</f>
        <v>0</v>
      </c>
      <c r="BR77" s="97">
        <f t="shared" ref="BR77:BR88" si="225">BP77-BQ77</f>
        <v>0</v>
      </c>
      <c r="BS77" s="98"/>
      <c r="BT77" s="99"/>
      <c r="BU77" s="97">
        <f t="shared" ref="BU77:BU88" si="226">BR77+BS77-BT77</f>
        <v>0</v>
      </c>
      <c r="BV77" s="98"/>
      <c r="BW77" s="99"/>
      <c r="BX77" s="97">
        <f t="shared" ref="BX77:BX88" si="227">BU77+BV77-BW77</f>
        <v>0</v>
      </c>
      <c r="BY77" s="98"/>
      <c r="BZ77" s="100"/>
      <c r="CA77" s="97">
        <f t="shared" ref="CA77:CA88" si="228">BX77+BY77-BZ77</f>
        <v>0</v>
      </c>
      <c r="CB77" s="98"/>
      <c r="CC77" s="99"/>
      <c r="CD77" s="101">
        <f t="shared" ref="CD77:CD88" si="229">BR77+BS77+BV77+BY77+CB77</f>
        <v>0</v>
      </c>
      <c r="CE77" s="101">
        <f t="shared" ref="CE77:CE88" si="230">BT77+BW77+BZ77+CC77</f>
        <v>0</v>
      </c>
      <c r="ED77" t="s">
        <v>102</v>
      </c>
      <c r="EE77" t="s">
        <v>89</v>
      </c>
      <c r="EF77" t="s">
        <v>141</v>
      </c>
      <c r="EG77" t="s">
        <v>269</v>
      </c>
      <c r="EH77" t="s">
        <v>246</v>
      </c>
      <c r="EI77" t="s">
        <v>270</v>
      </c>
      <c r="EJ77" t="s">
        <v>270</v>
      </c>
      <c r="EK77" t="s">
        <v>270</v>
      </c>
    </row>
    <row r="78" spans="1:141" x14ac:dyDescent="0.25">
      <c r="A78" s="89" t="str">
        <f t="shared" si="197"/>
        <v>TESFareloMRS</v>
      </c>
      <c r="B78" s="51" t="str">
        <f t="shared" si="198"/>
        <v>N</v>
      </c>
      <c r="C78" s="105" t="s">
        <v>102</v>
      </c>
      <c r="D78" s="105" t="s">
        <v>106</v>
      </c>
      <c r="E78" s="106" t="s">
        <v>106</v>
      </c>
      <c r="F78" s="107" t="s">
        <v>87</v>
      </c>
      <c r="G78" s="106" t="s">
        <v>88</v>
      </c>
      <c r="H78" s="108" t="s">
        <v>17</v>
      </c>
      <c r="I78" s="109">
        <v>0</v>
      </c>
      <c r="J78" s="109">
        <v>0</v>
      </c>
      <c r="K78" s="110">
        <v>0</v>
      </c>
      <c r="L78" s="109">
        <f t="shared" si="201"/>
        <v>0</v>
      </c>
      <c r="M78" s="111"/>
      <c r="N78" s="112"/>
      <c r="O78" s="113"/>
      <c r="P78" s="114"/>
      <c r="Q78" s="112">
        <f t="shared" si="202"/>
        <v>0</v>
      </c>
      <c r="R78" s="113"/>
      <c r="S78" s="114"/>
      <c r="T78" s="112">
        <f t="shared" si="203"/>
        <v>0</v>
      </c>
      <c r="U78" s="113"/>
      <c r="V78" s="114"/>
      <c r="W78" s="112">
        <f t="shared" si="204"/>
        <v>0</v>
      </c>
      <c r="X78" s="113"/>
      <c r="Y78" s="114"/>
      <c r="Z78" s="115">
        <f t="shared" si="205"/>
        <v>0</v>
      </c>
      <c r="AA78" s="115">
        <f t="shared" si="206"/>
        <v>0</v>
      </c>
      <c r="AB78" s="116">
        <f t="shared" si="207"/>
        <v>0</v>
      </c>
      <c r="AC78" s="117"/>
      <c r="AD78" s="118"/>
      <c r="AE78" s="116">
        <f t="shared" si="208"/>
        <v>0</v>
      </c>
      <c r="AF78" s="117"/>
      <c r="AG78" s="118"/>
      <c r="AH78" s="116">
        <f t="shared" si="209"/>
        <v>0</v>
      </c>
      <c r="AI78" s="117"/>
      <c r="AJ78" s="118"/>
      <c r="AK78" s="116">
        <f t="shared" si="210"/>
        <v>0</v>
      </c>
      <c r="AL78" s="117"/>
      <c r="AM78" s="118"/>
      <c r="AN78" s="115">
        <f t="shared" si="211"/>
        <v>0</v>
      </c>
      <c r="AO78" s="115">
        <f t="shared" si="212"/>
        <v>0</v>
      </c>
      <c r="AP78" s="112">
        <f t="shared" si="213"/>
        <v>0</v>
      </c>
      <c r="AQ78" s="113"/>
      <c r="AR78" s="114"/>
      <c r="AS78" s="112">
        <f t="shared" si="214"/>
        <v>0</v>
      </c>
      <c r="AT78" s="113"/>
      <c r="AU78" s="114"/>
      <c r="AV78" s="112">
        <f t="shared" si="215"/>
        <v>0</v>
      </c>
      <c r="AW78" s="113"/>
      <c r="AX78" s="114"/>
      <c r="AY78" s="112">
        <f t="shared" si="216"/>
        <v>0</v>
      </c>
      <c r="AZ78" s="113"/>
      <c r="BA78" s="114"/>
      <c r="BB78" s="115">
        <f t="shared" si="217"/>
        <v>0</v>
      </c>
      <c r="BC78" s="115">
        <f t="shared" si="218"/>
        <v>0</v>
      </c>
      <c r="BD78" s="116">
        <f t="shared" si="219"/>
        <v>0</v>
      </c>
      <c r="BE78" s="117"/>
      <c r="BF78" s="118"/>
      <c r="BG78" s="116">
        <f t="shared" si="220"/>
        <v>0</v>
      </c>
      <c r="BH78" s="117"/>
      <c r="BI78" s="118"/>
      <c r="BJ78" s="116">
        <f t="shared" si="221"/>
        <v>0</v>
      </c>
      <c r="BK78" s="117"/>
      <c r="BL78" s="118"/>
      <c r="BM78" s="116">
        <f t="shared" si="222"/>
        <v>0</v>
      </c>
      <c r="BN78" s="117"/>
      <c r="BO78" s="118"/>
      <c r="BP78" s="115">
        <f t="shared" si="223"/>
        <v>0</v>
      </c>
      <c r="BQ78" s="115">
        <f t="shared" si="224"/>
        <v>0</v>
      </c>
      <c r="BR78" s="112">
        <f t="shared" si="225"/>
        <v>0</v>
      </c>
      <c r="BS78" s="113"/>
      <c r="BT78" s="114"/>
      <c r="BU78" s="112">
        <f t="shared" si="226"/>
        <v>0</v>
      </c>
      <c r="BV78" s="113"/>
      <c r="BW78" s="114"/>
      <c r="BX78" s="112">
        <f t="shared" si="227"/>
        <v>0</v>
      </c>
      <c r="BY78" s="113"/>
      <c r="BZ78" s="114"/>
      <c r="CA78" s="112">
        <f t="shared" si="228"/>
        <v>0</v>
      </c>
      <c r="CB78" s="113"/>
      <c r="CC78" s="114"/>
      <c r="CD78" s="115">
        <f t="shared" si="229"/>
        <v>0</v>
      </c>
      <c r="CE78" s="115">
        <f t="shared" si="230"/>
        <v>0</v>
      </c>
      <c r="ED78" t="s">
        <v>102</v>
      </c>
      <c r="EE78" t="s">
        <v>17</v>
      </c>
      <c r="EF78" t="s">
        <v>141</v>
      </c>
      <c r="EG78" t="s">
        <v>269</v>
      </c>
      <c r="EH78" t="s">
        <v>248</v>
      </c>
      <c r="EI78" t="s">
        <v>271</v>
      </c>
      <c r="EJ78" t="s">
        <v>272</v>
      </c>
      <c r="EK78" t="s">
        <v>271</v>
      </c>
    </row>
    <row r="79" spans="1:141" x14ac:dyDescent="0.25">
      <c r="A79" s="89" t="str">
        <f t="shared" si="197"/>
        <v>TESFareloVLI</v>
      </c>
      <c r="B79" s="51" t="str">
        <f t="shared" si="198"/>
        <v>N</v>
      </c>
      <c r="C79" s="105" t="s">
        <v>102</v>
      </c>
      <c r="D79" s="105" t="s">
        <v>106</v>
      </c>
      <c r="E79" s="106" t="s">
        <v>106</v>
      </c>
      <c r="F79" s="107" t="s">
        <v>87</v>
      </c>
      <c r="G79" s="106" t="s">
        <v>88</v>
      </c>
      <c r="H79" s="108" t="s">
        <v>90</v>
      </c>
      <c r="I79" s="109">
        <v>0</v>
      </c>
      <c r="J79" s="109">
        <v>0</v>
      </c>
      <c r="K79" s="110">
        <v>0</v>
      </c>
      <c r="L79" s="109">
        <f t="shared" si="201"/>
        <v>0</v>
      </c>
      <c r="M79" s="111"/>
      <c r="N79" s="112"/>
      <c r="O79" s="113"/>
      <c r="P79" s="114"/>
      <c r="Q79" s="112">
        <f t="shared" si="202"/>
        <v>0</v>
      </c>
      <c r="R79" s="113"/>
      <c r="S79" s="114"/>
      <c r="T79" s="112">
        <f t="shared" si="203"/>
        <v>0</v>
      </c>
      <c r="U79" s="113"/>
      <c r="V79" s="114"/>
      <c r="W79" s="112">
        <f t="shared" si="204"/>
        <v>0</v>
      </c>
      <c r="X79" s="113"/>
      <c r="Y79" s="114"/>
      <c r="Z79" s="115">
        <f t="shared" si="205"/>
        <v>0</v>
      </c>
      <c r="AA79" s="115">
        <f t="shared" si="206"/>
        <v>0</v>
      </c>
      <c r="AB79" s="116">
        <f t="shared" si="207"/>
        <v>0</v>
      </c>
      <c r="AC79" s="117"/>
      <c r="AD79" s="118"/>
      <c r="AE79" s="116">
        <f t="shared" si="208"/>
        <v>0</v>
      </c>
      <c r="AF79" s="117"/>
      <c r="AG79" s="118"/>
      <c r="AH79" s="116">
        <f t="shared" si="209"/>
        <v>0</v>
      </c>
      <c r="AI79" s="117"/>
      <c r="AJ79" s="118"/>
      <c r="AK79" s="116">
        <f t="shared" si="210"/>
        <v>0</v>
      </c>
      <c r="AL79" s="117"/>
      <c r="AM79" s="118"/>
      <c r="AN79" s="115">
        <f t="shared" si="211"/>
        <v>0</v>
      </c>
      <c r="AO79" s="115">
        <f t="shared" si="212"/>
        <v>0</v>
      </c>
      <c r="AP79" s="112">
        <f t="shared" si="213"/>
        <v>0</v>
      </c>
      <c r="AQ79" s="113"/>
      <c r="AR79" s="114"/>
      <c r="AS79" s="112">
        <f t="shared" si="214"/>
        <v>0</v>
      </c>
      <c r="AT79" s="113"/>
      <c r="AU79" s="114"/>
      <c r="AV79" s="112">
        <f t="shared" si="215"/>
        <v>0</v>
      </c>
      <c r="AW79" s="113"/>
      <c r="AX79" s="114"/>
      <c r="AY79" s="112">
        <f t="shared" si="216"/>
        <v>0</v>
      </c>
      <c r="AZ79" s="113"/>
      <c r="BA79" s="114"/>
      <c r="BB79" s="115">
        <f t="shared" si="217"/>
        <v>0</v>
      </c>
      <c r="BC79" s="115">
        <f t="shared" si="218"/>
        <v>0</v>
      </c>
      <c r="BD79" s="116">
        <f t="shared" si="219"/>
        <v>0</v>
      </c>
      <c r="BE79" s="117"/>
      <c r="BF79" s="118"/>
      <c r="BG79" s="116">
        <f t="shared" si="220"/>
        <v>0</v>
      </c>
      <c r="BH79" s="117"/>
      <c r="BI79" s="118"/>
      <c r="BJ79" s="116">
        <f t="shared" si="221"/>
        <v>0</v>
      </c>
      <c r="BK79" s="117"/>
      <c r="BL79" s="118"/>
      <c r="BM79" s="116">
        <f t="shared" si="222"/>
        <v>0</v>
      </c>
      <c r="BN79" s="117"/>
      <c r="BO79" s="118"/>
      <c r="BP79" s="115">
        <f t="shared" si="223"/>
        <v>0</v>
      </c>
      <c r="BQ79" s="115">
        <f t="shared" si="224"/>
        <v>0</v>
      </c>
      <c r="BR79" s="112">
        <f t="shared" si="225"/>
        <v>0</v>
      </c>
      <c r="BS79" s="113"/>
      <c r="BT79" s="114"/>
      <c r="BU79" s="112">
        <f t="shared" si="226"/>
        <v>0</v>
      </c>
      <c r="BV79" s="113"/>
      <c r="BW79" s="114"/>
      <c r="BX79" s="112">
        <f t="shared" si="227"/>
        <v>0</v>
      </c>
      <c r="BY79" s="113"/>
      <c r="BZ79" s="114"/>
      <c r="CA79" s="112">
        <f t="shared" si="228"/>
        <v>0</v>
      </c>
      <c r="CB79" s="113"/>
      <c r="CC79" s="114"/>
      <c r="CD79" s="115">
        <f t="shared" si="229"/>
        <v>0</v>
      </c>
      <c r="CE79" s="115">
        <f t="shared" si="230"/>
        <v>0</v>
      </c>
      <c r="ED79" t="s">
        <v>102</v>
      </c>
      <c r="EE79" t="s">
        <v>90</v>
      </c>
      <c r="EF79" t="s">
        <v>141</v>
      </c>
      <c r="EG79" t="s">
        <v>269</v>
      </c>
      <c r="EH79" t="s">
        <v>251</v>
      </c>
      <c r="EI79" t="s">
        <v>273</v>
      </c>
      <c r="EJ79" t="s">
        <v>274</v>
      </c>
      <c r="EK79" t="s">
        <v>273</v>
      </c>
    </row>
    <row r="80" spans="1:141" x14ac:dyDescent="0.25">
      <c r="A80" s="89" t="str">
        <f t="shared" si="197"/>
        <v>TESMilhoRUMO</v>
      </c>
      <c r="B80" s="51" t="str">
        <f t="shared" si="198"/>
        <v>N</v>
      </c>
      <c r="C80" s="90" t="s">
        <v>102</v>
      </c>
      <c r="D80" s="90" t="s">
        <v>106</v>
      </c>
      <c r="E80" s="91" t="s">
        <v>106</v>
      </c>
      <c r="F80" s="92" t="s">
        <v>87</v>
      </c>
      <c r="G80" s="91" t="s">
        <v>91</v>
      </c>
      <c r="H80" s="93" t="s">
        <v>89</v>
      </c>
      <c r="I80" s="94">
        <v>0</v>
      </c>
      <c r="J80" s="94">
        <v>0</v>
      </c>
      <c r="K80" s="95">
        <v>0</v>
      </c>
      <c r="L80" s="94">
        <f t="shared" si="201"/>
        <v>0</v>
      </c>
      <c r="M80" s="96"/>
      <c r="N80" s="97"/>
      <c r="O80" s="98"/>
      <c r="P80" s="99"/>
      <c r="Q80" s="97">
        <f t="shared" si="202"/>
        <v>0</v>
      </c>
      <c r="R80" s="98"/>
      <c r="S80" s="99"/>
      <c r="T80" s="97">
        <f t="shared" si="203"/>
        <v>0</v>
      </c>
      <c r="U80" s="98"/>
      <c r="V80" s="100"/>
      <c r="W80" s="97">
        <f t="shared" si="204"/>
        <v>0</v>
      </c>
      <c r="X80" s="98"/>
      <c r="Y80" s="99"/>
      <c r="Z80" s="101">
        <f t="shared" si="205"/>
        <v>0</v>
      </c>
      <c r="AA80" s="101">
        <f t="shared" si="206"/>
        <v>0</v>
      </c>
      <c r="AB80" s="102">
        <f t="shared" si="207"/>
        <v>0</v>
      </c>
      <c r="AC80" s="103"/>
      <c r="AD80" s="104"/>
      <c r="AE80" s="102">
        <f t="shared" si="208"/>
        <v>0</v>
      </c>
      <c r="AF80" s="103"/>
      <c r="AG80" s="104"/>
      <c r="AH80" s="102">
        <f t="shared" si="209"/>
        <v>0</v>
      </c>
      <c r="AI80" s="103"/>
      <c r="AJ80" s="104"/>
      <c r="AK80" s="102">
        <f t="shared" si="210"/>
        <v>0</v>
      </c>
      <c r="AL80" s="103"/>
      <c r="AM80" s="104"/>
      <c r="AN80" s="101">
        <f t="shared" si="211"/>
        <v>0</v>
      </c>
      <c r="AO80" s="101">
        <f t="shared" si="212"/>
        <v>0</v>
      </c>
      <c r="AP80" s="97">
        <f t="shared" si="213"/>
        <v>0</v>
      </c>
      <c r="AQ80" s="98"/>
      <c r="AR80" s="99"/>
      <c r="AS80" s="97">
        <f t="shared" si="214"/>
        <v>0</v>
      </c>
      <c r="AT80" s="98"/>
      <c r="AU80" s="99"/>
      <c r="AV80" s="97">
        <f t="shared" si="215"/>
        <v>0</v>
      </c>
      <c r="AW80" s="98"/>
      <c r="AX80" s="100"/>
      <c r="AY80" s="97">
        <f t="shared" si="216"/>
        <v>0</v>
      </c>
      <c r="AZ80" s="98"/>
      <c r="BA80" s="99"/>
      <c r="BB80" s="101">
        <f t="shared" si="217"/>
        <v>0</v>
      </c>
      <c r="BC80" s="101">
        <f t="shared" si="218"/>
        <v>0</v>
      </c>
      <c r="BD80" s="102">
        <f t="shared" si="219"/>
        <v>0</v>
      </c>
      <c r="BE80" s="103"/>
      <c r="BF80" s="104"/>
      <c r="BG80" s="102">
        <f t="shared" si="220"/>
        <v>0</v>
      </c>
      <c r="BH80" s="103"/>
      <c r="BI80" s="104"/>
      <c r="BJ80" s="102">
        <f t="shared" si="221"/>
        <v>0</v>
      </c>
      <c r="BK80" s="103"/>
      <c r="BL80" s="104"/>
      <c r="BM80" s="102">
        <f t="shared" si="222"/>
        <v>0</v>
      </c>
      <c r="BN80" s="103"/>
      <c r="BO80" s="104"/>
      <c r="BP80" s="101">
        <f t="shared" si="223"/>
        <v>0</v>
      </c>
      <c r="BQ80" s="101">
        <f t="shared" si="224"/>
        <v>0</v>
      </c>
      <c r="BR80" s="97">
        <f t="shared" si="225"/>
        <v>0</v>
      </c>
      <c r="BS80" s="98"/>
      <c r="BT80" s="99"/>
      <c r="BU80" s="97">
        <f t="shared" si="226"/>
        <v>0</v>
      </c>
      <c r="BV80" s="98"/>
      <c r="BW80" s="99"/>
      <c r="BX80" s="97">
        <f t="shared" si="227"/>
        <v>0</v>
      </c>
      <c r="BY80" s="98"/>
      <c r="BZ80" s="100"/>
      <c r="CA80" s="97">
        <f t="shared" si="228"/>
        <v>0</v>
      </c>
      <c r="CB80" s="98"/>
      <c r="CC80" s="99"/>
      <c r="CD80" s="101">
        <f t="shared" si="229"/>
        <v>0</v>
      </c>
      <c r="CE80" s="101">
        <f t="shared" si="230"/>
        <v>0</v>
      </c>
      <c r="ED80" t="s">
        <v>102</v>
      </c>
      <c r="EE80" t="s">
        <v>89</v>
      </c>
      <c r="EF80" t="s">
        <v>141</v>
      </c>
      <c r="EG80" t="s">
        <v>275</v>
      </c>
      <c r="EH80" t="s">
        <v>246</v>
      </c>
      <c r="EI80" t="s">
        <v>276</v>
      </c>
      <c r="EJ80" t="s">
        <v>276</v>
      </c>
      <c r="EK80" t="s">
        <v>276</v>
      </c>
    </row>
    <row r="81" spans="1:141" x14ac:dyDescent="0.25">
      <c r="A81" s="89" t="str">
        <f t="shared" si="197"/>
        <v>TESMilhoMRS</v>
      </c>
      <c r="B81" s="51" t="str">
        <f t="shared" si="198"/>
        <v>N</v>
      </c>
      <c r="C81" s="105" t="s">
        <v>102</v>
      </c>
      <c r="D81" s="105" t="s">
        <v>106</v>
      </c>
      <c r="E81" s="106" t="s">
        <v>106</v>
      </c>
      <c r="F81" s="107" t="s">
        <v>87</v>
      </c>
      <c r="G81" s="106" t="s">
        <v>91</v>
      </c>
      <c r="H81" s="108" t="s">
        <v>17</v>
      </c>
      <c r="I81" s="109">
        <v>0</v>
      </c>
      <c r="J81" s="109">
        <v>0</v>
      </c>
      <c r="K81" s="110">
        <v>0</v>
      </c>
      <c r="L81" s="109">
        <f t="shared" si="201"/>
        <v>0</v>
      </c>
      <c r="M81" s="111"/>
      <c r="N81" s="112"/>
      <c r="O81" s="113"/>
      <c r="P81" s="114"/>
      <c r="Q81" s="112">
        <f t="shared" si="202"/>
        <v>0</v>
      </c>
      <c r="R81" s="113"/>
      <c r="S81" s="114"/>
      <c r="T81" s="112">
        <f t="shared" si="203"/>
        <v>0</v>
      </c>
      <c r="U81" s="113"/>
      <c r="V81" s="114"/>
      <c r="W81" s="112">
        <f t="shared" si="204"/>
        <v>0</v>
      </c>
      <c r="X81" s="113"/>
      <c r="Y81" s="114"/>
      <c r="Z81" s="115">
        <f t="shared" si="205"/>
        <v>0</v>
      </c>
      <c r="AA81" s="115">
        <f t="shared" si="206"/>
        <v>0</v>
      </c>
      <c r="AB81" s="116">
        <f t="shared" si="207"/>
        <v>0</v>
      </c>
      <c r="AC81" s="117"/>
      <c r="AD81" s="118"/>
      <c r="AE81" s="116">
        <f t="shared" si="208"/>
        <v>0</v>
      </c>
      <c r="AF81" s="117"/>
      <c r="AG81" s="118"/>
      <c r="AH81" s="116">
        <f t="shared" si="209"/>
        <v>0</v>
      </c>
      <c r="AI81" s="117"/>
      <c r="AJ81" s="118"/>
      <c r="AK81" s="116">
        <f t="shared" si="210"/>
        <v>0</v>
      </c>
      <c r="AL81" s="117"/>
      <c r="AM81" s="118"/>
      <c r="AN81" s="115">
        <f t="shared" si="211"/>
        <v>0</v>
      </c>
      <c r="AO81" s="115">
        <f t="shared" si="212"/>
        <v>0</v>
      </c>
      <c r="AP81" s="112">
        <f t="shared" si="213"/>
        <v>0</v>
      </c>
      <c r="AQ81" s="113"/>
      <c r="AR81" s="114"/>
      <c r="AS81" s="112">
        <f t="shared" si="214"/>
        <v>0</v>
      </c>
      <c r="AT81" s="113"/>
      <c r="AU81" s="114"/>
      <c r="AV81" s="112">
        <f t="shared" si="215"/>
        <v>0</v>
      </c>
      <c r="AW81" s="113"/>
      <c r="AX81" s="114"/>
      <c r="AY81" s="112">
        <f t="shared" si="216"/>
        <v>0</v>
      </c>
      <c r="AZ81" s="113"/>
      <c r="BA81" s="114"/>
      <c r="BB81" s="115">
        <f t="shared" si="217"/>
        <v>0</v>
      </c>
      <c r="BC81" s="115">
        <f t="shared" si="218"/>
        <v>0</v>
      </c>
      <c r="BD81" s="116">
        <f t="shared" si="219"/>
        <v>0</v>
      </c>
      <c r="BE81" s="117"/>
      <c r="BF81" s="118"/>
      <c r="BG81" s="116">
        <f t="shared" si="220"/>
        <v>0</v>
      </c>
      <c r="BH81" s="117"/>
      <c r="BI81" s="118"/>
      <c r="BJ81" s="116">
        <f t="shared" si="221"/>
        <v>0</v>
      </c>
      <c r="BK81" s="117"/>
      <c r="BL81" s="118"/>
      <c r="BM81" s="116">
        <f t="shared" si="222"/>
        <v>0</v>
      </c>
      <c r="BN81" s="117"/>
      <c r="BO81" s="118"/>
      <c r="BP81" s="115">
        <f t="shared" si="223"/>
        <v>0</v>
      </c>
      <c r="BQ81" s="115">
        <f t="shared" si="224"/>
        <v>0</v>
      </c>
      <c r="BR81" s="112">
        <f t="shared" si="225"/>
        <v>0</v>
      </c>
      <c r="BS81" s="113"/>
      <c r="BT81" s="114"/>
      <c r="BU81" s="112">
        <f t="shared" si="226"/>
        <v>0</v>
      </c>
      <c r="BV81" s="113"/>
      <c r="BW81" s="114"/>
      <c r="BX81" s="112">
        <f t="shared" si="227"/>
        <v>0</v>
      </c>
      <c r="BY81" s="113"/>
      <c r="BZ81" s="114"/>
      <c r="CA81" s="112">
        <f t="shared" si="228"/>
        <v>0</v>
      </c>
      <c r="CB81" s="113"/>
      <c r="CC81" s="114"/>
      <c r="CD81" s="115">
        <f t="shared" si="229"/>
        <v>0</v>
      </c>
      <c r="CE81" s="115">
        <f t="shared" si="230"/>
        <v>0</v>
      </c>
      <c r="ED81" t="s">
        <v>102</v>
      </c>
      <c r="EE81" t="s">
        <v>17</v>
      </c>
      <c r="EF81" t="s">
        <v>141</v>
      </c>
      <c r="EG81" t="s">
        <v>275</v>
      </c>
      <c r="EH81" t="s">
        <v>248</v>
      </c>
      <c r="EI81" t="s">
        <v>277</v>
      </c>
      <c r="EJ81" t="s">
        <v>272</v>
      </c>
      <c r="EK81" t="s">
        <v>277</v>
      </c>
    </row>
    <row r="82" spans="1:141" x14ac:dyDescent="0.25">
      <c r="A82" s="89" t="str">
        <f t="shared" si="197"/>
        <v>TESMilhoVLI</v>
      </c>
      <c r="B82" s="51" t="str">
        <f t="shared" si="198"/>
        <v>N</v>
      </c>
      <c r="C82" s="105" t="s">
        <v>102</v>
      </c>
      <c r="D82" s="105" t="s">
        <v>106</v>
      </c>
      <c r="E82" s="106" t="s">
        <v>106</v>
      </c>
      <c r="F82" s="107" t="s">
        <v>87</v>
      </c>
      <c r="G82" s="106" t="s">
        <v>91</v>
      </c>
      <c r="H82" s="108" t="s">
        <v>90</v>
      </c>
      <c r="I82" s="109">
        <v>0</v>
      </c>
      <c r="J82" s="109">
        <v>0</v>
      </c>
      <c r="K82" s="110">
        <v>0</v>
      </c>
      <c r="L82" s="109">
        <f t="shared" si="201"/>
        <v>0</v>
      </c>
      <c r="M82" s="111"/>
      <c r="N82" s="112"/>
      <c r="O82" s="113"/>
      <c r="P82" s="114"/>
      <c r="Q82" s="112">
        <f t="shared" si="202"/>
        <v>0</v>
      </c>
      <c r="R82" s="113"/>
      <c r="S82" s="114"/>
      <c r="T82" s="112">
        <f t="shared" si="203"/>
        <v>0</v>
      </c>
      <c r="U82" s="113"/>
      <c r="V82" s="114"/>
      <c r="W82" s="112">
        <f t="shared" si="204"/>
        <v>0</v>
      </c>
      <c r="X82" s="113"/>
      <c r="Y82" s="114"/>
      <c r="Z82" s="115">
        <f t="shared" si="205"/>
        <v>0</v>
      </c>
      <c r="AA82" s="115">
        <f t="shared" si="206"/>
        <v>0</v>
      </c>
      <c r="AB82" s="116">
        <f t="shared" si="207"/>
        <v>0</v>
      </c>
      <c r="AC82" s="117"/>
      <c r="AD82" s="118"/>
      <c r="AE82" s="116">
        <f t="shared" si="208"/>
        <v>0</v>
      </c>
      <c r="AF82" s="117"/>
      <c r="AG82" s="118"/>
      <c r="AH82" s="116">
        <f t="shared" si="209"/>
        <v>0</v>
      </c>
      <c r="AI82" s="117"/>
      <c r="AJ82" s="118"/>
      <c r="AK82" s="116">
        <f t="shared" si="210"/>
        <v>0</v>
      </c>
      <c r="AL82" s="117"/>
      <c r="AM82" s="118"/>
      <c r="AN82" s="115">
        <f t="shared" si="211"/>
        <v>0</v>
      </c>
      <c r="AO82" s="115">
        <f t="shared" si="212"/>
        <v>0</v>
      </c>
      <c r="AP82" s="112">
        <f t="shared" si="213"/>
        <v>0</v>
      </c>
      <c r="AQ82" s="113"/>
      <c r="AR82" s="114"/>
      <c r="AS82" s="112">
        <f t="shared" si="214"/>
        <v>0</v>
      </c>
      <c r="AT82" s="113"/>
      <c r="AU82" s="114"/>
      <c r="AV82" s="112">
        <f t="shared" si="215"/>
        <v>0</v>
      </c>
      <c r="AW82" s="113"/>
      <c r="AX82" s="114"/>
      <c r="AY82" s="112">
        <f t="shared" si="216"/>
        <v>0</v>
      </c>
      <c r="AZ82" s="113"/>
      <c r="BA82" s="114"/>
      <c r="BB82" s="115">
        <f t="shared" si="217"/>
        <v>0</v>
      </c>
      <c r="BC82" s="115">
        <f t="shared" si="218"/>
        <v>0</v>
      </c>
      <c r="BD82" s="116">
        <f t="shared" si="219"/>
        <v>0</v>
      </c>
      <c r="BE82" s="117"/>
      <c r="BF82" s="118"/>
      <c r="BG82" s="116">
        <f t="shared" si="220"/>
        <v>0</v>
      </c>
      <c r="BH82" s="117"/>
      <c r="BI82" s="118"/>
      <c r="BJ82" s="116">
        <f t="shared" si="221"/>
        <v>0</v>
      </c>
      <c r="BK82" s="117"/>
      <c r="BL82" s="118"/>
      <c r="BM82" s="116">
        <f t="shared" si="222"/>
        <v>0</v>
      </c>
      <c r="BN82" s="117"/>
      <c r="BO82" s="118"/>
      <c r="BP82" s="115">
        <f t="shared" si="223"/>
        <v>0</v>
      </c>
      <c r="BQ82" s="115">
        <f t="shared" si="224"/>
        <v>0</v>
      </c>
      <c r="BR82" s="112">
        <f t="shared" si="225"/>
        <v>0</v>
      </c>
      <c r="BS82" s="113"/>
      <c r="BT82" s="114"/>
      <c r="BU82" s="112">
        <f t="shared" si="226"/>
        <v>0</v>
      </c>
      <c r="BV82" s="113"/>
      <c r="BW82" s="114"/>
      <c r="BX82" s="112">
        <f t="shared" si="227"/>
        <v>0</v>
      </c>
      <c r="BY82" s="113"/>
      <c r="BZ82" s="114"/>
      <c r="CA82" s="112">
        <f t="shared" si="228"/>
        <v>0</v>
      </c>
      <c r="CB82" s="113"/>
      <c r="CC82" s="114"/>
      <c r="CD82" s="115">
        <f t="shared" si="229"/>
        <v>0</v>
      </c>
      <c r="CE82" s="115">
        <f t="shared" si="230"/>
        <v>0</v>
      </c>
      <c r="ED82" t="s">
        <v>102</v>
      </c>
      <c r="EE82" t="s">
        <v>90</v>
      </c>
      <c r="EF82" t="s">
        <v>141</v>
      </c>
      <c r="EG82" t="s">
        <v>275</v>
      </c>
      <c r="EH82" t="s">
        <v>251</v>
      </c>
      <c r="EI82" t="s">
        <v>278</v>
      </c>
      <c r="EJ82" t="s">
        <v>274</v>
      </c>
      <c r="EK82" t="s">
        <v>278</v>
      </c>
    </row>
    <row r="83" spans="1:141" x14ac:dyDescent="0.25">
      <c r="A83" s="89" t="str">
        <f t="shared" si="197"/>
        <v>TESSojaRUMO</v>
      </c>
      <c r="B83" s="51" t="str">
        <f t="shared" si="198"/>
        <v>N</v>
      </c>
      <c r="C83" s="90" t="s">
        <v>102</v>
      </c>
      <c r="D83" s="90" t="s">
        <v>106</v>
      </c>
      <c r="E83" s="91" t="s">
        <v>106</v>
      </c>
      <c r="F83" s="92" t="s">
        <v>87</v>
      </c>
      <c r="G83" s="91" t="s">
        <v>92</v>
      </c>
      <c r="H83" s="93" t="s">
        <v>89</v>
      </c>
      <c r="I83" s="94">
        <v>0</v>
      </c>
      <c r="J83" s="94">
        <v>0</v>
      </c>
      <c r="K83" s="95">
        <v>0</v>
      </c>
      <c r="L83" s="94">
        <f t="shared" si="201"/>
        <v>0</v>
      </c>
      <c r="M83" s="96"/>
      <c r="N83" s="97"/>
      <c r="O83" s="98"/>
      <c r="P83" s="99"/>
      <c r="Q83" s="97">
        <f t="shared" si="202"/>
        <v>0</v>
      </c>
      <c r="R83" s="98"/>
      <c r="S83" s="99"/>
      <c r="T83" s="97">
        <f t="shared" si="203"/>
        <v>0</v>
      </c>
      <c r="U83" s="98"/>
      <c r="V83" s="100"/>
      <c r="W83" s="97">
        <f t="shared" si="204"/>
        <v>0</v>
      </c>
      <c r="X83" s="98"/>
      <c r="Y83" s="99"/>
      <c r="Z83" s="101">
        <f t="shared" si="205"/>
        <v>0</v>
      </c>
      <c r="AA83" s="101">
        <f t="shared" si="206"/>
        <v>0</v>
      </c>
      <c r="AB83" s="102">
        <f t="shared" si="207"/>
        <v>0</v>
      </c>
      <c r="AC83" s="103"/>
      <c r="AD83" s="104"/>
      <c r="AE83" s="102">
        <f t="shared" si="208"/>
        <v>0</v>
      </c>
      <c r="AF83" s="103"/>
      <c r="AG83" s="104"/>
      <c r="AH83" s="102">
        <f t="shared" si="209"/>
        <v>0</v>
      </c>
      <c r="AI83" s="103"/>
      <c r="AJ83" s="104"/>
      <c r="AK83" s="102">
        <f t="shared" si="210"/>
        <v>0</v>
      </c>
      <c r="AL83" s="103"/>
      <c r="AM83" s="104"/>
      <c r="AN83" s="101">
        <f t="shared" si="211"/>
        <v>0</v>
      </c>
      <c r="AO83" s="101">
        <f t="shared" si="212"/>
        <v>0</v>
      </c>
      <c r="AP83" s="97">
        <f t="shared" si="213"/>
        <v>0</v>
      </c>
      <c r="AQ83" s="98"/>
      <c r="AR83" s="99"/>
      <c r="AS83" s="97">
        <f t="shared" si="214"/>
        <v>0</v>
      </c>
      <c r="AT83" s="98"/>
      <c r="AU83" s="99"/>
      <c r="AV83" s="97">
        <f t="shared" si="215"/>
        <v>0</v>
      </c>
      <c r="AW83" s="98"/>
      <c r="AX83" s="100"/>
      <c r="AY83" s="97">
        <f t="shared" si="216"/>
        <v>0</v>
      </c>
      <c r="AZ83" s="98"/>
      <c r="BA83" s="99"/>
      <c r="BB83" s="101">
        <f t="shared" si="217"/>
        <v>0</v>
      </c>
      <c r="BC83" s="101">
        <f t="shared" si="218"/>
        <v>0</v>
      </c>
      <c r="BD83" s="102">
        <f t="shared" si="219"/>
        <v>0</v>
      </c>
      <c r="BE83" s="103"/>
      <c r="BF83" s="104"/>
      <c r="BG83" s="102">
        <f t="shared" si="220"/>
        <v>0</v>
      </c>
      <c r="BH83" s="103"/>
      <c r="BI83" s="104"/>
      <c r="BJ83" s="102">
        <f t="shared" si="221"/>
        <v>0</v>
      </c>
      <c r="BK83" s="103"/>
      <c r="BL83" s="104"/>
      <c r="BM83" s="102">
        <f t="shared" si="222"/>
        <v>0</v>
      </c>
      <c r="BN83" s="103"/>
      <c r="BO83" s="104"/>
      <c r="BP83" s="101">
        <f t="shared" si="223"/>
        <v>0</v>
      </c>
      <c r="BQ83" s="101">
        <f t="shared" si="224"/>
        <v>0</v>
      </c>
      <c r="BR83" s="97">
        <f t="shared" si="225"/>
        <v>0</v>
      </c>
      <c r="BS83" s="98"/>
      <c r="BT83" s="99"/>
      <c r="BU83" s="97">
        <f t="shared" si="226"/>
        <v>0</v>
      </c>
      <c r="BV83" s="98"/>
      <c r="BW83" s="99"/>
      <c r="BX83" s="97">
        <f t="shared" si="227"/>
        <v>0</v>
      </c>
      <c r="BY83" s="98"/>
      <c r="BZ83" s="100"/>
      <c r="CA83" s="97">
        <f t="shared" si="228"/>
        <v>0</v>
      </c>
      <c r="CB83" s="98"/>
      <c r="CC83" s="99"/>
      <c r="CD83" s="101">
        <f t="shared" si="229"/>
        <v>0</v>
      </c>
      <c r="CE83" s="101">
        <f t="shared" si="230"/>
        <v>0</v>
      </c>
      <c r="ED83" t="s">
        <v>102</v>
      </c>
      <c r="EE83" t="s">
        <v>89</v>
      </c>
      <c r="EF83" t="s">
        <v>141</v>
      </c>
      <c r="EG83" t="s">
        <v>279</v>
      </c>
      <c r="EH83" t="s">
        <v>246</v>
      </c>
      <c r="EI83" t="s">
        <v>280</v>
      </c>
      <c r="EJ83" t="s">
        <v>280</v>
      </c>
      <c r="EK83" t="s">
        <v>280</v>
      </c>
    </row>
    <row r="84" spans="1:141" x14ac:dyDescent="0.25">
      <c r="A84" s="89" t="str">
        <f t="shared" si="197"/>
        <v>TESSojaMRS</v>
      </c>
      <c r="B84" s="51" t="str">
        <f t="shared" si="198"/>
        <v>N</v>
      </c>
      <c r="C84" s="105" t="s">
        <v>102</v>
      </c>
      <c r="D84" s="105" t="s">
        <v>106</v>
      </c>
      <c r="E84" s="106" t="s">
        <v>106</v>
      </c>
      <c r="F84" s="107" t="s">
        <v>87</v>
      </c>
      <c r="G84" s="106" t="s">
        <v>92</v>
      </c>
      <c r="H84" s="108" t="s">
        <v>17</v>
      </c>
      <c r="I84" s="109">
        <v>38</v>
      </c>
      <c r="J84" s="109">
        <v>38</v>
      </c>
      <c r="K84" s="110">
        <v>0</v>
      </c>
      <c r="L84" s="109">
        <f t="shared" si="201"/>
        <v>-38</v>
      </c>
      <c r="M84" s="111"/>
      <c r="N84" s="112"/>
      <c r="O84" s="113"/>
      <c r="P84" s="114"/>
      <c r="Q84" s="112">
        <f t="shared" si="202"/>
        <v>0</v>
      </c>
      <c r="R84" s="113"/>
      <c r="S84" s="114"/>
      <c r="T84" s="112">
        <f t="shared" si="203"/>
        <v>0</v>
      </c>
      <c r="U84" s="113"/>
      <c r="V84" s="114"/>
      <c r="W84" s="112">
        <f t="shared" si="204"/>
        <v>0</v>
      </c>
      <c r="X84" s="113"/>
      <c r="Y84" s="114"/>
      <c r="Z84" s="115">
        <f t="shared" si="205"/>
        <v>0</v>
      </c>
      <c r="AA84" s="115">
        <f t="shared" si="206"/>
        <v>0</v>
      </c>
      <c r="AB84" s="116">
        <f t="shared" si="207"/>
        <v>0</v>
      </c>
      <c r="AC84" s="117"/>
      <c r="AD84" s="118"/>
      <c r="AE84" s="116">
        <f t="shared" si="208"/>
        <v>0</v>
      </c>
      <c r="AF84" s="117"/>
      <c r="AG84" s="118"/>
      <c r="AH84" s="116">
        <f t="shared" si="209"/>
        <v>0</v>
      </c>
      <c r="AI84" s="117"/>
      <c r="AJ84" s="118"/>
      <c r="AK84" s="116">
        <f t="shared" si="210"/>
        <v>0</v>
      </c>
      <c r="AL84" s="117"/>
      <c r="AM84" s="118"/>
      <c r="AN84" s="115">
        <f t="shared" si="211"/>
        <v>0</v>
      </c>
      <c r="AO84" s="115">
        <f t="shared" si="212"/>
        <v>0</v>
      </c>
      <c r="AP84" s="112">
        <f t="shared" si="213"/>
        <v>0</v>
      </c>
      <c r="AQ84" s="113"/>
      <c r="AR84" s="114"/>
      <c r="AS84" s="112">
        <f t="shared" si="214"/>
        <v>0</v>
      </c>
      <c r="AT84" s="113"/>
      <c r="AU84" s="114"/>
      <c r="AV84" s="112">
        <f t="shared" si="215"/>
        <v>0</v>
      </c>
      <c r="AW84" s="113"/>
      <c r="AX84" s="114"/>
      <c r="AY84" s="112">
        <f t="shared" si="216"/>
        <v>0</v>
      </c>
      <c r="AZ84" s="113"/>
      <c r="BA84" s="114"/>
      <c r="BB84" s="115">
        <f t="shared" si="217"/>
        <v>0</v>
      </c>
      <c r="BC84" s="115">
        <f t="shared" si="218"/>
        <v>0</v>
      </c>
      <c r="BD84" s="116">
        <f t="shared" si="219"/>
        <v>0</v>
      </c>
      <c r="BE84" s="117"/>
      <c r="BF84" s="118"/>
      <c r="BG84" s="116">
        <f t="shared" si="220"/>
        <v>0</v>
      </c>
      <c r="BH84" s="117"/>
      <c r="BI84" s="118"/>
      <c r="BJ84" s="116">
        <f t="shared" si="221"/>
        <v>0</v>
      </c>
      <c r="BK84" s="117"/>
      <c r="BL84" s="118"/>
      <c r="BM84" s="116">
        <f t="shared" si="222"/>
        <v>0</v>
      </c>
      <c r="BN84" s="117"/>
      <c r="BO84" s="118"/>
      <c r="BP84" s="115">
        <f t="shared" si="223"/>
        <v>0</v>
      </c>
      <c r="BQ84" s="115">
        <f t="shared" si="224"/>
        <v>0</v>
      </c>
      <c r="BR84" s="112">
        <f t="shared" si="225"/>
        <v>0</v>
      </c>
      <c r="BS84" s="113"/>
      <c r="BT84" s="114"/>
      <c r="BU84" s="112">
        <f t="shared" si="226"/>
        <v>0</v>
      </c>
      <c r="BV84" s="113"/>
      <c r="BW84" s="114"/>
      <c r="BX84" s="112">
        <f t="shared" si="227"/>
        <v>0</v>
      </c>
      <c r="BY84" s="113"/>
      <c r="BZ84" s="114"/>
      <c r="CA84" s="112">
        <f t="shared" si="228"/>
        <v>0</v>
      </c>
      <c r="CB84" s="113"/>
      <c r="CC84" s="114"/>
      <c r="CD84" s="115">
        <f t="shared" si="229"/>
        <v>0</v>
      </c>
      <c r="CE84" s="115">
        <f t="shared" si="230"/>
        <v>0</v>
      </c>
      <c r="ED84" t="s">
        <v>102</v>
      </c>
      <c r="EE84" t="s">
        <v>17</v>
      </c>
      <c r="EF84" t="s">
        <v>141</v>
      </c>
      <c r="EG84" t="s">
        <v>279</v>
      </c>
      <c r="EH84" t="s">
        <v>248</v>
      </c>
      <c r="EI84" t="s">
        <v>281</v>
      </c>
      <c r="EJ84" t="s">
        <v>272</v>
      </c>
      <c r="EK84" t="s">
        <v>281</v>
      </c>
    </row>
    <row r="85" spans="1:141" x14ac:dyDescent="0.25">
      <c r="A85" s="89" t="str">
        <f t="shared" si="197"/>
        <v>TESSojaVLI</v>
      </c>
      <c r="B85" s="51" t="str">
        <f t="shared" si="198"/>
        <v>N</v>
      </c>
      <c r="C85" s="105" t="s">
        <v>102</v>
      </c>
      <c r="D85" s="105" t="s">
        <v>106</v>
      </c>
      <c r="E85" s="106" t="s">
        <v>106</v>
      </c>
      <c r="F85" s="107" t="s">
        <v>87</v>
      </c>
      <c r="G85" s="106" t="s">
        <v>92</v>
      </c>
      <c r="H85" s="108" t="s">
        <v>90</v>
      </c>
      <c r="I85" s="109">
        <v>0</v>
      </c>
      <c r="J85" s="109">
        <v>0</v>
      </c>
      <c r="K85" s="110">
        <v>0</v>
      </c>
      <c r="L85" s="109">
        <f t="shared" si="201"/>
        <v>0</v>
      </c>
      <c r="M85" s="111"/>
      <c r="N85" s="112"/>
      <c r="O85" s="113"/>
      <c r="P85" s="114"/>
      <c r="Q85" s="112">
        <f t="shared" si="202"/>
        <v>0</v>
      </c>
      <c r="R85" s="113"/>
      <c r="S85" s="114"/>
      <c r="T85" s="112">
        <f t="shared" si="203"/>
        <v>0</v>
      </c>
      <c r="U85" s="113"/>
      <c r="V85" s="114"/>
      <c r="W85" s="112">
        <f t="shared" si="204"/>
        <v>0</v>
      </c>
      <c r="X85" s="113"/>
      <c r="Y85" s="114"/>
      <c r="Z85" s="115">
        <f t="shared" si="205"/>
        <v>0</v>
      </c>
      <c r="AA85" s="115">
        <f t="shared" si="206"/>
        <v>0</v>
      </c>
      <c r="AB85" s="116">
        <f t="shared" si="207"/>
        <v>0</v>
      </c>
      <c r="AC85" s="117"/>
      <c r="AD85" s="118"/>
      <c r="AE85" s="116">
        <f t="shared" si="208"/>
        <v>0</v>
      </c>
      <c r="AF85" s="117"/>
      <c r="AG85" s="118"/>
      <c r="AH85" s="116">
        <f t="shared" si="209"/>
        <v>0</v>
      </c>
      <c r="AI85" s="117"/>
      <c r="AJ85" s="118"/>
      <c r="AK85" s="116">
        <f t="shared" si="210"/>
        <v>0</v>
      </c>
      <c r="AL85" s="117"/>
      <c r="AM85" s="118"/>
      <c r="AN85" s="115">
        <f t="shared" si="211"/>
        <v>0</v>
      </c>
      <c r="AO85" s="115">
        <f t="shared" si="212"/>
        <v>0</v>
      </c>
      <c r="AP85" s="112">
        <f t="shared" si="213"/>
        <v>0</v>
      </c>
      <c r="AQ85" s="113"/>
      <c r="AR85" s="114"/>
      <c r="AS85" s="112">
        <f t="shared" si="214"/>
        <v>0</v>
      </c>
      <c r="AT85" s="113"/>
      <c r="AU85" s="114"/>
      <c r="AV85" s="112">
        <f t="shared" si="215"/>
        <v>0</v>
      </c>
      <c r="AW85" s="113"/>
      <c r="AX85" s="114"/>
      <c r="AY85" s="112">
        <f t="shared" si="216"/>
        <v>0</v>
      </c>
      <c r="AZ85" s="113"/>
      <c r="BA85" s="114"/>
      <c r="BB85" s="115">
        <f t="shared" si="217"/>
        <v>0</v>
      </c>
      <c r="BC85" s="115">
        <f t="shared" si="218"/>
        <v>0</v>
      </c>
      <c r="BD85" s="116">
        <f t="shared" si="219"/>
        <v>0</v>
      </c>
      <c r="BE85" s="117"/>
      <c r="BF85" s="118"/>
      <c r="BG85" s="116">
        <f t="shared" si="220"/>
        <v>0</v>
      </c>
      <c r="BH85" s="117"/>
      <c r="BI85" s="118"/>
      <c r="BJ85" s="116">
        <f t="shared" si="221"/>
        <v>0</v>
      </c>
      <c r="BK85" s="117"/>
      <c r="BL85" s="118"/>
      <c r="BM85" s="116">
        <f t="shared" si="222"/>
        <v>0</v>
      </c>
      <c r="BN85" s="117"/>
      <c r="BO85" s="118"/>
      <c r="BP85" s="115">
        <f t="shared" si="223"/>
        <v>0</v>
      </c>
      <c r="BQ85" s="115">
        <f t="shared" si="224"/>
        <v>0</v>
      </c>
      <c r="BR85" s="112">
        <f t="shared" si="225"/>
        <v>0</v>
      </c>
      <c r="BS85" s="113"/>
      <c r="BT85" s="114"/>
      <c r="BU85" s="112">
        <f t="shared" si="226"/>
        <v>0</v>
      </c>
      <c r="BV85" s="113"/>
      <c r="BW85" s="114"/>
      <c r="BX85" s="112">
        <f t="shared" si="227"/>
        <v>0</v>
      </c>
      <c r="BY85" s="113"/>
      <c r="BZ85" s="114"/>
      <c r="CA85" s="112">
        <f t="shared" si="228"/>
        <v>0</v>
      </c>
      <c r="CB85" s="113"/>
      <c r="CC85" s="114"/>
      <c r="CD85" s="115">
        <f t="shared" si="229"/>
        <v>0</v>
      </c>
      <c r="CE85" s="115">
        <f t="shared" si="230"/>
        <v>0</v>
      </c>
      <c r="ED85" t="s">
        <v>102</v>
      </c>
      <c r="EE85" t="s">
        <v>90</v>
      </c>
      <c r="EF85" t="s">
        <v>141</v>
      </c>
      <c r="EG85" t="s">
        <v>279</v>
      </c>
      <c r="EH85" t="s">
        <v>251</v>
      </c>
      <c r="EI85" t="s">
        <v>282</v>
      </c>
      <c r="EJ85" t="s">
        <v>274</v>
      </c>
      <c r="EK85" t="s">
        <v>282</v>
      </c>
    </row>
    <row r="86" spans="1:141" x14ac:dyDescent="0.25">
      <c r="A86" s="89" t="str">
        <f t="shared" si="197"/>
        <v>TESAçúcarRUMO</v>
      </c>
      <c r="B86" s="51" t="str">
        <f t="shared" si="198"/>
        <v>N</v>
      </c>
      <c r="C86" s="90" t="s">
        <v>102</v>
      </c>
      <c r="D86" s="90" t="s">
        <v>106</v>
      </c>
      <c r="E86" s="91" t="s">
        <v>106</v>
      </c>
      <c r="F86" s="92" t="s">
        <v>96</v>
      </c>
      <c r="G86" s="91" t="s">
        <v>96</v>
      </c>
      <c r="H86" s="93" t="s">
        <v>89</v>
      </c>
      <c r="I86" s="94">
        <v>0</v>
      </c>
      <c r="J86" s="94">
        <v>0</v>
      </c>
      <c r="K86" s="95">
        <v>0</v>
      </c>
      <c r="L86" s="94">
        <f t="shared" si="201"/>
        <v>0</v>
      </c>
      <c r="M86" s="96"/>
      <c r="N86" s="97"/>
      <c r="O86" s="98"/>
      <c r="P86" s="99"/>
      <c r="Q86" s="97">
        <f t="shared" si="202"/>
        <v>0</v>
      </c>
      <c r="R86" s="98"/>
      <c r="S86" s="99"/>
      <c r="T86" s="97">
        <f t="shared" si="203"/>
        <v>0</v>
      </c>
      <c r="U86" s="98"/>
      <c r="V86" s="100"/>
      <c r="W86" s="97">
        <f t="shared" si="204"/>
        <v>0</v>
      </c>
      <c r="X86" s="98"/>
      <c r="Y86" s="99"/>
      <c r="Z86" s="101">
        <f t="shared" si="205"/>
        <v>0</v>
      </c>
      <c r="AA86" s="101">
        <f t="shared" si="206"/>
        <v>0</v>
      </c>
      <c r="AB86" s="102">
        <f t="shared" si="207"/>
        <v>0</v>
      </c>
      <c r="AC86" s="103"/>
      <c r="AD86" s="104"/>
      <c r="AE86" s="102">
        <f t="shared" si="208"/>
        <v>0</v>
      </c>
      <c r="AF86" s="103"/>
      <c r="AG86" s="104"/>
      <c r="AH86" s="102">
        <f t="shared" si="209"/>
        <v>0</v>
      </c>
      <c r="AI86" s="103"/>
      <c r="AJ86" s="104"/>
      <c r="AK86" s="102">
        <f t="shared" si="210"/>
        <v>0</v>
      </c>
      <c r="AL86" s="103"/>
      <c r="AM86" s="104"/>
      <c r="AN86" s="101">
        <f t="shared" si="211"/>
        <v>0</v>
      </c>
      <c r="AO86" s="101">
        <f t="shared" si="212"/>
        <v>0</v>
      </c>
      <c r="AP86" s="97">
        <f t="shared" si="213"/>
        <v>0</v>
      </c>
      <c r="AQ86" s="98"/>
      <c r="AR86" s="99"/>
      <c r="AS86" s="97">
        <f t="shared" si="214"/>
        <v>0</v>
      </c>
      <c r="AT86" s="98"/>
      <c r="AU86" s="99"/>
      <c r="AV86" s="97">
        <f t="shared" si="215"/>
        <v>0</v>
      </c>
      <c r="AW86" s="98"/>
      <c r="AX86" s="100"/>
      <c r="AY86" s="97">
        <f t="shared" si="216"/>
        <v>0</v>
      </c>
      <c r="AZ86" s="98"/>
      <c r="BA86" s="99"/>
      <c r="BB86" s="101">
        <f t="shared" si="217"/>
        <v>0</v>
      </c>
      <c r="BC86" s="101">
        <f t="shared" si="218"/>
        <v>0</v>
      </c>
      <c r="BD86" s="102">
        <f t="shared" si="219"/>
        <v>0</v>
      </c>
      <c r="BE86" s="103"/>
      <c r="BF86" s="104"/>
      <c r="BG86" s="102">
        <f t="shared" si="220"/>
        <v>0</v>
      </c>
      <c r="BH86" s="103"/>
      <c r="BI86" s="104"/>
      <c r="BJ86" s="102">
        <f t="shared" si="221"/>
        <v>0</v>
      </c>
      <c r="BK86" s="103"/>
      <c r="BL86" s="104"/>
      <c r="BM86" s="102">
        <f t="shared" si="222"/>
        <v>0</v>
      </c>
      <c r="BN86" s="103"/>
      <c r="BO86" s="104"/>
      <c r="BP86" s="101">
        <f t="shared" si="223"/>
        <v>0</v>
      </c>
      <c r="BQ86" s="101">
        <f t="shared" si="224"/>
        <v>0</v>
      </c>
      <c r="BR86" s="97">
        <f t="shared" si="225"/>
        <v>0</v>
      </c>
      <c r="BS86" s="98"/>
      <c r="BT86" s="99"/>
      <c r="BU86" s="97">
        <f t="shared" si="226"/>
        <v>0</v>
      </c>
      <c r="BV86" s="98"/>
      <c r="BW86" s="99"/>
      <c r="BX86" s="97">
        <f t="shared" si="227"/>
        <v>0</v>
      </c>
      <c r="BY86" s="98"/>
      <c r="BZ86" s="100"/>
      <c r="CA86" s="97">
        <f t="shared" si="228"/>
        <v>0</v>
      </c>
      <c r="CB86" s="98"/>
      <c r="CC86" s="99"/>
      <c r="CD86" s="101">
        <f t="shared" si="229"/>
        <v>0</v>
      </c>
      <c r="CE86" s="101">
        <f t="shared" si="230"/>
        <v>0</v>
      </c>
      <c r="ED86" t="s">
        <v>102</v>
      </c>
      <c r="EE86" t="s">
        <v>89</v>
      </c>
      <c r="EF86" t="s">
        <v>143</v>
      </c>
      <c r="EG86" t="s">
        <v>283</v>
      </c>
      <c r="EH86" t="s">
        <v>263</v>
      </c>
      <c r="EI86" t="s">
        <v>284</v>
      </c>
      <c r="EJ86" t="s">
        <v>284</v>
      </c>
      <c r="EK86" t="s">
        <v>284</v>
      </c>
    </row>
    <row r="87" spans="1:141" x14ac:dyDescent="0.25">
      <c r="A87" s="89" t="str">
        <f t="shared" si="197"/>
        <v>TESAçúcarMRS</v>
      </c>
      <c r="B87" s="51" t="str">
        <f t="shared" si="198"/>
        <v>N</v>
      </c>
      <c r="C87" s="105" t="s">
        <v>102</v>
      </c>
      <c r="D87" s="105" t="s">
        <v>106</v>
      </c>
      <c r="E87" s="106" t="s">
        <v>106</v>
      </c>
      <c r="F87" s="107" t="s">
        <v>96</v>
      </c>
      <c r="G87" s="106" t="s">
        <v>96</v>
      </c>
      <c r="H87" s="108" t="s">
        <v>17</v>
      </c>
      <c r="I87" s="109">
        <v>0</v>
      </c>
      <c r="J87" s="109">
        <v>0</v>
      </c>
      <c r="K87" s="110">
        <v>0</v>
      </c>
      <c r="L87" s="109">
        <f t="shared" si="201"/>
        <v>0</v>
      </c>
      <c r="M87" s="111"/>
      <c r="N87" s="112"/>
      <c r="O87" s="113"/>
      <c r="P87" s="114"/>
      <c r="Q87" s="112">
        <f t="shared" si="202"/>
        <v>0</v>
      </c>
      <c r="R87" s="113"/>
      <c r="S87" s="114"/>
      <c r="T87" s="112">
        <f t="shared" si="203"/>
        <v>0</v>
      </c>
      <c r="U87" s="113"/>
      <c r="V87" s="114"/>
      <c r="W87" s="112">
        <f t="shared" si="204"/>
        <v>0</v>
      </c>
      <c r="X87" s="113"/>
      <c r="Y87" s="114"/>
      <c r="Z87" s="115">
        <f t="shared" si="205"/>
        <v>0</v>
      </c>
      <c r="AA87" s="115">
        <f t="shared" si="206"/>
        <v>0</v>
      </c>
      <c r="AB87" s="116">
        <f t="shared" si="207"/>
        <v>0</v>
      </c>
      <c r="AC87" s="117"/>
      <c r="AD87" s="118"/>
      <c r="AE87" s="116">
        <f t="shared" si="208"/>
        <v>0</v>
      </c>
      <c r="AF87" s="117"/>
      <c r="AG87" s="118"/>
      <c r="AH87" s="116">
        <f t="shared" si="209"/>
        <v>0</v>
      </c>
      <c r="AI87" s="117"/>
      <c r="AJ87" s="118"/>
      <c r="AK87" s="116">
        <f t="shared" si="210"/>
        <v>0</v>
      </c>
      <c r="AL87" s="117"/>
      <c r="AM87" s="118"/>
      <c r="AN87" s="115">
        <f t="shared" si="211"/>
        <v>0</v>
      </c>
      <c r="AO87" s="115">
        <f t="shared" si="212"/>
        <v>0</v>
      </c>
      <c r="AP87" s="112">
        <f t="shared" si="213"/>
        <v>0</v>
      </c>
      <c r="AQ87" s="113"/>
      <c r="AR87" s="114"/>
      <c r="AS87" s="112">
        <f t="shared" si="214"/>
        <v>0</v>
      </c>
      <c r="AT87" s="113"/>
      <c r="AU87" s="114"/>
      <c r="AV87" s="112">
        <f t="shared" si="215"/>
        <v>0</v>
      </c>
      <c r="AW87" s="113"/>
      <c r="AX87" s="114"/>
      <c r="AY87" s="112">
        <f t="shared" si="216"/>
        <v>0</v>
      </c>
      <c r="AZ87" s="113"/>
      <c r="BA87" s="114"/>
      <c r="BB87" s="115">
        <f t="shared" si="217"/>
        <v>0</v>
      </c>
      <c r="BC87" s="115">
        <f t="shared" si="218"/>
        <v>0</v>
      </c>
      <c r="BD87" s="116">
        <f t="shared" si="219"/>
        <v>0</v>
      </c>
      <c r="BE87" s="117"/>
      <c r="BF87" s="118"/>
      <c r="BG87" s="116">
        <f t="shared" si="220"/>
        <v>0</v>
      </c>
      <c r="BH87" s="117"/>
      <c r="BI87" s="118"/>
      <c r="BJ87" s="116">
        <f t="shared" si="221"/>
        <v>0</v>
      </c>
      <c r="BK87" s="117"/>
      <c r="BL87" s="118"/>
      <c r="BM87" s="116">
        <f t="shared" si="222"/>
        <v>0</v>
      </c>
      <c r="BN87" s="117"/>
      <c r="BO87" s="118"/>
      <c r="BP87" s="115">
        <f t="shared" si="223"/>
        <v>0</v>
      </c>
      <c r="BQ87" s="115">
        <f t="shared" si="224"/>
        <v>0</v>
      </c>
      <c r="BR87" s="112">
        <f t="shared" si="225"/>
        <v>0</v>
      </c>
      <c r="BS87" s="113"/>
      <c r="BT87" s="114"/>
      <c r="BU87" s="112">
        <f t="shared" si="226"/>
        <v>0</v>
      </c>
      <c r="BV87" s="113"/>
      <c r="BW87" s="114"/>
      <c r="BX87" s="112">
        <f t="shared" si="227"/>
        <v>0</v>
      </c>
      <c r="BY87" s="113"/>
      <c r="BZ87" s="114"/>
      <c r="CA87" s="112">
        <f t="shared" si="228"/>
        <v>0</v>
      </c>
      <c r="CB87" s="113"/>
      <c r="CC87" s="114"/>
      <c r="CD87" s="115">
        <f t="shared" si="229"/>
        <v>0</v>
      </c>
      <c r="CE87" s="115">
        <f t="shared" si="230"/>
        <v>0</v>
      </c>
      <c r="ED87" t="s">
        <v>102</v>
      </c>
      <c r="EE87" t="s">
        <v>17</v>
      </c>
      <c r="EF87" t="s">
        <v>143</v>
      </c>
      <c r="EG87" t="s">
        <v>283</v>
      </c>
      <c r="EH87" t="s">
        <v>265</v>
      </c>
      <c r="EI87" t="s">
        <v>285</v>
      </c>
      <c r="EJ87" t="s">
        <v>272</v>
      </c>
      <c r="EK87" t="s">
        <v>285</v>
      </c>
    </row>
    <row r="88" spans="1:141" x14ac:dyDescent="0.25">
      <c r="A88" s="89" t="str">
        <f t="shared" si="197"/>
        <v>TESAçúcarVLI</v>
      </c>
      <c r="B88" s="51" t="str">
        <f t="shared" si="198"/>
        <v>N</v>
      </c>
      <c r="C88" s="105" t="s">
        <v>102</v>
      </c>
      <c r="D88" s="105" t="s">
        <v>106</v>
      </c>
      <c r="E88" s="106" t="s">
        <v>106</v>
      </c>
      <c r="F88" s="107" t="s">
        <v>96</v>
      </c>
      <c r="G88" s="106" t="s">
        <v>96</v>
      </c>
      <c r="H88" s="108" t="s">
        <v>90</v>
      </c>
      <c r="I88" s="109">
        <v>0</v>
      </c>
      <c r="J88" s="109">
        <v>0</v>
      </c>
      <c r="K88" s="110">
        <v>0</v>
      </c>
      <c r="L88" s="109">
        <f t="shared" si="201"/>
        <v>0</v>
      </c>
      <c r="M88" s="111"/>
      <c r="N88" s="112"/>
      <c r="O88" s="113"/>
      <c r="P88" s="114"/>
      <c r="Q88" s="112">
        <f t="shared" si="202"/>
        <v>0</v>
      </c>
      <c r="R88" s="113"/>
      <c r="S88" s="114"/>
      <c r="T88" s="112">
        <f t="shared" si="203"/>
        <v>0</v>
      </c>
      <c r="U88" s="113"/>
      <c r="V88" s="114"/>
      <c r="W88" s="112">
        <f t="shared" si="204"/>
        <v>0</v>
      </c>
      <c r="X88" s="113"/>
      <c r="Y88" s="114"/>
      <c r="Z88" s="115">
        <f t="shared" si="205"/>
        <v>0</v>
      </c>
      <c r="AA88" s="115">
        <f t="shared" si="206"/>
        <v>0</v>
      </c>
      <c r="AB88" s="116">
        <f t="shared" si="207"/>
        <v>0</v>
      </c>
      <c r="AC88" s="117"/>
      <c r="AD88" s="118"/>
      <c r="AE88" s="116">
        <f t="shared" si="208"/>
        <v>0</v>
      </c>
      <c r="AF88" s="117"/>
      <c r="AG88" s="118"/>
      <c r="AH88" s="116">
        <f t="shared" si="209"/>
        <v>0</v>
      </c>
      <c r="AI88" s="117"/>
      <c r="AJ88" s="118"/>
      <c r="AK88" s="116">
        <f t="shared" si="210"/>
        <v>0</v>
      </c>
      <c r="AL88" s="117"/>
      <c r="AM88" s="118"/>
      <c r="AN88" s="115">
        <f t="shared" si="211"/>
        <v>0</v>
      </c>
      <c r="AO88" s="115">
        <f t="shared" si="212"/>
        <v>0</v>
      </c>
      <c r="AP88" s="112">
        <f t="shared" si="213"/>
        <v>0</v>
      </c>
      <c r="AQ88" s="113"/>
      <c r="AR88" s="114"/>
      <c r="AS88" s="112">
        <f t="shared" si="214"/>
        <v>0</v>
      </c>
      <c r="AT88" s="113"/>
      <c r="AU88" s="114"/>
      <c r="AV88" s="112">
        <f t="shared" si="215"/>
        <v>0</v>
      </c>
      <c r="AW88" s="113"/>
      <c r="AX88" s="114"/>
      <c r="AY88" s="112">
        <f t="shared" si="216"/>
        <v>0</v>
      </c>
      <c r="AZ88" s="113"/>
      <c r="BA88" s="114"/>
      <c r="BB88" s="115">
        <f t="shared" si="217"/>
        <v>0</v>
      </c>
      <c r="BC88" s="115">
        <f t="shared" si="218"/>
        <v>0</v>
      </c>
      <c r="BD88" s="116">
        <f t="shared" si="219"/>
        <v>0</v>
      </c>
      <c r="BE88" s="117"/>
      <c r="BF88" s="118"/>
      <c r="BG88" s="116">
        <f t="shared" si="220"/>
        <v>0</v>
      </c>
      <c r="BH88" s="117"/>
      <c r="BI88" s="118"/>
      <c r="BJ88" s="116">
        <f t="shared" si="221"/>
        <v>0</v>
      </c>
      <c r="BK88" s="117"/>
      <c r="BL88" s="118"/>
      <c r="BM88" s="116">
        <f t="shared" si="222"/>
        <v>0</v>
      </c>
      <c r="BN88" s="117"/>
      <c r="BO88" s="118"/>
      <c r="BP88" s="115">
        <f t="shared" si="223"/>
        <v>0</v>
      </c>
      <c r="BQ88" s="115">
        <f t="shared" si="224"/>
        <v>0</v>
      </c>
      <c r="BR88" s="112">
        <f t="shared" si="225"/>
        <v>0</v>
      </c>
      <c r="BS88" s="113"/>
      <c r="BT88" s="114"/>
      <c r="BU88" s="112">
        <f t="shared" si="226"/>
        <v>0</v>
      </c>
      <c r="BV88" s="113"/>
      <c r="BW88" s="114"/>
      <c r="BX88" s="112">
        <f t="shared" si="227"/>
        <v>0</v>
      </c>
      <c r="BY88" s="113"/>
      <c r="BZ88" s="114"/>
      <c r="CA88" s="112">
        <f t="shared" si="228"/>
        <v>0</v>
      </c>
      <c r="CB88" s="113"/>
      <c r="CC88" s="114"/>
      <c r="CD88" s="115">
        <f t="shared" si="229"/>
        <v>0</v>
      </c>
      <c r="CE88" s="115">
        <f t="shared" si="230"/>
        <v>0</v>
      </c>
      <c r="ED88" t="s">
        <v>102</v>
      </c>
      <c r="EE88" t="s">
        <v>90</v>
      </c>
      <c r="EF88" t="s">
        <v>143</v>
      </c>
      <c r="EG88" t="s">
        <v>283</v>
      </c>
      <c r="EH88" t="s">
        <v>267</v>
      </c>
      <c r="EI88" t="s">
        <v>286</v>
      </c>
      <c r="EJ88" t="s">
        <v>274</v>
      </c>
      <c r="EK88" t="s">
        <v>286</v>
      </c>
    </row>
    <row r="89" spans="1:141" x14ac:dyDescent="0.25">
      <c r="A89" s="89" t="str">
        <f t="shared" si="197"/>
        <v>TOTAL</v>
      </c>
      <c r="B89" s="51" t="str">
        <f t="shared" si="198"/>
        <v>N</v>
      </c>
      <c r="C89" s="120" t="s">
        <v>93</v>
      </c>
      <c r="D89" s="120" t="s">
        <v>93</v>
      </c>
      <c r="E89" s="121"/>
      <c r="F89" s="122"/>
      <c r="G89" s="121"/>
      <c r="H89" s="123"/>
      <c r="I89" s="124">
        <v>0</v>
      </c>
      <c r="J89" s="124">
        <v>0</v>
      </c>
      <c r="K89" s="124">
        <f>SUMIF($E77:$E88,#REF!,K77:K88)</f>
        <v>0</v>
      </c>
      <c r="L89" s="124">
        <v>-4</v>
      </c>
      <c r="M89" s="125">
        <f ca="1">SUMIFS(M:M,$D:$D,$D88,$H:$H,"RUMO")</f>
        <v>0</v>
      </c>
      <c r="N89" s="126">
        <f t="shared" ref="N89:BY89" si="231">SUM(N77:N88)</f>
        <v>0</v>
      </c>
      <c r="O89" s="127">
        <f t="shared" si="231"/>
        <v>0</v>
      </c>
      <c r="P89" s="128">
        <f t="shared" si="231"/>
        <v>0</v>
      </c>
      <c r="Q89" s="129">
        <f t="shared" si="231"/>
        <v>0</v>
      </c>
      <c r="R89" s="130">
        <f t="shared" si="231"/>
        <v>0</v>
      </c>
      <c r="S89" s="128">
        <f t="shared" si="231"/>
        <v>0</v>
      </c>
      <c r="T89" s="129">
        <f t="shared" si="231"/>
        <v>0</v>
      </c>
      <c r="U89" s="130">
        <f t="shared" si="231"/>
        <v>0</v>
      </c>
      <c r="V89" s="128">
        <f t="shared" si="231"/>
        <v>0</v>
      </c>
      <c r="W89" s="129">
        <f t="shared" si="231"/>
        <v>0</v>
      </c>
      <c r="X89" s="130">
        <f t="shared" si="231"/>
        <v>0</v>
      </c>
      <c r="Y89" s="128">
        <f t="shared" si="231"/>
        <v>0</v>
      </c>
      <c r="Z89" s="128">
        <f t="shared" si="231"/>
        <v>0</v>
      </c>
      <c r="AA89" s="128">
        <f t="shared" si="231"/>
        <v>0</v>
      </c>
      <c r="AB89" s="131">
        <f t="shared" si="231"/>
        <v>0</v>
      </c>
      <c r="AC89" s="132">
        <f t="shared" si="231"/>
        <v>0</v>
      </c>
      <c r="AD89" s="133">
        <f t="shared" si="231"/>
        <v>0</v>
      </c>
      <c r="AE89" s="131">
        <f t="shared" si="231"/>
        <v>0</v>
      </c>
      <c r="AF89" s="132">
        <f t="shared" si="231"/>
        <v>0</v>
      </c>
      <c r="AG89" s="133">
        <f t="shared" si="231"/>
        <v>0</v>
      </c>
      <c r="AH89" s="131">
        <f t="shared" si="231"/>
        <v>0</v>
      </c>
      <c r="AI89" s="132">
        <f t="shared" si="231"/>
        <v>0</v>
      </c>
      <c r="AJ89" s="133">
        <f t="shared" si="231"/>
        <v>0</v>
      </c>
      <c r="AK89" s="131">
        <f t="shared" si="231"/>
        <v>0</v>
      </c>
      <c r="AL89" s="132">
        <f t="shared" si="231"/>
        <v>0</v>
      </c>
      <c r="AM89" s="133">
        <f t="shared" si="231"/>
        <v>0</v>
      </c>
      <c r="AN89" s="133">
        <f t="shared" si="231"/>
        <v>0</v>
      </c>
      <c r="AO89" s="133">
        <f t="shared" si="231"/>
        <v>0</v>
      </c>
      <c r="AP89" s="126">
        <f t="shared" si="231"/>
        <v>0</v>
      </c>
      <c r="AQ89" s="127">
        <f t="shared" si="231"/>
        <v>0</v>
      </c>
      <c r="AR89" s="128">
        <f t="shared" si="231"/>
        <v>0</v>
      </c>
      <c r="AS89" s="126">
        <f t="shared" si="231"/>
        <v>0</v>
      </c>
      <c r="AT89" s="127">
        <f t="shared" si="231"/>
        <v>0</v>
      </c>
      <c r="AU89" s="128">
        <f t="shared" si="231"/>
        <v>0</v>
      </c>
      <c r="AV89" s="126">
        <f t="shared" si="231"/>
        <v>0</v>
      </c>
      <c r="AW89" s="127">
        <f t="shared" si="231"/>
        <v>0</v>
      </c>
      <c r="AX89" s="128">
        <f t="shared" si="231"/>
        <v>0</v>
      </c>
      <c r="AY89" s="126">
        <f t="shared" si="231"/>
        <v>0</v>
      </c>
      <c r="AZ89" s="127">
        <f t="shared" si="231"/>
        <v>0</v>
      </c>
      <c r="BA89" s="128">
        <f t="shared" si="231"/>
        <v>0</v>
      </c>
      <c r="BB89" s="128">
        <f t="shared" si="231"/>
        <v>0</v>
      </c>
      <c r="BC89" s="128">
        <f t="shared" si="231"/>
        <v>0</v>
      </c>
      <c r="BD89" s="131">
        <f t="shared" si="231"/>
        <v>0</v>
      </c>
      <c r="BE89" s="132">
        <f t="shared" si="231"/>
        <v>0</v>
      </c>
      <c r="BF89" s="133">
        <f t="shared" si="231"/>
        <v>0</v>
      </c>
      <c r="BG89" s="131">
        <f t="shared" si="231"/>
        <v>0</v>
      </c>
      <c r="BH89" s="132">
        <f t="shared" si="231"/>
        <v>0</v>
      </c>
      <c r="BI89" s="133">
        <f t="shared" si="231"/>
        <v>0</v>
      </c>
      <c r="BJ89" s="131">
        <f t="shared" si="231"/>
        <v>0</v>
      </c>
      <c r="BK89" s="132">
        <f t="shared" si="231"/>
        <v>0</v>
      </c>
      <c r="BL89" s="133">
        <f t="shared" si="231"/>
        <v>0</v>
      </c>
      <c r="BM89" s="131">
        <f t="shared" si="231"/>
        <v>0</v>
      </c>
      <c r="BN89" s="132">
        <f t="shared" si="231"/>
        <v>0</v>
      </c>
      <c r="BO89" s="133">
        <f t="shared" si="231"/>
        <v>0</v>
      </c>
      <c r="BP89" s="133">
        <f t="shared" si="231"/>
        <v>0</v>
      </c>
      <c r="BQ89" s="133">
        <f t="shared" si="231"/>
        <v>0</v>
      </c>
      <c r="BR89" s="126">
        <f t="shared" si="231"/>
        <v>0</v>
      </c>
      <c r="BS89" s="127">
        <f t="shared" si="231"/>
        <v>0</v>
      </c>
      <c r="BT89" s="128">
        <f t="shared" si="231"/>
        <v>0</v>
      </c>
      <c r="BU89" s="126">
        <f t="shared" si="231"/>
        <v>0</v>
      </c>
      <c r="BV89" s="127">
        <f t="shared" si="231"/>
        <v>0</v>
      </c>
      <c r="BW89" s="128">
        <f t="shared" si="231"/>
        <v>0</v>
      </c>
      <c r="BX89" s="126">
        <f t="shared" si="231"/>
        <v>0</v>
      </c>
      <c r="BY89" s="127">
        <f t="shared" si="231"/>
        <v>0</v>
      </c>
      <c r="BZ89" s="128">
        <f t="shared" ref="BZ89:CE89" si="232">SUM(BZ77:BZ88)</f>
        <v>0</v>
      </c>
      <c r="CA89" s="126">
        <f t="shared" si="232"/>
        <v>0</v>
      </c>
      <c r="CB89" s="127">
        <f t="shared" si="232"/>
        <v>0</v>
      </c>
      <c r="CC89" s="128">
        <f t="shared" si="232"/>
        <v>0</v>
      </c>
      <c r="CD89" s="128">
        <f t="shared" si="232"/>
        <v>0</v>
      </c>
      <c r="CE89" s="128">
        <f t="shared" si="232"/>
        <v>0</v>
      </c>
      <c r="EE89" t="s">
        <v>142</v>
      </c>
      <c r="EG89" t="s">
        <v>169</v>
      </c>
    </row>
    <row r="90" spans="1:141" x14ac:dyDescent="0.25">
      <c r="A90" s="89" t="str">
        <f t="shared" si="197"/>
        <v>Moega VFareloRUMO</v>
      </c>
      <c r="B90" s="51" t="str">
        <f t="shared" si="198"/>
        <v>N</v>
      </c>
      <c r="C90" s="90" t="s">
        <v>102</v>
      </c>
      <c r="D90" s="90" t="s">
        <v>103</v>
      </c>
      <c r="E90" s="91" t="s">
        <v>107</v>
      </c>
      <c r="F90" s="92" t="s">
        <v>87</v>
      </c>
      <c r="G90" s="91" t="s">
        <v>88</v>
      </c>
      <c r="H90" s="93" t="s">
        <v>89</v>
      </c>
      <c r="I90" s="94">
        <v>0</v>
      </c>
      <c r="J90" s="94">
        <v>0</v>
      </c>
      <c r="K90" s="95">
        <v>0</v>
      </c>
      <c r="L90" s="94">
        <f t="shared" ref="L90:L101" si="233">IF(K90="","",K90-J90)</f>
        <v>0</v>
      </c>
      <c r="M90" s="96"/>
      <c r="N90" s="97"/>
      <c r="O90" s="98"/>
      <c r="P90" s="99"/>
      <c r="Q90" s="97">
        <f t="shared" ref="Q90:Q101" si="234">N90+O90-P90</f>
        <v>0</v>
      </c>
      <c r="R90" s="98"/>
      <c r="S90" s="99"/>
      <c r="T90" s="97">
        <f t="shared" ref="T90:T101" si="235">Q90+R90-S90</f>
        <v>0</v>
      </c>
      <c r="U90" s="98"/>
      <c r="V90" s="100"/>
      <c r="W90" s="97">
        <f t="shared" ref="W90:W101" si="236">T90+U90-V90</f>
        <v>0</v>
      </c>
      <c r="X90" s="98"/>
      <c r="Y90" s="99"/>
      <c r="Z90" s="101">
        <f t="shared" ref="Z90:Z101" si="237">N90+O90+R90+U90+X90</f>
        <v>0</v>
      </c>
      <c r="AA90" s="101">
        <f t="shared" ref="AA90:AA101" si="238">P90+S90+V90+Y90</f>
        <v>0</v>
      </c>
      <c r="AB90" s="102">
        <f t="shared" ref="AB90:AB101" si="239">Z90-AA90</f>
        <v>0</v>
      </c>
      <c r="AC90" s="103"/>
      <c r="AD90" s="104"/>
      <c r="AE90" s="102">
        <f t="shared" ref="AE90:AE101" si="240">AB90+AC90-AD90</f>
        <v>0</v>
      </c>
      <c r="AF90" s="103"/>
      <c r="AG90" s="104"/>
      <c r="AH90" s="102">
        <f t="shared" ref="AH90:AH101" si="241">AE90+AF90-AG90</f>
        <v>0</v>
      </c>
      <c r="AI90" s="103"/>
      <c r="AJ90" s="104"/>
      <c r="AK90" s="102">
        <f t="shared" ref="AK90:AK101" si="242">AH90+AI90-AJ90</f>
        <v>0</v>
      </c>
      <c r="AL90" s="103"/>
      <c r="AM90" s="104"/>
      <c r="AN90" s="101">
        <f t="shared" ref="AN90:AN101" si="243">AB90+AC90+AF90+AI90+AL90</f>
        <v>0</v>
      </c>
      <c r="AO90" s="101">
        <f t="shared" ref="AO90:AO101" si="244">AD90+AG90+AJ90+AM90</f>
        <v>0</v>
      </c>
      <c r="AP90" s="97">
        <f t="shared" ref="AP90:AP101" si="245">AN90-AO90</f>
        <v>0</v>
      </c>
      <c r="AQ90" s="98"/>
      <c r="AR90" s="99"/>
      <c r="AS90" s="97">
        <f t="shared" ref="AS90:AS101" si="246">AP90+AQ90-AR90</f>
        <v>0</v>
      </c>
      <c r="AT90" s="98"/>
      <c r="AU90" s="99"/>
      <c r="AV90" s="97">
        <f t="shared" ref="AV90:AV101" si="247">AS90+AT90-AU90</f>
        <v>0</v>
      </c>
      <c r="AW90" s="98"/>
      <c r="AX90" s="100"/>
      <c r="AY90" s="97">
        <f t="shared" ref="AY90:AY101" si="248">AV90+AW90-AX90</f>
        <v>0</v>
      </c>
      <c r="AZ90" s="98"/>
      <c r="BA90" s="99"/>
      <c r="BB90" s="101">
        <f t="shared" ref="BB90:BB101" si="249">AP90+AQ90+AT90+AW90+AZ90</f>
        <v>0</v>
      </c>
      <c r="BC90" s="101">
        <f t="shared" ref="BC90:BC101" si="250">AR90+AU90+AX90+BA90</f>
        <v>0</v>
      </c>
      <c r="BD90" s="102">
        <f t="shared" ref="BD90:BD101" si="251">BB90-BC90</f>
        <v>0</v>
      </c>
      <c r="BE90" s="103"/>
      <c r="BF90" s="104"/>
      <c r="BG90" s="102">
        <f t="shared" ref="BG90:BG101" si="252">BD90+BE90-BF90</f>
        <v>0</v>
      </c>
      <c r="BH90" s="103"/>
      <c r="BI90" s="104"/>
      <c r="BJ90" s="102">
        <f t="shared" ref="BJ90:BJ101" si="253">BG90+BH90-BI90</f>
        <v>0</v>
      </c>
      <c r="BK90" s="103"/>
      <c r="BL90" s="104"/>
      <c r="BM90" s="102">
        <f t="shared" ref="BM90:BM101" si="254">BJ90+BK90-BL90</f>
        <v>0</v>
      </c>
      <c r="BN90" s="103"/>
      <c r="BO90" s="104"/>
      <c r="BP90" s="101">
        <f t="shared" ref="BP90:BP101" si="255">BD90+BE90+BH90+BK90+BN90</f>
        <v>0</v>
      </c>
      <c r="BQ90" s="101">
        <f t="shared" ref="BQ90:BQ101" si="256">BF90+BI90+BL90+BO90</f>
        <v>0</v>
      </c>
      <c r="BR90" s="97">
        <f t="shared" ref="BR90:BR101" si="257">BP90-BQ90</f>
        <v>0</v>
      </c>
      <c r="BS90" s="98"/>
      <c r="BT90" s="99"/>
      <c r="BU90" s="97">
        <f t="shared" ref="BU90:BU101" si="258">BR90+BS90-BT90</f>
        <v>0</v>
      </c>
      <c r="BV90" s="98"/>
      <c r="BW90" s="99"/>
      <c r="BX90" s="97">
        <f t="shared" ref="BX90:BX101" si="259">BU90+BV90-BW90</f>
        <v>0</v>
      </c>
      <c r="BY90" s="98"/>
      <c r="BZ90" s="100"/>
      <c r="CA90" s="97">
        <f t="shared" ref="CA90:CA101" si="260">BX90+BY90-BZ90</f>
        <v>0</v>
      </c>
      <c r="CB90" s="98"/>
      <c r="CC90" s="99"/>
      <c r="CD90" s="101">
        <f t="shared" ref="CD90:CD101" si="261">BR90+BS90+BV90+BY90+CB90</f>
        <v>0</v>
      </c>
      <c r="CE90" s="101">
        <f t="shared" ref="CE90:CE101" si="262">BT90+BW90+BZ90+CC90</f>
        <v>0</v>
      </c>
      <c r="ED90" t="s">
        <v>102</v>
      </c>
      <c r="EE90" t="s">
        <v>89</v>
      </c>
      <c r="EF90" t="s">
        <v>141</v>
      </c>
      <c r="EG90" t="s">
        <v>287</v>
      </c>
      <c r="EH90" t="s">
        <v>246</v>
      </c>
      <c r="EI90" t="s">
        <v>288</v>
      </c>
      <c r="EJ90" t="s">
        <v>288</v>
      </c>
      <c r="EK90" t="s">
        <v>288</v>
      </c>
    </row>
    <row r="91" spans="1:141" x14ac:dyDescent="0.25">
      <c r="A91" s="89" t="str">
        <f t="shared" si="197"/>
        <v>Moega VFareloMRS</v>
      </c>
      <c r="B91" s="51" t="str">
        <f t="shared" si="198"/>
        <v>N</v>
      </c>
      <c r="C91" s="105" t="s">
        <v>102</v>
      </c>
      <c r="D91" s="105" t="s">
        <v>103</v>
      </c>
      <c r="E91" s="106" t="s">
        <v>107</v>
      </c>
      <c r="F91" s="107" t="s">
        <v>87</v>
      </c>
      <c r="G91" s="106" t="s">
        <v>88</v>
      </c>
      <c r="H91" s="108" t="s">
        <v>17</v>
      </c>
      <c r="I91" s="109">
        <v>0</v>
      </c>
      <c r="J91" s="109">
        <v>0</v>
      </c>
      <c r="K91" s="110">
        <v>0</v>
      </c>
      <c r="L91" s="109">
        <f t="shared" si="233"/>
        <v>0</v>
      </c>
      <c r="M91" s="111"/>
      <c r="N91" s="112"/>
      <c r="O91" s="113"/>
      <c r="P91" s="114"/>
      <c r="Q91" s="112">
        <f t="shared" si="234"/>
        <v>0</v>
      </c>
      <c r="R91" s="113"/>
      <c r="S91" s="114"/>
      <c r="T91" s="112">
        <f t="shared" si="235"/>
        <v>0</v>
      </c>
      <c r="U91" s="113"/>
      <c r="V91" s="114"/>
      <c r="W91" s="112">
        <f t="shared" si="236"/>
        <v>0</v>
      </c>
      <c r="X91" s="113"/>
      <c r="Y91" s="114"/>
      <c r="Z91" s="115">
        <f t="shared" si="237"/>
        <v>0</v>
      </c>
      <c r="AA91" s="115">
        <f t="shared" si="238"/>
        <v>0</v>
      </c>
      <c r="AB91" s="116">
        <f t="shared" si="239"/>
        <v>0</v>
      </c>
      <c r="AC91" s="117"/>
      <c r="AD91" s="118"/>
      <c r="AE91" s="116">
        <f t="shared" si="240"/>
        <v>0</v>
      </c>
      <c r="AF91" s="117"/>
      <c r="AG91" s="118"/>
      <c r="AH91" s="116">
        <f t="shared" si="241"/>
        <v>0</v>
      </c>
      <c r="AI91" s="117"/>
      <c r="AJ91" s="118"/>
      <c r="AK91" s="116">
        <f t="shared" si="242"/>
        <v>0</v>
      </c>
      <c r="AL91" s="117"/>
      <c r="AM91" s="118"/>
      <c r="AN91" s="115">
        <f t="shared" si="243"/>
        <v>0</v>
      </c>
      <c r="AO91" s="115">
        <f t="shared" si="244"/>
        <v>0</v>
      </c>
      <c r="AP91" s="112">
        <f t="shared" si="245"/>
        <v>0</v>
      </c>
      <c r="AQ91" s="113"/>
      <c r="AR91" s="114"/>
      <c r="AS91" s="112">
        <f t="shared" si="246"/>
        <v>0</v>
      </c>
      <c r="AT91" s="113"/>
      <c r="AU91" s="114"/>
      <c r="AV91" s="112">
        <f t="shared" si="247"/>
        <v>0</v>
      </c>
      <c r="AW91" s="113"/>
      <c r="AX91" s="114"/>
      <c r="AY91" s="112">
        <f t="shared" si="248"/>
        <v>0</v>
      </c>
      <c r="AZ91" s="113"/>
      <c r="BA91" s="114"/>
      <c r="BB91" s="115">
        <f t="shared" si="249"/>
        <v>0</v>
      </c>
      <c r="BC91" s="115">
        <f t="shared" si="250"/>
        <v>0</v>
      </c>
      <c r="BD91" s="116">
        <f t="shared" si="251"/>
        <v>0</v>
      </c>
      <c r="BE91" s="117"/>
      <c r="BF91" s="118"/>
      <c r="BG91" s="116">
        <f t="shared" si="252"/>
        <v>0</v>
      </c>
      <c r="BH91" s="117"/>
      <c r="BI91" s="118"/>
      <c r="BJ91" s="116">
        <f t="shared" si="253"/>
        <v>0</v>
      </c>
      <c r="BK91" s="117"/>
      <c r="BL91" s="118"/>
      <c r="BM91" s="116">
        <f t="shared" si="254"/>
        <v>0</v>
      </c>
      <c r="BN91" s="117"/>
      <c r="BO91" s="118"/>
      <c r="BP91" s="115">
        <f t="shared" si="255"/>
        <v>0</v>
      </c>
      <c r="BQ91" s="115">
        <f t="shared" si="256"/>
        <v>0</v>
      </c>
      <c r="BR91" s="112">
        <f t="shared" si="257"/>
        <v>0</v>
      </c>
      <c r="BS91" s="113"/>
      <c r="BT91" s="114"/>
      <c r="BU91" s="112">
        <f t="shared" si="258"/>
        <v>0</v>
      </c>
      <c r="BV91" s="113"/>
      <c r="BW91" s="114"/>
      <c r="BX91" s="112">
        <f t="shared" si="259"/>
        <v>0</v>
      </c>
      <c r="BY91" s="113"/>
      <c r="BZ91" s="114"/>
      <c r="CA91" s="112">
        <f t="shared" si="260"/>
        <v>0</v>
      </c>
      <c r="CB91" s="113"/>
      <c r="CC91" s="114"/>
      <c r="CD91" s="115">
        <f t="shared" si="261"/>
        <v>0</v>
      </c>
      <c r="CE91" s="115">
        <f t="shared" si="262"/>
        <v>0</v>
      </c>
      <c r="ED91" t="s">
        <v>102</v>
      </c>
      <c r="EE91" t="s">
        <v>17</v>
      </c>
      <c r="EF91" t="s">
        <v>141</v>
      </c>
      <c r="EG91" t="s">
        <v>287</v>
      </c>
      <c r="EH91" t="s">
        <v>248</v>
      </c>
      <c r="EI91" t="s">
        <v>289</v>
      </c>
      <c r="EJ91" t="s">
        <v>290</v>
      </c>
      <c r="EK91" t="s">
        <v>289</v>
      </c>
    </row>
    <row r="92" spans="1:141" x14ac:dyDescent="0.25">
      <c r="A92" s="89" t="str">
        <f t="shared" si="197"/>
        <v>Moega VFareloVLI</v>
      </c>
      <c r="B92" s="51" t="str">
        <f t="shared" si="198"/>
        <v>N</v>
      </c>
      <c r="C92" s="105" t="s">
        <v>102</v>
      </c>
      <c r="D92" s="105" t="s">
        <v>103</v>
      </c>
      <c r="E92" s="106" t="s">
        <v>107</v>
      </c>
      <c r="F92" s="107" t="s">
        <v>87</v>
      </c>
      <c r="G92" s="106" t="s">
        <v>88</v>
      </c>
      <c r="H92" s="108" t="s">
        <v>90</v>
      </c>
      <c r="I92" s="109">
        <v>0</v>
      </c>
      <c r="J92" s="109">
        <v>0</v>
      </c>
      <c r="K92" s="110">
        <v>0</v>
      </c>
      <c r="L92" s="109">
        <f t="shared" si="233"/>
        <v>0</v>
      </c>
      <c r="M92" s="111"/>
      <c r="N92" s="112"/>
      <c r="O92" s="113"/>
      <c r="P92" s="114"/>
      <c r="Q92" s="112">
        <f t="shared" si="234"/>
        <v>0</v>
      </c>
      <c r="R92" s="113"/>
      <c r="S92" s="114"/>
      <c r="T92" s="112">
        <f t="shared" si="235"/>
        <v>0</v>
      </c>
      <c r="U92" s="113"/>
      <c r="V92" s="114"/>
      <c r="W92" s="112">
        <f t="shared" si="236"/>
        <v>0</v>
      </c>
      <c r="X92" s="113"/>
      <c r="Y92" s="114"/>
      <c r="Z92" s="115">
        <f t="shared" si="237"/>
        <v>0</v>
      </c>
      <c r="AA92" s="115">
        <f t="shared" si="238"/>
        <v>0</v>
      </c>
      <c r="AB92" s="116">
        <f t="shared" si="239"/>
        <v>0</v>
      </c>
      <c r="AC92" s="117"/>
      <c r="AD92" s="118"/>
      <c r="AE92" s="116">
        <f t="shared" si="240"/>
        <v>0</v>
      </c>
      <c r="AF92" s="117"/>
      <c r="AG92" s="118"/>
      <c r="AH92" s="116">
        <f t="shared" si="241"/>
        <v>0</v>
      </c>
      <c r="AI92" s="117"/>
      <c r="AJ92" s="118"/>
      <c r="AK92" s="116">
        <f t="shared" si="242"/>
        <v>0</v>
      </c>
      <c r="AL92" s="117"/>
      <c r="AM92" s="118"/>
      <c r="AN92" s="115">
        <f t="shared" si="243"/>
        <v>0</v>
      </c>
      <c r="AO92" s="115">
        <f t="shared" si="244"/>
        <v>0</v>
      </c>
      <c r="AP92" s="112">
        <f t="shared" si="245"/>
        <v>0</v>
      </c>
      <c r="AQ92" s="113"/>
      <c r="AR92" s="114"/>
      <c r="AS92" s="112">
        <f t="shared" si="246"/>
        <v>0</v>
      </c>
      <c r="AT92" s="113"/>
      <c r="AU92" s="114"/>
      <c r="AV92" s="112">
        <f t="shared" si="247"/>
        <v>0</v>
      </c>
      <c r="AW92" s="113"/>
      <c r="AX92" s="114"/>
      <c r="AY92" s="112">
        <f t="shared" si="248"/>
        <v>0</v>
      </c>
      <c r="AZ92" s="113"/>
      <c r="BA92" s="114"/>
      <c r="BB92" s="115">
        <f t="shared" si="249"/>
        <v>0</v>
      </c>
      <c r="BC92" s="115">
        <f t="shared" si="250"/>
        <v>0</v>
      </c>
      <c r="BD92" s="116">
        <f t="shared" si="251"/>
        <v>0</v>
      </c>
      <c r="BE92" s="117"/>
      <c r="BF92" s="118"/>
      <c r="BG92" s="116">
        <f t="shared" si="252"/>
        <v>0</v>
      </c>
      <c r="BH92" s="117"/>
      <c r="BI92" s="118"/>
      <c r="BJ92" s="116">
        <f t="shared" si="253"/>
        <v>0</v>
      </c>
      <c r="BK92" s="117"/>
      <c r="BL92" s="118"/>
      <c r="BM92" s="116">
        <f t="shared" si="254"/>
        <v>0</v>
      </c>
      <c r="BN92" s="117"/>
      <c r="BO92" s="118"/>
      <c r="BP92" s="115">
        <f t="shared" si="255"/>
        <v>0</v>
      </c>
      <c r="BQ92" s="115">
        <f t="shared" si="256"/>
        <v>0</v>
      </c>
      <c r="BR92" s="112">
        <f t="shared" si="257"/>
        <v>0</v>
      </c>
      <c r="BS92" s="113"/>
      <c r="BT92" s="114"/>
      <c r="BU92" s="112">
        <f t="shared" si="258"/>
        <v>0</v>
      </c>
      <c r="BV92" s="113"/>
      <c r="BW92" s="114"/>
      <c r="BX92" s="112">
        <f t="shared" si="259"/>
        <v>0</v>
      </c>
      <c r="BY92" s="113"/>
      <c r="BZ92" s="114"/>
      <c r="CA92" s="112">
        <f t="shared" si="260"/>
        <v>0</v>
      </c>
      <c r="CB92" s="113"/>
      <c r="CC92" s="114"/>
      <c r="CD92" s="115">
        <f t="shared" si="261"/>
        <v>0</v>
      </c>
      <c r="CE92" s="115">
        <f t="shared" si="262"/>
        <v>0</v>
      </c>
      <c r="ED92" t="s">
        <v>102</v>
      </c>
      <c r="EE92" t="s">
        <v>90</v>
      </c>
      <c r="EF92" t="s">
        <v>141</v>
      </c>
      <c r="EG92" t="s">
        <v>287</v>
      </c>
      <c r="EH92" t="s">
        <v>251</v>
      </c>
      <c r="EI92" t="s">
        <v>291</v>
      </c>
      <c r="EJ92" t="s">
        <v>292</v>
      </c>
      <c r="EK92" t="s">
        <v>291</v>
      </c>
    </row>
    <row r="93" spans="1:141" x14ac:dyDescent="0.25">
      <c r="A93" s="89" t="str">
        <f t="shared" si="197"/>
        <v>Moega VMilhoRUMO</v>
      </c>
      <c r="B93" s="51" t="str">
        <f t="shared" si="198"/>
        <v>N</v>
      </c>
      <c r="C93" s="90" t="s">
        <v>102</v>
      </c>
      <c r="D93" s="90" t="s">
        <v>103</v>
      </c>
      <c r="E93" s="91" t="s">
        <v>107</v>
      </c>
      <c r="F93" s="92" t="s">
        <v>87</v>
      </c>
      <c r="G93" s="91" t="s">
        <v>91</v>
      </c>
      <c r="H93" s="93" t="s">
        <v>89</v>
      </c>
      <c r="I93" s="94">
        <v>0</v>
      </c>
      <c r="J93" s="94">
        <v>0</v>
      </c>
      <c r="K93" s="95">
        <v>0</v>
      </c>
      <c r="L93" s="94">
        <f t="shared" si="233"/>
        <v>0</v>
      </c>
      <c r="M93" s="96"/>
      <c r="N93" s="97"/>
      <c r="O93" s="98"/>
      <c r="P93" s="99"/>
      <c r="Q93" s="97">
        <f t="shared" si="234"/>
        <v>0</v>
      </c>
      <c r="R93" s="98"/>
      <c r="S93" s="99"/>
      <c r="T93" s="97">
        <f t="shared" si="235"/>
        <v>0</v>
      </c>
      <c r="U93" s="98"/>
      <c r="V93" s="100"/>
      <c r="W93" s="97">
        <f t="shared" si="236"/>
        <v>0</v>
      </c>
      <c r="X93" s="98"/>
      <c r="Y93" s="99"/>
      <c r="Z93" s="101">
        <f t="shared" si="237"/>
        <v>0</v>
      </c>
      <c r="AA93" s="101">
        <f t="shared" si="238"/>
        <v>0</v>
      </c>
      <c r="AB93" s="102">
        <f t="shared" si="239"/>
        <v>0</v>
      </c>
      <c r="AC93" s="103"/>
      <c r="AD93" s="104"/>
      <c r="AE93" s="102">
        <f t="shared" si="240"/>
        <v>0</v>
      </c>
      <c r="AF93" s="103"/>
      <c r="AG93" s="104"/>
      <c r="AH93" s="102">
        <f t="shared" si="241"/>
        <v>0</v>
      </c>
      <c r="AI93" s="103"/>
      <c r="AJ93" s="104"/>
      <c r="AK93" s="102">
        <f t="shared" si="242"/>
        <v>0</v>
      </c>
      <c r="AL93" s="103"/>
      <c r="AM93" s="104"/>
      <c r="AN93" s="101">
        <f t="shared" si="243"/>
        <v>0</v>
      </c>
      <c r="AO93" s="101">
        <f t="shared" si="244"/>
        <v>0</v>
      </c>
      <c r="AP93" s="97">
        <f t="shared" si="245"/>
        <v>0</v>
      </c>
      <c r="AQ93" s="98"/>
      <c r="AR93" s="99"/>
      <c r="AS93" s="97">
        <f t="shared" si="246"/>
        <v>0</v>
      </c>
      <c r="AT93" s="98"/>
      <c r="AU93" s="99"/>
      <c r="AV93" s="97">
        <f t="shared" si="247"/>
        <v>0</v>
      </c>
      <c r="AW93" s="98"/>
      <c r="AX93" s="100"/>
      <c r="AY93" s="97">
        <f t="shared" si="248"/>
        <v>0</v>
      </c>
      <c r="AZ93" s="98"/>
      <c r="BA93" s="99"/>
      <c r="BB93" s="101">
        <f t="shared" si="249"/>
        <v>0</v>
      </c>
      <c r="BC93" s="101">
        <f t="shared" si="250"/>
        <v>0</v>
      </c>
      <c r="BD93" s="102">
        <f t="shared" si="251"/>
        <v>0</v>
      </c>
      <c r="BE93" s="103"/>
      <c r="BF93" s="104"/>
      <c r="BG93" s="102">
        <f t="shared" si="252"/>
        <v>0</v>
      </c>
      <c r="BH93" s="103"/>
      <c r="BI93" s="104"/>
      <c r="BJ93" s="102">
        <f t="shared" si="253"/>
        <v>0</v>
      </c>
      <c r="BK93" s="103"/>
      <c r="BL93" s="104"/>
      <c r="BM93" s="102">
        <f t="shared" si="254"/>
        <v>0</v>
      </c>
      <c r="BN93" s="103"/>
      <c r="BO93" s="104"/>
      <c r="BP93" s="101">
        <f t="shared" si="255"/>
        <v>0</v>
      </c>
      <c r="BQ93" s="101">
        <f t="shared" si="256"/>
        <v>0</v>
      </c>
      <c r="BR93" s="97">
        <f t="shared" si="257"/>
        <v>0</v>
      </c>
      <c r="BS93" s="98"/>
      <c r="BT93" s="99"/>
      <c r="BU93" s="97">
        <f t="shared" si="258"/>
        <v>0</v>
      </c>
      <c r="BV93" s="98"/>
      <c r="BW93" s="99"/>
      <c r="BX93" s="97">
        <f t="shared" si="259"/>
        <v>0</v>
      </c>
      <c r="BY93" s="98"/>
      <c r="BZ93" s="100"/>
      <c r="CA93" s="97">
        <f t="shared" si="260"/>
        <v>0</v>
      </c>
      <c r="CB93" s="98"/>
      <c r="CC93" s="99"/>
      <c r="CD93" s="101">
        <f t="shared" si="261"/>
        <v>0</v>
      </c>
      <c r="CE93" s="101">
        <f t="shared" si="262"/>
        <v>0</v>
      </c>
      <c r="ED93" t="s">
        <v>102</v>
      </c>
      <c r="EE93" t="s">
        <v>89</v>
      </c>
      <c r="EF93" t="s">
        <v>141</v>
      </c>
      <c r="EG93" t="s">
        <v>293</v>
      </c>
      <c r="EH93" t="s">
        <v>246</v>
      </c>
      <c r="EI93" t="s">
        <v>294</v>
      </c>
      <c r="EJ93" t="s">
        <v>294</v>
      </c>
      <c r="EK93" t="s">
        <v>294</v>
      </c>
    </row>
    <row r="94" spans="1:141" x14ac:dyDescent="0.25">
      <c r="A94" s="89" t="str">
        <f t="shared" si="197"/>
        <v>Moega VMilhoMRS</v>
      </c>
      <c r="B94" s="51" t="str">
        <f t="shared" si="198"/>
        <v>N</v>
      </c>
      <c r="C94" s="105" t="s">
        <v>102</v>
      </c>
      <c r="D94" s="105" t="s">
        <v>103</v>
      </c>
      <c r="E94" s="106" t="s">
        <v>107</v>
      </c>
      <c r="F94" s="107" t="s">
        <v>87</v>
      </c>
      <c r="G94" s="106" t="s">
        <v>91</v>
      </c>
      <c r="H94" s="108" t="s">
        <v>17</v>
      </c>
      <c r="I94" s="109">
        <v>0</v>
      </c>
      <c r="J94" s="109">
        <v>0</v>
      </c>
      <c r="K94" s="110">
        <v>0</v>
      </c>
      <c r="L94" s="109">
        <f t="shared" si="233"/>
        <v>0</v>
      </c>
      <c r="M94" s="111"/>
      <c r="N94" s="112"/>
      <c r="O94" s="113"/>
      <c r="P94" s="114"/>
      <c r="Q94" s="112">
        <f t="shared" si="234"/>
        <v>0</v>
      </c>
      <c r="R94" s="113"/>
      <c r="S94" s="114"/>
      <c r="T94" s="112">
        <f t="shared" si="235"/>
        <v>0</v>
      </c>
      <c r="U94" s="113"/>
      <c r="V94" s="114"/>
      <c r="W94" s="112">
        <f t="shared" si="236"/>
        <v>0</v>
      </c>
      <c r="X94" s="113"/>
      <c r="Y94" s="114"/>
      <c r="Z94" s="115">
        <f t="shared" si="237"/>
        <v>0</v>
      </c>
      <c r="AA94" s="115">
        <f t="shared" si="238"/>
        <v>0</v>
      </c>
      <c r="AB94" s="116">
        <f t="shared" si="239"/>
        <v>0</v>
      </c>
      <c r="AC94" s="117"/>
      <c r="AD94" s="118"/>
      <c r="AE94" s="116">
        <f t="shared" si="240"/>
        <v>0</v>
      </c>
      <c r="AF94" s="117"/>
      <c r="AG94" s="118"/>
      <c r="AH94" s="116">
        <f t="shared" si="241"/>
        <v>0</v>
      </c>
      <c r="AI94" s="117"/>
      <c r="AJ94" s="118"/>
      <c r="AK94" s="116">
        <f t="shared" si="242"/>
        <v>0</v>
      </c>
      <c r="AL94" s="117"/>
      <c r="AM94" s="118"/>
      <c r="AN94" s="115">
        <f t="shared" si="243"/>
        <v>0</v>
      </c>
      <c r="AO94" s="115">
        <f t="shared" si="244"/>
        <v>0</v>
      </c>
      <c r="AP94" s="112">
        <f t="shared" si="245"/>
        <v>0</v>
      </c>
      <c r="AQ94" s="113"/>
      <c r="AR94" s="114"/>
      <c r="AS94" s="112">
        <f t="shared" si="246"/>
        <v>0</v>
      </c>
      <c r="AT94" s="113"/>
      <c r="AU94" s="114"/>
      <c r="AV94" s="112">
        <f t="shared" si="247"/>
        <v>0</v>
      </c>
      <c r="AW94" s="113"/>
      <c r="AX94" s="114"/>
      <c r="AY94" s="112">
        <f t="shared" si="248"/>
        <v>0</v>
      </c>
      <c r="AZ94" s="113"/>
      <c r="BA94" s="114"/>
      <c r="BB94" s="115">
        <f t="shared" si="249"/>
        <v>0</v>
      </c>
      <c r="BC94" s="115">
        <f t="shared" si="250"/>
        <v>0</v>
      </c>
      <c r="BD94" s="116">
        <f t="shared" si="251"/>
        <v>0</v>
      </c>
      <c r="BE94" s="117"/>
      <c r="BF94" s="118"/>
      <c r="BG94" s="116">
        <f t="shared" si="252"/>
        <v>0</v>
      </c>
      <c r="BH94" s="117"/>
      <c r="BI94" s="118"/>
      <c r="BJ94" s="116">
        <f t="shared" si="253"/>
        <v>0</v>
      </c>
      <c r="BK94" s="117"/>
      <c r="BL94" s="118"/>
      <c r="BM94" s="116">
        <f t="shared" si="254"/>
        <v>0</v>
      </c>
      <c r="BN94" s="117"/>
      <c r="BO94" s="118"/>
      <c r="BP94" s="115">
        <f t="shared" si="255"/>
        <v>0</v>
      </c>
      <c r="BQ94" s="115">
        <f t="shared" si="256"/>
        <v>0</v>
      </c>
      <c r="BR94" s="112">
        <f t="shared" si="257"/>
        <v>0</v>
      </c>
      <c r="BS94" s="113"/>
      <c r="BT94" s="114"/>
      <c r="BU94" s="112">
        <f t="shared" si="258"/>
        <v>0</v>
      </c>
      <c r="BV94" s="113"/>
      <c r="BW94" s="114"/>
      <c r="BX94" s="112">
        <f t="shared" si="259"/>
        <v>0</v>
      </c>
      <c r="BY94" s="113"/>
      <c r="BZ94" s="114"/>
      <c r="CA94" s="112">
        <f t="shared" si="260"/>
        <v>0</v>
      </c>
      <c r="CB94" s="113"/>
      <c r="CC94" s="114"/>
      <c r="CD94" s="115">
        <f t="shared" si="261"/>
        <v>0</v>
      </c>
      <c r="CE94" s="115">
        <f t="shared" si="262"/>
        <v>0</v>
      </c>
      <c r="ED94" t="s">
        <v>102</v>
      </c>
      <c r="EE94" t="s">
        <v>17</v>
      </c>
      <c r="EF94" t="s">
        <v>141</v>
      </c>
      <c r="EG94" t="s">
        <v>293</v>
      </c>
      <c r="EH94" t="s">
        <v>248</v>
      </c>
      <c r="EI94" t="s">
        <v>295</v>
      </c>
      <c r="EJ94" t="s">
        <v>290</v>
      </c>
      <c r="EK94" t="s">
        <v>295</v>
      </c>
    </row>
    <row r="95" spans="1:141" x14ac:dyDescent="0.25">
      <c r="A95" s="89" t="str">
        <f t="shared" si="197"/>
        <v>Moega VMilhoVLI</v>
      </c>
      <c r="B95" s="51" t="str">
        <f t="shared" si="198"/>
        <v>N</v>
      </c>
      <c r="C95" s="105" t="s">
        <v>102</v>
      </c>
      <c r="D95" s="105" t="s">
        <v>103</v>
      </c>
      <c r="E95" s="106" t="s">
        <v>107</v>
      </c>
      <c r="F95" s="107" t="s">
        <v>87</v>
      </c>
      <c r="G95" s="106" t="s">
        <v>91</v>
      </c>
      <c r="H95" s="108" t="s">
        <v>90</v>
      </c>
      <c r="I95" s="109">
        <v>0</v>
      </c>
      <c r="J95" s="109">
        <v>0</v>
      </c>
      <c r="K95" s="110">
        <v>0</v>
      </c>
      <c r="L95" s="109">
        <f t="shared" si="233"/>
        <v>0</v>
      </c>
      <c r="M95" s="111"/>
      <c r="N95" s="112"/>
      <c r="O95" s="113"/>
      <c r="P95" s="114"/>
      <c r="Q95" s="112">
        <f t="shared" si="234"/>
        <v>0</v>
      </c>
      <c r="R95" s="113"/>
      <c r="S95" s="114"/>
      <c r="T95" s="112">
        <f t="shared" si="235"/>
        <v>0</v>
      </c>
      <c r="U95" s="113"/>
      <c r="V95" s="114"/>
      <c r="W95" s="112">
        <f t="shared" si="236"/>
        <v>0</v>
      </c>
      <c r="X95" s="113"/>
      <c r="Y95" s="114"/>
      <c r="Z95" s="115">
        <f t="shared" si="237"/>
        <v>0</v>
      </c>
      <c r="AA95" s="115">
        <f t="shared" si="238"/>
        <v>0</v>
      </c>
      <c r="AB95" s="116">
        <f t="shared" si="239"/>
        <v>0</v>
      </c>
      <c r="AC95" s="117"/>
      <c r="AD95" s="118"/>
      <c r="AE95" s="116">
        <f t="shared" si="240"/>
        <v>0</v>
      </c>
      <c r="AF95" s="117"/>
      <c r="AG95" s="118"/>
      <c r="AH95" s="116">
        <f t="shared" si="241"/>
        <v>0</v>
      </c>
      <c r="AI95" s="117"/>
      <c r="AJ95" s="118"/>
      <c r="AK95" s="116">
        <f t="shared" si="242"/>
        <v>0</v>
      </c>
      <c r="AL95" s="117"/>
      <c r="AM95" s="118"/>
      <c r="AN95" s="115">
        <f t="shared" si="243"/>
        <v>0</v>
      </c>
      <c r="AO95" s="115">
        <f t="shared" si="244"/>
        <v>0</v>
      </c>
      <c r="AP95" s="112">
        <f t="shared" si="245"/>
        <v>0</v>
      </c>
      <c r="AQ95" s="113"/>
      <c r="AR95" s="114"/>
      <c r="AS95" s="112">
        <f t="shared" si="246"/>
        <v>0</v>
      </c>
      <c r="AT95" s="113"/>
      <c r="AU95" s="114"/>
      <c r="AV95" s="112">
        <f t="shared" si="247"/>
        <v>0</v>
      </c>
      <c r="AW95" s="113"/>
      <c r="AX95" s="114"/>
      <c r="AY95" s="112">
        <f t="shared" si="248"/>
        <v>0</v>
      </c>
      <c r="AZ95" s="113"/>
      <c r="BA95" s="114"/>
      <c r="BB95" s="115">
        <f t="shared" si="249"/>
        <v>0</v>
      </c>
      <c r="BC95" s="115">
        <f t="shared" si="250"/>
        <v>0</v>
      </c>
      <c r="BD95" s="116">
        <f t="shared" si="251"/>
        <v>0</v>
      </c>
      <c r="BE95" s="117"/>
      <c r="BF95" s="118"/>
      <c r="BG95" s="116">
        <f t="shared" si="252"/>
        <v>0</v>
      </c>
      <c r="BH95" s="117"/>
      <c r="BI95" s="118"/>
      <c r="BJ95" s="116">
        <f t="shared" si="253"/>
        <v>0</v>
      </c>
      <c r="BK95" s="117"/>
      <c r="BL95" s="118"/>
      <c r="BM95" s="116">
        <f t="shared" si="254"/>
        <v>0</v>
      </c>
      <c r="BN95" s="117"/>
      <c r="BO95" s="118"/>
      <c r="BP95" s="115">
        <f t="shared" si="255"/>
        <v>0</v>
      </c>
      <c r="BQ95" s="115">
        <f t="shared" si="256"/>
        <v>0</v>
      </c>
      <c r="BR95" s="112">
        <f t="shared" si="257"/>
        <v>0</v>
      </c>
      <c r="BS95" s="113"/>
      <c r="BT95" s="114"/>
      <c r="BU95" s="112">
        <f t="shared" si="258"/>
        <v>0</v>
      </c>
      <c r="BV95" s="113"/>
      <c r="BW95" s="114"/>
      <c r="BX95" s="112">
        <f t="shared" si="259"/>
        <v>0</v>
      </c>
      <c r="BY95" s="113"/>
      <c r="BZ95" s="114"/>
      <c r="CA95" s="112">
        <f t="shared" si="260"/>
        <v>0</v>
      </c>
      <c r="CB95" s="113"/>
      <c r="CC95" s="114"/>
      <c r="CD95" s="115">
        <f t="shared" si="261"/>
        <v>0</v>
      </c>
      <c r="CE95" s="115">
        <f t="shared" si="262"/>
        <v>0</v>
      </c>
      <c r="ED95" t="s">
        <v>102</v>
      </c>
      <c r="EE95" t="s">
        <v>90</v>
      </c>
      <c r="EF95" t="s">
        <v>141</v>
      </c>
      <c r="EG95" t="s">
        <v>293</v>
      </c>
      <c r="EH95" t="s">
        <v>251</v>
      </c>
      <c r="EI95" t="s">
        <v>296</v>
      </c>
      <c r="EJ95" t="s">
        <v>292</v>
      </c>
      <c r="EK95" t="s">
        <v>296</v>
      </c>
    </row>
    <row r="96" spans="1:141" x14ac:dyDescent="0.25">
      <c r="A96" s="89" t="str">
        <f t="shared" si="197"/>
        <v>Moega VSojaRUMO</v>
      </c>
      <c r="B96" s="51" t="str">
        <f t="shared" si="198"/>
        <v>N</v>
      </c>
      <c r="C96" s="90" t="s">
        <v>102</v>
      </c>
      <c r="D96" s="90" t="s">
        <v>103</v>
      </c>
      <c r="E96" s="91" t="s">
        <v>107</v>
      </c>
      <c r="F96" s="92" t="s">
        <v>87</v>
      </c>
      <c r="G96" s="91" t="s">
        <v>92</v>
      </c>
      <c r="H96" s="93" t="s">
        <v>89</v>
      </c>
      <c r="I96" s="94">
        <v>53</v>
      </c>
      <c r="J96" s="94">
        <v>29</v>
      </c>
      <c r="K96" s="95">
        <v>0</v>
      </c>
      <c r="L96" s="94">
        <f t="shared" si="233"/>
        <v>-29</v>
      </c>
      <c r="M96" s="111"/>
      <c r="N96" s="97"/>
      <c r="O96" s="98"/>
      <c r="P96" s="99"/>
      <c r="Q96" s="97">
        <f t="shared" si="234"/>
        <v>0</v>
      </c>
      <c r="R96" s="98"/>
      <c r="S96" s="99"/>
      <c r="T96" s="97">
        <f t="shared" si="235"/>
        <v>0</v>
      </c>
      <c r="U96" s="98"/>
      <c r="V96" s="100"/>
      <c r="W96" s="97">
        <f t="shared" si="236"/>
        <v>0</v>
      </c>
      <c r="X96" s="98"/>
      <c r="Y96" s="99"/>
      <c r="Z96" s="101">
        <f t="shared" si="237"/>
        <v>0</v>
      </c>
      <c r="AA96" s="101">
        <f t="shared" si="238"/>
        <v>0</v>
      </c>
      <c r="AB96" s="102">
        <f t="shared" si="239"/>
        <v>0</v>
      </c>
      <c r="AC96" s="103"/>
      <c r="AD96" s="104"/>
      <c r="AE96" s="102">
        <f t="shared" si="240"/>
        <v>0</v>
      </c>
      <c r="AF96" s="103"/>
      <c r="AG96" s="104"/>
      <c r="AH96" s="102">
        <f t="shared" si="241"/>
        <v>0</v>
      </c>
      <c r="AI96" s="103"/>
      <c r="AJ96" s="104"/>
      <c r="AK96" s="102">
        <f t="shared" si="242"/>
        <v>0</v>
      </c>
      <c r="AL96" s="103"/>
      <c r="AM96" s="104"/>
      <c r="AN96" s="101">
        <f t="shared" si="243"/>
        <v>0</v>
      </c>
      <c r="AO96" s="101">
        <f t="shared" si="244"/>
        <v>0</v>
      </c>
      <c r="AP96" s="97">
        <f t="shared" si="245"/>
        <v>0</v>
      </c>
      <c r="AQ96" s="98"/>
      <c r="AR96" s="99"/>
      <c r="AS96" s="97">
        <f t="shared" si="246"/>
        <v>0</v>
      </c>
      <c r="AT96" s="98"/>
      <c r="AU96" s="99"/>
      <c r="AV96" s="97">
        <f t="shared" si="247"/>
        <v>0</v>
      </c>
      <c r="AW96" s="98"/>
      <c r="AX96" s="100"/>
      <c r="AY96" s="97">
        <f t="shared" si="248"/>
        <v>0</v>
      </c>
      <c r="AZ96" s="98"/>
      <c r="BA96" s="99"/>
      <c r="BB96" s="101">
        <f t="shared" si="249"/>
        <v>0</v>
      </c>
      <c r="BC96" s="101">
        <f t="shared" si="250"/>
        <v>0</v>
      </c>
      <c r="BD96" s="102">
        <f t="shared" si="251"/>
        <v>0</v>
      </c>
      <c r="BE96" s="103"/>
      <c r="BF96" s="104"/>
      <c r="BG96" s="102">
        <f t="shared" si="252"/>
        <v>0</v>
      </c>
      <c r="BH96" s="103"/>
      <c r="BI96" s="104"/>
      <c r="BJ96" s="102">
        <f t="shared" si="253"/>
        <v>0</v>
      </c>
      <c r="BK96" s="103"/>
      <c r="BL96" s="104"/>
      <c r="BM96" s="102">
        <f t="shared" si="254"/>
        <v>0</v>
      </c>
      <c r="BN96" s="103"/>
      <c r="BO96" s="104"/>
      <c r="BP96" s="101">
        <f t="shared" si="255"/>
        <v>0</v>
      </c>
      <c r="BQ96" s="101">
        <f t="shared" si="256"/>
        <v>0</v>
      </c>
      <c r="BR96" s="97">
        <f t="shared" si="257"/>
        <v>0</v>
      </c>
      <c r="BS96" s="98"/>
      <c r="BT96" s="99"/>
      <c r="BU96" s="97">
        <f t="shared" si="258"/>
        <v>0</v>
      </c>
      <c r="BV96" s="98"/>
      <c r="BW96" s="99"/>
      <c r="BX96" s="97">
        <f t="shared" si="259"/>
        <v>0</v>
      </c>
      <c r="BY96" s="98"/>
      <c r="BZ96" s="100"/>
      <c r="CA96" s="97">
        <f t="shared" si="260"/>
        <v>0</v>
      </c>
      <c r="CB96" s="98"/>
      <c r="CC96" s="99"/>
      <c r="CD96" s="101">
        <f t="shared" si="261"/>
        <v>0</v>
      </c>
      <c r="CE96" s="101">
        <f t="shared" si="262"/>
        <v>0</v>
      </c>
      <c r="ED96" t="s">
        <v>102</v>
      </c>
      <c r="EE96" t="s">
        <v>89</v>
      </c>
      <c r="EF96" t="s">
        <v>141</v>
      </c>
      <c r="EG96" t="s">
        <v>297</v>
      </c>
      <c r="EH96" t="s">
        <v>246</v>
      </c>
      <c r="EI96" t="s">
        <v>298</v>
      </c>
      <c r="EJ96" t="s">
        <v>298</v>
      </c>
      <c r="EK96" t="s">
        <v>298</v>
      </c>
    </row>
    <row r="97" spans="1:141" x14ac:dyDescent="0.25">
      <c r="A97" s="89" t="str">
        <f t="shared" si="197"/>
        <v>Moega VSojaMRS</v>
      </c>
      <c r="B97" s="51" t="str">
        <f t="shared" si="198"/>
        <v>N</v>
      </c>
      <c r="C97" s="105" t="s">
        <v>102</v>
      </c>
      <c r="D97" s="105" t="s">
        <v>103</v>
      </c>
      <c r="E97" s="106" t="s">
        <v>107</v>
      </c>
      <c r="F97" s="107" t="s">
        <v>87</v>
      </c>
      <c r="G97" s="106" t="s">
        <v>92</v>
      </c>
      <c r="H97" s="108" t="s">
        <v>17</v>
      </c>
      <c r="I97" s="109">
        <v>46</v>
      </c>
      <c r="J97" s="109">
        <v>46</v>
      </c>
      <c r="K97" s="110">
        <v>0</v>
      </c>
      <c r="L97" s="109">
        <f t="shared" si="233"/>
        <v>-46</v>
      </c>
      <c r="M97" s="111"/>
      <c r="N97" s="112"/>
      <c r="O97" s="113"/>
      <c r="P97" s="114"/>
      <c r="Q97" s="112">
        <f t="shared" si="234"/>
        <v>0</v>
      </c>
      <c r="R97" s="113"/>
      <c r="S97" s="114"/>
      <c r="T97" s="112">
        <f t="shared" si="235"/>
        <v>0</v>
      </c>
      <c r="U97" s="113"/>
      <c r="V97" s="114"/>
      <c r="W97" s="112">
        <f t="shared" si="236"/>
        <v>0</v>
      </c>
      <c r="X97" s="113"/>
      <c r="Y97" s="114"/>
      <c r="Z97" s="115">
        <f t="shared" si="237"/>
        <v>0</v>
      </c>
      <c r="AA97" s="115">
        <f t="shared" si="238"/>
        <v>0</v>
      </c>
      <c r="AB97" s="116">
        <f t="shared" si="239"/>
        <v>0</v>
      </c>
      <c r="AC97" s="117"/>
      <c r="AD97" s="118"/>
      <c r="AE97" s="116">
        <f t="shared" si="240"/>
        <v>0</v>
      </c>
      <c r="AF97" s="117"/>
      <c r="AG97" s="118"/>
      <c r="AH97" s="116">
        <f t="shared" si="241"/>
        <v>0</v>
      </c>
      <c r="AI97" s="117"/>
      <c r="AJ97" s="118"/>
      <c r="AK97" s="116">
        <f t="shared" si="242"/>
        <v>0</v>
      </c>
      <c r="AL97" s="117"/>
      <c r="AM97" s="118"/>
      <c r="AN97" s="115">
        <f t="shared" si="243"/>
        <v>0</v>
      </c>
      <c r="AO97" s="115">
        <f t="shared" si="244"/>
        <v>0</v>
      </c>
      <c r="AP97" s="112">
        <f t="shared" si="245"/>
        <v>0</v>
      </c>
      <c r="AQ97" s="113"/>
      <c r="AR97" s="114"/>
      <c r="AS97" s="112">
        <f t="shared" si="246"/>
        <v>0</v>
      </c>
      <c r="AT97" s="113"/>
      <c r="AU97" s="114"/>
      <c r="AV97" s="112">
        <f t="shared" si="247"/>
        <v>0</v>
      </c>
      <c r="AW97" s="113"/>
      <c r="AX97" s="114"/>
      <c r="AY97" s="112">
        <f t="shared" si="248"/>
        <v>0</v>
      </c>
      <c r="AZ97" s="113"/>
      <c r="BA97" s="114"/>
      <c r="BB97" s="115">
        <f t="shared" si="249"/>
        <v>0</v>
      </c>
      <c r="BC97" s="115">
        <f t="shared" si="250"/>
        <v>0</v>
      </c>
      <c r="BD97" s="116">
        <f t="shared" si="251"/>
        <v>0</v>
      </c>
      <c r="BE97" s="117"/>
      <c r="BF97" s="118"/>
      <c r="BG97" s="116">
        <f t="shared" si="252"/>
        <v>0</v>
      </c>
      <c r="BH97" s="117"/>
      <c r="BI97" s="118"/>
      <c r="BJ97" s="116">
        <f t="shared" si="253"/>
        <v>0</v>
      </c>
      <c r="BK97" s="117"/>
      <c r="BL97" s="118"/>
      <c r="BM97" s="116">
        <f t="shared" si="254"/>
        <v>0</v>
      </c>
      <c r="BN97" s="117"/>
      <c r="BO97" s="118"/>
      <c r="BP97" s="115">
        <f t="shared" si="255"/>
        <v>0</v>
      </c>
      <c r="BQ97" s="115">
        <f t="shared" si="256"/>
        <v>0</v>
      </c>
      <c r="BR97" s="112">
        <f t="shared" si="257"/>
        <v>0</v>
      </c>
      <c r="BS97" s="113"/>
      <c r="BT97" s="114"/>
      <c r="BU97" s="112">
        <f t="shared" si="258"/>
        <v>0</v>
      </c>
      <c r="BV97" s="113"/>
      <c r="BW97" s="114"/>
      <c r="BX97" s="112">
        <f t="shared" si="259"/>
        <v>0</v>
      </c>
      <c r="BY97" s="113"/>
      <c r="BZ97" s="114"/>
      <c r="CA97" s="112">
        <f t="shared" si="260"/>
        <v>0</v>
      </c>
      <c r="CB97" s="113"/>
      <c r="CC97" s="114"/>
      <c r="CD97" s="115">
        <f t="shared" si="261"/>
        <v>0</v>
      </c>
      <c r="CE97" s="115">
        <f t="shared" si="262"/>
        <v>0</v>
      </c>
      <c r="ED97" t="s">
        <v>102</v>
      </c>
      <c r="EE97" t="s">
        <v>17</v>
      </c>
      <c r="EF97" t="s">
        <v>141</v>
      </c>
      <c r="EG97" t="s">
        <v>297</v>
      </c>
      <c r="EH97" t="s">
        <v>248</v>
      </c>
      <c r="EI97" t="s">
        <v>299</v>
      </c>
      <c r="EJ97" t="s">
        <v>290</v>
      </c>
      <c r="EK97" t="s">
        <v>299</v>
      </c>
    </row>
    <row r="98" spans="1:141" x14ac:dyDescent="0.25">
      <c r="A98" s="89" t="str">
        <f t="shared" si="197"/>
        <v>Moega VSojaVLI</v>
      </c>
      <c r="B98" s="51" t="str">
        <f t="shared" si="198"/>
        <v>N</v>
      </c>
      <c r="C98" s="105" t="s">
        <v>102</v>
      </c>
      <c r="D98" s="105" t="s">
        <v>103</v>
      </c>
      <c r="E98" s="106" t="s">
        <v>107</v>
      </c>
      <c r="F98" s="107" t="s">
        <v>87</v>
      </c>
      <c r="G98" s="106" t="s">
        <v>92</v>
      </c>
      <c r="H98" s="108" t="s">
        <v>90</v>
      </c>
      <c r="I98" s="109">
        <v>0</v>
      </c>
      <c r="J98" s="109">
        <v>0</v>
      </c>
      <c r="K98" s="110">
        <v>0</v>
      </c>
      <c r="L98" s="109">
        <f t="shared" si="233"/>
        <v>0</v>
      </c>
      <c r="M98" s="111"/>
      <c r="N98" s="112"/>
      <c r="O98" s="113"/>
      <c r="P98" s="114"/>
      <c r="Q98" s="112">
        <f t="shared" si="234"/>
        <v>0</v>
      </c>
      <c r="R98" s="113"/>
      <c r="S98" s="114"/>
      <c r="T98" s="112">
        <f t="shared" si="235"/>
        <v>0</v>
      </c>
      <c r="U98" s="113"/>
      <c r="V98" s="114"/>
      <c r="W98" s="112">
        <f t="shared" si="236"/>
        <v>0</v>
      </c>
      <c r="X98" s="113"/>
      <c r="Y98" s="114"/>
      <c r="Z98" s="115">
        <f t="shared" si="237"/>
        <v>0</v>
      </c>
      <c r="AA98" s="115">
        <f t="shared" si="238"/>
        <v>0</v>
      </c>
      <c r="AB98" s="116">
        <f t="shared" si="239"/>
        <v>0</v>
      </c>
      <c r="AC98" s="117"/>
      <c r="AD98" s="118"/>
      <c r="AE98" s="116">
        <f t="shared" si="240"/>
        <v>0</v>
      </c>
      <c r="AF98" s="117"/>
      <c r="AG98" s="118"/>
      <c r="AH98" s="116">
        <f t="shared" si="241"/>
        <v>0</v>
      </c>
      <c r="AI98" s="117"/>
      <c r="AJ98" s="118"/>
      <c r="AK98" s="116">
        <f t="shared" si="242"/>
        <v>0</v>
      </c>
      <c r="AL98" s="117"/>
      <c r="AM98" s="118"/>
      <c r="AN98" s="115">
        <f t="shared" si="243"/>
        <v>0</v>
      </c>
      <c r="AO98" s="115">
        <f t="shared" si="244"/>
        <v>0</v>
      </c>
      <c r="AP98" s="112">
        <f t="shared" si="245"/>
        <v>0</v>
      </c>
      <c r="AQ98" s="113"/>
      <c r="AR98" s="114"/>
      <c r="AS98" s="112">
        <f t="shared" si="246"/>
        <v>0</v>
      </c>
      <c r="AT98" s="113"/>
      <c r="AU98" s="114"/>
      <c r="AV98" s="112">
        <f t="shared" si="247"/>
        <v>0</v>
      </c>
      <c r="AW98" s="113"/>
      <c r="AX98" s="114"/>
      <c r="AY98" s="112">
        <f t="shared" si="248"/>
        <v>0</v>
      </c>
      <c r="AZ98" s="113"/>
      <c r="BA98" s="114"/>
      <c r="BB98" s="115">
        <f t="shared" si="249"/>
        <v>0</v>
      </c>
      <c r="BC98" s="115">
        <f t="shared" si="250"/>
        <v>0</v>
      </c>
      <c r="BD98" s="116">
        <f t="shared" si="251"/>
        <v>0</v>
      </c>
      <c r="BE98" s="117"/>
      <c r="BF98" s="118"/>
      <c r="BG98" s="116">
        <f t="shared" si="252"/>
        <v>0</v>
      </c>
      <c r="BH98" s="117"/>
      <c r="BI98" s="118"/>
      <c r="BJ98" s="116">
        <f t="shared" si="253"/>
        <v>0</v>
      </c>
      <c r="BK98" s="117"/>
      <c r="BL98" s="118"/>
      <c r="BM98" s="116">
        <f t="shared" si="254"/>
        <v>0</v>
      </c>
      <c r="BN98" s="117"/>
      <c r="BO98" s="118"/>
      <c r="BP98" s="115">
        <f t="shared" si="255"/>
        <v>0</v>
      </c>
      <c r="BQ98" s="115">
        <f t="shared" si="256"/>
        <v>0</v>
      </c>
      <c r="BR98" s="112">
        <f t="shared" si="257"/>
        <v>0</v>
      </c>
      <c r="BS98" s="113"/>
      <c r="BT98" s="114"/>
      <c r="BU98" s="112">
        <f t="shared" si="258"/>
        <v>0</v>
      </c>
      <c r="BV98" s="113"/>
      <c r="BW98" s="114"/>
      <c r="BX98" s="112">
        <f t="shared" si="259"/>
        <v>0</v>
      </c>
      <c r="BY98" s="113"/>
      <c r="BZ98" s="114"/>
      <c r="CA98" s="112">
        <f t="shared" si="260"/>
        <v>0</v>
      </c>
      <c r="CB98" s="113"/>
      <c r="CC98" s="114"/>
      <c r="CD98" s="115">
        <f t="shared" si="261"/>
        <v>0</v>
      </c>
      <c r="CE98" s="115">
        <f t="shared" si="262"/>
        <v>0</v>
      </c>
      <c r="ED98" t="s">
        <v>102</v>
      </c>
      <c r="EE98" t="s">
        <v>90</v>
      </c>
      <c r="EF98" t="s">
        <v>141</v>
      </c>
      <c r="EG98" t="s">
        <v>297</v>
      </c>
      <c r="EH98" t="s">
        <v>251</v>
      </c>
      <c r="EI98" t="s">
        <v>300</v>
      </c>
      <c r="EJ98" t="s">
        <v>292</v>
      </c>
      <c r="EK98" t="s">
        <v>300</v>
      </c>
    </row>
    <row r="99" spans="1:141" x14ac:dyDescent="0.25">
      <c r="A99" s="89">
        <v>5</v>
      </c>
      <c r="B99" s="51" t="str">
        <f t="shared" si="198"/>
        <v>N</v>
      </c>
      <c r="C99" s="90" t="s">
        <v>102</v>
      </c>
      <c r="D99" s="90" t="s">
        <v>103</v>
      </c>
      <c r="E99" s="91" t="s">
        <v>107</v>
      </c>
      <c r="F99" s="92" t="s">
        <v>96</v>
      </c>
      <c r="G99" s="91" t="s">
        <v>96</v>
      </c>
      <c r="H99" s="93" t="s">
        <v>89</v>
      </c>
      <c r="I99" s="94">
        <v>0</v>
      </c>
      <c r="J99" s="94">
        <v>0</v>
      </c>
      <c r="K99" s="95">
        <v>0</v>
      </c>
      <c r="L99" s="94">
        <f t="shared" si="233"/>
        <v>0</v>
      </c>
      <c r="M99" s="96"/>
      <c r="N99" s="97"/>
      <c r="O99" s="98"/>
      <c r="P99" s="99"/>
      <c r="Q99" s="97">
        <f t="shared" si="234"/>
        <v>0</v>
      </c>
      <c r="R99" s="98"/>
      <c r="S99" s="99"/>
      <c r="T99" s="97">
        <f t="shared" si="235"/>
        <v>0</v>
      </c>
      <c r="U99" s="98"/>
      <c r="V99" s="100"/>
      <c r="W99" s="97">
        <f t="shared" si="236"/>
        <v>0</v>
      </c>
      <c r="X99" s="98"/>
      <c r="Y99" s="99"/>
      <c r="Z99" s="101">
        <f t="shared" si="237"/>
        <v>0</v>
      </c>
      <c r="AA99" s="101">
        <f t="shared" si="238"/>
        <v>0</v>
      </c>
      <c r="AB99" s="102">
        <f t="shared" si="239"/>
        <v>0</v>
      </c>
      <c r="AC99" s="103"/>
      <c r="AD99" s="104"/>
      <c r="AE99" s="102">
        <f t="shared" si="240"/>
        <v>0</v>
      </c>
      <c r="AF99" s="103"/>
      <c r="AG99" s="104"/>
      <c r="AH99" s="102">
        <f t="shared" si="241"/>
        <v>0</v>
      </c>
      <c r="AI99" s="103"/>
      <c r="AJ99" s="104"/>
      <c r="AK99" s="102">
        <f t="shared" si="242"/>
        <v>0</v>
      </c>
      <c r="AL99" s="103"/>
      <c r="AM99" s="104"/>
      <c r="AN99" s="101">
        <f t="shared" si="243"/>
        <v>0</v>
      </c>
      <c r="AO99" s="101">
        <f t="shared" si="244"/>
        <v>0</v>
      </c>
      <c r="AP99" s="97">
        <f t="shared" si="245"/>
        <v>0</v>
      </c>
      <c r="AQ99" s="98"/>
      <c r="AR99" s="99"/>
      <c r="AS99" s="97">
        <f t="shared" si="246"/>
        <v>0</v>
      </c>
      <c r="AT99" s="98"/>
      <c r="AU99" s="99"/>
      <c r="AV99" s="97">
        <f t="shared" si="247"/>
        <v>0</v>
      </c>
      <c r="AW99" s="98"/>
      <c r="AX99" s="100"/>
      <c r="AY99" s="97">
        <f t="shared" si="248"/>
        <v>0</v>
      </c>
      <c r="AZ99" s="98"/>
      <c r="BA99" s="99"/>
      <c r="BB99" s="101">
        <f t="shared" si="249"/>
        <v>0</v>
      </c>
      <c r="BC99" s="101">
        <f t="shared" si="250"/>
        <v>0</v>
      </c>
      <c r="BD99" s="102">
        <f t="shared" si="251"/>
        <v>0</v>
      </c>
      <c r="BE99" s="103"/>
      <c r="BF99" s="104"/>
      <c r="BG99" s="102">
        <f t="shared" si="252"/>
        <v>0</v>
      </c>
      <c r="BH99" s="103"/>
      <c r="BI99" s="104"/>
      <c r="BJ99" s="102">
        <f t="shared" si="253"/>
        <v>0</v>
      </c>
      <c r="BK99" s="103"/>
      <c r="BL99" s="104"/>
      <c r="BM99" s="102">
        <f t="shared" si="254"/>
        <v>0</v>
      </c>
      <c r="BN99" s="103"/>
      <c r="BO99" s="104"/>
      <c r="BP99" s="101">
        <f t="shared" si="255"/>
        <v>0</v>
      </c>
      <c r="BQ99" s="101">
        <f t="shared" si="256"/>
        <v>0</v>
      </c>
      <c r="BR99" s="97">
        <f t="shared" si="257"/>
        <v>0</v>
      </c>
      <c r="BS99" s="98"/>
      <c r="BT99" s="99"/>
      <c r="BU99" s="97">
        <f t="shared" si="258"/>
        <v>0</v>
      </c>
      <c r="BV99" s="98"/>
      <c r="BW99" s="99"/>
      <c r="BX99" s="97">
        <f t="shared" si="259"/>
        <v>0</v>
      </c>
      <c r="BY99" s="98"/>
      <c r="BZ99" s="100"/>
      <c r="CA99" s="97">
        <f t="shared" si="260"/>
        <v>0</v>
      </c>
      <c r="CB99" s="98"/>
      <c r="CC99" s="99"/>
      <c r="CD99" s="101">
        <f t="shared" si="261"/>
        <v>0</v>
      </c>
      <c r="CE99" s="101">
        <f t="shared" si="262"/>
        <v>0</v>
      </c>
      <c r="ED99" t="s">
        <v>102</v>
      </c>
      <c r="EE99" t="s">
        <v>89</v>
      </c>
      <c r="EF99" t="s">
        <v>143</v>
      </c>
      <c r="EG99" t="s">
        <v>301</v>
      </c>
      <c r="EH99" t="s">
        <v>263</v>
      </c>
      <c r="EI99" t="s">
        <v>302</v>
      </c>
      <c r="EJ99" t="s">
        <v>302</v>
      </c>
      <c r="EK99" t="s">
        <v>302</v>
      </c>
    </row>
    <row r="100" spans="1:141" x14ac:dyDescent="0.25">
      <c r="A100" s="89" t="str">
        <f>D100&amp;G100&amp;H100</f>
        <v>Moega VAçúcarMRS</v>
      </c>
      <c r="B100" s="51" t="str">
        <f t="shared" si="198"/>
        <v>N</v>
      </c>
      <c r="C100" s="105" t="s">
        <v>102</v>
      </c>
      <c r="D100" s="105" t="s">
        <v>103</v>
      </c>
      <c r="E100" s="106" t="s">
        <v>107</v>
      </c>
      <c r="F100" s="107" t="s">
        <v>96</v>
      </c>
      <c r="G100" s="106" t="s">
        <v>96</v>
      </c>
      <c r="H100" s="108" t="s">
        <v>17</v>
      </c>
      <c r="I100" s="109">
        <v>0</v>
      </c>
      <c r="J100" s="109">
        <v>0</v>
      </c>
      <c r="K100" s="110">
        <v>0</v>
      </c>
      <c r="L100" s="109">
        <f t="shared" si="233"/>
        <v>0</v>
      </c>
      <c r="M100" s="111"/>
      <c r="N100" s="112"/>
      <c r="O100" s="113"/>
      <c r="P100" s="114"/>
      <c r="Q100" s="112">
        <f t="shared" si="234"/>
        <v>0</v>
      </c>
      <c r="R100" s="113"/>
      <c r="S100" s="114"/>
      <c r="T100" s="112">
        <f t="shared" si="235"/>
        <v>0</v>
      </c>
      <c r="U100" s="113"/>
      <c r="V100" s="114"/>
      <c r="W100" s="112">
        <f t="shared" si="236"/>
        <v>0</v>
      </c>
      <c r="X100" s="113"/>
      <c r="Y100" s="114"/>
      <c r="Z100" s="115">
        <f t="shared" si="237"/>
        <v>0</v>
      </c>
      <c r="AA100" s="115">
        <f t="shared" si="238"/>
        <v>0</v>
      </c>
      <c r="AB100" s="116">
        <f t="shared" si="239"/>
        <v>0</v>
      </c>
      <c r="AC100" s="117"/>
      <c r="AD100" s="118"/>
      <c r="AE100" s="116">
        <f t="shared" si="240"/>
        <v>0</v>
      </c>
      <c r="AF100" s="117"/>
      <c r="AG100" s="118"/>
      <c r="AH100" s="116">
        <f t="shared" si="241"/>
        <v>0</v>
      </c>
      <c r="AI100" s="117"/>
      <c r="AJ100" s="118"/>
      <c r="AK100" s="116">
        <f t="shared" si="242"/>
        <v>0</v>
      </c>
      <c r="AL100" s="117"/>
      <c r="AM100" s="118"/>
      <c r="AN100" s="115">
        <f t="shared" si="243"/>
        <v>0</v>
      </c>
      <c r="AO100" s="115">
        <f t="shared" si="244"/>
        <v>0</v>
      </c>
      <c r="AP100" s="112">
        <f t="shared" si="245"/>
        <v>0</v>
      </c>
      <c r="AQ100" s="113"/>
      <c r="AR100" s="114"/>
      <c r="AS100" s="112">
        <f t="shared" si="246"/>
        <v>0</v>
      </c>
      <c r="AT100" s="113"/>
      <c r="AU100" s="114"/>
      <c r="AV100" s="112">
        <f t="shared" si="247"/>
        <v>0</v>
      </c>
      <c r="AW100" s="113"/>
      <c r="AX100" s="114"/>
      <c r="AY100" s="112">
        <f t="shared" si="248"/>
        <v>0</v>
      </c>
      <c r="AZ100" s="113"/>
      <c r="BA100" s="114"/>
      <c r="BB100" s="115">
        <f t="shared" si="249"/>
        <v>0</v>
      </c>
      <c r="BC100" s="115">
        <f t="shared" si="250"/>
        <v>0</v>
      </c>
      <c r="BD100" s="116">
        <f t="shared" si="251"/>
        <v>0</v>
      </c>
      <c r="BE100" s="117"/>
      <c r="BF100" s="118"/>
      <c r="BG100" s="116">
        <f t="shared" si="252"/>
        <v>0</v>
      </c>
      <c r="BH100" s="117"/>
      <c r="BI100" s="118"/>
      <c r="BJ100" s="116">
        <f t="shared" si="253"/>
        <v>0</v>
      </c>
      <c r="BK100" s="117"/>
      <c r="BL100" s="118"/>
      <c r="BM100" s="116">
        <f t="shared" si="254"/>
        <v>0</v>
      </c>
      <c r="BN100" s="117"/>
      <c r="BO100" s="118"/>
      <c r="BP100" s="115">
        <f t="shared" si="255"/>
        <v>0</v>
      </c>
      <c r="BQ100" s="115">
        <f t="shared" si="256"/>
        <v>0</v>
      </c>
      <c r="BR100" s="112">
        <f t="shared" si="257"/>
        <v>0</v>
      </c>
      <c r="BS100" s="113"/>
      <c r="BT100" s="114"/>
      <c r="BU100" s="112">
        <f t="shared" si="258"/>
        <v>0</v>
      </c>
      <c r="BV100" s="113"/>
      <c r="BW100" s="114"/>
      <c r="BX100" s="112">
        <f t="shared" si="259"/>
        <v>0</v>
      </c>
      <c r="BY100" s="113"/>
      <c r="BZ100" s="114"/>
      <c r="CA100" s="112">
        <f t="shared" si="260"/>
        <v>0</v>
      </c>
      <c r="CB100" s="113"/>
      <c r="CC100" s="114"/>
      <c r="CD100" s="115">
        <f t="shared" si="261"/>
        <v>0</v>
      </c>
      <c r="CE100" s="115">
        <f t="shared" si="262"/>
        <v>0</v>
      </c>
      <c r="ED100" t="s">
        <v>102</v>
      </c>
      <c r="EE100" t="s">
        <v>17</v>
      </c>
      <c r="EF100" t="s">
        <v>143</v>
      </c>
      <c r="EG100" t="s">
        <v>301</v>
      </c>
      <c r="EH100" t="s">
        <v>265</v>
      </c>
      <c r="EI100" t="s">
        <v>303</v>
      </c>
      <c r="EJ100" t="s">
        <v>290</v>
      </c>
      <c r="EK100" t="s">
        <v>303</v>
      </c>
    </row>
    <row r="101" spans="1:141" x14ac:dyDescent="0.25">
      <c r="A101" s="89" t="str">
        <f>D101&amp;G101&amp;H101</f>
        <v>Moega VAçúcarVLI</v>
      </c>
      <c r="B101" s="51" t="str">
        <f t="shared" si="198"/>
        <v>N</v>
      </c>
      <c r="C101" s="105" t="s">
        <v>102</v>
      </c>
      <c r="D101" s="105" t="s">
        <v>103</v>
      </c>
      <c r="E101" s="106" t="s">
        <v>107</v>
      </c>
      <c r="F101" s="107" t="s">
        <v>96</v>
      </c>
      <c r="G101" s="106" t="s">
        <v>96</v>
      </c>
      <c r="H101" s="108" t="s">
        <v>90</v>
      </c>
      <c r="I101" s="109">
        <v>0</v>
      </c>
      <c r="J101" s="109">
        <v>0</v>
      </c>
      <c r="K101" s="110">
        <v>0</v>
      </c>
      <c r="L101" s="109">
        <f t="shared" si="233"/>
        <v>0</v>
      </c>
      <c r="M101" s="111"/>
      <c r="N101" s="112"/>
      <c r="O101" s="113"/>
      <c r="P101" s="114"/>
      <c r="Q101" s="112">
        <f t="shared" si="234"/>
        <v>0</v>
      </c>
      <c r="R101" s="113"/>
      <c r="S101" s="114"/>
      <c r="T101" s="112">
        <f t="shared" si="235"/>
        <v>0</v>
      </c>
      <c r="U101" s="113"/>
      <c r="V101" s="114"/>
      <c r="W101" s="112">
        <f t="shared" si="236"/>
        <v>0</v>
      </c>
      <c r="X101" s="113"/>
      <c r="Y101" s="114"/>
      <c r="Z101" s="115">
        <f t="shared" si="237"/>
        <v>0</v>
      </c>
      <c r="AA101" s="115">
        <f t="shared" si="238"/>
        <v>0</v>
      </c>
      <c r="AB101" s="116">
        <f t="shared" si="239"/>
        <v>0</v>
      </c>
      <c r="AC101" s="117"/>
      <c r="AD101" s="118"/>
      <c r="AE101" s="116">
        <f t="shared" si="240"/>
        <v>0</v>
      </c>
      <c r="AF101" s="117"/>
      <c r="AG101" s="118"/>
      <c r="AH101" s="116">
        <f t="shared" si="241"/>
        <v>0</v>
      </c>
      <c r="AI101" s="117"/>
      <c r="AJ101" s="118"/>
      <c r="AK101" s="116">
        <f t="shared" si="242"/>
        <v>0</v>
      </c>
      <c r="AL101" s="117"/>
      <c r="AM101" s="118"/>
      <c r="AN101" s="115">
        <f t="shared" si="243"/>
        <v>0</v>
      </c>
      <c r="AO101" s="115">
        <f t="shared" si="244"/>
        <v>0</v>
      </c>
      <c r="AP101" s="112">
        <f t="shared" si="245"/>
        <v>0</v>
      </c>
      <c r="AQ101" s="113"/>
      <c r="AR101" s="114"/>
      <c r="AS101" s="112">
        <f t="shared" si="246"/>
        <v>0</v>
      </c>
      <c r="AT101" s="113"/>
      <c r="AU101" s="114"/>
      <c r="AV101" s="112">
        <f t="shared" si="247"/>
        <v>0</v>
      </c>
      <c r="AW101" s="113"/>
      <c r="AX101" s="114"/>
      <c r="AY101" s="112">
        <f t="shared" si="248"/>
        <v>0</v>
      </c>
      <c r="AZ101" s="113"/>
      <c r="BA101" s="114"/>
      <c r="BB101" s="115">
        <f t="shared" si="249"/>
        <v>0</v>
      </c>
      <c r="BC101" s="115">
        <f t="shared" si="250"/>
        <v>0</v>
      </c>
      <c r="BD101" s="116">
        <f t="shared" si="251"/>
        <v>0</v>
      </c>
      <c r="BE101" s="117"/>
      <c r="BF101" s="118"/>
      <c r="BG101" s="116">
        <f t="shared" si="252"/>
        <v>0</v>
      </c>
      <c r="BH101" s="117"/>
      <c r="BI101" s="118"/>
      <c r="BJ101" s="116">
        <f t="shared" si="253"/>
        <v>0</v>
      </c>
      <c r="BK101" s="117"/>
      <c r="BL101" s="118"/>
      <c r="BM101" s="116">
        <f t="shared" si="254"/>
        <v>0</v>
      </c>
      <c r="BN101" s="117"/>
      <c r="BO101" s="118"/>
      <c r="BP101" s="115">
        <f t="shared" si="255"/>
        <v>0</v>
      </c>
      <c r="BQ101" s="115">
        <f t="shared" si="256"/>
        <v>0</v>
      </c>
      <c r="BR101" s="112">
        <f t="shared" si="257"/>
        <v>0</v>
      </c>
      <c r="BS101" s="113"/>
      <c r="BT101" s="114"/>
      <c r="BU101" s="112">
        <f t="shared" si="258"/>
        <v>0</v>
      </c>
      <c r="BV101" s="113"/>
      <c r="BW101" s="114"/>
      <c r="BX101" s="112">
        <f t="shared" si="259"/>
        <v>0</v>
      </c>
      <c r="BY101" s="113"/>
      <c r="BZ101" s="114"/>
      <c r="CA101" s="112">
        <f t="shared" si="260"/>
        <v>0</v>
      </c>
      <c r="CB101" s="113"/>
      <c r="CC101" s="114"/>
      <c r="CD101" s="115">
        <f t="shared" si="261"/>
        <v>0</v>
      </c>
      <c r="CE101" s="115">
        <f t="shared" si="262"/>
        <v>0</v>
      </c>
      <c r="ED101" t="s">
        <v>102</v>
      </c>
      <c r="EE101" t="s">
        <v>90</v>
      </c>
      <c r="EF101" t="s">
        <v>143</v>
      </c>
      <c r="EG101" t="s">
        <v>301</v>
      </c>
      <c r="EH101" t="s">
        <v>267</v>
      </c>
      <c r="EI101" t="s">
        <v>304</v>
      </c>
      <c r="EJ101" t="s">
        <v>292</v>
      </c>
      <c r="EK101" t="s">
        <v>304</v>
      </c>
    </row>
    <row r="102" spans="1:141" x14ac:dyDescent="0.25">
      <c r="A102" s="89" t="str">
        <f>D102&amp;G102&amp;H102</f>
        <v>TOTAL</v>
      </c>
      <c r="B102" s="51" t="str">
        <f t="shared" si="198"/>
        <v>N</v>
      </c>
      <c r="C102" s="120" t="s">
        <v>93</v>
      </c>
      <c r="D102" s="120" t="s">
        <v>93</v>
      </c>
      <c r="E102" s="121"/>
      <c r="F102" s="122"/>
      <c r="G102" s="121"/>
      <c r="H102" s="123"/>
      <c r="I102" s="124">
        <v>99</v>
      </c>
      <c r="J102" s="124">
        <v>75</v>
      </c>
      <c r="K102" s="124">
        <f>SUM(K90:K101)</f>
        <v>0</v>
      </c>
      <c r="L102" s="124">
        <v>0</v>
      </c>
      <c r="M102" s="125">
        <f ca="1">SUMIFS(M:M,$D:$D,$D101,$H:$H,"RUMO")</f>
        <v>0</v>
      </c>
      <c r="N102" s="126">
        <f t="shared" ref="N102:BY102" si="263">SUM(N90:N101)</f>
        <v>0</v>
      </c>
      <c r="O102" s="127">
        <f t="shared" si="263"/>
        <v>0</v>
      </c>
      <c r="P102" s="128">
        <f t="shared" si="263"/>
        <v>0</v>
      </c>
      <c r="Q102" s="129">
        <f t="shared" si="263"/>
        <v>0</v>
      </c>
      <c r="R102" s="130">
        <f t="shared" si="263"/>
        <v>0</v>
      </c>
      <c r="S102" s="128">
        <f t="shared" si="263"/>
        <v>0</v>
      </c>
      <c r="T102" s="129">
        <f t="shared" si="263"/>
        <v>0</v>
      </c>
      <c r="U102" s="130">
        <f t="shared" si="263"/>
        <v>0</v>
      </c>
      <c r="V102" s="128">
        <f t="shared" si="263"/>
        <v>0</v>
      </c>
      <c r="W102" s="129">
        <f t="shared" si="263"/>
        <v>0</v>
      </c>
      <c r="X102" s="130">
        <f t="shared" si="263"/>
        <v>0</v>
      </c>
      <c r="Y102" s="128">
        <f t="shared" si="263"/>
        <v>0</v>
      </c>
      <c r="Z102" s="128">
        <f t="shared" si="263"/>
        <v>0</v>
      </c>
      <c r="AA102" s="128">
        <f t="shared" si="263"/>
        <v>0</v>
      </c>
      <c r="AB102" s="131">
        <f t="shared" si="263"/>
        <v>0</v>
      </c>
      <c r="AC102" s="132">
        <f t="shared" si="263"/>
        <v>0</v>
      </c>
      <c r="AD102" s="133">
        <f t="shared" si="263"/>
        <v>0</v>
      </c>
      <c r="AE102" s="131">
        <f t="shared" si="263"/>
        <v>0</v>
      </c>
      <c r="AF102" s="132">
        <f t="shared" si="263"/>
        <v>0</v>
      </c>
      <c r="AG102" s="133">
        <f t="shared" si="263"/>
        <v>0</v>
      </c>
      <c r="AH102" s="131">
        <f t="shared" si="263"/>
        <v>0</v>
      </c>
      <c r="AI102" s="132">
        <f t="shared" si="263"/>
        <v>0</v>
      </c>
      <c r="AJ102" s="133">
        <f t="shared" si="263"/>
        <v>0</v>
      </c>
      <c r="AK102" s="131">
        <f t="shared" si="263"/>
        <v>0</v>
      </c>
      <c r="AL102" s="132">
        <f t="shared" si="263"/>
        <v>0</v>
      </c>
      <c r="AM102" s="133">
        <f t="shared" si="263"/>
        <v>0</v>
      </c>
      <c r="AN102" s="133">
        <f t="shared" si="263"/>
        <v>0</v>
      </c>
      <c r="AO102" s="133">
        <f t="shared" si="263"/>
        <v>0</v>
      </c>
      <c r="AP102" s="126">
        <f t="shared" si="263"/>
        <v>0</v>
      </c>
      <c r="AQ102" s="127">
        <f t="shared" si="263"/>
        <v>0</v>
      </c>
      <c r="AR102" s="128">
        <f t="shared" si="263"/>
        <v>0</v>
      </c>
      <c r="AS102" s="126">
        <f t="shared" si="263"/>
        <v>0</v>
      </c>
      <c r="AT102" s="127">
        <f t="shared" si="263"/>
        <v>0</v>
      </c>
      <c r="AU102" s="128">
        <f t="shared" si="263"/>
        <v>0</v>
      </c>
      <c r="AV102" s="126">
        <f t="shared" si="263"/>
        <v>0</v>
      </c>
      <c r="AW102" s="127">
        <f t="shared" si="263"/>
        <v>0</v>
      </c>
      <c r="AX102" s="128">
        <f t="shared" si="263"/>
        <v>0</v>
      </c>
      <c r="AY102" s="126">
        <f t="shared" si="263"/>
        <v>0</v>
      </c>
      <c r="AZ102" s="127">
        <f t="shared" si="263"/>
        <v>0</v>
      </c>
      <c r="BA102" s="128">
        <f t="shared" si="263"/>
        <v>0</v>
      </c>
      <c r="BB102" s="128">
        <f t="shared" si="263"/>
        <v>0</v>
      </c>
      <c r="BC102" s="128">
        <f t="shared" si="263"/>
        <v>0</v>
      </c>
      <c r="BD102" s="131">
        <f t="shared" si="263"/>
        <v>0</v>
      </c>
      <c r="BE102" s="132">
        <f t="shared" si="263"/>
        <v>0</v>
      </c>
      <c r="BF102" s="133">
        <f t="shared" si="263"/>
        <v>0</v>
      </c>
      <c r="BG102" s="131">
        <f t="shared" si="263"/>
        <v>0</v>
      </c>
      <c r="BH102" s="132">
        <f t="shared" si="263"/>
        <v>0</v>
      </c>
      <c r="BI102" s="133">
        <f t="shared" si="263"/>
        <v>0</v>
      </c>
      <c r="BJ102" s="131">
        <f t="shared" si="263"/>
        <v>0</v>
      </c>
      <c r="BK102" s="132">
        <f t="shared" si="263"/>
        <v>0</v>
      </c>
      <c r="BL102" s="133">
        <f t="shared" si="263"/>
        <v>0</v>
      </c>
      <c r="BM102" s="131">
        <f t="shared" si="263"/>
        <v>0</v>
      </c>
      <c r="BN102" s="132">
        <f t="shared" si="263"/>
        <v>0</v>
      </c>
      <c r="BO102" s="133">
        <f t="shared" si="263"/>
        <v>0</v>
      </c>
      <c r="BP102" s="133">
        <f t="shared" si="263"/>
        <v>0</v>
      </c>
      <c r="BQ102" s="133">
        <f t="shared" si="263"/>
        <v>0</v>
      </c>
      <c r="BR102" s="126">
        <f t="shared" si="263"/>
        <v>0</v>
      </c>
      <c r="BS102" s="127">
        <f t="shared" si="263"/>
        <v>0</v>
      </c>
      <c r="BT102" s="128">
        <f t="shared" si="263"/>
        <v>0</v>
      </c>
      <c r="BU102" s="126">
        <f t="shared" si="263"/>
        <v>0</v>
      </c>
      <c r="BV102" s="127">
        <f t="shared" si="263"/>
        <v>0</v>
      </c>
      <c r="BW102" s="128">
        <f t="shared" si="263"/>
        <v>0</v>
      </c>
      <c r="BX102" s="126">
        <f t="shared" si="263"/>
        <v>0</v>
      </c>
      <c r="BY102" s="127">
        <f t="shared" si="263"/>
        <v>0</v>
      </c>
      <c r="BZ102" s="128">
        <f t="shared" ref="BZ102:CE102" si="264">SUM(BZ90:BZ101)</f>
        <v>0</v>
      </c>
      <c r="CA102" s="126">
        <f t="shared" si="264"/>
        <v>0</v>
      </c>
      <c r="CB102" s="127">
        <f t="shared" si="264"/>
        <v>0</v>
      </c>
      <c r="CC102" s="128">
        <f t="shared" si="264"/>
        <v>0</v>
      </c>
      <c r="CD102" s="128">
        <f t="shared" si="264"/>
        <v>0</v>
      </c>
      <c r="CE102" s="128">
        <f t="shared" si="264"/>
        <v>0</v>
      </c>
      <c r="EE102" t="s">
        <v>142</v>
      </c>
      <c r="EG102" t="s">
        <v>169</v>
      </c>
    </row>
    <row r="103" spans="1:141" x14ac:dyDescent="0.25">
      <c r="A103" s="89" t="str">
        <f>D103&amp;G103&amp;H103</f>
        <v>Moega XFareloRUMO</v>
      </c>
      <c r="B103" s="51" t="str">
        <f t="shared" si="198"/>
        <v>N</v>
      </c>
      <c r="C103" s="90" t="s">
        <v>102</v>
      </c>
      <c r="D103" s="90" t="s">
        <v>108</v>
      </c>
      <c r="E103" s="91" t="s">
        <v>107</v>
      </c>
      <c r="F103" s="92" t="s">
        <v>87</v>
      </c>
      <c r="G103" s="91" t="s">
        <v>88</v>
      </c>
      <c r="H103" s="108" t="s">
        <v>89</v>
      </c>
      <c r="I103" s="94">
        <v>84</v>
      </c>
      <c r="J103" s="94">
        <v>0</v>
      </c>
      <c r="K103" s="95">
        <v>0</v>
      </c>
      <c r="L103" s="94">
        <f t="shared" ref="L103:L114" si="265">IF(K103="","",K103-J103)</f>
        <v>0</v>
      </c>
      <c r="M103" s="96"/>
      <c r="N103" s="97"/>
      <c r="O103" s="98"/>
      <c r="P103" s="99"/>
      <c r="Q103" s="97">
        <f t="shared" ref="Q103:Q114" si="266">N103+O103-P103</f>
        <v>0</v>
      </c>
      <c r="R103" s="98"/>
      <c r="S103" s="99"/>
      <c r="T103" s="97">
        <f t="shared" ref="T103:T114" si="267">Q103+R103-S103</f>
        <v>0</v>
      </c>
      <c r="U103" s="98"/>
      <c r="V103" s="100"/>
      <c r="W103" s="97">
        <f t="shared" ref="W103:W114" si="268">T103+U103-V103</f>
        <v>0</v>
      </c>
      <c r="X103" s="98"/>
      <c r="Y103" s="99"/>
      <c r="Z103" s="101">
        <f t="shared" ref="Z103:Z114" si="269">N103+O103+R103+U103+X103</f>
        <v>0</v>
      </c>
      <c r="AA103" s="101">
        <f t="shared" ref="AA103:AA114" si="270">P103+S103+V103+Y103</f>
        <v>0</v>
      </c>
      <c r="AB103" s="102">
        <f t="shared" ref="AB103:AB114" si="271">Z103-AA103</f>
        <v>0</v>
      </c>
      <c r="AC103" s="103"/>
      <c r="AD103" s="104"/>
      <c r="AE103" s="102">
        <f t="shared" ref="AE103:AE114" si="272">AB103+AC103-AD103</f>
        <v>0</v>
      </c>
      <c r="AF103" s="103"/>
      <c r="AG103" s="104"/>
      <c r="AH103" s="102">
        <f t="shared" ref="AH103:AH114" si="273">AE103+AF103-AG103</f>
        <v>0</v>
      </c>
      <c r="AI103" s="103"/>
      <c r="AJ103" s="104"/>
      <c r="AK103" s="102">
        <f t="shared" ref="AK103:AK114" si="274">AH103+AI103-AJ103</f>
        <v>0</v>
      </c>
      <c r="AL103" s="103"/>
      <c r="AM103" s="104"/>
      <c r="AN103" s="101">
        <f t="shared" ref="AN103:AN114" si="275">AB103+AC103+AF103+AI103+AL103</f>
        <v>0</v>
      </c>
      <c r="AO103" s="101">
        <f t="shared" ref="AO103:AO114" si="276">AD103+AG103+AJ103+AM103</f>
        <v>0</v>
      </c>
      <c r="AP103" s="97">
        <f t="shared" ref="AP103:AP114" si="277">AN103-AO103</f>
        <v>0</v>
      </c>
      <c r="AQ103" s="98"/>
      <c r="AR103" s="99"/>
      <c r="AS103" s="97">
        <f t="shared" ref="AS103:AS114" si="278">AP103+AQ103-AR103</f>
        <v>0</v>
      </c>
      <c r="AT103" s="98"/>
      <c r="AU103" s="99"/>
      <c r="AV103" s="97">
        <f t="shared" ref="AV103:AV114" si="279">AS103+AT103-AU103</f>
        <v>0</v>
      </c>
      <c r="AW103" s="98"/>
      <c r="AX103" s="100"/>
      <c r="AY103" s="97">
        <f t="shared" ref="AY103:AY114" si="280">AV103+AW103-AX103</f>
        <v>0</v>
      </c>
      <c r="AZ103" s="98"/>
      <c r="BA103" s="99"/>
      <c r="BB103" s="101">
        <f t="shared" ref="BB103:BB114" si="281">AP103+AQ103+AT103+AW103+AZ103</f>
        <v>0</v>
      </c>
      <c r="BC103" s="101">
        <f t="shared" ref="BC103:BC114" si="282">AR103+AU103+AX103+BA103</f>
        <v>0</v>
      </c>
      <c r="BD103" s="102">
        <f t="shared" ref="BD103:BD114" si="283">BB103-BC103</f>
        <v>0</v>
      </c>
      <c r="BE103" s="103"/>
      <c r="BF103" s="104"/>
      <c r="BG103" s="102">
        <f t="shared" ref="BG103:BG114" si="284">BD103+BE103-BF103</f>
        <v>0</v>
      </c>
      <c r="BH103" s="103"/>
      <c r="BI103" s="104"/>
      <c r="BJ103" s="102">
        <f t="shared" ref="BJ103:BJ114" si="285">BG103+BH103-BI103</f>
        <v>0</v>
      </c>
      <c r="BK103" s="103"/>
      <c r="BL103" s="104"/>
      <c r="BM103" s="102">
        <f t="shared" ref="BM103:BM114" si="286">BJ103+BK103-BL103</f>
        <v>0</v>
      </c>
      <c r="BN103" s="103"/>
      <c r="BO103" s="104"/>
      <c r="BP103" s="101">
        <f t="shared" ref="BP103:BP114" si="287">BD103+BE103+BH103+BK103+BN103</f>
        <v>0</v>
      </c>
      <c r="BQ103" s="101">
        <f t="shared" ref="BQ103:BQ114" si="288">BF103+BI103+BL103+BO103</f>
        <v>0</v>
      </c>
      <c r="BR103" s="97">
        <f t="shared" ref="BR103:BR114" si="289">BP103-BQ103</f>
        <v>0</v>
      </c>
      <c r="BS103" s="98"/>
      <c r="BT103" s="99"/>
      <c r="BU103" s="97">
        <f t="shared" ref="BU103:BU114" si="290">BR103+BS103-BT103</f>
        <v>0</v>
      </c>
      <c r="BV103" s="98"/>
      <c r="BW103" s="99"/>
      <c r="BX103" s="97">
        <f t="shared" ref="BX103:BX114" si="291">BU103+BV103-BW103</f>
        <v>0</v>
      </c>
      <c r="BY103" s="98"/>
      <c r="BZ103" s="100"/>
      <c r="CA103" s="97">
        <f t="shared" ref="CA103:CA114" si="292">BX103+BY103-BZ103</f>
        <v>0</v>
      </c>
      <c r="CB103" s="98"/>
      <c r="CC103" s="99"/>
      <c r="CD103" s="101">
        <f t="shared" ref="CD103:CD114" si="293">BR103+BS103+BV103+BY103+CB103</f>
        <v>0</v>
      </c>
      <c r="CE103" s="101">
        <f t="shared" ref="CE103:CE114" si="294">BT103+BW103+BZ103+CC103</f>
        <v>0</v>
      </c>
      <c r="ED103" t="s">
        <v>102</v>
      </c>
      <c r="EE103" t="s">
        <v>89</v>
      </c>
      <c r="EF103" t="s">
        <v>141</v>
      </c>
      <c r="EG103" t="s">
        <v>305</v>
      </c>
      <c r="EH103" t="s">
        <v>246</v>
      </c>
      <c r="EI103" t="s">
        <v>288</v>
      </c>
      <c r="EJ103" t="s">
        <v>288</v>
      </c>
      <c r="EK103" t="s">
        <v>288</v>
      </c>
    </row>
    <row r="104" spans="1:141" x14ac:dyDescent="0.25">
      <c r="A104" s="134"/>
      <c r="B104" s="51" t="str">
        <f t="shared" si="198"/>
        <v>N</v>
      </c>
      <c r="C104" s="105" t="s">
        <v>102</v>
      </c>
      <c r="D104" s="105" t="s">
        <v>108</v>
      </c>
      <c r="E104" s="106" t="s">
        <v>107</v>
      </c>
      <c r="F104" s="107" t="s">
        <v>87</v>
      </c>
      <c r="G104" s="106" t="s">
        <v>88</v>
      </c>
      <c r="H104" s="108" t="s">
        <v>17</v>
      </c>
      <c r="I104" s="109">
        <v>0</v>
      </c>
      <c r="J104" s="109">
        <v>0</v>
      </c>
      <c r="K104" s="110">
        <v>0</v>
      </c>
      <c r="L104" s="109">
        <f t="shared" si="265"/>
        <v>0</v>
      </c>
      <c r="M104" s="111"/>
      <c r="N104" s="112"/>
      <c r="O104" s="113"/>
      <c r="P104" s="114"/>
      <c r="Q104" s="112">
        <f t="shared" si="266"/>
        <v>0</v>
      </c>
      <c r="R104" s="113"/>
      <c r="S104" s="114"/>
      <c r="T104" s="112">
        <f t="shared" si="267"/>
        <v>0</v>
      </c>
      <c r="U104" s="113"/>
      <c r="V104" s="114"/>
      <c r="W104" s="112">
        <f t="shared" si="268"/>
        <v>0</v>
      </c>
      <c r="X104" s="113"/>
      <c r="Y104" s="114"/>
      <c r="Z104" s="115">
        <f t="shared" si="269"/>
        <v>0</v>
      </c>
      <c r="AA104" s="115">
        <f t="shared" si="270"/>
        <v>0</v>
      </c>
      <c r="AB104" s="116">
        <f t="shared" si="271"/>
        <v>0</v>
      </c>
      <c r="AC104" s="117"/>
      <c r="AD104" s="118"/>
      <c r="AE104" s="116">
        <f t="shared" si="272"/>
        <v>0</v>
      </c>
      <c r="AF104" s="117"/>
      <c r="AG104" s="118"/>
      <c r="AH104" s="116">
        <f t="shared" si="273"/>
        <v>0</v>
      </c>
      <c r="AI104" s="117"/>
      <c r="AJ104" s="118"/>
      <c r="AK104" s="116">
        <f t="shared" si="274"/>
        <v>0</v>
      </c>
      <c r="AL104" s="117"/>
      <c r="AM104" s="118"/>
      <c r="AN104" s="115">
        <f t="shared" si="275"/>
        <v>0</v>
      </c>
      <c r="AO104" s="115">
        <f t="shared" si="276"/>
        <v>0</v>
      </c>
      <c r="AP104" s="112">
        <f t="shared" si="277"/>
        <v>0</v>
      </c>
      <c r="AQ104" s="113"/>
      <c r="AR104" s="114"/>
      <c r="AS104" s="112">
        <f t="shared" si="278"/>
        <v>0</v>
      </c>
      <c r="AT104" s="113"/>
      <c r="AU104" s="114"/>
      <c r="AV104" s="112">
        <f t="shared" si="279"/>
        <v>0</v>
      </c>
      <c r="AW104" s="113"/>
      <c r="AX104" s="114"/>
      <c r="AY104" s="112">
        <f t="shared" si="280"/>
        <v>0</v>
      </c>
      <c r="AZ104" s="113"/>
      <c r="BA104" s="114"/>
      <c r="BB104" s="115">
        <f t="shared" si="281"/>
        <v>0</v>
      </c>
      <c r="BC104" s="115">
        <f t="shared" si="282"/>
        <v>0</v>
      </c>
      <c r="BD104" s="116">
        <f t="shared" si="283"/>
        <v>0</v>
      </c>
      <c r="BE104" s="117"/>
      <c r="BF104" s="118"/>
      <c r="BG104" s="116">
        <f t="shared" si="284"/>
        <v>0</v>
      </c>
      <c r="BH104" s="117"/>
      <c r="BI104" s="118"/>
      <c r="BJ104" s="116">
        <f t="shared" si="285"/>
        <v>0</v>
      </c>
      <c r="BK104" s="117"/>
      <c r="BL104" s="118"/>
      <c r="BM104" s="116">
        <f t="shared" si="286"/>
        <v>0</v>
      </c>
      <c r="BN104" s="117"/>
      <c r="BO104" s="118"/>
      <c r="BP104" s="115">
        <f t="shared" si="287"/>
        <v>0</v>
      </c>
      <c r="BQ104" s="115">
        <f t="shared" si="288"/>
        <v>0</v>
      </c>
      <c r="BR104" s="112">
        <f t="shared" si="289"/>
        <v>0</v>
      </c>
      <c r="BS104" s="113"/>
      <c r="BT104" s="114"/>
      <c r="BU104" s="112">
        <f t="shared" si="290"/>
        <v>0</v>
      </c>
      <c r="BV104" s="113"/>
      <c r="BW104" s="114"/>
      <c r="BX104" s="112">
        <f t="shared" si="291"/>
        <v>0</v>
      </c>
      <c r="BY104" s="113"/>
      <c r="BZ104" s="114"/>
      <c r="CA104" s="112">
        <f t="shared" si="292"/>
        <v>0</v>
      </c>
      <c r="CB104" s="113"/>
      <c r="CC104" s="114"/>
      <c r="CD104" s="115">
        <f t="shared" si="293"/>
        <v>0</v>
      </c>
      <c r="CE104" s="115">
        <f t="shared" si="294"/>
        <v>0</v>
      </c>
      <c r="ED104" t="s">
        <v>102</v>
      </c>
      <c r="EE104" t="s">
        <v>17</v>
      </c>
      <c r="EF104" t="s">
        <v>141</v>
      </c>
      <c r="EG104" t="s">
        <v>305</v>
      </c>
      <c r="EH104" t="s">
        <v>248</v>
      </c>
      <c r="EI104" t="s">
        <v>289</v>
      </c>
      <c r="EJ104" t="s">
        <v>290</v>
      </c>
      <c r="EK104" t="s">
        <v>289</v>
      </c>
    </row>
    <row r="105" spans="1:141" x14ac:dyDescent="0.25">
      <c r="A105" s="89" t="str">
        <f>D105&amp;G105&amp;H105</f>
        <v>Moega XFareloVLI</v>
      </c>
      <c r="B105" s="51" t="str">
        <f t="shared" si="198"/>
        <v>N</v>
      </c>
      <c r="C105" s="105" t="s">
        <v>102</v>
      </c>
      <c r="D105" s="105" t="s">
        <v>108</v>
      </c>
      <c r="E105" s="106" t="s">
        <v>107</v>
      </c>
      <c r="F105" s="107" t="s">
        <v>87</v>
      </c>
      <c r="G105" s="106" t="s">
        <v>88</v>
      </c>
      <c r="H105" s="108" t="s">
        <v>90</v>
      </c>
      <c r="I105" s="109">
        <v>0</v>
      </c>
      <c r="J105" s="109">
        <v>0</v>
      </c>
      <c r="K105" s="110">
        <v>0</v>
      </c>
      <c r="L105" s="109">
        <f t="shared" si="265"/>
        <v>0</v>
      </c>
      <c r="M105" s="111"/>
      <c r="N105" s="112"/>
      <c r="O105" s="113"/>
      <c r="P105" s="114"/>
      <c r="Q105" s="112">
        <f t="shared" si="266"/>
        <v>0</v>
      </c>
      <c r="R105" s="113"/>
      <c r="S105" s="114"/>
      <c r="T105" s="112">
        <f t="shared" si="267"/>
        <v>0</v>
      </c>
      <c r="U105" s="113"/>
      <c r="V105" s="114"/>
      <c r="W105" s="112">
        <f t="shared" si="268"/>
        <v>0</v>
      </c>
      <c r="X105" s="113"/>
      <c r="Y105" s="114"/>
      <c r="Z105" s="115">
        <f t="shared" si="269"/>
        <v>0</v>
      </c>
      <c r="AA105" s="115">
        <f t="shared" si="270"/>
        <v>0</v>
      </c>
      <c r="AB105" s="116">
        <f t="shared" si="271"/>
        <v>0</v>
      </c>
      <c r="AC105" s="117"/>
      <c r="AD105" s="118"/>
      <c r="AE105" s="116">
        <f t="shared" si="272"/>
        <v>0</v>
      </c>
      <c r="AF105" s="117"/>
      <c r="AG105" s="118"/>
      <c r="AH105" s="116">
        <f t="shared" si="273"/>
        <v>0</v>
      </c>
      <c r="AI105" s="117"/>
      <c r="AJ105" s="118"/>
      <c r="AK105" s="116">
        <f t="shared" si="274"/>
        <v>0</v>
      </c>
      <c r="AL105" s="117"/>
      <c r="AM105" s="118"/>
      <c r="AN105" s="115">
        <f t="shared" si="275"/>
        <v>0</v>
      </c>
      <c r="AO105" s="115">
        <f t="shared" si="276"/>
        <v>0</v>
      </c>
      <c r="AP105" s="112">
        <f t="shared" si="277"/>
        <v>0</v>
      </c>
      <c r="AQ105" s="113"/>
      <c r="AR105" s="114"/>
      <c r="AS105" s="112">
        <f t="shared" si="278"/>
        <v>0</v>
      </c>
      <c r="AT105" s="113"/>
      <c r="AU105" s="114"/>
      <c r="AV105" s="112">
        <f t="shared" si="279"/>
        <v>0</v>
      </c>
      <c r="AW105" s="113"/>
      <c r="AX105" s="114"/>
      <c r="AY105" s="112">
        <f t="shared" si="280"/>
        <v>0</v>
      </c>
      <c r="AZ105" s="113"/>
      <c r="BA105" s="114"/>
      <c r="BB105" s="115">
        <f t="shared" si="281"/>
        <v>0</v>
      </c>
      <c r="BC105" s="115">
        <f t="shared" si="282"/>
        <v>0</v>
      </c>
      <c r="BD105" s="116">
        <f t="shared" si="283"/>
        <v>0</v>
      </c>
      <c r="BE105" s="117"/>
      <c r="BF105" s="118"/>
      <c r="BG105" s="116">
        <f t="shared" si="284"/>
        <v>0</v>
      </c>
      <c r="BH105" s="117"/>
      <c r="BI105" s="118"/>
      <c r="BJ105" s="116">
        <f t="shared" si="285"/>
        <v>0</v>
      </c>
      <c r="BK105" s="117"/>
      <c r="BL105" s="118"/>
      <c r="BM105" s="116">
        <f t="shared" si="286"/>
        <v>0</v>
      </c>
      <c r="BN105" s="117"/>
      <c r="BO105" s="118"/>
      <c r="BP105" s="115">
        <f t="shared" si="287"/>
        <v>0</v>
      </c>
      <c r="BQ105" s="115">
        <f t="shared" si="288"/>
        <v>0</v>
      </c>
      <c r="BR105" s="112">
        <f t="shared" si="289"/>
        <v>0</v>
      </c>
      <c r="BS105" s="113"/>
      <c r="BT105" s="114"/>
      <c r="BU105" s="112">
        <f t="shared" si="290"/>
        <v>0</v>
      </c>
      <c r="BV105" s="113"/>
      <c r="BW105" s="114"/>
      <c r="BX105" s="112">
        <f t="shared" si="291"/>
        <v>0</v>
      </c>
      <c r="BY105" s="113"/>
      <c r="BZ105" s="114"/>
      <c r="CA105" s="112">
        <f t="shared" si="292"/>
        <v>0</v>
      </c>
      <c r="CB105" s="113"/>
      <c r="CC105" s="114"/>
      <c r="CD105" s="115">
        <f t="shared" si="293"/>
        <v>0</v>
      </c>
      <c r="CE105" s="115">
        <f t="shared" si="294"/>
        <v>0</v>
      </c>
      <c r="ED105" t="s">
        <v>102</v>
      </c>
      <c r="EE105" t="s">
        <v>90</v>
      </c>
      <c r="EF105" t="s">
        <v>141</v>
      </c>
      <c r="EG105" t="s">
        <v>305</v>
      </c>
      <c r="EH105" t="s">
        <v>251</v>
      </c>
      <c r="EI105" t="s">
        <v>291</v>
      </c>
      <c r="EJ105" t="s">
        <v>292</v>
      </c>
      <c r="EK105" t="s">
        <v>291</v>
      </c>
    </row>
    <row r="106" spans="1:141" x14ac:dyDescent="0.25">
      <c r="A106" s="89" t="str">
        <f>D106&amp;G106&amp;H106</f>
        <v>Moega XMilhoRUMO</v>
      </c>
      <c r="B106" s="51" t="str">
        <f t="shared" si="198"/>
        <v>N</v>
      </c>
      <c r="C106" s="90" t="s">
        <v>102</v>
      </c>
      <c r="D106" s="90" t="s">
        <v>108</v>
      </c>
      <c r="E106" s="91" t="s">
        <v>107</v>
      </c>
      <c r="F106" s="92" t="s">
        <v>87</v>
      </c>
      <c r="G106" s="91" t="s">
        <v>91</v>
      </c>
      <c r="H106" s="93" t="s">
        <v>89</v>
      </c>
      <c r="I106" s="94">
        <v>0</v>
      </c>
      <c r="J106" s="94">
        <v>0</v>
      </c>
      <c r="K106" s="95">
        <v>0</v>
      </c>
      <c r="L106" s="94">
        <f t="shared" si="265"/>
        <v>0</v>
      </c>
      <c r="M106" s="96"/>
      <c r="N106" s="97"/>
      <c r="O106" s="98"/>
      <c r="P106" s="99"/>
      <c r="Q106" s="97">
        <f t="shared" si="266"/>
        <v>0</v>
      </c>
      <c r="R106" s="98"/>
      <c r="S106" s="99"/>
      <c r="T106" s="97">
        <f t="shared" si="267"/>
        <v>0</v>
      </c>
      <c r="U106" s="98"/>
      <c r="V106" s="100"/>
      <c r="W106" s="97">
        <f t="shared" si="268"/>
        <v>0</v>
      </c>
      <c r="X106" s="98"/>
      <c r="Y106" s="99"/>
      <c r="Z106" s="101">
        <f t="shared" si="269"/>
        <v>0</v>
      </c>
      <c r="AA106" s="101">
        <f t="shared" si="270"/>
        <v>0</v>
      </c>
      <c r="AB106" s="102">
        <f t="shared" si="271"/>
        <v>0</v>
      </c>
      <c r="AC106" s="103"/>
      <c r="AD106" s="104"/>
      <c r="AE106" s="102">
        <f t="shared" si="272"/>
        <v>0</v>
      </c>
      <c r="AF106" s="103"/>
      <c r="AG106" s="104"/>
      <c r="AH106" s="102">
        <f t="shared" si="273"/>
        <v>0</v>
      </c>
      <c r="AI106" s="103"/>
      <c r="AJ106" s="104"/>
      <c r="AK106" s="102">
        <f t="shared" si="274"/>
        <v>0</v>
      </c>
      <c r="AL106" s="103"/>
      <c r="AM106" s="104"/>
      <c r="AN106" s="101">
        <f t="shared" si="275"/>
        <v>0</v>
      </c>
      <c r="AO106" s="101">
        <f t="shared" si="276"/>
        <v>0</v>
      </c>
      <c r="AP106" s="97">
        <f t="shared" si="277"/>
        <v>0</v>
      </c>
      <c r="AQ106" s="98"/>
      <c r="AR106" s="99"/>
      <c r="AS106" s="97">
        <f t="shared" si="278"/>
        <v>0</v>
      </c>
      <c r="AT106" s="98"/>
      <c r="AU106" s="99"/>
      <c r="AV106" s="97">
        <f t="shared" si="279"/>
        <v>0</v>
      </c>
      <c r="AW106" s="98"/>
      <c r="AX106" s="100"/>
      <c r="AY106" s="97">
        <f t="shared" si="280"/>
        <v>0</v>
      </c>
      <c r="AZ106" s="98"/>
      <c r="BA106" s="99"/>
      <c r="BB106" s="101">
        <f t="shared" si="281"/>
        <v>0</v>
      </c>
      <c r="BC106" s="101">
        <f t="shared" si="282"/>
        <v>0</v>
      </c>
      <c r="BD106" s="102">
        <f t="shared" si="283"/>
        <v>0</v>
      </c>
      <c r="BE106" s="103"/>
      <c r="BF106" s="104"/>
      <c r="BG106" s="102">
        <f t="shared" si="284"/>
        <v>0</v>
      </c>
      <c r="BH106" s="103"/>
      <c r="BI106" s="104"/>
      <c r="BJ106" s="102">
        <f t="shared" si="285"/>
        <v>0</v>
      </c>
      <c r="BK106" s="103"/>
      <c r="BL106" s="104"/>
      <c r="BM106" s="102">
        <f t="shared" si="286"/>
        <v>0</v>
      </c>
      <c r="BN106" s="103"/>
      <c r="BO106" s="104"/>
      <c r="BP106" s="101">
        <f t="shared" si="287"/>
        <v>0</v>
      </c>
      <c r="BQ106" s="101">
        <f t="shared" si="288"/>
        <v>0</v>
      </c>
      <c r="BR106" s="97">
        <f t="shared" si="289"/>
        <v>0</v>
      </c>
      <c r="BS106" s="98"/>
      <c r="BT106" s="99"/>
      <c r="BU106" s="97">
        <f t="shared" si="290"/>
        <v>0</v>
      </c>
      <c r="BV106" s="98"/>
      <c r="BW106" s="99"/>
      <c r="BX106" s="97">
        <f t="shared" si="291"/>
        <v>0</v>
      </c>
      <c r="BY106" s="98"/>
      <c r="BZ106" s="100"/>
      <c r="CA106" s="97">
        <f t="shared" si="292"/>
        <v>0</v>
      </c>
      <c r="CB106" s="98"/>
      <c r="CC106" s="99"/>
      <c r="CD106" s="101">
        <f t="shared" si="293"/>
        <v>0</v>
      </c>
      <c r="CE106" s="101">
        <f t="shared" si="294"/>
        <v>0</v>
      </c>
      <c r="ED106" t="s">
        <v>102</v>
      </c>
      <c r="EE106" t="s">
        <v>89</v>
      </c>
      <c r="EF106" t="s">
        <v>141</v>
      </c>
      <c r="EG106" t="s">
        <v>306</v>
      </c>
      <c r="EH106" t="s">
        <v>246</v>
      </c>
      <c r="EI106" t="s">
        <v>294</v>
      </c>
      <c r="EJ106" t="s">
        <v>294</v>
      </c>
      <c r="EK106" t="s">
        <v>294</v>
      </c>
    </row>
    <row r="107" spans="1:141" x14ac:dyDescent="0.25">
      <c r="A107" s="134"/>
      <c r="B107" s="51" t="str">
        <f t="shared" si="198"/>
        <v>N</v>
      </c>
      <c r="C107" s="105" t="s">
        <v>102</v>
      </c>
      <c r="D107" s="105" t="s">
        <v>108</v>
      </c>
      <c r="E107" s="106" t="s">
        <v>107</v>
      </c>
      <c r="F107" s="107" t="s">
        <v>87</v>
      </c>
      <c r="G107" s="106" t="s">
        <v>91</v>
      </c>
      <c r="H107" s="108" t="s">
        <v>17</v>
      </c>
      <c r="I107" s="109">
        <v>0</v>
      </c>
      <c r="J107" s="109">
        <v>0</v>
      </c>
      <c r="K107" s="110">
        <v>0</v>
      </c>
      <c r="L107" s="109">
        <f t="shared" si="265"/>
        <v>0</v>
      </c>
      <c r="M107" s="111"/>
      <c r="N107" s="112"/>
      <c r="O107" s="113"/>
      <c r="P107" s="114"/>
      <c r="Q107" s="112">
        <f t="shared" si="266"/>
        <v>0</v>
      </c>
      <c r="R107" s="113"/>
      <c r="S107" s="114"/>
      <c r="T107" s="112">
        <f t="shared" si="267"/>
        <v>0</v>
      </c>
      <c r="U107" s="113"/>
      <c r="V107" s="114"/>
      <c r="W107" s="112">
        <f t="shared" si="268"/>
        <v>0</v>
      </c>
      <c r="X107" s="113"/>
      <c r="Y107" s="114"/>
      <c r="Z107" s="115">
        <f t="shared" si="269"/>
        <v>0</v>
      </c>
      <c r="AA107" s="115">
        <f t="shared" si="270"/>
        <v>0</v>
      </c>
      <c r="AB107" s="116">
        <f t="shared" si="271"/>
        <v>0</v>
      </c>
      <c r="AC107" s="117"/>
      <c r="AD107" s="118"/>
      <c r="AE107" s="116">
        <f t="shared" si="272"/>
        <v>0</v>
      </c>
      <c r="AF107" s="117"/>
      <c r="AG107" s="118"/>
      <c r="AH107" s="116">
        <f t="shared" si="273"/>
        <v>0</v>
      </c>
      <c r="AI107" s="117"/>
      <c r="AJ107" s="118"/>
      <c r="AK107" s="116">
        <f t="shared" si="274"/>
        <v>0</v>
      </c>
      <c r="AL107" s="117"/>
      <c r="AM107" s="118"/>
      <c r="AN107" s="115">
        <f t="shared" si="275"/>
        <v>0</v>
      </c>
      <c r="AO107" s="115">
        <f t="shared" si="276"/>
        <v>0</v>
      </c>
      <c r="AP107" s="112">
        <f t="shared" si="277"/>
        <v>0</v>
      </c>
      <c r="AQ107" s="113"/>
      <c r="AR107" s="114"/>
      <c r="AS107" s="112">
        <f t="shared" si="278"/>
        <v>0</v>
      </c>
      <c r="AT107" s="113"/>
      <c r="AU107" s="114"/>
      <c r="AV107" s="112">
        <f t="shared" si="279"/>
        <v>0</v>
      </c>
      <c r="AW107" s="113"/>
      <c r="AX107" s="114"/>
      <c r="AY107" s="112">
        <f t="shared" si="280"/>
        <v>0</v>
      </c>
      <c r="AZ107" s="113"/>
      <c r="BA107" s="114"/>
      <c r="BB107" s="115">
        <f t="shared" si="281"/>
        <v>0</v>
      </c>
      <c r="BC107" s="115">
        <f t="shared" si="282"/>
        <v>0</v>
      </c>
      <c r="BD107" s="116">
        <f t="shared" si="283"/>
        <v>0</v>
      </c>
      <c r="BE107" s="117"/>
      <c r="BF107" s="118"/>
      <c r="BG107" s="116">
        <f t="shared" si="284"/>
        <v>0</v>
      </c>
      <c r="BH107" s="117"/>
      <c r="BI107" s="118"/>
      <c r="BJ107" s="116">
        <f t="shared" si="285"/>
        <v>0</v>
      </c>
      <c r="BK107" s="117"/>
      <c r="BL107" s="118"/>
      <c r="BM107" s="116">
        <f t="shared" si="286"/>
        <v>0</v>
      </c>
      <c r="BN107" s="117"/>
      <c r="BO107" s="118"/>
      <c r="BP107" s="115">
        <f t="shared" si="287"/>
        <v>0</v>
      </c>
      <c r="BQ107" s="115">
        <f t="shared" si="288"/>
        <v>0</v>
      </c>
      <c r="BR107" s="112">
        <f t="shared" si="289"/>
        <v>0</v>
      </c>
      <c r="BS107" s="113"/>
      <c r="BT107" s="114"/>
      <c r="BU107" s="112">
        <f t="shared" si="290"/>
        <v>0</v>
      </c>
      <c r="BV107" s="113"/>
      <c r="BW107" s="114"/>
      <c r="BX107" s="112">
        <f t="shared" si="291"/>
        <v>0</v>
      </c>
      <c r="BY107" s="113"/>
      <c r="BZ107" s="114"/>
      <c r="CA107" s="112">
        <f t="shared" si="292"/>
        <v>0</v>
      </c>
      <c r="CB107" s="113"/>
      <c r="CC107" s="114"/>
      <c r="CD107" s="115">
        <f t="shared" si="293"/>
        <v>0</v>
      </c>
      <c r="CE107" s="115">
        <f t="shared" si="294"/>
        <v>0</v>
      </c>
      <c r="ED107" t="s">
        <v>102</v>
      </c>
      <c r="EE107" t="s">
        <v>17</v>
      </c>
      <c r="EF107" t="s">
        <v>141</v>
      </c>
      <c r="EG107" t="s">
        <v>306</v>
      </c>
      <c r="EH107" t="s">
        <v>248</v>
      </c>
      <c r="EI107" t="s">
        <v>295</v>
      </c>
      <c r="EJ107" t="s">
        <v>290</v>
      </c>
      <c r="EK107" t="s">
        <v>295</v>
      </c>
    </row>
    <row r="108" spans="1:141" x14ac:dyDescent="0.25">
      <c r="A108" s="89" t="str">
        <f>D108&amp;G108&amp;H108</f>
        <v>Moega XMilhoVLI</v>
      </c>
      <c r="B108" s="51" t="str">
        <f t="shared" si="198"/>
        <v>N</v>
      </c>
      <c r="C108" s="105" t="s">
        <v>102</v>
      </c>
      <c r="D108" s="105" t="s">
        <v>108</v>
      </c>
      <c r="E108" s="106" t="s">
        <v>107</v>
      </c>
      <c r="F108" s="107" t="s">
        <v>87</v>
      </c>
      <c r="G108" s="106" t="s">
        <v>91</v>
      </c>
      <c r="H108" s="108" t="s">
        <v>90</v>
      </c>
      <c r="I108" s="109">
        <v>0</v>
      </c>
      <c r="J108" s="109">
        <v>0</v>
      </c>
      <c r="K108" s="110">
        <v>0</v>
      </c>
      <c r="L108" s="109">
        <f t="shared" si="265"/>
        <v>0</v>
      </c>
      <c r="M108" s="111"/>
      <c r="N108" s="112"/>
      <c r="O108" s="113"/>
      <c r="P108" s="114"/>
      <c r="Q108" s="112">
        <f t="shared" si="266"/>
        <v>0</v>
      </c>
      <c r="R108" s="113"/>
      <c r="S108" s="114"/>
      <c r="T108" s="112">
        <f t="shared" si="267"/>
        <v>0</v>
      </c>
      <c r="U108" s="113"/>
      <c r="V108" s="114"/>
      <c r="W108" s="112">
        <f t="shared" si="268"/>
        <v>0</v>
      </c>
      <c r="X108" s="113"/>
      <c r="Y108" s="114"/>
      <c r="Z108" s="115">
        <f t="shared" si="269"/>
        <v>0</v>
      </c>
      <c r="AA108" s="115">
        <f t="shared" si="270"/>
        <v>0</v>
      </c>
      <c r="AB108" s="116">
        <f t="shared" si="271"/>
        <v>0</v>
      </c>
      <c r="AC108" s="117"/>
      <c r="AD108" s="118"/>
      <c r="AE108" s="116">
        <f t="shared" si="272"/>
        <v>0</v>
      </c>
      <c r="AF108" s="117"/>
      <c r="AG108" s="118"/>
      <c r="AH108" s="116">
        <f t="shared" si="273"/>
        <v>0</v>
      </c>
      <c r="AI108" s="117"/>
      <c r="AJ108" s="118"/>
      <c r="AK108" s="116">
        <f t="shared" si="274"/>
        <v>0</v>
      </c>
      <c r="AL108" s="117"/>
      <c r="AM108" s="118"/>
      <c r="AN108" s="115">
        <f t="shared" si="275"/>
        <v>0</v>
      </c>
      <c r="AO108" s="115">
        <f t="shared" si="276"/>
        <v>0</v>
      </c>
      <c r="AP108" s="112">
        <f t="shared" si="277"/>
        <v>0</v>
      </c>
      <c r="AQ108" s="113"/>
      <c r="AR108" s="114"/>
      <c r="AS108" s="112">
        <f t="shared" si="278"/>
        <v>0</v>
      </c>
      <c r="AT108" s="113"/>
      <c r="AU108" s="114"/>
      <c r="AV108" s="112">
        <f t="shared" si="279"/>
        <v>0</v>
      </c>
      <c r="AW108" s="113"/>
      <c r="AX108" s="114"/>
      <c r="AY108" s="112">
        <f t="shared" si="280"/>
        <v>0</v>
      </c>
      <c r="AZ108" s="113"/>
      <c r="BA108" s="114"/>
      <c r="BB108" s="115">
        <f t="shared" si="281"/>
        <v>0</v>
      </c>
      <c r="BC108" s="115">
        <f t="shared" si="282"/>
        <v>0</v>
      </c>
      <c r="BD108" s="116">
        <f t="shared" si="283"/>
        <v>0</v>
      </c>
      <c r="BE108" s="117"/>
      <c r="BF108" s="118"/>
      <c r="BG108" s="116">
        <f t="shared" si="284"/>
        <v>0</v>
      </c>
      <c r="BH108" s="117"/>
      <c r="BI108" s="118"/>
      <c r="BJ108" s="116">
        <f t="shared" si="285"/>
        <v>0</v>
      </c>
      <c r="BK108" s="117"/>
      <c r="BL108" s="118"/>
      <c r="BM108" s="116">
        <f t="shared" si="286"/>
        <v>0</v>
      </c>
      <c r="BN108" s="117"/>
      <c r="BO108" s="118"/>
      <c r="BP108" s="115">
        <f t="shared" si="287"/>
        <v>0</v>
      </c>
      <c r="BQ108" s="115">
        <f t="shared" si="288"/>
        <v>0</v>
      </c>
      <c r="BR108" s="112">
        <f t="shared" si="289"/>
        <v>0</v>
      </c>
      <c r="BS108" s="113"/>
      <c r="BT108" s="114"/>
      <c r="BU108" s="112">
        <f t="shared" si="290"/>
        <v>0</v>
      </c>
      <c r="BV108" s="113"/>
      <c r="BW108" s="114"/>
      <c r="BX108" s="112">
        <f t="shared" si="291"/>
        <v>0</v>
      </c>
      <c r="BY108" s="113"/>
      <c r="BZ108" s="114"/>
      <c r="CA108" s="112">
        <f t="shared" si="292"/>
        <v>0</v>
      </c>
      <c r="CB108" s="113"/>
      <c r="CC108" s="114"/>
      <c r="CD108" s="115">
        <f t="shared" si="293"/>
        <v>0</v>
      </c>
      <c r="CE108" s="115">
        <f t="shared" si="294"/>
        <v>0</v>
      </c>
      <c r="ED108" t="s">
        <v>102</v>
      </c>
      <c r="EE108" t="s">
        <v>90</v>
      </c>
      <c r="EF108" t="s">
        <v>141</v>
      </c>
      <c r="EG108" t="s">
        <v>306</v>
      </c>
      <c r="EH108" t="s">
        <v>251</v>
      </c>
      <c r="EI108" t="s">
        <v>296</v>
      </c>
      <c r="EJ108" t="s">
        <v>292</v>
      </c>
      <c r="EK108" t="s">
        <v>296</v>
      </c>
    </row>
    <row r="109" spans="1:141" x14ac:dyDescent="0.25">
      <c r="A109" s="89" t="str">
        <f>D109&amp;G109&amp;H109</f>
        <v>Moega XSojaRUMO</v>
      </c>
      <c r="B109" s="51" t="str">
        <f t="shared" si="198"/>
        <v>N</v>
      </c>
      <c r="C109" s="90" t="s">
        <v>102</v>
      </c>
      <c r="D109" s="90" t="s">
        <v>108</v>
      </c>
      <c r="E109" s="91" t="s">
        <v>107</v>
      </c>
      <c r="F109" s="92" t="s">
        <v>87</v>
      </c>
      <c r="G109" s="91" t="s">
        <v>92</v>
      </c>
      <c r="H109" s="93" t="s">
        <v>89</v>
      </c>
      <c r="I109" s="94">
        <v>53</v>
      </c>
      <c r="J109" s="94">
        <v>29</v>
      </c>
      <c r="K109" s="95">
        <v>0</v>
      </c>
      <c r="L109" s="94">
        <f t="shared" si="265"/>
        <v>-29</v>
      </c>
      <c r="M109" s="111"/>
      <c r="N109" s="97"/>
      <c r="O109" s="98"/>
      <c r="P109" s="99"/>
      <c r="Q109" s="97">
        <f t="shared" si="266"/>
        <v>0</v>
      </c>
      <c r="R109" s="98"/>
      <c r="S109" s="99"/>
      <c r="T109" s="97">
        <f t="shared" si="267"/>
        <v>0</v>
      </c>
      <c r="U109" s="98"/>
      <c r="V109" s="100"/>
      <c r="W109" s="97">
        <f t="shared" si="268"/>
        <v>0</v>
      </c>
      <c r="X109" s="98"/>
      <c r="Y109" s="99"/>
      <c r="Z109" s="101">
        <f t="shared" si="269"/>
        <v>0</v>
      </c>
      <c r="AA109" s="101">
        <f t="shared" si="270"/>
        <v>0</v>
      </c>
      <c r="AB109" s="102">
        <f t="shared" si="271"/>
        <v>0</v>
      </c>
      <c r="AC109" s="103"/>
      <c r="AD109" s="104"/>
      <c r="AE109" s="102">
        <f t="shared" si="272"/>
        <v>0</v>
      </c>
      <c r="AF109" s="103"/>
      <c r="AG109" s="104"/>
      <c r="AH109" s="102">
        <f t="shared" si="273"/>
        <v>0</v>
      </c>
      <c r="AI109" s="103"/>
      <c r="AJ109" s="104"/>
      <c r="AK109" s="102">
        <f t="shared" si="274"/>
        <v>0</v>
      </c>
      <c r="AL109" s="103"/>
      <c r="AM109" s="104"/>
      <c r="AN109" s="101">
        <f t="shared" si="275"/>
        <v>0</v>
      </c>
      <c r="AO109" s="101">
        <f t="shared" si="276"/>
        <v>0</v>
      </c>
      <c r="AP109" s="97">
        <f t="shared" si="277"/>
        <v>0</v>
      </c>
      <c r="AQ109" s="98"/>
      <c r="AR109" s="99"/>
      <c r="AS109" s="97">
        <f t="shared" si="278"/>
        <v>0</v>
      </c>
      <c r="AT109" s="98"/>
      <c r="AU109" s="99"/>
      <c r="AV109" s="97">
        <f t="shared" si="279"/>
        <v>0</v>
      </c>
      <c r="AW109" s="98"/>
      <c r="AX109" s="100"/>
      <c r="AY109" s="97">
        <f t="shared" si="280"/>
        <v>0</v>
      </c>
      <c r="AZ109" s="98"/>
      <c r="BA109" s="99"/>
      <c r="BB109" s="101">
        <f t="shared" si="281"/>
        <v>0</v>
      </c>
      <c r="BC109" s="101">
        <f t="shared" si="282"/>
        <v>0</v>
      </c>
      <c r="BD109" s="102">
        <f t="shared" si="283"/>
        <v>0</v>
      </c>
      <c r="BE109" s="103"/>
      <c r="BF109" s="104"/>
      <c r="BG109" s="102">
        <f t="shared" si="284"/>
        <v>0</v>
      </c>
      <c r="BH109" s="103"/>
      <c r="BI109" s="104"/>
      <c r="BJ109" s="102">
        <f t="shared" si="285"/>
        <v>0</v>
      </c>
      <c r="BK109" s="103"/>
      <c r="BL109" s="104"/>
      <c r="BM109" s="102">
        <f t="shared" si="286"/>
        <v>0</v>
      </c>
      <c r="BN109" s="103"/>
      <c r="BO109" s="104"/>
      <c r="BP109" s="101">
        <f t="shared" si="287"/>
        <v>0</v>
      </c>
      <c r="BQ109" s="101">
        <f t="shared" si="288"/>
        <v>0</v>
      </c>
      <c r="BR109" s="97">
        <f t="shared" si="289"/>
        <v>0</v>
      </c>
      <c r="BS109" s="98"/>
      <c r="BT109" s="99"/>
      <c r="BU109" s="97">
        <f t="shared" si="290"/>
        <v>0</v>
      </c>
      <c r="BV109" s="98"/>
      <c r="BW109" s="99"/>
      <c r="BX109" s="97">
        <f t="shared" si="291"/>
        <v>0</v>
      </c>
      <c r="BY109" s="98"/>
      <c r="BZ109" s="100"/>
      <c r="CA109" s="97">
        <f t="shared" si="292"/>
        <v>0</v>
      </c>
      <c r="CB109" s="98"/>
      <c r="CC109" s="99"/>
      <c r="CD109" s="101">
        <f t="shared" si="293"/>
        <v>0</v>
      </c>
      <c r="CE109" s="101">
        <f t="shared" si="294"/>
        <v>0</v>
      </c>
      <c r="ED109" t="s">
        <v>102</v>
      </c>
      <c r="EE109" t="s">
        <v>89</v>
      </c>
      <c r="EF109" t="s">
        <v>141</v>
      </c>
      <c r="EG109" t="s">
        <v>307</v>
      </c>
      <c r="EH109" t="s">
        <v>246</v>
      </c>
      <c r="EI109" t="s">
        <v>298</v>
      </c>
      <c r="EJ109" t="s">
        <v>298</v>
      </c>
      <c r="EK109" t="s">
        <v>298</v>
      </c>
    </row>
    <row r="110" spans="1:141" x14ac:dyDescent="0.25">
      <c r="A110" s="134"/>
      <c r="B110" s="51" t="str">
        <f t="shared" si="198"/>
        <v>N</v>
      </c>
      <c r="C110" s="105" t="s">
        <v>102</v>
      </c>
      <c r="D110" s="105" t="s">
        <v>108</v>
      </c>
      <c r="E110" s="106" t="s">
        <v>107</v>
      </c>
      <c r="F110" s="107" t="s">
        <v>87</v>
      </c>
      <c r="G110" s="106" t="s">
        <v>92</v>
      </c>
      <c r="H110" s="108" t="s">
        <v>17</v>
      </c>
      <c r="I110" s="109">
        <v>46</v>
      </c>
      <c r="J110" s="109">
        <v>46</v>
      </c>
      <c r="K110" s="110">
        <v>0</v>
      </c>
      <c r="L110" s="109">
        <f t="shared" si="265"/>
        <v>-46</v>
      </c>
      <c r="M110" s="111"/>
      <c r="N110" s="112"/>
      <c r="O110" s="113"/>
      <c r="P110" s="114"/>
      <c r="Q110" s="112">
        <f t="shared" si="266"/>
        <v>0</v>
      </c>
      <c r="R110" s="113"/>
      <c r="S110" s="114"/>
      <c r="T110" s="112">
        <f t="shared" si="267"/>
        <v>0</v>
      </c>
      <c r="U110" s="113"/>
      <c r="V110" s="114"/>
      <c r="W110" s="112">
        <f t="shared" si="268"/>
        <v>0</v>
      </c>
      <c r="X110" s="113"/>
      <c r="Y110" s="114"/>
      <c r="Z110" s="115">
        <f t="shared" si="269"/>
        <v>0</v>
      </c>
      <c r="AA110" s="115">
        <f t="shared" si="270"/>
        <v>0</v>
      </c>
      <c r="AB110" s="116">
        <f t="shared" si="271"/>
        <v>0</v>
      </c>
      <c r="AC110" s="117"/>
      <c r="AD110" s="118"/>
      <c r="AE110" s="116">
        <f t="shared" si="272"/>
        <v>0</v>
      </c>
      <c r="AF110" s="117"/>
      <c r="AG110" s="118"/>
      <c r="AH110" s="116">
        <f t="shared" si="273"/>
        <v>0</v>
      </c>
      <c r="AI110" s="117"/>
      <c r="AJ110" s="118"/>
      <c r="AK110" s="116">
        <f t="shared" si="274"/>
        <v>0</v>
      </c>
      <c r="AL110" s="117"/>
      <c r="AM110" s="118"/>
      <c r="AN110" s="115">
        <f t="shared" si="275"/>
        <v>0</v>
      </c>
      <c r="AO110" s="115">
        <f t="shared" si="276"/>
        <v>0</v>
      </c>
      <c r="AP110" s="112">
        <f t="shared" si="277"/>
        <v>0</v>
      </c>
      <c r="AQ110" s="113"/>
      <c r="AR110" s="114"/>
      <c r="AS110" s="112">
        <f t="shared" si="278"/>
        <v>0</v>
      </c>
      <c r="AT110" s="113"/>
      <c r="AU110" s="114"/>
      <c r="AV110" s="112">
        <f t="shared" si="279"/>
        <v>0</v>
      </c>
      <c r="AW110" s="113"/>
      <c r="AX110" s="114"/>
      <c r="AY110" s="112">
        <f t="shared" si="280"/>
        <v>0</v>
      </c>
      <c r="AZ110" s="113"/>
      <c r="BA110" s="114"/>
      <c r="BB110" s="115">
        <f t="shared" si="281"/>
        <v>0</v>
      </c>
      <c r="BC110" s="115">
        <f t="shared" si="282"/>
        <v>0</v>
      </c>
      <c r="BD110" s="116">
        <f t="shared" si="283"/>
        <v>0</v>
      </c>
      <c r="BE110" s="117"/>
      <c r="BF110" s="118"/>
      <c r="BG110" s="116">
        <f t="shared" si="284"/>
        <v>0</v>
      </c>
      <c r="BH110" s="117"/>
      <c r="BI110" s="118"/>
      <c r="BJ110" s="116">
        <f t="shared" si="285"/>
        <v>0</v>
      </c>
      <c r="BK110" s="117"/>
      <c r="BL110" s="118"/>
      <c r="BM110" s="116">
        <f t="shared" si="286"/>
        <v>0</v>
      </c>
      <c r="BN110" s="117"/>
      <c r="BO110" s="118"/>
      <c r="BP110" s="115">
        <f t="shared" si="287"/>
        <v>0</v>
      </c>
      <c r="BQ110" s="115">
        <f t="shared" si="288"/>
        <v>0</v>
      </c>
      <c r="BR110" s="112">
        <f t="shared" si="289"/>
        <v>0</v>
      </c>
      <c r="BS110" s="113"/>
      <c r="BT110" s="114"/>
      <c r="BU110" s="112">
        <f t="shared" si="290"/>
        <v>0</v>
      </c>
      <c r="BV110" s="113"/>
      <c r="BW110" s="114"/>
      <c r="BX110" s="112">
        <f t="shared" si="291"/>
        <v>0</v>
      </c>
      <c r="BY110" s="113"/>
      <c r="BZ110" s="114"/>
      <c r="CA110" s="112">
        <f t="shared" si="292"/>
        <v>0</v>
      </c>
      <c r="CB110" s="113"/>
      <c r="CC110" s="114"/>
      <c r="CD110" s="115">
        <f t="shared" si="293"/>
        <v>0</v>
      </c>
      <c r="CE110" s="115">
        <f t="shared" si="294"/>
        <v>0</v>
      </c>
      <c r="ED110" t="s">
        <v>102</v>
      </c>
      <c r="EE110" t="s">
        <v>17</v>
      </c>
      <c r="EF110" t="s">
        <v>141</v>
      </c>
      <c r="EG110" t="s">
        <v>307</v>
      </c>
      <c r="EH110" t="s">
        <v>248</v>
      </c>
      <c r="EI110" t="s">
        <v>299</v>
      </c>
      <c r="EJ110" t="s">
        <v>290</v>
      </c>
      <c r="EK110" t="s">
        <v>299</v>
      </c>
    </row>
    <row r="111" spans="1:141" x14ac:dyDescent="0.25">
      <c r="A111" s="89" t="str">
        <f>D111&amp;G111&amp;H111</f>
        <v>Moega XSojaVLI</v>
      </c>
      <c r="B111" s="51" t="str">
        <f t="shared" si="198"/>
        <v>N</v>
      </c>
      <c r="C111" s="105" t="s">
        <v>102</v>
      </c>
      <c r="D111" s="105" t="s">
        <v>108</v>
      </c>
      <c r="E111" s="106" t="s">
        <v>107</v>
      </c>
      <c r="F111" s="107" t="s">
        <v>87</v>
      </c>
      <c r="G111" s="106" t="s">
        <v>92</v>
      </c>
      <c r="H111" s="108" t="s">
        <v>90</v>
      </c>
      <c r="I111" s="109">
        <v>0</v>
      </c>
      <c r="J111" s="109">
        <v>0</v>
      </c>
      <c r="K111" s="110">
        <v>0</v>
      </c>
      <c r="L111" s="109">
        <f t="shared" si="265"/>
        <v>0</v>
      </c>
      <c r="M111" s="111"/>
      <c r="N111" s="112"/>
      <c r="O111" s="113"/>
      <c r="P111" s="114"/>
      <c r="Q111" s="112">
        <f t="shared" si="266"/>
        <v>0</v>
      </c>
      <c r="R111" s="113"/>
      <c r="S111" s="114"/>
      <c r="T111" s="112">
        <f t="shared" si="267"/>
        <v>0</v>
      </c>
      <c r="U111" s="113"/>
      <c r="V111" s="114"/>
      <c r="W111" s="112">
        <f t="shared" si="268"/>
        <v>0</v>
      </c>
      <c r="X111" s="113"/>
      <c r="Y111" s="114"/>
      <c r="Z111" s="115">
        <f t="shared" si="269"/>
        <v>0</v>
      </c>
      <c r="AA111" s="115">
        <f t="shared" si="270"/>
        <v>0</v>
      </c>
      <c r="AB111" s="116">
        <f t="shared" si="271"/>
        <v>0</v>
      </c>
      <c r="AC111" s="117"/>
      <c r="AD111" s="118"/>
      <c r="AE111" s="116">
        <f t="shared" si="272"/>
        <v>0</v>
      </c>
      <c r="AF111" s="117"/>
      <c r="AG111" s="118"/>
      <c r="AH111" s="116">
        <f t="shared" si="273"/>
        <v>0</v>
      </c>
      <c r="AI111" s="117"/>
      <c r="AJ111" s="118"/>
      <c r="AK111" s="116">
        <f t="shared" si="274"/>
        <v>0</v>
      </c>
      <c r="AL111" s="117"/>
      <c r="AM111" s="118"/>
      <c r="AN111" s="115">
        <f t="shared" si="275"/>
        <v>0</v>
      </c>
      <c r="AO111" s="115">
        <f t="shared" si="276"/>
        <v>0</v>
      </c>
      <c r="AP111" s="112">
        <f t="shared" si="277"/>
        <v>0</v>
      </c>
      <c r="AQ111" s="113"/>
      <c r="AR111" s="114"/>
      <c r="AS111" s="112">
        <f t="shared" si="278"/>
        <v>0</v>
      </c>
      <c r="AT111" s="113"/>
      <c r="AU111" s="114"/>
      <c r="AV111" s="112">
        <f t="shared" si="279"/>
        <v>0</v>
      </c>
      <c r="AW111" s="113"/>
      <c r="AX111" s="114"/>
      <c r="AY111" s="112">
        <f t="shared" si="280"/>
        <v>0</v>
      </c>
      <c r="AZ111" s="113"/>
      <c r="BA111" s="114"/>
      <c r="BB111" s="115">
        <f t="shared" si="281"/>
        <v>0</v>
      </c>
      <c r="BC111" s="115">
        <f t="shared" si="282"/>
        <v>0</v>
      </c>
      <c r="BD111" s="116">
        <f t="shared" si="283"/>
        <v>0</v>
      </c>
      <c r="BE111" s="117"/>
      <c r="BF111" s="118"/>
      <c r="BG111" s="116">
        <f t="shared" si="284"/>
        <v>0</v>
      </c>
      <c r="BH111" s="117"/>
      <c r="BI111" s="118"/>
      <c r="BJ111" s="116">
        <f t="shared" si="285"/>
        <v>0</v>
      </c>
      <c r="BK111" s="117"/>
      <c r="BL111" s="118"/>
      <c r="BM111" s="116">
        <f t="shared" si="286"/>
        <v>0</v>
      </c>
      <c r="BN111" s="117"/>
      <c r="BO111" s="118"/>
      <c r="BP111" s="115">
        <f t="shared" si="287"/>
        <v>0</v>
      </c>
      <c r="BQ111" s="115">
        <f t="shared" si="288"/>
        <v>0</v>
      </c>
      <c r="BR111" s="112">
        <f t="shared" si="289"/>
        <v>0</v>
      </c>
      <c r="BS111" s="113"/>
      <c r="BT111" s="114"/>
      <c r="BU111" s="112">
        <f t="shared" si="290"/>
        <v>0</v>
      </c>
      <c r="BV111" s="113"/>
      <c r="BW111" s="114"/>
      <c r="BX111" s="112">
        <f t="shared" si="291"/>
        <v>0</v>
      </c>
      <c r="BY111" s="113"/>
      <c r="BZ111" s="114"/>
      <c r="CA111" s="112">
        <f t="shared" si="292"/>
        <v>0</v>
      </c>
      <c r="CB111" s="113"/>
      <c r="CC111" s="114"/>
      <c r="CD111" s="115">
        <f t="shared" si="293"/>
        <v>0</v>
      </c>
      <c r="CE111" s="115">
        <f t="shared" si="294"/>
        <v>0</v>
      </c>
      <c r="ED111" t="s">
        <v>102</v>
      </c>
      <c r="EE111" t="s">
        <v>90</v>
      </c>
      <c r="EF111" t="s">
        <v>141</v>
      </c>
      <c r="EG111" t="s">
        <v>307</v>
      </c>
      <c r="EH111" t="s">
        <v>251</v>
      </c>
      <c r="EI111" t="s">
        <v>300</v>
      </c>
      <c r="EJ111" t="s">
        <v>292</v>
      </c>
      <c r="EK111" t="s">
        <v>300</v>
      </c>
    </row>
    <row r="112" spans="1:141" x14ac:dyDescent="0.25">
      <c r="A112" s="89">
        <v>5</v>
      </c>
      <c r="B112" s="51" t="str">
        <f t="shared" si="198"/>
        <v>N</v>
      </c>
      <c r="C112" s="90" t="s">
        <v>102</v>
      </c>
      <c r="D112" s="90" t="s">
        <v>108</v>
      </c>
      <c r="E112" s="91" t="s">
        <v>107</v>
      </c>
      <c r="F112" s="92" t="s">
        <v>96</v>
      </c>
      <c r="G112" s="91" t="s">
        <v>96</v>
      </c>
      <c r="H112" s="93" t="s">
        <v>89</v>
      </c>
      <c r="I112" s="94">
        <v>0</v>
      </c>
      <c r="J112" s="94">
        <v>0</v>
      </c>
      <c r="K112" s="95">
        <v>0</v>
      </c>
      <c r="L112" s="94">
        <f t="shared" si="265"/>
        <v>0</v>
      </c>
      <c r="M112" s="96"/>
      <c r="N112" s="97"/>
      <c r="O112" s="98"/>
      <c r="P112" s="99"/>
      <c r="Q112" s="97">
        <f t="shared" si="266"/>
        <v>0</v>
      </c>
      <c r="R112" s="98"/>
      <c r="S112" s="99"/>
      <c r="T112" s="97">
        <f t="shared" si="267"/>
        <v>0</v>
      </c>
      <c r="U112" s="98"/>
      <c r="V112" s="100"/>
      <c r="W112" s="97">
        <f t="shared" si="268"/>
        <v>0</v>
      </c>
      <c r="X112" s="98"/>
      <c r="Y112" s="99"/>
      <c r="Z112" s="101">
        <f t="shared" si="269"/>
        <v>0</v>
      </c>
      <c r="AA112" s="101">
        <f t="shared" si="270"/>
        <v>0</v>
      </c>
      <c r="AB112" s="102">
        <f t="shared" si="271"/>
        <v>0</v>
      </c>
      <c r="AC112" s="103"/>
      <c r="AD112" s="104"/>
      <c r="AE112" s="102">
        <f t="shared" si="272"/>
        <v>0</v>
      </c>
      <c r="AF112" s="103"/>
      <c r="AG112" s="104"/>
      <c r="AH112" s="102">
        <f t="shared" si="273"/>
        <v>0</v>
      </c>
      <c r="AI112" s="103"/>
      <c r="AJ112" s="104"/>
      <c r="AK112" s="102">
        <f t="shared" si="274"/>
        <v>0</v>
      </c>
      <c r="AL112" s="103"/>
      <c r="AM112" s="104"/>
      <c r="AN112" s="101">
        <f t="shared" si="275"/>
        <v>0</v>
      </c>
      <c r="AO112" s="101">
        <f t="shared" si="276"/>
        <v>0</v>
      </c>
      <c r="AP112" s="97">
        <f t="shared" si="277"/>
        <v>0</v>
      </c>
      <c r="AQ112" s="98"/>
      <c r="AR112" s="99"/>
      <c r="AS112" s="97">
        <f t="shared" si="278"/>
        <v>0</v>
      </c>
      <c r="AT112" s="98"/>
      <c r="AU112" s="99"/>
      <c r="AV112" s="97">
        <f t="shared" si="279"/>
        <v>0</v>
      </c>
      <c r="AW112" s="98"/>
      <c r="AX112" s="100"/>
      <c r="AY112" s="97">
        <f t="shared" si="280"/>
        <v>0</v>
      </c>
      <c r="AZ112" s="98"/>
      <c r="BA112" s="99"/>
      <c r="BB112" s="101">
        <f t="shared" si="281"/>
        <v>0</v>
      </c>
      <c r="BC112" s="101">
        <f t="shared" si="282"/>
        <v>0</v>
      </c>
      <c r="BD112" s="102">
        <f t="shared" si="283"/>
        <v>0</v>
      </c>
      <c r="BE112" s="103"/>
      <c r="BF112" s="104"/>
      <c r="BG112" s="102">
        <f t="shared" si="284"/>
        <v>0</v>
      </c>
      <c r="BH112" s="103"/>
      <c r="BI112" s="104"/>
      <c r="BJ112" s="102">
        <f t="shared" si="285"/>
        <v>0</v>
      </c>
      <c r="BK112" s="103"/>
      <c r="BL112" s="104"/>
      <c r="BM112" s="102">
        <f t="shared" si="286"/>
        <v>0</v>
      </c>
      <c r="BN112" s="103"/>
      <c r="BO112" s="104"/>
      <c r="BP112" s="101">
        <f t="shared" si="287"/>
        <v>0</v>
      </c>
      <c r="BQ112" s="101">
        <f t="shared" si="288"/>
        <v>0</v>
      </c>
      <c r="BR112" s="97">
        <f t="shared" si="289"/>
        <v>0</v>
      </c>
      <c r="BS112" s="98"/>
      <c r="BT112" s="99"/>
      <c r="BU112" s="97">
        <f t="shared" si="290"/>
        <v>0</v>
      </c>
      <c r="BV112" s="98"/>
      <c r="BW112" s="99"/>
      <c r="BX112" s="97">
        <f t="shared" si="291"/>
        <v>0</v>
      </c>
      <c r="BY112" s="98"/>
      <c r="BZ112" s="100"/>
      <c r="CA112" s="97">
        <f t="shared" si="292"/>
        <v>0</v>
      </c>
      <c r="CB112" s="98"/>
      <c r="CC112" s="99"/>
      <c r="CD112" s="101">
        <f t="shared" si="293"/>
        <v>0</v>
      </c>
      <c r="CE112" s="101">
        <f t="shared" si="294"/>
        <v>0</v>
      </c>
      <c r="ED112" t="s">
        <v>102</v>
      </c>
      <c r="EE112" t="s">
        <v>89</v>
      </c>
      <c r="EF112" t="s">
        <v>143</v>
      </c>
      <c r="EG112" t="s">
        <v>308</v>
      </c>
      <c r="EH112" t="s">
        <v>263</v>
      </c>
      <c r="EI112" t="s">
        <v>302</v>
      </c>
      <c r="EJ112" t="s">
        <v>302</v>
      </c>
      <c r="EK112" t="s">
        <v>302</v>
      </c>
    </row>
    <row r="113" spans="1:141" x14ac:dyDescent="0.25">
      <c r="A113" s="89" t="str">
        <f t="shared" ref="A113:A176" si="295">D113&amp;G113&amp;H113</f>
        <v>Moega XAçúcarMRS</v>
      </c>
      <c r="B113" s="51" t="str">
        <f t="shared" si="198"/>
        <v>N</v>
      </c>
      <c r="C113" s="105" t="s">
        <v>102</v>
      </c>
      <c r="D113" s="105" t="s">
        <v>108</v>
      </c>
      <c r="E113" s="106" t="s">
        <v>107</v>
      </c>
      <c r="F113" s="107" t="s">
        <v>96</v>
      </c>
      <c r="G113" s="106" t="s">
        <v>96</v>
      </c>
      <c r="H113" s="108" t="s">
        <v>17</v>
      </c>
      <c r="I113" s="109">
        <v>0</v>
      </c>
      <c r="J113" s="109">
        <v>0</v>
      </c>
      <c r="K113" s="110">
        <v>0</v>
      </c>
      <c r="L113" s="109">
        <f t="shared" si="265"/>
        <v>0</v>
      </c>
      <c r="M113" s="111"/>
      <c r="N113" s="112"/>
      <c r="O113" s="113"/>
      <c r="P113" s="114"/>
      <c r="Q113" s="112">
        <f t="shared" si="266"/>
        <v>0</v>
      </c>
      <c r="R113" s="113"/>
      <c r="S113" s="114"/>
      <c r="T113" s="112">
        <f t="shared" si="267"/>
        <v>0</v>
      </c>
      <c r="U113" s="113"/>
      <c r="V113" s="114"/>
      <c r="W113" s="112">
        <f t="shared" si="268"/>
        <v>0</v>
      </c>
      <c r="X113" s="113"/>
      <c r="Y113" s="114"/>
      <c r="Z113" s="115">
        <f t="shared" si="269"/>
        <v>0</v>
      </c>
      <c r="AA113" s="115">
        <f t="shared" si="270"/>
        <v>0</v>
      </c>
      <c r="AB113" s="116">
        <f t="shared" si="271"/>
        <v>0</v>
      </c>
      <c r="AC113" s="117"/>
      <c r="AD113" s="118"/>
      <c r="AE113" s="116">
        <f t="shared" si="272"/>
        <v>0</v>
      </c>
      <c r="AF113" s="117"/>
      <c r="AG113" s="118"/>
      <c r="AH113" s="116">
        <f t="shared" si="273"/>
        <v>0</v>
      </c>
      <c r="AI113" s="117"/>
      <c r="AJ113" s="118"/>
      <c r="AK113" s="116">
        <f t="shared" si="274"/>
        <v>0</v>
      </c>
      <c r="AL113" s="117"/>
      <c r="AM113" s="118"/>
      <c r="AN113" s="115">
        <f t="shared" si="275"/>
        <v>0</v>
      </c>
      <c r="AO113" s="115">
        <f t="shared" si="276"/>
        <v>0</v>
      </c>
      <c r="AP113" s="112">
        <f t="shared" si="277"/>
        <v>0</v>
      </c>
      <c r="AQ113" s="113"/>
      <c r="AR113" s="114"/>
      <c r="AS113" s="112">
        <f t="shared" si="278"/>
        <v>0</v>
      </c>
      <c r="AT113" s="113"/>
      <c r="AU113" s="114"/>
      <c r="AV113" s="112">
        <f t="shared" si="279"/>
        <v>0</v>
      </c>
      <c r="AW113" s="113"/>
      <c r="AX113" s="114"/>
      <c r="AY113" s="112">
        <f t="shared" si="280"/>
        <v>0</v>
      </c>
      <c r="AZ113" s="113"/>
      <c r="BA113" s="114"/>
      <c r="BB113" s="115">
        <f t="shared" si="281"/>
        <v>0</v>
      </c>
      <c r="BC113" s="115">
        <f t="shared" si="282"/>
        <v>0</v>
      </c>
      <c r="BD113" s="116">
        <f t="shared" si="283"/>
        <v>0</v>
      </c>
      <c r="BE113" s="117"/>
      <c r="BF113" s="118"/>
      <c r="BG113" s="116">
        <f t="shared" si="284"/>
        <v>0</v>
      </c>
      <c r="BH113" s="117"/>
      <c r="BI113" s="118"/>
      <c r="BJ113" s="116">
        <f t="shared" si="285"/>
        <v>0</v>
      </c>
      <c r="BK113" s="117"/>
      <c r="BL113" s="118"/>
      <c r="BM113" s="116">
        <f t="shared" si="286"/>
        <v>0</v>
      </c>
      <c r="BN113" s="117"/>
      <c r="BO113" s="118"/>
      <c r="BP113" s="115">
        <f t="shared" si="287"/>
        <v>0</v>
      </c>
      <c r="BQ113" s="115">
        <f t="shared" si="288"/>
        <v>0</v>
      </c>
      <c r="BR113" s="112">
        <f t="shared" si="289"/>
        <v>0</v>
      </c>
      <c r="BS113" s="113"/>
      <c r="BT113" s="114"/>
      <c r="BU113" s="112">
        <f t="shared" si="290"/>
        <v>0</v>
      </c>
      <c r="BV113" s="113"/>
      <c r="BW113" s="114"/>
      <c r="BX113" s="112">
        <f t="shared" si="291"/>
        <v>0</v>
      </c>
      <c r="BY113" s="113"/>
      <c r="BZ113" s="114"/>
      <c r="CA113" s="112">
        <f t="shared" si="292"/>
        <v>0</v>
      </c>
      <c r="CB113" s="113"/>
      <c r="CC113" s="114"/>
      <c r="CD113" s="115">
        <f t="shared" si="293"/>
        <v>0</v>
      </c>
      <c r="CE113" s="115">
        <f t="shared" si="294"/>
        <v>0</v>
      </c>
      <c r="ED113" t="s">
        <v>102</v>
      </c>
      <c r="EE113" t="s">
        <v>17</v>
      </c>
      <c r="EF113" t="s">
        <v>143</v>
      </c>
      <c r="EG113" t="s">
        <v>308</v>
      </c>
      <c r="EH113" t="s">
        <v>265</v>
      </c>
      <c r="EI113" t="s">
        <v>303</v>
      </c>
      <c r="EJ113" t="s">
        <v>290</v>
      </c>
      <c r="EK113" t="s">
        <v>303</v>
      </c>
    </row>
    <row r="114" spans="1:141" x14ac:dyDescent="0.25">
      <c r="A114" s="89" t="str">
        <f t="shared" si="295"/>
        <v>Moega XAçúcarVLI</v>
      </c>
      <c r="B114" s="51" t="str">
        <f t="shared" si="198"/>
        <v>N</v>
      </c>
      <c r="C114" s="105" t="s">
        <v>102</v>
      </c>
      <c r="D114" s="105" t="s">
        <v>108</v>
      </c>
      <c r="E114" s="106" t="s">
        <v>107</v>
      </c>
      <c r="F114" s="107" t="s">
        <v>96</v>
      </c>
      <c r="G114" s="106" t="s">
        <v>96</v>
      </c>
      <c r="H114" s="108" t="s">
        <v>90</v>
      </c>
      <c r="I114" s="109">
        <v>0</v>
      </c>
      <c r="J114" s="109">
        <v>0</v>
      </c>
      <c r="K114" s="110">
        <v>0</v>
      </c>
      <c r="L114" s="109">
        <f t="shared" si="265"/>
        <v>0</v>
      </c>
      <c r="M114" s="111"/>
      <c r="N114" s="112"/>
      <c r="O114" s="113"/>
      <c r="P114" s="114"/>
      <c r="Q114" s="112">
        <f t="shared" si="266"/>
        <v>0</v>
      </c>
      <c r="R114" s="113"/>
      <c r="S114" s="114"/>
      <c r="T114" s="112">
        <f t="shared" si="267"/>
        <v>0</v>
      </c>
      <c r="U114" s="113"/>
      <c r="V114" s="114"/>
      <c r="W114" s="112">
        <f t="shared" si="268"/>
        <v>0</v>
      </c>
      <c r="X114" s="113"/>
      <c r="Y114" s="114"/>
      <c r="Z114" s="115">
        <f t="shared" si="269"/>
        <v>0</v>
      </c>
      <c r="AA114" s="115">
        <f t="shared" si="270"/>
        <v>0</v>
      </c>
      <c r="AB114" s="116">
        <f t="shared" si="271"/>
        <v>0</v>
      </c>
      <c r="AC114" s="117"/>
      <c r="AD114" s="118"/>
      <c r="AE114" s="116">
        <f t="shared" si="272"/>
        <v>0</v>
      </c>
      <c r="AF114" s="117"/>
      <c r="AG114" s="118"/>
      <c r="AH114" s="116">
        <f t="shared" si="273"/>
        <v>0</v>
      </c>
      <c r="AI114" s="117"/>
      <c r="AJ114" s="118"/>
      <c r="AK114" s="116">
        <f t="shared" si="274"/>
        <v>0</v>
      </c>
      <c r="AL114" s="117"/>
      <c r="AM114" s="118"/>
      <c r="AN114" s="115">
        <f t="shared" si="275"/>
        <v>0</v>
      </c>
      <c r="AO114" s="115">
        <f t="shared" si="276"/>
        <v>0</v>
      </c>
      <c r="AP114" s="112">
        <f t="shared" si="277"/>
        <v>0</v>
      </c>
      <c r="AQ114" s="113"/>
      <c r="AR114" s="114"/>
      <c r="AS114" s="112">
        <f t="shared" si="278"/>
        <v>0</v>
      </c>
      <c r="AT114" s="113"/>
      <c r="AU114" s="114"/>
      <c r="AV114" s="112">
        <f t="shared" si="279"/>
        <v>0</v>
      </c>
      <c r="AW114" s="113"/>
      <c r="AX114" s="114"/>
      <c r="AY114" s="112">
        <f t="shared" si="280"/>
        <v>0</v>
      </c>
      <c r="AZ114" s="113"/>
      <c r="BA114" s="114"/>
      <c r="BB114" s="115">
        <f t="shared" si="281"/>
        <v>0</v>
      </c>
      <c r="BC114" s="115">
        <f t="shared" si="282"/>
        <v>0</v>
      </c>
      <c r="BD114" s="116">
        <f t="shared" si="283"/>
        <v>0</v>
      </c>
      <c r="BE114" s="117"/>
      <c r="BF114" s="118"/>
      <c r="BG114" s="116">
        <f t="shared" si="284"/>
        <v>0</v>
      </c>
      <c r="BH114" s="117"/>
      <c r="BI114" s="118"/>
      <c r="BJ114" s="116">
        <f t="shared" si="285"/>
        <v>0</v>
      </c>
      <c r="BK114" s="117"/>
      <c r="BL114" s="118"/>
      <c r="BM114" s="116">
        <f t="shared" si="286"/>
        <v>0</v>
      </c>
      <c r="BN114" s="117"/>
      <c r="BO114" s="118"/>
      <c r="BP114" s="115">
        <f t="shared" si="287"/>
        <v>0</v>
      </c>
      <c r="BQ114" s="115">
        <f t="shared" si="288"/>
        <v>0</v>
      </c>
      <c r="BR114" s="112">
        <f t="shared" si="289"/>
        <v>0</v>
      </c>
      <c r="BS114" s="113"/>
      <c r="BT114" s="114"/>
      <c r="BU114" s="112">
        <f t="shared" si="290"/>
        <v>0</v>
      </c>
      <c r="BV114" s="113"/>
      <c r="BW114" s="114"/>
      <c r="BX114" s="112">
        <f t="shared" si="291"/>
        <v>0</v>
      </c>
      <c r="BY114" s="113"/>
      <c r="BZ114" s="114"/>
      <c r="CA114" s="112">
        <f t="shared" si="292"/>
        <v>0</v>
      </c>
      <c r="CB114" s="113"/>
      <c r="CC114" s="114"/>
      <c r="CD114" s="115">
        <f t="shared" si="293"/>
        <v>0</v>
      </c>
      <c r="CE114" s="115">
        <f t="shared" si="294"/>
        <v>0</v>
      </c>
      <c r="ED114" t="s">
        <v>102</v>
      </c>
      <c r="EE114" t="s">
        <v>90</v>
      </c>
      <c r="EF114" t="s">
        <v>143</v>
      </c>
      <c r="EG114" t="s">
        <v>308</v>
      </c>
      <c r="EH114" t="s">
        <v>267</v>
      </c>
      <c r="EI114" t="s">
        <v>304</v>
      </c>
      <c r="EJ114" t="s">
        <v>292</v>
      </c>
      <c r="EK114" t="s">
        <v>304</v>
      </c>
    </row>
    <row r="115" spans="1:141" x14ac:dyDescent="0.25">
      <c r="A115" s="89" t="str">
        <f t="shared" si="295"/>
        <v>TOTAL</v>
      </c>
      <c r="B115" s="51" t="str">
        <f t="shared" si="198"/>
        <v>N</v>
      </c>
      <c r="C115" s="120" t="s">
        <v>93</v>
      </c>
      <c r="D115" s="120" t="s">
        <v>93</v>
      </c>
      <c r="E115" s="121"/>
      <c r="F115" s="122"/>
      <c r="G115" s="121"/>
      <c r="H115" s="123"/>
      <c r="I115" s="124">
        <v>84</v>
      </c>
      <c r="J115" s="124">
        <v>0</v>
      </c>
      <c r="K115" s="124">
        <f>SUM(K103:K105)</f>
        <v>0</v>
      </c>
      <c r="L115" s="124">
        <v>0</v>
      </c>
      <c r="M115" s="125">
        <f ca="1">SUMIFS(M:M,$D:$D,#REF!,$H:$H,"RUMO")</f>
        <v>0</v>
      </c>
      <c r="N115" s="126">
        <f t="shared" ref="N115:BY115" si="296">SUM(N103:N114)</f>
        <v>0</v>
      </c>
      <c r="O115" s="127">
        <f t="shared" si="296"/>
        <v>0</v>
      </c>
      <c r="P115" s="128">
        <f t="shared" si="296"/>
        <v>0</v>
      </c>
      <c r="Q115" s="129">
        <f t="shared" si="296"/>
        <v>0</v>
      </c>
      <c r="R115" s="130">
        <f t="shared" si="296"/>
        <v>0</v>
      </c>
      <c r="S115" s="128">
        <f t="shared" si="296"/>
        <v>0</v>
      </c>
      <c r="T115" s="129">
        <f t="shared" si="296"/>
        <v>0</v>
      </c>
      <c r="U115" s="130">
        <f t="shared" si="296"/>
        <v>0</v>
      </c>
      <c r="V115" s="128">
        <f t="shared" si="296"/>
        <v>0</v>
      </c>
      <c r="W115" s="129">
        <f t="shared" si="296"/>
        <v>0</v>
      </c>
      <c r="X115" s="130">
        <f t="shared" si="296"/>
        <v>0</v>
      </c>
      <c r="Y115" s="128">
        <f t="shared" si="296"/>
        <v>0</v>
      </c>
      <c r="Z115" s="128">
        <f t="shared" si="296"/>
        <v>0</v>
      </c>
      <c r="AA115" s="128">
        <f t="shared" si="296"/>
        <v>0</v>
      </c>
      <c r="AB115" s="131">
        <f t="shared" si="296"/>
        <v>0</v>
      </c>
      <c r="AC115" s="132">
        <f t="shared" si="296"/>
        <v>0</v>
      </c>
      <c r="AD115" s="133">
        <f t="shared" si="296"/>
        <v>0</v>
      </c>
      <c r="AE115" s="131">
        <f t="shared" si="296"/>
        <v>0</v>
      </c>
      <c r="AF115" s="132">
        <f t="shared" si="296"/>
        <v>0</v>
      </c>
      <c r="AG115" s="133">
        <f t="shared" si="296"/>
        <v>0</v>
      </c>
      <c r="AH115" s="131">
        <f t="shared" si="296"/>
        <v>0</v>
      </c>
      <c r="AI115" s="132">
        <f t="shared" si="296"/>
        <v>0</v>
      </c>
      <c r="AJ115" s="133">
        <f t="shared" si="296"/>
        <v>0</v>
      </c>
      <c r="AK115" s="131">
        <f t="shared" si="296"/>
        <v>0</v>
      </c>
      <c r="AL115" s="132">
        <f t="shared" si="296"/>
        <v>0</v>
      </c>
      <c r="AM115" s="133">
        <f t="shared" si="296"/>
        <v>0</v>
      </c>
      <c r="AN115" s="133">
        <f t="shared" si="296"/>
        <v>0</v>
      </c>
      <c r="AO115" s="133">
        <f t="shared" si="296"/>
        <v>0</v>
      </c>
      <c r="AP115" s="126">
        <f t="shared" si="296"/>
        <v>0</v>
      </c>
      <c r="AQ115" s="127">
        <f t="shared" si="296"/>
        <v>0</v>
      </c>
      <c r="AR115" s="128">
        <f t="shared" si="296"/>
        <v>0</v>
      </c>
      <c r="AS115" s="126">
        <f t="shared" si="296"/>
        <v>0</v>
      </c>
      <c r="AT115" s="127">
        <f t="shared" si="296"/>
        <v>0</v>
      </c>
      <c r="AU115" s="128">
        <f t="shared" si="296"/>
        <v>0</v>
      </c>
      <c r="AV115" s="126">
        <f t="shared" si="296"/>
        <v>0</v>
      </c>
      <c r="AW115" s="127">
        <f t="shared" si="296"/>
        <v>0</v>
      </c>
      <c r="AX115" s="128">
        <f t="shared" si="296"/>
        <v>0</v>
      </c>
      <c r="AY115" s="126">
        <f t="shared" si="296"/>
        <v>0</v>
      </c>
      <c r="AZ115" s="127">
        <f t="shared" si="296"/>
        <v>0</v>
      </c>
      <c r="BA115" s="128">
        <f t="shared" si="296"/>
        <v>0</v>
      </c>
      <c r="BB115" s="128">
        <f t="shared" si="296"/>
        <v>0</v>
      </c>
      <c r="BC115" s="128">
        <f t="shared" si="296"/>
        <v>0</v>
      </c>
      <c r="BD115" s="131">
        <f t="shared" si="296"/>
        <v>0</v>
      </c>
      <c r="BE115" s="132">
        <f t="shared" si="296"/>
        <v>0</v>
      </c>
      <c r="BF115" s="133">
        <f t="shared" si="296"/>
        <v>0</v>
      </c>
      <c r="BG115" s="131">
        <f t="shared" si="296"/>
        <v>0</v>
      </c>
      <c r="BH115" s="132">
        <f t="shared" si="296"/>
        <v>0</v>
      </c>
      <c r="BI115" s="133">
        <f t="shared" si="296"/>
        <v>0</v>
      </c>
      <c r="BJ115" s="131">
        <f t="shared" si="296"/>
        <v>0</v>
      </c>
      <c r="BK115" s="132">
        <f t="shared" si="296"/>
        <v>0</v>
      </c>
      <c r="BL115" s="133">
        <f t="shared" si="296"/>
        <v>0</v>
      </c>
      <c r="BM115" s="131">
        <f t="shared" si="296"/>
        <v>0</v>
      </c>
      <c r="BN115" s="132">
        <f t="shared" si="296"/>
        <v>0</v>
      </c>
      <c r="BO115" s="133">
        <f t="shared" si="296"/>
        <v>0</v>
      </c>
      <c r="BP115" s="133">
        <f t="shared" si="296"/>
        <v>0</v>
      </c>
      <c r="BQ115" s="133">
        <f t="shared" si="296"/>
        <v>0</v>
      </c>
      <c r="BR115" s="126">
        <f t="shared" si="296"/>
        <v>0</v>
      </c>
      <c r="BS115" s="127">
        <f t="shared" si="296"/>
        <v>0</v>
      </c>
      <c r="BT115" s="128">
        <f t="shared" si="296"/>
        <v>0</v>
      </c>
      <c r="BU115" s="126">
        <f t="shared" si="296"/>
        <v>0</v>
      </c>
      <c r="BV115" s="127">
        <f t="shared" si="296"/>
        <v>0</v>
      </c>
      <c r="BW115" s="128">
        <f t="shared" si="296"/>
        <v>0</v>
      </c>
      <c r="BX115" s="126">
        <f t="shared" si="296"/>
        <v>0</v>
      </c>
      <c r="BY115" s="127">
        <f t="shared" si="296"/>
        <v>0</v>
      </c>
      <c r="BZ115" s="128">
        <f t="shared" ref="BZ115:CE115" si="297">SUM(BZ103:BZ114)</f>
        <v>0</v>
      </c>
      <c r="CA115" s="126">
        <f t="shared" si="297"/>
        <v>0</v>
      </c>
      <c r="CB115" s="127">
        <f t="shared" si="297"/>
        <v>0</v>
      </c>
      <c r="CC115" s="128">
        <f t="shared" si="297"/>
        <v>0</v>
      </c>
      <c r="CD115" s="128">
        <f t="shared" si="297"/>
        <v>0</v>
      </c>
      <c r="CE115" s="128">
        <f t="shared" si="297"/>
        <v>0</v>
      </c>
      <c r="EE115" t="s">
        <v>142</v>
      </c>
      <c r="EG115" t="s">
        <v>169</v>
      </c>
    </row>
    <row r="116" spans="1:141" x14ac:dyDescent="0.25">
      <c r="A116" s="89" t="str">
        <f t="shared" si="295"/>
        <v>TGRÃOFareloRUMO</v>
      </c>
      <c r="B116" s="51" t="str">
        <f t="shared" si="198"/>
        <v>N</v>
      </c>
      <c r="C116" s="90" t="s">
        <v>102</v>
      </c>
      <c r="D116" s="90" t="s">
        <v>109</v>
      </c>
      <c r="E116" s="91" t="s">
        <v>109</v>
      </c>
      <c r="F116" s="92" t="s">
        <v>87</v>
      </c>
      <c r="G116" s="91" t="s">
        <v>88</v>
      </c>
      <c r="H116" s="93" t="s">
        <v>89</v>
      </c>
      <c r="I116" s="94">
        <v>0</v>
      </c>
      <c r="J116" s="94">
        <v>0</v>
      </c>
      <c r="K116" s="95">
        <v>0</v>
      </c>
      <c r="L116" s="94">
        <f t="shared" ref="L116:L127" si="298">IF(K116="","",K116-J116)</f>
        <v>0</v>
      </c>
      <c r="M116" s="96"/>
      <c r="N116" s="97"/>
      <c r="O116" s="98"/>
      <c r="P116" s="99"/>
      <c r="Q116" s="97">
        <f t="shared" ref="Q116:Q127" si="299">N116+O116-P116</f>
        <v>0</v>
      </c>
      <c r="R116" s="98"/>
      <c r="S116" s="99"/>
      <c r="T116" s="97">
        <f t="shared" ref="T116:T127" si="300">Q116+R116-S116</f>
        <v>0</v>
      </c>
      <c r="U116" s="98"/>
      <c r="V116" s="100"/>
      <c r="W116" s="97">
        <f t="shared" ref="W116:W127" si="301">T116+U116-V116</f>
        <v>0</v>
      </c>
      <c r="X116" s="98"/>
      <c r="Y116" s="99"/>
      <c r="Z116" s="101">
        <f t="shared" ref="Z116:Z127" si="302">N116+O116+R116+U116+X116</f>
        <v>0</v>
      </c>
      <c r="AA116" s="101">
        <f t="shared" ref="AA116:AA127" si="303">P116+S116+V116+Y116</f>
        <v>0</v>
      </c>
      <c r="AB116" s="102">
        <f t="shared" ref="AB116:AB127" si="304">Z116-AA116</f>
        <v>0</v>
      </c>
      <c r="AC116" s="103"/>
      <c r="AD116" s="104"/>
      <c r="AE116" s="102">
        <f t="shared" ref="AE116:AE127" si="305">AB116+AC116-AD116</f>
        <v>0</v>
      </c>
      <c r="AF116" s="103"/>
      <c r="AG116" s="104"/>
      <c r="AH116" s="102">
        <f t="shared" ref="AH116:AH127" si="306">AE116+AF116-AG116</f>
        <v>0</v>
      </c>
      <c r="AI116" s="103"/>
      <c r="AJ116" s="104"/>
      <c r="AK116" s="102">
        <f t="shared" ref="AK116:AK127" si="307">AH116+AI116-AJ116</f>
        <v>0</v>
      </c>
      <c r="AL116" s="103"/>
      <c r="AM116" s="104"/>
      <c r="AN116" s="101">
        <f t="shared" ref="AN116:AN127" si="308">AB116+AC116+AF116+AI116+AL116</f>
        <v>0</v>
      </c>
      <c r="AO116" s="101">
        <f t="shared" ref="AO116:AO127" si="309">AD116+AG116+AJ116+AM116</f>
        <v>0</v>
      </c>
      <c r="AP116" s="97">
        <f t="shared" ref="AP116:AP127" si="310">AN116-AO116</f>
        <v>0</v>
      </c>
      <c r="AQ116" s="98"/>
      <c r="AR116" s="99"/>
      <c r="AS116" s="97">
        <f t="shared" ref="AS116:AS127" si="311">AP116+AQ116-AR116</f>
        <v>0</v>
      </c>
      <c r="AT116" s="98"/>
      <c r="AU116" s="99"/>
      <c r="AV116" s="97">
        <f t="shared" ref="AV116:AV127" si="312">AS116+AT116-AU116</f>
        <v>0</v>
      </c>
      <c r="AW116" s="98"/>
      <c r="AX116" s="100"/>
      <c r="AY116" s="97">
        <f t="shared" ref="AY116:AY127" si="313">AV116+AW116-AX116</f>
        <v>0</v>
      </c>
      <c r="AZ116" s="98"/>
      <c r="BA116" s="99"/>
      <c r="BB116" s="101">
        <f t="shared" ref="BB116:BB127" si="314">AP116+AQ116+AT116+AW116+AZ116</f>
        <v>0</v>
      </c>
      <c r="BC116" s="101">
        <f t="shared" ref="BC116:BC127" si="315">AR116+AU116+AX116+BA116</f>
        <v>0</v>
      </c>
      <c r="BD116" s="102">
        <f t="shared" ref="BD116:BD127" si="316">BB116-BC116</f>
        <v>0</v>
      </c>
      <c r="BE116" s="103"/>
      <c r="BF116" s="104"/>
      <c r="BG116" s="102">
        <f t="shared" ref="BG116:BG127" si="317">BD116+BE116-BF116</f>
        <v>0</v>
      </c>
      <c r="BH116" s="103"/>
      <c r="BI116" s="104"/>
      <c r="BJ116" s="102">
        <f t="shared" ref="BJ116:BJ127" si="318">BG116+BH116-BI116</f>
        <v>0</v>
      </c>
      <c r="BK116" s="103"/>
      <c r="BL116" s="104"/>
      <c r="BM116" s="102">
        <f t="shared" ref="BM116:BM127" si="319">BJ116+BK116-BL116</f>
        <v>0</v>
      </c>
      <c r="BN116" s="103"/>
      <c r="BO116" s="104"/>
      <c r="BP116" s="101">
        <f t="shared" ref="BP116:BP127" si="320">BD116+BE116+BH116+BK116+BN116</f>
        <v>0</v>
      </c>
      <c r="BQ116" s="101">
        <f t="shared" ref="BQ116:BQ127" si="321">BF116+BI116+BL116+BO116</f>
        <v>0</v>
      </c>
      <c r="BR116" s="97">
        <f t="shared" ref="BR116:BR127" si="322">BP116-BQ116</f>
        <v>0</v>
      </c>
      <c r="BS116" s="98"/>
      <c r="BT116" s="99"/>
      <c r="BU116" s="97">
        <f t="shared" ref="BU116:BU127" si="323">BR116+BS116-BT116</f>
        <v>0</v>
      </c>
      <c r="BV116" s="98"/>
      <c r="BW116" s="99"/>
      <c r="BX116" s="97">
        <f t="shared" ref="BX116:BX127" si="324">BU116+BV116-BW116</f>
        <v>0</v>
      </c>
      <c r="BY116" s="98"/>
      <c r="BZ116" s="100"/>
      <c r="CA116" s="97">
        <f t="shared" ref="CA116:CA127" si="325">BX116+BY116-BZ116</f>
        <v>0</v>
      </c>
      <c r="CB116" s="98"/>
      <c r="CC116" s="99"/>
      <c r="CD116" s="101">
        <f t="shared" ref="CD116:CD127" si="326">BR116+BS116+BV116+BY116+CB116</f>
        <v>0</v>
      </c>
      <c r="CE116" s="101">
        <f t="shared" ref="CE116:CE127" si="327">BT116+BW116+BZ116+CC116</f>
        <v>0</v>
      </c>
      <c r="ED116" t="s">
        <v>102</v>
      </c>
      <c r="EE116" t="s">
        <v>89</v>
      </c>
      <c r="EF116" t="s">
        <v>141</v>
      </c>
      <c r="EG116" t="s">
        <v>309</v>
      </c>
      <c r="EH116" t="s">
        <v>246</v>
      </c>
      <c r="EI116" t="s">
        <v>310</v>
      </c>
      <c r="EJ116" t="s">
        <v>310</v>
      </c>
      <c r="EK116" t="s">
        <v>310</v>
      </c>
    </row>
    <row r="117" spans="1:141" x14ac:dyDescent="0.25">
      <c r="A117" s="89" t="str">
        <f t="shared" si="295"/>
        <v>TGRÃOFareloMRS</v>
      </c>
      <c r="B117" s="51" t="str">
        <f t="shared" si="198"/>
        <v>N</v>
      </c>
      <c r="C117" s="105" t="s">
        <v>102</v>
      </c>
      <c r="D117" s="105" t="s">
        <v>109</v>
      </c>
      <c r="E117" s="106" t="s">
        <v>109</v>
      </c>
      <c r="F117" s="107" t="s">
        <v>87</v>
      </c>
      <c r="G117" s="106" t="s">
        <v>88</v>
      </c>
      <c r="H117" s="108" t="s">
        <v>17</v>
      </c>
      <c r="I117" s="109">
        <v>0</v>
      </c>
      <c r="J117" s="109">
        <v>0</v>
      </c>
      <c r="K117" s="110">
        <v>0</v>
      </c>
      <c r="L117" s="109">
        <f t="shared" si="298"/>
        <v>0</v>
      </c>
      <c r="M117" s="111"/>
      <c r="N117" s="112"/>
      <c r="O117" s="113"/>
      <c r="P117" s="114"/>
      <c r="Q117" s="112">
        <f t="shared" si="299"/>
        <v>0</v>
      </c>
      <c r="R117" s="113"/>
      <c r="S117" s="114"/>
      <c r="T117" s="112">
        <f t="shared" si="300"/>
        <v>0</v>
      </c>
      <c r="U117" s="113"/>
      <c r="V117" s="114"/>
      <c r="W117" s="112">
        <f t="shared" si="301"/>
        <v>0</v>
      </c>
      <c r="X117" s="113"/>
      <c r="Y117" s="114"/>
      <c r="Z117" s="115">
        <f t="shared" si="302"/>
        <v>0</v>
      </c>
      <c r="AA117" s="115">
        <f t="shared" si="303"/>
        <v>0</v>
      </c>
      <c r="AB117" s="116">
        <f t="shared" si="304"/>
        <v>0</v>
      </c>
      <c r="AC117" s="117"/>
      <c r="AD117" s="118"/>
      <c r="AE117" s="116">
        <f t="shared" si="305"/>
        <v>0</v>
      </c>
      <c r="AF117" s="117"/>
      <c r="AG117" s="118"/>
      <c r="AH117" s="116">
        <f t="shared" si="306"/>
        <v>0</v>
      </c>
      <c r="AI117" s="117"/>
      <c r="AJ117" s="118"/>
      <c r="AK117" s="116">
        <f t="shared" si="307"/>
        <v>0</v>
      </c>
      <c r="AL117" s="117"/>
      <c r="AM117" s="118"/>
      <c r="AN117" s="115">
        <f t="shared" si="308"/>
        <v>0</v>
      </c>
      <c r="AO117" s="115">
        <f t="shared" si="309"/>
        <v>0</v>
      </c>
      <c r="AP117" s="112">
        <f t="shared" si="310"/>
        <v>0</v>
      </c>
      <c r="AQ117" s="113"/>
      <c r="AR117" s="114"/>
      <c r="AS117" s="112">
        <f t="shared" si="311"/>
        <v>0</v>
      </c>
      <c r="AT117" s="113"/>
      <c r="AU117" s="114"/>
      <c r="AV117" s="112">
        <f t="shared" si="312"/>
        <v>0</v>
      </c>
      <c r="AW117" s="113"/>
      <c r="AX117" s="114"/>
      <c r="AY117" s="112">
        <f t="shared" si="313"/>
        <v>0</v>
      </c>
      <c r="AZ117" s="113"/>
      <c r="BA117" s="114"/>
      <c r="BB117" s="115">
        <f t="shared" si="314"/>
        <v>0</v>
      </c>
      <c r="BC117" s="115">
        <f t="shared" si="315"/>
        <v>0</v>
      </c>
      <c r="BD117" s="116">
        <f t="shared" si="316"/>
        <v>0</v>
      </c>
      <c r="BE117" s="117"/>
      <c r="BF117" s="118"/>
      <c r="BG117" s="116">
        <f t="shared" si="317"/>
        <v>0</v>
      </c>
      <c r="BH117" s="117"/>
      <c r="BI117" s="118"/>
      <c r="BJ117" s="116">
        <f t="shared" si="318"/>
        <v>0</v>
      </c>
      <c r="BK117" s="117"/>
      <c r="BL117" s="118"/>
      <c r="BM117" s="116">
        <f t="shared" si="319"/>
        <v>0</v>
      </c>
      <c r="BN117" s="117"/>
      <c r="BO117" s="118"/>
      <c r="BP117" s="115">
        <f t="shared" si="320"/>
        <v>0</v>
      </c>
      <c r="BQ117" s="115">
        <f t="shared" si="321"/>
        <v>0</v>
      </c>
      <c r="BR117" s="112">
        <f t="shared" si="322"/>
        <v>0</v>
      </c>
      <c r="BS117" s="113"/>
      <c r="BT117" s="114"/>
      <c r="BU117" s="112">
        <f t="shared" si="323"/>
        <v>0</v>
      </c>
      <c r="BV117" s="113"/>
      <c r="BW117" s="114"/>
      <c r="BX117" s="112">
        <f t="shared" si="324"/>
        <v>0</v>
      </c>
      <c r="BY117" s="113"/>
      <c r="BZ117" s="114"/>
      <c r="CA117" s="112">
        <f t="shared" si="325"/>
        <v>0</v>
      </c>
      <c r="CB117" s="113"/>
      <c r="CC117" s="114"/>
      <c r="CD117" s="115">
        <f t="shared" si="326"/>
        <v>0</v>
      </c>
      <c r="CE117" s="115">
        <f t="shared" si="327"/>
        <v>0</v>
      </c>
      <c r="ED117" t="s">
        <v>102</v>
      </c>
      <c r="EE117" t="s">
        <v>17</v>
      </c>
      <c r="EF117" t="s">
        <v>141</v>
      </c>
      <c r="EG117" t="s">
        <v>309</v>
      </c>
      <c r="EH117" t="s">
        <v>248</v>
      </c>
      <c r="EI117" t="s">
        <v>311</v>
      </c>
      <c r="EJ117" t="s">
        <v>312</v>
      </c>
      <c r="EK117" t="s">
        <v>311</v>
      </c>
    </row>
    <row r="118" spans="1:141" x14ac:dyDescent="0.25">
      <c r="A118" s="89" t="str">
        <f t="shared" si="295"/>
        <v>TGRÃOFareloVLI</v>
      </c>
      <c r="B118" s="51" t="str">
        <f t="shared" si="198"/>
        <v>N</v>
      </c>
      <c r="C118" s="105" t="s">
        <v>102</v>
      </c>
      <c r="D118" s="105" t="s">
        <v>109</v>
      </c>
      <c r="E118" s="106" t="s">
        <v>109</v>
      </c>
      <c r="F118" s="107" t="s">
        <v>87</v>
      </c>
      <c r="G118" s="106" t="s">
        <v>88</v>
      </c>
      <c r="H118" s="108" t="s">
        <v>90</v>
      </c>
      <c r="I118" s="109">
        <v>0</v>
      </c>
      <c r="J118" s="109">
        <v>0</v>
      </c>
      <c r="K118" s="110">
        <v>0</v>
      </c>
      <c r="L118" s="109">
        <f t="shared" si="298"/>
        <v>0</v>
      </c>
      <c r="M118" s="111"/>
      <c r="N118" s="112"/>
      <c r="O118" s="113"/>
      <c r="P118" s="114"/>
      <c r="Q118" s="112">
        <f t="shared" si="299"/>
        <v>0</v>
      </c>
      <c r="R118" s="113"/>
      <c r="S118" s="114"/>
      <c r="T118" s="112">
        <f t="shared" si="300"/>
        <v>0</v>
      </c>
      <c r="U118" s="113"/>
      <c r="V118" s="114"/>
      <c r="W118" s="112">
        <f t="shared" si="301"/>
        <v>0</v>
      </c>
      <c r="X118" s="113"/>
      <c r="Y118" s="114"/>
      <c r="Z118" s="115">
        <f t="shared" si="302"/>
        <v>0</v>
      </c>
      <c r="AA118" s="115">
        <f t="shared" si="303"/>
        <v>0</v>
      </c>
      <c r="AB118" s="116">
        <f t="shared" si="304"/>
        <v>0</v>
      </c>
      <c r="AC118" s="117"/>
      <c r="AD118" s="118"/>
      <c r="AE118" s="116">
        <f t="shared" si="305"/>
        <v>0</v>
      </c>
      <c r="AF118" s="117"/>
      <c r="AG118" s="118"/>
      <c r="AH118" s="116">
        <f t="shared" si="306"/>
        <v>0</v>
      </c>
      <c r="AI118" s="117"/>
      <c r="AJ118" s="118"/>
      <c r="AK118" s="116">
        <f t="shared" si="307"/>
        <v>0</v>
      </c>
      <c r="AL118" s="117"/>
      <c r="AM118" s="118"/>
      <c r="AN118" s="115">
        <f t="shared" si="308"/>
        <v>0</v>
      </c>
      <c r="AO118" s="115">
        <f t="shared" si="309"/>
        <v>0</v>
      </c>
      <c r="AP118" s="112">
        <f t="shared" si="310"/>
        <v>0</v>
      </c>
      <c r="AQ118" s="113"/>
      <c r="AR118" s="114"/>
      <c r="AS118" s="112">
        <f t="shared" si="311"/>
        <v>0</v>
      </c>
      <c r="AT118" s="113"/>
      <c r="AU118" s="114"/>
      <c r="AV118" s="112">
        <f t="shared" si="312"/>
        <v>0</v>
      </c>
      <c r="AW118" s="113"/>
      <c r="AX118" s="114"/>
      <c r="AY118" s="112">
        <f t="shared" si="313"/>
        <v>0</v>
      </c>
      <c r="AZ118" s="113"/>
      <c r="BA118" s="114"/>
      <c r="BB118" s="115">
        <f t="shared" si="314"/>
        <v>0</v>
      </c>
      <c r="BC118" s="115">
        <f t="shared" si="315"/>
        <v>0</v>
      </c>
      <c r="BD118" s="116">
        <f t="shared" si="316"/>
        <v>0</v>
      </c>
      <c r="BE118" s="117"/>
      <c r="BF118" s="118"/>
      <c r="BG118" s="116">
        <f t="shared" si="317"/>
        <v>0</v>
      </c>
      <c r="BH118" s="117"/>
      <c r="BI118" s="118"/>
      <c r="BJ118" s="116">
        <f t="shared" si="318"/>
        <v>0</v>
      </c>
      <c r="BK118" s="117"/>
      <c r="BL118" s="118"/>
      <c r="BM118" s="116">
        <f t="shared" si="319"/>
        <v>0</v>
      </c>
      <c r="BN118" s="117"/>
      <c r="BO118" s="118"/>
      <c r="BP118" s="115">
        <f t="shared" si="320"/>
        <v>0</v>
      </c>
      <c r="BQ118" s="115">
        <f t="shared" si="321"/>
        <v>0</v>
      </c>
      <c r="BR118" s="112">
        <f t="shared" si="322"/>
        <v>0</v>
      </c>
      <c r="BS118" s="113"/>
      <c r="BT118" s="114"/>
      <c r="BU118" s="112">
        <f t="shared" si="323"/>
        <v>0</v>
      </c>
      <c r="BV118" s="113"/>
      <c r="BW118" s="114"/>
      <c r="BX118" s="112">
        <f t="shared" si="324"/>
        <v>0</v>
      </c>
      <c r="BY118" s="113"/>
      <c r="BZ118" s="114"/>
      <c r="CA118" s="112">
        <f t="shared" si="325"/>
        <v>0</v>
      </c>
      <c r="CB118" s="113"/>
      <c r="CC118" s="114"/>
      <c r="CD118" s="115">
        <f t="shared" si="326"/>
        <v>0</v>
      </c>
      <c r="CE118" s="115">
        <f t="shared" si="327"/>
        <v>0</v>
      </c>
      <c r="ED118" t="s">
        <v>102</v>
      </c>
      <c r="EE118" t="s">
        <v>90</v>
      </c>
      <c r="EF118" t="s">
        <v>141</v>
      </c>
      <c r="EG118" t="s">
        <v>309</v>
      </c>
      <c r="EH118" t="s">
        <v>251</v>
      </c>
      <c r="EI118" t="s">
        <v>313</v>
      </c>
      <c r="EJ118" t="s">
        <v>314</v>
      </c>
      <c r="EK118" t="s">
        <v>313</v>
      </c>
    </row>
    <row r="119" spans="1:141" x14ac:dyDescent="0.25">
      <c r="A119" s="89" t="str">
        <f t="shared" si="295"/>
        <v>TGRÃOMilhoRUMO</v>
      </c>
      <c r="B119" s="51" t="str">
        <f t="shared" si="198"/>
        <v>N</v>
      </c>
      <c r="C119" s="90" t="s">
        <v>102</v>
      </c>
      <c r="D119" s="90" t="s">
        <v>109</v>
      </c>
      <c r="E119" s="91" t="s">
        <v>109</v>
      </c>
      <c r="F119" s="92" t="s">
        <v>87</v>
      </c>
      <c r="G119" s="91" t="s">
        <v>91</v>
      </c>
      <c r="H119" s="93" t="s">
        <v>89</v>
      </c>
      <c r="I119" s="94">
        <v>0</v>
      </c>
      <c r="J119" s="94">
        <v>0</v>
      </c>
      <c r="K119" s="95">
        <v>0</v>
      </c>
      <c r="L119" s="94">
        <f t="shared" si="298"/>
        <v>0</v>
      </c>
      <c r="M119" s="96"/>
      <c r="N119" s="97"/>
      <c r="O119" s="98"/>
      <c r="P119" s="99"/>
      <c r="Q119" s="97">
        <f t="shared" si="299"/>
        <v>0</v>
      </c>
      <c r="R119" s="98"/>
      <c r="S119" s="99"/>
      <c r="T119" s="97">
        <f t="shared" si="300"/>
        <v>0</v>
      </c>
      <c r="U119" s="98"/>
      <c r="V119" s="100"/>
      <c r="W119" s="97">
        <f t="shared" si="301"/>
        <v>0</v>
      </c>
      <c r="X119" s="98"/>
      <c r="Y119" s="99"/>
      <c r="Z119" s="101">
        <f t="shared" si="302"/>
        <v>0</v>
      </c>
      <c r="AA119" s="101">
        <f t="shared" si="303"/>
        <v>0</v>
      </c>
      <c r="AB119" s="102">
        <f t="shared" si="304"/>
        <v>0</v>
      </c>
      <c r="AC119" s="103"/>
      <c r="AD119" s="104"/>
      <c r="AE119" s="102">
        <f t="shared" si="305"/>
        <v>0</v>
      </c>
      <c r="AF119" s="103"/>
      <c r="AG119" s="104"/>
      <c r="AH119" s="102">
        <f t="shared" si="306"/>
        <v>0</v>
      </c>
      <c r="AI119" s="103"/>
      <c r="AJ119" s="104"/>
      <c r="AK119" s="102">
        <f t="shared" si="307"/>
        <v>0</v>
      </c>
      <c r="AL119" s="103"/>
      <c r="AM119" s="104"/>
      <c r="AN119" s="101">
        <f t="shared" si="308"/>
        <v>0</v>
      </c>
      <c r="AO119" s="101">
        <f t="shared" si="309"/>
        <v>0</v>
      </c>
      <c r="AP119" s="97">
        <f t="shared" si="310"/>
        <v>0</v>
      </c>
      <c r="AQ119" s="98"/>
      <c r="AR119" s="99"/>
      <c r="AS119" s="97">
        <f t="shared" si="311"/>
        <v>0</v>
      </c>
      <c r="AT119" s="98"/>
      <c r="AU119" s="99"/>
      <c r="AV119" s="97">
        <f t="shared" si="312"/>
        <v>0</v>
      </c>
      <c r="AW119" s="98"/>
      <c r="AX119" s="100"/>
      <c r="AY119" s="97">
        <f t="shared" si="313"/>
        <v>0</v>
      </c>
      <c r="AZ119" s="98"/>
      <c r="BA119" s="99"/>
      <c r="BB119" s="101">
        <f t="shared" si="314"/>
        <v>0</v>
      </c>
      <c r="BC119" s="101">
        <f t="shared" si="315"/>
        <v>0</v>
      </c>
      <c r="BD119" s="102">
        <f t="shared" si="316"/>
        <v>0</v>
      </c>
      <c r="BE119" s="103"/>
      <c r="BF119" s="104"/>
      <c r="BG119" s="102">
        <f t="shared" si="317"/>
        <v>0</v>
      </c>
      <c r="BH119" s="103"/>
      <c r="BI119" s="104"/>
      <c r="BJ119" s="102">
        <f t="shared" si="318"/>
        <v>0</v>
      </c>
      <c r="BK119" s="103"/>
      <c r="BL119" s="104"/>
      <c r="BM119" s="102">
        <f t="shared" si="319"/>
        <v>0</v>
      </c>
      <c r="BN119" s="103"/>
      <c r="BO119" s="104"/>
      <c r="BP119" s="101">
        <f t="shared" si="320"/>
        <v>0</v>
      </c>
      <c r="BQ119" s="101">
        <f t="shared" si="321"/>
        <v>0</v>
      </c>
      <c r="BR119" s="97">
        <f t="shared" si="322"/>
        <v>0</v>
      </c>
      <c r="BS119" s="98"/>
      <c r="BT119" s="99"/>
      <c r="BU119" s="97">
        <f t="shared" si="323"/>
        <v>0</v>
      </c>
      <c r="BV119" s="98"/>
      <c r="BW119" s="99"/>
      <c r="BX119" s="97">
        <f t="shared" si="324"/>
        <v>0</v>
      </c>
      <c r="BY119" s="98"/>
      <c r="BZ119" s="100"/>
      <c r="CA119" s="97">
        <f t="shared" si="325"/>
        <v>0</v>
      </c>
      <c r="CB119" s="98"/>
      <c r="CC119" s="99"/>
      <c r="CD119" s="101">
        <f t="shared" si="326"/>
        <v>0</v>
      </c>
      <c r="CE119" s="101">
        <f t="shared" si="327"/>
        <v>0</v>
      </c>
      <c r="ED119" t="s">
        <v>102</v>
      </c>
      <c r="EE119" t="s">
        <v>89</v>
      </c>
      <c r="EF119" t="s">
        <v>141</v>
      </c>
      <c r="EG119" t="s">
        <v>315</v>
      </c>
      <c r="EH119" t="s">
        <v>246</v>
      </c>
      <c r="EI119" t="s">
        <v>316</v>
      </c>
      <c r="EJ119" t="s">
        <v>316</v>
      </c>
      <c r="EK119" t="s">
        <v>316</v>
      </c>
    </row>
    <row r="120" spans="1:141" x14ac:dyDescent="0.25">
      <c r="A120" s="89" t="str">
        <f t="shared" si="295"/>
        <v>TGRÃOMilhoMRS</v>
      </c>
      <c r="B120" s="51" t="str">
        <f t="shared" si="198"/>
        <v>N</v>
      </c>
      <c r="C120" s="105" t="s">
        <v>102</v>
      </c>
      <c r="D120" s="105" t="s">
        <v>109</v>
      </c>
      <c r="E120" s="106" t="s">
        <v>109</v>
      </c>
      <c r="F120" s="107" t="s">
        <v>87</v>
      </c>
      <c r="G120" s="106" t="s">
        <v>91</v>
      </c>
      <c r="H120" s="119" t="s">
        <v>17</v>
      </c>
      <c r="I120" s="109">
        <v>0</v>
      </c>
      <c r="J120" s="109">
        <v>0</v>
      </c>
      <c r="K120" s="110">
        <v>0</v>
      </c>
      <c r="L120" s="109">
        <f t="shared" si="298"/>
        <v>0</v>
      </c>
      <c r="M120" s="111"/>
      <c r="N120" s="112"/>
      <c r="O120" s="113"/>
      <c r="P120" s="114"/>
      <c r="Q120" s="112">
        <f t="shared" si="299"/>
        <v>0</v>
      </c>
      <c r="R120" s="113"/>
      <c r="S120" s="114"/>
      <c r="T120" s="112">
        <f t="shared" si="300"/>
        <v>0</v>
      </c>
      <c r="U120" s="113"/>
      <c r="V120" s="114"/>
      <c r="W120" s="112">
        <f t="shared" si="301"/>
        <v>0</v>
      </c>
      <c r="X120" s="113"/>
      <c r="Y120" s="114"/>
      <c r="Z120" s="115">
        <f t="shared" si="302"/>
        <v>0</v>
      </c>
      <c r="AA120" s="115">
        <f t="shared" si="303"/>
        <v>0</v>
      </c>
      <c r="AB120" s="116">
        <f t="shared" si="304"/>
        <v>0</v>
      </c>
      <c r="AC120" s="117"/>
      <c r="AD120" s="118"/>
      <c r="AE120" s="116">
        <f t="shared" si="305"/>
        <v>0</v>
      </c>
      <c r="AF120" s="117"/>
      <c r="AG120" s="118"/>
      <c r="AH120" s="116">
        <f t="shared" si="306"/>
        <v>0</v>
      </c>
      <c r="AI120" s="117"/>
      <c r="AJ120" s="118"/>
      <c r="AK120" s="116">
        <f t="shared" si="307"/>
        <v>0</v>
      </c>
      <c r="AL120" s="117"/>
      <c r="AM120" s="118"/>
      <c r="AN120" s="115">
        <f t="shared" si="308"/>
        <v>0</v>
      </c>
      <c r="AO120" s="115">
        <f t="shared" si="309"/>
        <v>0</v>
      </c>
      <c r="AP120" s="112">
        <f t="shared" si="310"/>
        <v>0</v>
      </c>
      <c r="AQ120" s="113"/>
      <c r="AR120" s="114"/>
      <c r="AS120" s="112">
        <f t="shared" si="311"/>
        <v>0</v>
      </c>
      <c r="AT120" s="113"/>
      <c r="AU120" s="114"/>
      <c r="AV120" s="112">
        <f t="shared" si="312"/>
        <v>0</v>
      </c>
      <c r="AW120" s="113"/>
      <c r="AX120" s="114"/>
      <c r="AY120" s="112">
        <f t="shared" si="313"/>
        <v>0</v>
      </c>
      <c r="AZ120" s="113"/>
      <c r="BA120" s="114"/>
      <c r="BB120" s="115">
        <f t="shared" si="314"/>
        <v>0</v>
      </c>
      <c r="BC120" s="115">
        <f t="shared" si="315"/>
        <v>0</v>
      </c>
      <c r="BD120" s="116">
        <f t="shared" si="316"/>
        <v>0</v>
      </c>
      <c r="BE120" s="117"/>
      <c r="BF120" s="118"/>
      <c r="BG120" s="116">
        <f t="shared" si="317"/>
        <v>0</v>
      </c>
      <c r="BH120" s="117"/>
      <c r="BI120" s="118"/>
      <c r="BJ120" s="116">
        <f t="shared" si="318"/>
        <v>0</v>
      </c>
      <c r="BK120" s="117"/>
      <c r="BL120" s="118"/>
      <c r="BM120" s="116">
        <f t="shared" si="319"/>
        <v>0</v>
      </c>
      <c r="BN120" s="117"/>
      <c r="BO120" s="118"/>
      <c r="BP120" s="115">
        <f t="shared" si="320"/>
        <v>0</v>
      </c>
      <c r="BQ120" s="115">
        <f t="shared" si="321"/>
        <v>0</v>
      </c>
      <c r="BR120" s="112">
        <f t="shared" si="322"/>
        <v>0</v>
      </c>
      <c r="BS120" s="113"/>
      <c r="BT120" s="114"/>
      <c r="BU120" s="112">
        <f t="shared" si="323"/>
        <v>0</v>
      </c>
      <c r="BV120" s="113"/>
      <c r="BW120" s="114"/>
      <c r="BX120" s="112">
        <f t="shared" si="324"/>
        <v>0</v>
      </c>
      <c r="BY120" s="113"/>
      <c r="BZ120" s="114"/>
      <c r="CA120" s="112">
        <f t="shared" si="325"/>
        <v>0</v>
      </c>
      <c r="CB120" s="113"/>
      <c r="CC120" s="114"/>
      <c r="CD120" s="115">
        <f t="shared" si="326"/>
        <v>0</v>
      </c>
      <c r="CE120" s="115">
        <f t="shared" si="327"/>
        <v>0</v>
      </c>
      <c r="ED120" t="s">
        <v>102</v>
      </c>
      <c r="EE120" t="s">
        <v>17</v>
      </c>
      <c r="EF120" t="s">
        <v>141</v>
      </c>
      <c r="EG120" t="s">
        <v>315</v>
      </c>
      <c r="EH120" t="s">
        <v>248</v>
      </c>
      <c r="EI120" t="s">
        <v>317</v>
      </c>
      <c r="EJ120" t="s">
        <v>312</v>
      </c>
      <c r="EK120" t="s">
        <v>317</v>
      </c>
    </row>
    <row r="121" spans="1:141" x14ac:dyDescent="0.25">
      <c r="A121" s="89" t="str">
        <f t="shared" si="295"/>
        <v>TGRÃOMilhoVLI</v>
      </c>
      <c r="B121" s="51" t="str">
        <f t="shared" si="198"/>
        <v>N</v>
      </c>
      <c r="C121" s="105" t="s">
        <v>102</v>
      </c>
      <c r="D121" s="105" t="s">
        <v>109</v>
      </c>
      <c r="E121" s="106" t="s">
        <v>109</v>
      </c>
      <c r="F121" s="107" t="s">
        <v>87</v>
      </c>
      <c r="G121" s="106" t="s">
        <v>91</v>
      </c>
      <c r="H121" s="108" t="s">
        <v>90</v>
      </c>
      <c r="I121" s="109">
        <v>0</v>
      </c>
      <c r="J121" s="109">
        <v>0</v>
      </c>
      <c r="K121" s="110">
        <v>0</v>
      </c>
      <c r="L121" s="109">
        <f t="shared" si="298"/>
        <v>0</v>
      </c>
      <c r="M121" s="111"/>
      <c r="N121" s="112"/>
      <c r="O121" s="113"/>
      <c r="P121" s="114"/>
      <c r="Q121" s="112">
        <f t="shared" si="299"/>
        <v>0</v>
      </c>
      <c r="R121" s="113"/>
      <c r="S121" s="114"/>
      <c r="T121" s="112">
        <f t="shared" si="300"/>
        <v>0</v>
      </c>
      <c r="U121" s="113"/>
      <c r="V121" s="114"/>
      <c r="W121" s="112">
        <f t="shared" si="301"/>
        <v>0</v>
      </c>
      <c r="X121" s="113"/>
      <c r="Y121" s="114"/>
      <c r="Z121" s="115">
        <f t="shared" si="302"/>
        <v>0</v>
      </c>
      <c r="AA121" s="115">
        <f t="shared" si="303"/>
        <v>0</v>
      </c>
      <c r="AB121" s="116">
        <f t="shared" si="304"/>
        <v>0</v>
      </c>
      <c r="AC121" s="117"/>
      <c r="AD121" s="118"/>
      <c r="AE121" s="116">
        <f t="shared" si="305"/>
        <v>0</v>
      </c>
      <c r="AF121" s="117"/>
      <c r="AG121" s="118"/>
      <c r="AH121" s="116">
        <f t="shared" si="306"/>
        <v>0</v>
      </c>
      <c r="AI121" s="117"/>
      <c r="AJ121" s="118"/>
      <c r="AK121" s="116">
        <f t="shared" si="307"/>
        <v>0</v>
      </c>
      <c r="AL121" s="117"/>
      <c r="AM121" s="118"/>
      <c r="AN121" s="115">
        <f t="shared" si="308"/>
        <v>0</v>
      </c>
      <c r="AO121" s="115">
        <f t="shared" si="309"/>
        <v>0</v>
      </c>
      <c r="AP121" s="112">
        <f t="shared" si="310"/>
        <v>0</v>
      </c>
      <c r="AQ121" s="113"/>
      <c r="AR121" s="114"/>
      <c r="AS121" s="112">
        <f t="shared" si="311"/>
        <v>0</v>
      </c>
      <c r="AT121" s="113"/>
      <c r="AU121" s="114"/>
      <c r="AV121" s="112">
        <f t="shared" si="312"/>
        <v>0</v>
      </c>
      <c r="AW121" s="113"/>
      <c r="AX121" s="114"/>
      <c r="AY121" s="112">
        <f t="shared" si="313"/>
        <v>0</v>
      </c>
      <c r="AZ121" s="113"/>
      <c r="BA121" s="114"/>
      <c r="BB121" s="115">
        <f t="shared" si="314"/>
        <v>0</v>
      </c>
      <c r="BC121" s="115">
        <f t="shared" si="315"/>
        <v>0</v>
      </c>
      <c r="BD121" s="116">
        <f t="shared" si="316"/>
        <v>0</v>
      </c>
      <c r="BE121" s="117"/>
      <c r="BF121" s="118"/>
      <c r="BG121" s="116">
        <f t="shared" si="317"/>
        <v>0</v>
      </c>
      <c r="BH121" s="117"/>
      <c r="BI121" s="118"/>
      <c r="BJ121" s="116">
        <f t="shared" si="318"/>
        <v>0</v>
      </c>
      <c r="BK121" s="117"/>
      <c r="BL121" s="118"/>
      <c r="BM121" s="116">
        <f t="shared" si="319"/>
        <v>0</v>
      </c>
      <c r="BN121" s="117"/>
      <c r="BO121" s="118"/>
      <c r="BP121" s="115">
        <f t="shared" si="320"/>
        <v>0</v>
      </c>
      <c r="BQ121" s="115">
        <f t="shared" si="321"/>
        <v>0</v>
      </c>
      <c r="BR121" s="112">
        <f t="shared" si="322"/>
        <v>0</v>
      </c>
      <c r="BS121" s="113"/>
      <c r="BT121" s="114"/>
      <c r="BU121" s="112">
        <f t="shared" si="323"/>
        <v>0</v>
      </c>
      <c r="BV121" s="113"/>
      <c r="BW121" s="114"/>
      <c r="BX121" s="112">
        <f t="shared" si="324"/>
        <v>0</v>
      </c>
      <c r="BY121" s="113"/>
      <c r="BZ121" s="114"/>
      <c r="CA121" s="112">
        <f t="shared" si="325"/>
        <v>0</v>
      </c>
      <c r="CB121" s="113"/>
      <c r="CC121" s="114"/>
      <c r="CD121" s="115">
        <f t="shared" si="326"/>
        <v>0</v>
      </c>
      <c r="CE121" s="115">
        <f t="shared" si="327"/>
        <v>0</v>
      </c>
      <c r="ED121" t="s">
        <v>102</v>
      </c>
      <c r="EE121" t="s">
        <v>90</v>
      </c>
      <c r="EF121" t="s">
        <v>141</v>
      </c>
      <c r="EG121" t="s">
        <v>315</v>
      </c>
      <c r="EH121" t="s">
        <v>251</v>
      </c>
      <c r="EI121" t="s">
        <v>318</v>
      </c>
      <c r="EJ121" t="s">
        <v>314</v>
      </c>
      <c r="EK121" t="s">
        <v>318</v>
      </c>
    </row>
    <row r="122" spans="1:141" x14ac:dyDescent="0.25">
      <c r="A122" s="89" t="str">
        <f t="shared" si="295"/>
        <v>TGRÃOSojaRUMO</v>
      </c>
      <c r="B122" s="51" t="str">
        <f t="shared" si="198"/>
        <v>N</v>
      </c>
      <c r="C122" s="90" t="s">
        <v>102</v>
      </c>
      <c r="D122" s="90" t="s">
        <v>109</v>
      </c>
      <c r="E122" s="91" t="s">
        <v>109</v>
      </c>
      <c r="F122" s="92" t="s">
        <v>87</v>
      </c>
      <c r="G122" s="91" t="s">
        <v>92</v>
      </c>
      <c r="H122" s="93" t="s">
        <v>89</v>
      </c>
      <c r="I122" s="94">
        <v>55</v>
      </c>
      <c r="J122" s="94">
        <v>55</v>
      </c>
      <c r="K122" s="95">
        <v>0</v>
      </c>
      <c r="L122" s="94">
        <f t="shared" si="298"/>
        <v>-55</v>
      </c>
      <c r="M122" s="96"/>
      <c r="N122" s="97"/>
      <c r="O122" s="98"/>
      <c r="P122" s="99"/>
      <c r="Q122" s="97">
        <f t="shared" si="299"/>
        <v>0</v>
      </c>
      <c r="R122" s="98"/>
      <c r="S122" s="99"/>
      <c r="T122" s="97">
        <f t="shared" si="300"/>
        <v>0</v>
      </c>
      <c r="U122" s="98"/>
      <c r="V122" s="100"/>
      <c r="W122" s="97">
        <f t="shared" si="301"/>
        <v>0</v>
      </c>
      <c r="X122" s="98"/>
      <c r="Y122" s="99"/>
      <c r="Z122" s="101">
        <f t="shared" si="302"/>
        <v>0</v>
      </c>
      <c r="AA122" s="101">
        <f t="shared" si="303"/>
        <v>0</v>
      </c>
      <c r="AB122" s="102">
        <f t="shared" si="304"/>
        <v>0</v>
      </c>
      <c r="AC122" s="103"/>
      <c r="AD122" s="104"/>
      <c r="AE122" s="102">
        <f t="shared" si="305"/>
        <v>0</v>
      </c>
      <c r="AF122" s="103"/>
      <c r="AG122" s="104"/>
      <c r="AH122" s="102">
        <f t="shared" si="306"/>
        <v>0</v>
      </c>
      <c r="AI122" s="103"/>
      <c r="AJ122" s="104"/>
      <c r="AK122" s="102">
        <f t="shared" si="307"/>
        <v>0</v>
      </c>
      <c r="AL122" s="103"/>
      <c r="AM122" s="104"/>
      <c r="AN122" s="101">
        <f t="shared" si="308"/>
        <v>0</v>
      </c>
      <c r="AO122" s="101">
        <f t="shared" si="309"/>
        <v>0</v>
      </c>
      <c r="AP122" s="97">
        <f t="shared" si="310"/>
        <v>0</v>
      </c>
      <c r="AQ122" s="98"/>
      <c r="AR122" s="99"/>
      <c r="AS122" s="97">
        <f t="shared" si="311"/>
        <v>0</v>
      </c>
      <c r="AT122" s="98"/>
      <c r="AU122" s="99"/>
      <c r="AV122" s="97">
        <f t="shared" si="312"/>
        <v>0</v>
      </c>
      <c r="AW122" s="98"/>
      <c r="AX122" s="100"/>
      <c r="AY122" s="97">
        <f t="shared" si="313"/>
        <v>0</v>
      </c>
      <c r="AZ122" s="98"/>
      <c r="BA122" s="99"/>
      <c r="BB122" s="101">
        <f t="shared" si="314"/>
        <v>0</v>
      </c>
      <c r="BC122" s="101">
        <f t="shared" si="315"/>
        <v>0</v>
      </c>
      <c r="BD122" s="102">
        <f t="shared" si="316"/>
        <v>0</v>
      </c>
      <c r="BE122" s="103"/>
      <c r="BF122" s="104"/>
      <c r="BG122" s="102">
        <f t="shared" si="317"/>
        <v>0</v>
      </c>
      <c r="BH122" s="103"/>
      <c r="BI122" s="104"/>
      <c r="BJ122" s="102">
        <f t="shared" si="318"/>
        <v>0</v>
      </c>
      <c r="BK122" s="103"/>
      <c r="BL122" s="104"/>
      <c r="BM122" s="102">
        <f t="shared" si="319"/>
        <v>0</v>
      </c>
      <c r="BN122" s="103"/>
      <c r="BO122" s="104"/>
      <c r="BP122" s="101">
        <f t="shared" si="320"/>
        <v>0</v>
      </c>
      <c r="BQ122" s="101">
        <f t="shared" si="321"/>
        <v>0</v>
      </c>
      <c r="BR122" s="97">
        <f t="shared" si="322"/>
        <v>0</v>
      </c>
      <c r="BS122" s="98"/>
      <c r="BT122" s="99"/>
      <c r="BU122" s="97">
        <f t="shared" si="323"/>
        <v>0</v>
      </c>
      <c r="BV122" s="98"/>
      <c r="BW122" s="99"/>
      <c r="BX122" s="97">
        <f t="shared" si="324"/>
        <v>0</v>
      </c>
      <c r="BY122" s="98"/>
      <c r="BZ122" s="100"/>
      <c r="CA122" s="97">
        <f t="shared" si="325"/>
        <v>0</v>
      </c>
      <c r="CB122" s="98"/>
      <c r="CC122" s="99"/>
      <c r="CD122" s="101">
        <f t="shared" si="326"/>
        <v>0</v>
      </c>
      <c r="CE122" s="101">
        <f t="shared" si="327"/>
        <v>0</v>
      </c>
      <c r="ED122" t="s">
        <v>102</v>
      </c>
      <c r="EE122" t="s">
        <v>89</v>
      </c>
      <c r="EF122" t="s">
        <v>141</v>
      </c>
      <c r="EG122" t="s">
        <v>319</v>
      </c>
      <c r="EH122" t="s">
        <v>246</v>
      </c>
      <c r="EI122" t="s">
        <v>320</v>
      </c>
      <c r="EJ122" t="s">
        <v>320</v>
      </c>
      <c r="EK122" t="s">
        <v>320</v>
      </c>
    </row>
    <row r="123" spans="1:141" x14ac:dyDescent="0.25">
      <c r="A123" s="89" t="str">
        <f t="shared" si="295"/>
        <v>TGRÃOSojaMRS</v>
      </c>
      <c r="B123" s="51" t="str">
        <f t="shared" si="198"/>
        <v>N</v>
      </c>
      <c r="C123" s="105" t="s">
        <v>102</v>
      </c>
      <c r="D123" s="105" t="s">
        <v>109</v>
      </c>
      <c r="E123" s="106" t="s">
        <v>109</v>
      </c>
      <c r="F123" s="107" t="s">
        <v>87</v>
      </c>
      <c r="G123" s="106" t="s">
        <v>92</v>
      </c>
      <c r="H123" s="108" t="s">
        <v>17</v>
      </c>
      <c r="I123" s="109">
        <v>0</v>
      </c>
      <c r="J123" s="109">
        <v>0</v>
      </c>
      <c r="K123" s="110">
        <v>0</v>
      </c>
      <c r="L123" s="109">
        <f t="shared" si="298"/>
        <v>0</v>
      </c>
      <c r="M123" s="111"/>
      <c r="N123" s="112"/>
      <c r="O123" s="113"/>
      <c r="P123" s="114"/>
      <c r="Q123" s="112">
        <f t="shared" si="299"/>
        <v>0</v>
      </c>
      <c r="R123" s="113"/>
      <c r="S123" s="114"/>
      <c r="T123" s="112">
        <f t="shared" si="300"/>
        <v>0</v>
      </c>
      <c r="U123" s="113"/>
      <c r="V123" s="114"/>
      <c r="W123" s="112">
        <f t="shared" si="301"/>
        <v>0</v>
      </c>
      <c r="X123" s="113"/>
      <c r="Y123" s="114"/>
      <c r="Z123" s="115">
        <f t="shared" si="302"/>
        <v>0</v>
      </c>
      <c r="AA123" s="115">
        <f t="shared" si="303"/>
        <v>0</v>
      </c>
      <c r="AB123" s="116">
        <f t="shared" si="304"/>
        <v>0</v>
      </c>
      <c r="AC123" s="117"/>
      <c r="AD123" s="118"/>
      <c r="AE123" s="116">
        <f t="shared" si="305"/>
        <v>0</v>
      </c>
      <c r="AF123" s="117"/>
      <c r="AG123" s="118"/>
      <c r="AH123" s="116">
        <f t="shared" si="306"/>
        <v>0</v>
      </c>
      <c r="AI123" s="117"/>
      <c r="AJ123" s="118"/>
      <c r="AK123" s="116">
        <f t="shared" si="307"/>
        <v>0</v>
      </c>
      <c r="AL123" s="117"/>
      <c r="AM123" s="118"/>
      <c r="AN123" s="115">
        <f t="shared" si="308"/>
        <v>0</v>
      </c>
      <c r="AO123" s="115">
        <f t="shared" si="309"/>
        <v>0</v>
      </c>
      <c r="AP123" s="112">
        <f t="shared" si="310"/>
        <v>0</v>
      </c>
      <c r="AQ123" s="113"/>
      <c r="AR123" s="114"/>
      <c r="AS123" s="112">
        <f t="shared" si="311"/>
        <v>0</v>
      </c>
      <c r="AT123" s="113"/>
      <c r="AU123" s="114"/>
      <c r="AV123" s="112">
        <f t="shared" si="312"/>
        <v>0</v>
      </c>
      <c r="AW123" s="113"/>
      <c r="AX123" s="114"/>
      <c r="AY123" s="112">
        <f t="shared" si="313"/>
        <v>0</v>
      </c>
      <c r="AZ123" s="113"/>
      <c r="BA123" s="114"/>
      <c r="BB123" s="115">
        <f t="shared" si="314"/>
        <v>0</v>
      </c>
      <c r="BC123" s="115">
        <f t="shared" si="315"/>
        <v>0</v>
      </c>
      <c r="BD123" s="116">
        <f t="shared" si="316"/>
        <v>0</v>
      </c>
      <c r="BE123" s="117"/>
      <c r="BF123" s="118"/>
      <c r="BG123" s="116">
        <f t="shared" si="317"/>
        <v>0</v>
      </c>
      <c r="BH123" s="117"/>
      <c r="BI123" s="118"/>
      <c r="BJ123" s="116">
        <f t="shared" si="318"/>
        <v>0</v>
      </c>
      <c r="BK123" s="117"/>
      <c r="BL123" s="118"/>
      <c r="BM123" s="116">
        <f t="shared" si="319"/>
        <v>0</v>
      </c>
      <c r="BN123" s="117"/>
      <c r="BO123" s="118"/>
      <c r="BP123" s="115">
        <f t="shared" si="320"/>
        <v>0</v>
      </c>
      <c r="BQ123" s="115">
        <f t="shared" si="321"/>
        <v>0</v>
      </c>
      <c r="BR123" s="112">
        <f t="shared" si="322"/>
        <v>0</v>
      </c>
      <c r="BS123" s="113"/>
      <c r="BT123" s="114"/>
      <c r="BU123" s="112">
        <f t="shared" si="323"/>
        <v>0</v>
      </c>
      <c r="BV123" s="113"/>
      <c r="BW123" s="114"/>
      <c r="BX123" s="112">
        <f t="shared" si="324"/>
        <v>0</v>
      </c>
      <c r="BY123" s="113"/>
      <c r="BZ123" s="114"/>
      <c r="CA123" s="112">
        <f t="shared" si="325"/>
        <v>0</v>
      </c>
      <c r="CB123" s="113"/>
      <c r="CC123" s="114"/>
      <c r="CD123" s="115">
        <f t="shared" si="326"/>
        <v>0</v>
      </c>
      <c r="CE123" s="115">
        <f t="shared" si="327"/>
        <v>0</v>
      </c>
      <c r="ED123" t="s">
        <v>102</v>
      </c>
      <c r="EE123" t="s">
        <v>17</v>
      </c>
      <c r="EF123" t="s">
        <v>141</v>
      </c>
      <c r="EG123" t="s">
        <v>319</v>
      </c>
      <c r="EH123" t="s">
        <v>248</v>
      </c>
      <c r="EI123" t="s">
        <v>321</v>
      </c>
      <c r="EJ123" t="s">
        <v>312</v>
      </c>
      <c r="EK123" t="s">
        <v>321</v>
      </c>
    </row>
    <row r="124" spans="1:141" x14ac:dyDescent="0.25">
      <c r="A124" s="89" t="str">
        <f t="shared" si="295"/>
        <v>TGRÃOSojaVLI</v>
      </c>
      <c r="B124" s="51" t="str">
        <f t="shared" si="198"/>
        <v>N</v>
      </c>
      <c r="C124" s="105" t="s">
        <v>102</v>
      </c>
      <c r="D124" s="105" t="s">
        <v>109</v>
      </c>
      <c r="E124" s="106" t="s">
        <v>109</v>
      </c>
      <c r="F124" s="107" t="s">
        <v>87</v>
      </c>
      <c r="G124" s="106" t="s">
        <v>92</v>
      </c>
      <c r="H124" s="108" t="s">
        <v>90</v>
      </c>
      <c r="I124" s="109">
        <v>0</v>
      </c>
      <c r="J124" s="109">
        <v>0</v>
      </c>
      <c r="K124" s="110">
        <v>0</v>
      </c>
      <c r="L124" s="109">
        <f t="shared" si="298"/>
        <v>0</v>
      </c>
      <c r="M124" s="111"/>
      <c r="N124" s="112"/>
      <c r="O124" s="113"/>
      <c r="P124" s="114"/>
      <c r="Q124" s="112">
        <f t="shared" si="299"/>
        <v>0</v>
      </c>
      <c r="R124" s="113"/>
      <c r="S124" s="114"/>
      <c r="T124" s="112">
        <f t="shared" si="300"/>
        <v>0</v>
      </c>
      <c r="U124" s="113"/>
      <c r="V124" s="114"/>
      <c r="W124" s="112">
        <f t="shared" si="301"/>
        <v>0</v>
      </c>
      <c r="X124" s="113"/>
      <c r="Y124" s="114"/>
      <c r="Z124" s="115">
        <f t="shared" si="302"/>
        <v>0</v>
      </c>
      <c r="AA124" s="115">
        <f t="shared" si="303"/>
        <v>0</v>
      </c>
      <c r="AB124" s="116">
        <f t="shared" si="304"/>
        <v>0</v>
      </c>
      <c r="AC124" s="117"/>
      <c r="AD124" s="118"/>
      <c r="AE124" s="116">
        <f t="shared" si="305"/>
        <v>0</v>
      </c>
      <c r="AF124" s="117"/>
      <c r="AG124" s="118"/>
      <c r="AH124" s="116">
        <f t="shared" si="306"/>
        <v>0</v>
      </c>
      <c r="AI124" s="117"/>
      <c r="AJ124" s="118"/>
      <c r="AK124" s="116">
        <f t="shared" si="307"/>
        <v>0</v>
      </c>
      <c r="AL124" s="117"/>
      <c r="AM124" s="118"/>
      <c r="AN124" s="115">
        <f t="shared" si="308"/>
        <v>0</v>
      </c>
      <c r="AO124" s="115">
        <f t="shared" si="309"/>
        <v>0</v>
      </c>
      <c r="AP124" s="112">
        <f t="shared" si="310"/>
        <v>0</v>
      </c>
      <c r="AQ124" s="113"/>
      <c r="AR124" s="114"/>
      <c r="AS124" s="112">
        <f t="shared" si="311"/>
        <v>0</v>
      </c>
      <c r="AT124" s="113"/>
      <c r="AU124" s="114"/>
      <c r="AV124" s="112">
        <f t="shared" si="312"/>
        <v>0</v>
      </c>
      <c r="AW124" s="113"/>
      <c r="AX124" s="114"/>
      <c r="AY124" s="112">
        <f t="shared" si="313"/>
        <v>0</v>
      </c>
      <c r="AZ124" s="113"/>
      <c r="BA124" s="114"/>
      <c r="BB124" s="115">
        <f t="shared" si="314"/>
        <v>0</v>
      </c>
      <c r="BC124" s="115">
        <f t="shared" si="315"/>
        <v>0</v>
      </c>
      <c r="BD124" s="116">
        <f t="shared" si="316"/>
        <v>0</v>
      </c>
      <c r="BE124" s="117"/>
      <c r="BF124" s="118"/>
      <c r="BG124" s="116">
        <f t="shared" si="317"/>
        <v>0</v>
      </c>
      <c r="BH124" s="117"/>
      <c r="BI124" s="118"/>
      <c r="BJ124" s="116">
        <f t="shared" si="318"/>
        <v>0</v>
      </c>
      <c r="BK124" s="117"/>
      <c r="BL124" s="118"/>
      <c r="BM124" s="116">
        <f t="shared" si="319"/>
        <v>0</v>
      </c>
      <c r="BN124" s="117"/>
      <c r="BO124" s="118"/>
      <c r="BP124" s="115">
        <f t="shared" si="320"/>
        <v>0</v>
      </c>
      <c r="BQ124" s="115">
        <f t="shared" si="321"/>
        <v>0</v>
      </c>
      <c r="BR124" s="112">
        <f t="shared" si="322"/>
        <v>0</v>
      </c>
      <c r="BS124" s="113"/>
      <c r="BT124" s="114"/>
      <c r="BU124" s="112">
        <f t="shared" si="323"/>
        <v>0</v>
      </c>
      <c r="BV124" s="113"/>
      <c r="BW124" s="114"/>
      <c r="BX124" s="112">
        <f t="shared" si="324"/>
        <v>0</v>
      </c>
      <c r="BY124" s="113"/>
      <c r="BZ124" s="114"/>
      <c r="CA124" s="112">
        <f t="shared" si="325"/>
        <v>0</v>
      </c>
      <c r="CB124" s="113"/>
      <c r="CC124" s="114"/>
      <c r="CD124" s="115">
        <f t="shared" si="326"/>
        <v>0</v>
      </c>
      <c r="CE124" s="115">
        <f t="shared" si="327"/>
        <v>0</v>
      </c>
      <c r="ED124" t="s">
        <v>102</v>
      </c>
      <c r="EE124" t="s">
        <v>90</v>
      </c>
      <c r="EF124" t="s">
        <v>141</v>
      </c>
      <c r="EG124" t="s">
        <v>319</v>
      </c>
      <c r="EH124" t="s">
        <v>251</v>
      </c>
      <c r="EI124" t="s">
        <v>322</v>
      </c>
      <c r="EJ124" t="s">
        <v>314</v>
      </c>
      <c r="EK124" t="s">
        <v>322</v>
      </c>
    </row>
    <row r="125" spans="1:141" x14ac:dyDescent="0.25">
      <c r="A125" s="89" t="str">
        <f t="shared" si="295"/>
        <v>TGRÃOAçúcarRUMO</v>
      </c>
      <c r="B125" s="51" t="str">
        <f t="shared" si="198"/>
        <v>N</v>
      </c>
      <c r="C125" s="90" t="s">
        <v>102</v>
      </c>
      <c r="D125" s="90" t="s">
        <v>109</v>
      </c>
      <c r="E125" s="91" t="s">
        <v>109</v>
      </c>
      <c r="F125" s="92" t="s">
        <v>96</v>
      </c>
      <c r="G125" s="91" t="s">
        <v>96</v>
      </c>
      <c r="H125" s="93" t="s">
        <v>89</v>
      </c>
      <c r="I125" s="94">
        <v>0</v>
      </c>
      <c r="J125" s="94">
        <v>0</v>
      </c>
      <c r="K125" s="95">
        <v>0</v>
      </c>
      <c r="L125" s="94">
        <f t="shared" si="298"/>
        <v>0</v>
      </c>
      <c r="M125" s="96"/>
      <c r="N125" s="97"/>
      <c r="O125" s="98"/>
      <c r="P125" s="99"/>
      <c r="Q125" s="97">
        <f t="shared" si="299"/>
        <v>0</v>
      </c>
      <c r="R125" s="98"/>
      <c r="S125" s="99"/>
      <c r="T125" s="97">
        <f t="shared" si="300"/>
        <v>0</v>
      </c>
      <c r="U125" s="98"/>
      <c r="V125" s="100"/>
      <c r="W125" s="97">
        <f t="shared" si="301"/>
        <v>0</v>
      </c>
      <c r="X125" s="98"/>
      <c r="Y125" s="99"/>
      <c r="Z125" s="101">
        <f t="shared" si="302"/>
        <v>0</v>
      </c>
      <c r="AA125" s="101">
        <f t="shared" si="303"/>
        <v>0</v>
      </c>
      <c r="AB125" s="102">
        <f t="shared" si="304"/>
        <v>0</v>
      </c>
      <c r="AC125" s="103"/>
      <c r="AD125" s="104"/>
      <c r="AE125" s="102">
        <f t="shared" si="305"/>
        <v>0</v>
      </c>
      <c r="AF125" s="103"/>
      <c r="AG125" s="104"/>
      <c r="AH125" s="102">
        <f t="shared" si="306"/>
        <v>0</v>
      </c>
      <c r="AI125" s="103"/>
      <c r="AJ125" s="104"/>
      <c r="AK125" s="102">
        <f t="shared" si="307"/>
        <v>0</v>
      </c>
      <c r="AL125" s="103"/>
      <c r="AM125" s="104"/>
      <c r="AN125" s="101">
        <f t="shared" si="308"/>
        <v>0</v>
      </c>
      <c r="AO125" s="101">
        <f t="shared" si="309"/>
        <v>0</v>
      </c>
      <c r="AP125" s="97">
        <f t="shared" si="310"/>
        <v>0</v>
      </c>
      <c r="AQ125" s="98"/>
      <c r="AR125" s="99"/>
      <c r="AS125" s="97">
        <f t="shared" si="311"/>
        <v>0</v>
      </c>
      <c r="AT125" s="98"/>
      <c r="AU125" s="99"/>
      <c r="AV125" s="97">
        <f t="shared" si="312"/>
        <v>0</v>
      </c>
      <c r="AW125" s="98"/>
      <c r="AX125" s="100"/>
      <c r="AY125" s="97">
        <f t="shared" si="313"/>
        <v>0</v>
      </c>
      <c r="AZ125" s="98"/>
      <c r="BA125" s="99"/>
      <c r="BB125" s="101">
        <f t="shared" si="314"/>
        <v>0</v>
      </c>
      <c r="BC125" s="101">
        <f t="shared" si="315"/>
        <v>0</v>
      </c>
      <c r="BD125" s="102">
        <f t="shared" si="316"/>
        <v>0</v>
      </c>
      <c r="BE125" s="103"/>
      <c r="BF125" s="104"/>
      <c r="BG125" s="102">
        <f t="shared" si="317"/>
        <v>0</v>
      </c>
      <c r="BH125" s="103"/>
      <c r="BI125" s="104"/>
      <c r="BJ125" s="102">
        <f t="shared" si="318"/>
        <v>0</v>
      </c>
      <c r="BK125" s="103"/>
      <c r="BL125" s="104"/>
      <c r="BM125" s="102">
        <f t="shared" si="319"/>
        <v>0</v>
      </c>
      <c r="BN125" s="103"/>
      <c r="BO125" s="104"/>
      <c r="BP125" s="101">
        <f t="shared" si="320"/>
        <v>0</v>
      </c>
      <c r="BQ125" s="101">
        <f t="shared" si="321"/>
        <v>0</v>
      </c>
      <c r="BR125" s="97">
        <f t="shared" si="322"/>
        <v>0</v>
      </c>
      <c r="BS125" s="98"/>
      <c r="BT125" s="99"/>
      <c r="BU125" s="97">
        <f t="shared" si="323"/>
        <v>0</v>
      </c>
      <c r="BV125" s="98"/>
      <c r="BW125" s="99"/>
      <c r="BX125" s="97">
        <f t="shared" si="324"/>
        <v>0</v>
      </c>
      <c r="BY125" s="98"/>
      <c r="BZ125" s="100"/>
      <c r="CA125" s="97">
        <f t="shared" si="325"/>
        <v>0</v>
      </c>
      <c r="CB125" s="98"/>
      <c r="CC125" s="99"/>
      <c r="CD125" s="101">
        <f t="shared" si="326"/>
        <v>0</v>
      </c>
      <c r="CE125" s="101">
        <f t="shared" si="327"/>
        <v>0</v>
      </c>
      <c r="ED125" t="s">
        <v>102</v>
      </c>
      <c r="EE125" t="s">
        <v>89</v>
      </c>
      <c r="EF125" t="s">
        <v>143</v>
      </c>
      <c r="EG125" t="s">
        <v>323</v>
      </c>
      <c r="EH125" t="s">
        <v>263</v>
      </c>
      <c r="EI125" t="s">
        <v>324</v>
      </c>
      <c r="EJ125" t="s">
        <v>324</v>
      </c>
      <c r="EK125" t="s">
        <v>324</v>
      </c>
    </row>
    <row r="126" spans="1:141" x14ac:dyDescent="0.25">
      <c r="A126" s="89" t="str">
        <f t="shared" si="295"/>
        <v>TGRÃOAçúcarMRS</v>
      </c>
      <c r="B126" s="51" t="str">
        <f t="shared" si="198"/>
        <v>N</v>
      </c>
      <c r="C126" s="105" t="s">
        <v>102</v>
      </c>
      <c r="D126" s="105" t="s">
        <v>109</v>
      </c>
      <c r="E126" s="106" t="s">
        <v>109</v>
      </c>
      <c r="F126" s="107" t="s">
        <v>96</v>
      </c>
      <c r="G126" s="106" t="s">
        <v>96</v>
      </c>
      <c r="H126" s="108" t="s">
        <v>17</v>
      </c>
      <c r="I126" s="109">
        <v>0</v>
      </c>
      <c r="J126" s="109">
        <v>0</v>
      </c>
      <c r="K126" s="110">
        <v>0</v>
      </c>
      <c r="L126" s="109">
        <f t="shared" si="298"/>
        <v>0</v>
      </c>
      <c r="M126" s="111"/>
      <c r="N126" s="112"/>
      <c r="O126" s="113"/>
      <c r="P126" s="114"/>
      <c r="Q126" s="112">
        <f t="shared" si="299"/>
        <v>0</v>
      </c>
      <c r="R126" s="113"/>
      <c r="S126" s="114"/>
      <c r="T126" s="112">
        <f t="shared" si="300"/>
        <v>0</v>
      </c>
      <c r="U126" s="113"/>
      <c r="V126" s="114"/>
      <c r="W126" s="112">
        <f t="shared" si="301"/>
        <v>0</v>
      </c>
      <c r="X126" s="113"/>
      <c r="Y126" s="114"/>
      <c r="Z126" s="115">
        <f t="shared" si="302"/>
        <v>0</v>
      </c>
      <c r="AA126" s="115">
        <f t="shared" si="303"/>
        <v>0</v>
      </c>
      <c r="AB126" s="116">
        <f t="shared" si="304"/>
        <v>0</v>
      </c>
      <c r="AC126" s="117"/>
      <c r="AD126" s="118"/>
      <c r="AE126" s="116">
        <f t="shared" si="305"/>
        <v>0</v>
      </c>
      <c r="AF126" s="117"/>
      <c r="AG126" s="118"/>
      <c r="AH126" s="116">
        <f t="shared" si="306"/>
        <v>0</v>
      </c>
      <c r="AI126" s="117"/>
      <c r="AJ126" s="118"/>
      <c r="AK126" s="116">
        <f t="shared" si="307"/>
        <v>0</v>
      </c>
      <c r="AL126" s="117"/>
      <c r="AM126" s="118"/>
      <c r="AN126" s="115">
        <f t="shared" si="308"/>
        <v>0</v>
      </c>
      <c r="AO126" s="115">
        <f t="shared" si="309"/>
        <v>0</v>
      </c>
      <c r="AP126" s="112">
        <f t="shared" si="310"/>
        <v>0</v>
      </c>
      <c r="AQ126" s="113"/>
      <c r="AR126" s="114"/>
      <c r="AS126" s="112">
        <f t="shared" si="311"/>
        <v>0</v>
      </c>
      <c r="AT126" s="113"/>
      <c r="AU126" s="114"/>
      <c r="AV126" s="112">
        <f t="shared" si="312"/>
        <v>0</v>
      </c>
      <c r="AW126" s="113"/>
      <c r="AX126" s="114"/>
      <c r="AY126" s="112">
        <f t="shared" si="313"/>
        <v>0</v>
      </c>
      <c r="AZ126" s="113"/>
      <c r="BA126" s="114"/>
      <c r="BB126" s="115">
        <f t="shared" si="314"/>
        <v>0</v>
      </c>
      <c r="BC126" s="115">
        <f t="shared" si="315"/>
        <v>0</v>
      </c>
      <c r="BD126" s="116">
        <f t="shared" si="316"/>
        <v>0</v>
      </c>
      <c r="BE126" s="117"/>
      <c r="BF126" s="118"/>
      <c r="BG126" s="116">
        <f t="shared" si="317"/>
        <v>0</v>
      </c>
      <c r="BH126" s="117"/>
      <c r="BI126" s="118"/>
      <c r="BJ126" s="116">
        <f t="shared" si="318"/>
        <v>0</v>
      </c>
      <c r="BK126" s="117"/>
      <c r="BL126" s="118"/>
      <c r="BM126" s="116">
        <f t="shared" si="319"/>
        <v>0</v>
      </c>
      <c r="BN126" s="117"/>
      <c r="BO126" s="118"/>
      <c r="BP126" s="115">
        <f t="shared" si="320"/>
        <v>0</v>
      </c>
      <c r="BQ126" s="115">
        <f t="shared" si="321"/>
        <v>0</v>
      </c>
      <c r="BR126" s="112">
        <f t="shared" si="322"/>
        <v>0</v>
      </c>
      <c r="BS126" s="113"/>
      <c r="BT126" s="114"/>
      <c r="BU126" s="112">
        <f t="shared" si="323"/>
        <v>0</v>
      </c>
      <c r="BV126" s="113"/>
      <c r="BW126" s="114"/>
      <c r="BX126" s="112">
        <f t="shared" si="324"/>
        <v>0</v>
      </c>
      <c r="BY126" s="113"/>
      <c r="BZ126" s="114"/>
      <c r="CA126" s="112">
        <f t="shared" si="325"/>
        <v>0</v>
      </c>
      <c r="CB126" s="113"/>
      <c r="CC126" s="114"/>
      <c r="CD126" s="115">
        <f t="shared" si="326"/>
        <v>0</v>
      </c>
      <c r="CE126" s="115">
        <f t="shared" si="327"/>
        <v>0</v>
      </c>
      <c r="ED126" t="s">
        <v>102</v>
      </c>
      <c r="EE126" t="s">
        <v>17</v>
      </c>
      <c r="EF126" t="s">
        <v>143</v>
      </c>
      <c r="EG126" t="s">
        <v>323</v>
      </c>
      <c r="EH126" t="s">
        <v>265</v>
      </c>
      <c r="EI126" t="s">
        <v>325</v>
      </c>
      <c r="EJ126" t="s">
        <v>312</v>
      </c>
      <c r="EK126" t="s">
        <v>325</v>
      </c>
    </row>
    <row r="127" spans="1:141" x14ac:dyDescent="0.25">
      <c r="A127" s="89" t="str">
        <f t="shared" si="295"/>
        <v>TGRÃOAçúcarVLI</v>
      </c>
      <c r="B127" s="51" t="str">
        <f t="shared" si="198"/>
        <v>N</v>
      </c>
      <c r="C127" s="105" t="s">
        <v>102</v>
      </c>
      <c r="D127" s="105" t="s">
        <v>109</v>
      </c>
      <c r="E127" s="106" t="s">
        <v>109</v>
      </c>
      <c r="F127" s="107" t="s">
        <v>96</v>
      </c>
      <c r="G127" s="106" t="s">
        <v>96</v>
      </c>
      <c r="H127" s="108" t="s">
        <v>90</v>
      </c>
      <c r="I127" s="109">
        <v>0</v>
      </c>
      <c r="J127" s="109">
        <v>0</v>
      </c>
      <c r="K127" s="110">
        <v>0</v>
      </c>
      <c r="L127" s="109">
        <f t="shared" si="298"/>
        <v>0</v>
      </c>
      <c r="M127" s="111"/>
      <c r="N127" s="112"/>
      <c r="O127" s="113"/>
      <c r="P127" s="114"/>
      <c r="Q127" s="112">
        <f t="shared" si="299"/>
        <v>0</v>
      </c>
      <c r="R127" s="113"/>
      <c r="S127" s="114"/>
      <c r="T127" s="112">
        <f t="shared" si="300"/>
        <v>0</v>
      </c>
      <c r="U127" s="113"/>
      <c r="V127" s="114"/>
      <c r="W127" s="112">
        <f t="shared" si="301"/>
        <v>0</v>
      </c>
      <c r="X127" s="113"/>
      <c r="Y127" s="114"/>
      <c r="Z127" s="115">
        <f t="shared" si="302"/>
        <v>0</v>
      </c>
      <c r="AA127" s="115">
        <f t="shared" si="303"/>
        <v>0</v>
      </c>
      <c r="AB127" s="116">
        <f t="shared" si="304"/>
        <v>0</v>
      </c>
      <c r="AC127" s="117"/>
      <c r="AD127" s="118"/>
      <c r="AE127" s="116">
        <f t="shared" si="305"/>
        <v>0</v>
      </c>
      <c r="AF127" s="117"/>
      <c r="AG127" s="118"/>
      <c r="AH127" s="116">
        <f t="shared" si="306"/>
        <v>0</v>
      </c>
      <c r="AI127" s="117"/>
      <c r="AJ127" s="118"/>
      <c r="AK127" s="116">
        <f t="shared" si="307"/>
        <v>0</v>
      </c>
      <c r="AL127" s="117"/>
      <c r="AM127" s="118"/>
      <c r="AN127" s="115">
        <f t="shared" si="308"/>
        <v>0</v>
      </c>
      <c r="AO127" s="115">
        <f t="shared" si="309"/>
        <v>0</v>
      </c>
      <c r="AP127" s="112">
        <f t="shared" si="310"/>
        <v>0</v>
      </c>
      <c r="AQ127" s="113"/>
      <c r="AR127" s="114"/>
      <c r="AS127" s="112">
        <f t="shared" si="311"/>
        <v>0</v>
      </c>
      <c r="AT127" s="113"/>
      <c r="AU127" s="114"/>
      <c r="AV127" s="112">
        <f t="shared" si="312"/>
        <v>0</v>
      </c>
      <c r="AW127" s="113"/>
      <c r="AX127" s="114"/>
      <c r="AY127" s="112">
        <f t="shared" si="313"/>
        <v>0</v>
      </c>
      <c r="AZ127" s="113"/>
      <c r="BA127" s="114"/>
      <c r="BB127" s="115">
        <f t="shared" si="314"/>
        <v>0</v>
      </c>
      <c r="BC127" s="115">
        <f t="shared" si="315"/>
        <v>0</v>
      </c>
      <c r="BD127" s="116">
        <f t="shared" si="316"/>
        <v>0</v>
      </c>
      <c r="BE127" s="117"/>
      <c r="BF127" s="118"/>
      <c r="BG127" s="116">
        <f t="shared" si="317"/>
        <v>0</v>
      </c>
      <c r="BH127" s="117"/>
      <c r="BI127" s="118"/>
      <c r="BJ127" s="116">
        <f t="shared" si="318"/>
        <v>0</v>
      </c>
      <c r="BK127" s="117"/>
      <c r="BL127" s="118"/>
      <c r="BM127" s="116">
        <f t="shared" si="319"/>
        <v>0</v>
      </c>
      <c r="BN127" s="117"/>
      <c r="BO127" s="118"/>
      <c r="BP127" s="115">
        <f t="shared" si="320"/>
        <v>0</v>
      </c>
      <c r="BQ127" s="115">
        <f t="shared" si="321"/>
        <v>0</v>
      </c>
      <c r="BR127" s="112">
        <f t="shared" si="322"/>
        <v>0</v>
      </c>
      <c r="BS127" s="113"/>
      <c r="BT127" s="114"/>
      <c r="BU127" s="112">
        <f t="shared" si="323"/>
        <v>0</v>
      </c>
      <c r="BV127" s="113"/>
      <c r="BW127" s="114"/>
      <c r="BX127" s="112">
        <f t="shared" si="324"/>
        <v>0</v>
      </c>
      <c r="BY127" s="113"/>
      <c r="BZ127" s="114"/>
      <c r="CA127" s="112">
        <f t="shared" si="325"/>
        <v>0</v>
      </c>
      <c r="CB127" s="113"/>
      <c r="CC127" s="114"/>
      <c r="CD127" s="115">
        <f t="shared" si="326"/>
        <v>0</v>
      </c>
      <c r="CE127" s="115">
        <f t="shared" si="327"/>
        <v>0</v>
      </c>
      <c r="ED127" t="s">
        <v>102</v>
      </c>
      <c r="EE127" t="s">
        <v>90</v>
      </c>
      <c r="EF127" t="s">
        <v>143</v>
      </c>
      <c r="EG127" t="s">
        <v>323</v>
      </c>
      <c r="EH127" t="s">
        <v>267</v>
      </c>
      <c r="EI127" t="s">
        <v>326</v>
      </c>
      <c r="EJ127" t="s">
        <v>314</v>
      </c>
      <c r="EK127" t="s">
        <v>326</v>
      </c>
    </row>
    <row r="128" spans="1:141" x14ac:dyDescent="0.25">
      <c r="A128" s="89" t="str">
        <f t="shared" si="295"/>
        <v>TOTAL</v>
      </c>
      <c r="B128" s="51" t="str">
        <f t="shared" si="198"/>
        <v>N</v>
      </c>
      <c r="C128" s="120" t="s">
        <v>93</v>
      </c>
      <c r="D128" s="120" t="s">
        <v>93</v>
      </c>
      <c r="E128" s="121"/>
      <c r="F128" s="122"/>
      <c r="G128" s="121"/>
      <c r="H128" s="123"/>
      <c r="I128" s="124">
        <v>55</v>
      </c>
      <c r="J128" s="124">
        <v>55</v>
      </c>
      <c r="K128" s="124">
        <f>SUM(K116:K127)</f>
        <v>0</v>
      </c>
      <c r="L128" s="124"/>
      <c r="M128" s="125">
        <f ca="1">SUMIFS(M:M,$D:$D,$D127,$H:$H,"RUMO")</f>
        <v>0</v>
      </c>
      <c r="N128" s="126">
        <f t="shared" ref="N128:BY128" si="328">SUM(N116:N127)</f>
        <v>0</v>
      </c>
      <c r="O128" s="127">
        <f t="shared" si="328"/>
        <v>0</v>
      </c>
      <c r="P128" s="128">
        <f t="shared" si="328"/>
        <v>0</v>
      </c>
      <c r="Q128" s="129">
        <f t="shared" si="328"/>
        <v>0</v>
      </c>
      <c r="R128" s="130">
        <f t="shared" si="328"/>
        <v>0</v>
      </c>
      <c r="S128" s="128">
        <f t="shared" si="328"/>
        <v>0</v>
      </c>
      <c r="T128" s="129">
        <f t="shared" si="328"/>
        <v>0</v>
      </c>
      <c r="U128" s="130">
        <f t="shared" si="328"/>
        <v>0</v>
      </c>
      <c r="V128" s="128">
        <f t="shared" si="328"/>
        <v>0</v>
      </c>
      <c r="W128" s="129">
        <f t="shared" si="328"/>
        <v>0</v>
      </c>
      <c r="X128" s="130">
        <f t="shared" si="328"/>
        <v>0</v>
      </c>
      <c r="Y128" s="128">
        <f t="shared" si="328"/>
        <v>0</v>
      </c>
      <c r="Z128" s="128">
        <f t="shared" si="328"/>
        <v>0</v>
      </c>
      <c r="AA128" s="128">
        <f t="shared" si="328"/>
        <v>0</v>
      </c>
      <c r="AB128" s="131">
        <f t="shared" si="328"/>
        <v>0</v>
      </c>
      <c r="AC128" s="132">
        <f t="shared" si="328"/>
        <v>0</v>
      </c>
      <c r="AD128" s="133">
        <f t="shared" si="328"/>
        <v>0</v>
      </c>
      <c r="AE128" s="131">
        <f t="shared" si="328"/>
        <v>0</v>
      </c>
      <c r="AF128" s="132">
        <f t="shared" si="328"/>
        <v>0</v>
      </c>
      <c r="AG128" s="133">
        <f t="shared" si="328"/>
        <v>0</v>
      </c>
      <c r="AH128" s="131">
        <f t="shared" si="328"/>
        <v>0</v>
      </c>
      <c r="AI128" s="132">
        <f t="shared" si="328"/>
        <v>0</v>
      </c>
      <c r="AJ128" s="133">
        <f t="shared" si="328"/>
        <v>0</v>
      </c>
      <c r="AK128" s="131">
        <f t="shared" si="328"/>
        <v>0</v>
      </c>
      <c r="AL128" s="132">
        <f t="shared" si="328"/>
        <v>0</v>
      </c>
      <c r="AM128" s="133">
        <f t="shared" si="328"/>
        <v>0</v>
      </c>
      <c r="AN128" s="133">
        <f t="shared" si="328"/>
        <v>0</v>
      </c>
      <c r="AO128" s="133">
        <f t="shared" si="328"/>
        <v>0</v>
      </c>
      <c r="AP128" s="126">
        <f t="shared" si="328"/>
        <v>0</v>
      </c>
      <c r="AQ128" s="127">
        <f t="shared" si="328"/>
        <v>0</v>
      </c>
      <c r="AR128" s="128">
        <f t="shared" si="328"/>
        <v>0</v>
      </c>
      <c r="AS128" s="126">
        <f t="shared" si="328"/>
        <v>0</v>
      </c>
      <c r="AT128" s="127">
        <f t="shared" si="328"/>
        <v>0</v>
      </c>
      <c r="AU128" s="128">
        <f t="shared" si="328"/>
        <v>0</v>
      </c>
      <c r="AV128" s="126">
        <f t="shared" si="328"/>
        <v>0</v>
      </c>
      <c r="AW128" s="127">
        <f t="shared" si="328"/>
        <v>0</v>
      </c>
      <c r="AX128" s="128">
        <f t="shared" si="328"/>
        <v>0</v>
      </c>
      <c r="AY128" s="126">
        <f t="shared" si="328"/>
        <v>0</v>
      </c>
      <c r="AZ128" s="127">
        <f t="shared" si="328"/>
        <v>0</v>
      </c>
      <c r="BA128" s="128">
        <f t="shared" si="328"/>
        <v>0</v>
      </c>
      <c r="BB128" s="128">
        <f t="shared" si="328"/>
        <v>0</v>
      </c>
      <c r="BC128" s="128">
        <f t="shared" si="328"/>
        <v>0</v>
      </c>
      <c r="BD128" s="131">
        <f t="shared" si="328"/>
        <v>0</v>
      </c>
      <c r="BE128" s="132">
        <f t="shared" si="328"/>
        <v>0</v>
      </c>
      <c r="BF128" s="133">
        <f t="shared" si="328"/>
        <v>0</v>
      </c>
      <c r="BG128" s="131">
        <f t="shared" si="328"/>
        <v>0</v>
      </c>
      <c r="BH128" s="132">
        <f t="shared" si="328"/>
        <v>0</v>
      </c>
      <c r="BI128" s="133">
        <f t="shared" si="328"/>
        <v>0</v>
      </c>
      <c r="BJ128" s="131">
        <f t="shared" si="328"/>
        <v>0</v>
      </c>
      <c r="BK128" s="132">
        <f t="shared" si="328"/>
        <v>0</v>
      </c>
      <c r="BL128" s="133">
        <f t="shared" si="328"/>
        <v>0</v>
      </c>
      <c r="BM128" s="131">
        <f t="shared" si="328"/>
        <v>0</v>
      </c>
      <c r="BN128" s="132">
        <f t="shared" si="328"/>
        <v>0</v>
      </c>
      <c r="BO128" s="133">
        <f t="shared" si="328"/>
        <v>0</v>
      </c>
      <c r="BP128" s="133">
        <f t="shared" si="328"/>
        <v>0</v>
      </c>
      <c r="BQ128" s="133">
        <f t="shared" si="328"/>
        <v>0</v>
      </c>
      <c r="BR128" s="126">
        <f t="shared" si="328"/>
        <v>0</v>
      </c>
      <c r="BS128" s="127">
        <f t="shared" si="328"/>
        <v>0</v>
      </c>
      <c r="BT128" s="128">
        <f t="shared" si="328"/>
        <v>0</v>
      </c>
      <c r="BU128" s="126">
        <f t="shared" si="328"/>
        <v>0</v>
      </c>
      <c r="BV128" s="127">
        <f t="shared" si="328"/>
        <v>0</v>
      </c>
      <c r="BW128" s="128">
        <f t="shared" si="328"/>
        <v>0</v>
      </c>
      <c r="BX128" s="126">
        <f t="shared" si="328"/>
        <v>0</v>
      </c>
      <c r="BY128" s="127">
        <f t="shared" si="328"/>
        <v>0</v>
      </c>
      <c r="BZ128" s="128">
        <f t="shared" ref="BZ128:CE128" si="329">SUM(BZ116:BZ127)</f>
        <v>0</v>
      </c>
      <c r="CA128" s="126">
        <f t="shared" si="329"/>
        <v>0</v>
      </c>
      <c r="CB128" s="127">
        <f t="shared" si="329"/>
        <v>0</v>
      </c>
      <c r="CC128" s="128">
        <f t="shared" si="329"/>
        <v>0</v>
      </c>
      <c r="CD128" s="128">
        <f t="shared" si="329"/>
        <v>0</v>
      </c>
      <c r="CE128" s="128">
        <f t="shared" si="329"/>
        <v>0</v>
      </c>
      <c r="EE128" t="s">
        <v>142</v>
      </c>
      <c r="EG128" t="s">
        <v>169</v>
      </c>
    </row>
    <row r="129" spans="1:141" x14ac:dyDescent="0.25">
      <c r="A129" s="89" t="str">
        <f t="shared" si="295"/>
        <v>RUMOFareloRUMO</v>
      </c>
      <c r="B129" s="51" t="str">
        <f t="shared" si="198"/>
        <v>N</v>
      </c>
      <c r="C129" s="90" t="s">
        <v>102</v>
      </c>
      <c r="D129" s="90" t="s">
        <v>89</v>
      </c>
      <c r="E129" s="91" t="s">
        <v>89</v>
      </c>
      <c r="F129" s="92" t="s">
        <v>87</v>
      </c>
      <c r="G129" s="91" t="s">
        <v>88</v>
      </c>
      <c r="H129" s="93" t="s">
        <v>89</v>
      </c>
      <c r="I129" s="94">
        <v>0</v>
      </c>
      <c r="J129" s="94">
        <v>0</v>
      </c>
      <c r="K129" s="95">
        <v>0</v>
      </c>
      <c r="L129" s="94">
        <f t="shared" ref="L129:L140" si="330">IF(K129="","",K129-J129)</f>
        <v>0</v>
      </c>
      <c r="M129" s="96"/>
      <c r="N129" s="97"/>
      <c r="O129" s="98"/>
      <c r="P129" s="99"/>
      <c r="Q129" s="97">
        <f t="shared" ref="Q129:Q140" si="331">N129+O129-P129</f>
        <v>0</v>
      </c>
      <c r="R129" s="98"/>
      <c r="S129" s="99"/>
      <c r="T129" s="97">
        <f t="shared" ref="T129:T140" si="332">Q129+R129-S129</f>
        <v>0</v>
      </c>
      <c r="U129" s="98"/>
      <c r="V129" s="100"/>
      <c r="W129" s="97">
        <f t="shared" ref="W129:W140" si="333">T129+U129-V129</f>
        <v>0</v>
      </c>
      <c r="X129" s="98"/>
      <c r="Y129" s="99"/>
      <c r="Z129" s="101">
        <f t="shared" ref="Z129:Z140" si="334">N129+O129+R129+U129+X129</f>
        <v>0</v>
      </c>
      <c r="AA129" s="101">
        <f t="shared" ref="AA129:AA140" si="335">P129+S129+V129+Y129</f>
        <v>0</v>
      </c>
      <c r="AB129" s="102">
        <f t="shared" ref="AB129:AB140" si="336">Z129-AA129</f>
        <v>0</v>
      </c>
      <c r="AC129" s="103"/>
      <c r="AD129" s="104"/>
      <c r="AE129" s="102">
        <f t="shared" ref="AE129:AE140" si="337">AB129+AC129-AD129</f>
        <v>0</v>
      </c>
      <c r="AF129" s="103"/>
      <c r="AG129" s="104"/>
      <c r="AH129" s="102">
        <f t="shared" ref="AH129:AH140" si="338">AE129+AF129-AG129</f>
        <v>0</v>
      </c>
      <c r="AI129" s="103"/>
      <c r="AJ129" s="104"/>
      <c r="AK129" s="102">
        <f t="shared" ref="AK129:AK140" si="339">AH129+AI129-AJ129</f>
        <v>0</v>
      </c>
      <c r="AL129" s="103"/>
      <c r="AM129" s="104"/>
      <c r="AN129" s="101">
        <f t="shared" ref="AN129:AN140" si="340">AB129+AC129+AF129+AI129+AL129</f>
        <v>0</v>
      </c>
      <c r="AO129" s="101">
        <f t="shared" ref="AO129:AO140" si="341">AD129+AG129+AJ129+AM129</f>
        <v>0</v>
      </c>
      <c r="AP129" s="97">
        <f t="shared" ref="AP129:AP140" si="342">AN129-AO129</f>
        <v>0</v>
      </c>
      <c r="AQ129" s="98"/>
      <c r="AR129" s="99"/>
      <c r="AS129" s="97">
        <f t="shared" ref="AS129:AS140" si="343">AP129+AQ129-AR129</f>
        <v>0</v>
      </c>
      <c r="AT129" s="98"/>
      <c r="AU129" s="99"/>
      <c r="AV129" s="97">
        <f t="shared" ref="AV129:AV140" si="344">AS129+AT129-AU129</f>
        <v>0</v>
      </c>
      <c r="AW129" s="98"/>
      <c r="AX129" s="100"/>
      <c r="AY129" s="97">
        <f t="shared" ref="AY129:AY140" si="345">AV129+AW129-AX129</f>
        <v>0</v>
      </c>
      <c r="AZ129" s="98"/>
      <c r="BA129" s="99"/>
      <c r="BB129" s="101">
        <f t="shared" ref="BB129:BB140" si="346">AP129+AQ129+AT129+AW129+AZ129</f>
        <v>0</v>
      </c>
      <c r="BC129" s="101">
        <f t="shared" ref="BC129:BC140" si="347">AR129+AU129+AX129+BA129</f>
        <v>0</v>
      </c>
      <c r="BD129" s="102">
        <f t="shared" ref="BD129:BD140" si="348">BB129-BC129</f>
        <v>0</v>
      </c>
      <c r="BE129" s="103"/>
      <c r="BF129" s="104"/>
      <c r="BG129" s="102">
        <f t="shared" ref="BG129:BG140" si="349">BD129+BE129-BF129</f>
        <v>0</v>
      </c>
      <c r="BH129" s="103"/>
      <c r="BI129" s="104"/>
      <c r="BJ129" s="102">
        <f t="shared" ref="BJ129:BJ140" si="350">BG129+BH129-BI129</f>
        <v>0</v>
      </c>
      <c r="BK129" s="103"/>
      <c r="BL129" s="104"/>
      <c r="BM129" s="102">
        <f t="shared" ref="BM129:BM140" si="351">BJ129+BK129-BL129</f>
        <v>0</v>
      </c>
      <c r="BN129" s="103"/>
      <c r="BO129" s="104"/>
      <c r="BP129" s="101">
        <f t="shared" ref="BP129:BP140" si="352">BD129+BE129+BH129+BK129+BN129</f>
        <v>0</v>
      </c>
      <c r="BQ129" s="101">
        <f t="shared" ref="BQ129:BQ140" si="353">BF129+BI129+BL129+BO129</f>
        <v>0</v>
      </c>
      <c r="BR129" s="97">
        <f t="shared" ref="BR129:BR140" si="354">BP129-BQ129</f>
        <v>0</v>
      </c>
      <c r="BS129" s="98"/>
      <c r="BT129" s="99"/>
      <c r="BU129" s="97">
        <f t="shared" ref="BU129:BU140" si="355">BR129+BS129-BT129</f>
        <v>0</v>
      </c>
      <c r="BV129" s="98"/>
      <c r="BW129" s="99"/>
      <c r="BX129" s="97">
        <f t="shared" ref="BX129:BX140" si="356">BU129+BV129-BW129</f>
        <v>0</v>
      </c>
      <c r="BY129" s="98"/>
      <c r="BZ129" s="100"/>
      <c r="CA129" s="97">
        <f t="shared" ref="CA129:CA140" si="357">BX129+BY129-BZ129</f>
        <v>0</v>
      </c>
      <c r="CB129" s="98"/>
      <c r="CC129" s="99"/>
      <c r="CD129" s="101">
        <f t="shared" ref="CD129:CD140" si="358">BR129+BS129+BV129+BY129+CB129</f>
        <v>0</v>
      </c>
      <c r="CE129" s="101">
        <f t="shared" ref="CE129:CE140" si="359">BT129+BW129+BZ129+CC129</f>
        <v>0</v>
      </c>
      <c r="ED129" t="s">
        <v>102</v>
      </c>
      <c r="EE129" t="s">
        <v>89</v>
      </c>
      <c r="EF129" t="s">
        <v>141</v>
      </c>
      <c r="EG129" t="s">
        <v>327</v>
      </c>
      <c r="EH129" t="s">
        <v>246</v>
      </c>
      <c r="EI129" t="s">
        <v>328</v>
      </c>
      <c r="EJ129" t="s">
        <v>328</v>
      </c>
      <c r="EK129" t="s">
        <v>328</v>
      </c>
    </row>
    <row r="130" spans="1:141" x14ac:dyDescent="0.25">
      <c r="A130" s="89" t="str">
        <f t="shared" si="295"/>
        <v>RUMOFareloMRS</v>
      </c>
      <c r="B130" s="51" t="str">
        <f t="shared" si="198"/>
        <v>N</v>
      </c>
      <c r="C130" s="105" t="s">
        <v>102</v>
      </c>
      <c r="D130" s="105" t="s">
        <v>89</v>
      </c>
      <c r="E130" s="106" t="s">
        <v>89</v>
      </c>
      <c r="F130" s="107" t="s">
        <v>87</v>
      </c>
      <c r="G130" s="106" t="s">
        <v>88</v>
      </c>
      <c r="H130" s="108" t="s">
        <v>17</v>
      </c>
      <c r="I130" s="109">
        <v>0</v>
      </c>
      <c r="J130" s="109">
        <v>0</v>
      </c>
      <c r="K130" s="110">
        <v>0</v>
      </c>
      <c r="L130" s="109">
        <f t="shared" si="330"/>
        <v>0</v>
      </c>
      <c r="M130" s="111"/>
      <c r="N130" s="112"/>
      <c r="O130" s="113"/>
      <c r="P130" s="114"/>
      <c r="Q130" s="112">
        <f t="shared" si="331"/>
        <v>0</v>
      </c>
      <c r="R130" s="113"/>
      <c r="S130" s="114"/>
      <c r="T130" s="112">
        <f t="shared" si="332"/>
        <v>0</v>
      </c>
      <c r="U130" s="113"/>
      <c r="V130" s="114"/>
      <c r="W130" s="112">
        <f t="shared" si="333"/>
        <v>0</v>
      </c>
      <c r="X130" s="113"/>
      <c r="Y130" s="114"/>
      <c r="Z130" s="115">
        <f t="shared" si="334"/>
        <v>0</v>
      </c>
      <c r="AA130" s="115">
        <f t="shared" si="335"/>
        <v>0</v>
      </c>
      <c r="AB130" s="116">
        <f t="shared" si="336"/>
        <v>0</v>
      </c>
      <c r="AC130" s="117"/>
      <c r="AD130" s="118"/>
      <c r="AE130" s="116">
        <f t="shared" si="337"/>
        <v>0</v>
      </c>
      <c r="AF130" s="117"/>
      <c r="AG130" s="118"/>
      <c r="AH130" s="116">
        <f t="shared" si="338"/>
        <v>0</v>
      </c>
      <c r="AI130" s="117"/>
      <c r="AJ130" s="118"/>
      <c r="AK130" s="116">
        <f t="shared" si="339"/>
        <v>0</v>
      </c>
      <c r="AL130" s="117"/>
      <c r="AM130" s="118"/>
      <c r="AN130" s="115">
        <f t="shared" si="340"/>
        <v>0</v>
      </c>
      <c r="AO130" s="115">
        <f t="shared" si="341"/>
        <v>0</v>
      </c>
      <c r="AP130" s="112">
        <f t="shared" si="342"/>
        <v>0</v>
      </c>
      <c r="AQ130" s="113"/>
      <c r="AR130" s="114"/>
      <c r="AS130" s="112">
        <f t="shared" si="343"/>
        <v>0</v>
      </c>
      <c r="AT130" s="113"/>
      <c r="AU130" s="114"/>
      <c r="AV130" s="112">
        <f t="shared" si="344"/>
        <v>0</v>
      </c>
      <c r="AW130" s="113"/>
      <c r="AX130" s="114"/>
      <c r="AY130" s="112">
        <f t="shared" si="345"/>
        <v>0</v>
      </c>
      <c r="AZ130" s="113"/>
      <c r="BA130" s="114"/>
      <c r="BB130" s="115">
        <f t="shared" si="346"/>
        <v>0</v>
      </c>
      <c r="BC130" s="115">
        <f t="shared" si="347"/>
        <v>0</v>
      </c>
      <c r="BD130" s="116">
        <f t="shared" si="348"/>
        <v>0</v>
      </c>
      <c r="BE130" s="117"/>
      <c r="BF130" s="118"/>
      <c r="BG130" s="116">
        <f t="shared" si="349"/>
        <v>0</v>
      </c>
      <c r="BH130" s="117"/>
      <c r="BI130" s="118"/>
      <c r="BJ130" s="116">
        <f t="shared" si="350"/>
        <v>0</v>
      </c>
      <c r="BK130" s="117"/>
      <c r="BL130" s="118"/>
      <c r="BM130" s="116">
        <f t="shared" si="351"/>
        <v>0</v>
      </c>
      <c r="BN130" s="117"/>
      <c r="BO130" s="118"/>
      <c r="BP130" s="115">
        <f t="shared" si="352"/>
        <v>0</v>
      </c>
      <c r="BQ130" s="115">
        <f t="shared" si="353"/>
        <v>0</v>
      </c>
      <c r="BR130" s="112">
        <f t="shared" si="354"/>
        <v>0</v>
      </c>
      <c r="BS130" s="113"/>
      <c r="BT130" s="114"/>
      <c r="BU130" s="112">
        <f t="shared" si="355"/>
        <v>0</v>
      </c>
      <c r="BV130" s="113"/>
      <c r="BW130" s="114"/>
      <c r="BX130" s="112">
        <f t="shared" si="356"/>
        <v>0</v>
      </c>
      <c r="BY130" s="113"/>
      <c r="BZ130" s="114"/>
      <c r="CA130" s="112">
        <f t="shared" si="357"/>
        <v>0</v>
      </c>
      <c r="CB130" s="113"/>
      <c r="CC130" s="114"/>
      <c r="CD130" s="115">
        <f t="shared" si="358"/>
        <v>0</v>
      </c>
      <c r="CE130" s="115">
        <f t="shared" si="359"/>
        <v>0</v>
      </c>
      <c r="ED130" t="s">
        <v>102</v>
      </c>
      <c r="EE130" t="s">
        <v>17</v>
      </c>
      <c r="EF130" t="s">
        <v>141</v>
      </c>
      <c r="EG130" t="s">
        <v>327</v>
      </c>
      <c r="EH130" t="s">
        <v>248</v>
      </c>
      <c r="EI130" t="s">
        <v>329</v>
      </c>
      <c r="EJ130" t="s">
        <v>330</v>
      </c>
      <c r="EK130" t="s">
        <v>329</v>
      </c>
    </row>
    <row r="131" spans="1:141" x14ac:dyDescent="0.25">
      <c r="A131" s="89" t="str">
        <f t="shared" si="295"/>
        <v>RUMOFareloVLI</v>
      </c>
      <c r="B131" s="51" t="str">
        <f t="shared" si="198"/>
        <v>N</v>
      </c>
      <c r="C131" s="105" t="s">
        <v>102</v>
      </c>
      <c r="D131" s="105" t="s">
        <v>89</v>
      </c>
      <c r="E131" s="106" t="s">
        <v>89</v>
      </c>
      <c r="F131" s="107" t="s">
        <v>87</v>
      </c>
      <c r="G131" s="106" t="s">
        <v>88</v>
      </c>
      <c r="H131" s="108" t="s">
        <v>90</v>
      </c>
      <c r="I131" s="109">
        <v>0</v>
      </c>
      <c r="J131" s="109">
        <v>0</v>
      </c>
      <c r="K131" s="110">
        <v>0</v>
      </c>
      <c r="L131" s="109">
        <f t="shared" si="330"/>
        <v>0</v>
      </c>
      <c r="M131" s="111"/>
      <c r="N131" s="112"/>
      <c r="O131" s="113"/>
      <c r="P131" s="114"/>
      <c r="Q131" s="112">
        <f t="shared" si="331"/>
        <v>0</v>
      </c>
      <c r="R131" s="135"/>
      <c r="S131" s="114"/>
      <c r="T131" s="112">
        <f t="shared" si="332"/>
        <v>0</v>
      </c>
      <c r="U131" s="113"/>
      <c r="V131" s="114"/>
      <c r="W131" s="112">
        <f t="shared" si="333"/>
        <v>0</v>
      </c>
      <c r="X131" s="113"/>
      <c r="Y131" s="114"/>
      <c r="Z131" s="115">
        <f t="shared" si="334"/>
        <v>0</v>
      </c>
      <c r="AA131" s="115">
        <f t="shared" si="335"/>
        <v>0</v>
      </c>
      <c r="AB131" s="116">
        <f t="shared" si="336"/>
        <v>0</v>
      </c>
      <c r="AC131" s="117"/>
      <c r="AD131" s="118"/>
      <c r="AE131" s="116">
        <f t="shared" si="337"/>
        <v>0</v>
      </c>
      <c r="AF131" s="117"/>
      <c r="AG131" s="118"/>
      <c r="AH131" s="116">
        <f t="shared" si="338"/>
        <v>0</v>
      </c>
      <c r="AI131" s="117"/>
      <c r="AJ131" s="118"/>
      <c r="AK131" s="116">
        <f t="shared" si="339"/>
        <v>0</v>
      </c>
      <c r="AL131" s="117"/>
      <c r="AM131" s="118"/>
      <c r="AN131" s="115">
        <f t="shared" si="340"/>
        <v>0</v>
      </c>
      <c r="AO131" s="115">
        <f t="shared" si="341"/>
        <v>0</v>
      </c>
      <c r="AP131" s="112">
        <f t="shared" si="342"/>
        <v>0</v>
      </c>
      <c r="AQ131" s="113"/>
      <c r="AR131" s="114"/>
      <c r="AS131" s="112">
        <f t="shared" si="343"/>
        <v>0</v>
      </c>
      <c r="AT131" s="113"/>
      <c r="AU131" s="114"/>
      <c r="AV131" s="112">
        <f t="shared" si="344"/>
        <v>0</v>
      </c>
      <c r="AW131" s="113"/>
      <c r="AX131" s="114"/>
      <c r="AY131" s="112">
        <f t="shared" si="345"/>
        <v>0</v>
      </c>
      <c r="AZ131" s="113"/>
      <c r="BA131" s="114"/>
      <c r="BB131" s="115">
        <f t="shared" si="346"/>
        <v>0</v>
      </c>
      <c r="BC131" s="115">
        <f t="shared" si="347"/>
        <v>0</v>
      </c>
      <c r="BD131" s="116">
        <f t="shared" si="348"/>
        <v>0</v>
      </c>
      <c r="BE131" s="117"/>
      <c r="BF131" s="118"/>
      <c r="BG131" s="116">
        <f t="shared" si="349"/>
        <v>0</v>
      </c>
      <c r="BH131" s="117"/>
      <c r="BI131" s="118"/>
      <c r="BJ131" s="116">
        <f t="shared" si="350"/>
        <v>0</v>
      </c>
      <c r="BK131" s="117"/>
      <c r="BL131" s="118"/>
      <c r="BM131" s="116">
        <f t="shared" si="351"/>
        <v>0</v>
      </c>
      <c r="BN131" s="117"/>
      <c r="BO131" s="118"/>
      <c r="BP131" s="115">
        <f t="shared" si="352"/>
        <v>0</v>
      </c>
      <c r="BQ131" s="115">
        <f t="shared" si="353"/>
        <v>0</v>
      </c>
      <c r="BR131" s="112">
        <f t="shared" si="354"/>
        <v>0</v>
      </c>
      <c r="BS131" s="113"/>
      <c r="BT131" s="114"/>
      <c r="BU131" s="112">
        <f t="shared" si="355"/>
        <v>0</v>
      </c>
      <c r="BV131" s="113"/>
      <c r="BW131" s="114"/>
      <c r="BX131" s="112">
        <f t="shared" si="356"/>
        <v>0</v>
      </c>
      <c r="BY131" s="113"/>
      <c r="BZ131" s="114"/>
      <c r="CA131" s="112">
        <f t="shared" si="357"/>
        <v>0</v>
      </c>
      <c r="CB131" s="113"/>
      <c r="CC131" s="114"/>
      <c r="CD131" s="115">
        <f t="shared" si="358"/>
        <v>0</v>
      </c>
      <c r="CE131" s="115">
        <f t="shared" si="359"/>
        <v>0</v>
      </c>
      <c r="ED131" t="s">
        <v>102</v>
      </c>
      <c r="EE131" t="s">
        <v>90</v>
      </c>
      <c r="EF131" t="s">
        <v>141</v>
      </c>
      <c r="EG131" t="s">
        <v>327</v>
      </c>
      <c r="EH131" t="s">
        <v>251</v>
      </c>
      <c r="EI131" t="s">
        <v>331</v>
      </c>
      <c r="EJ131" t="s">
        <v>332</v>
      </c>
      <c r="EK131" t="s">
        <v>331</v>
      </c>
    </row>
    <row r="132" spans="1:141" x14ac:dyDescent="0.25">
      <c r="A132" s="89" t="str">
        <f t="shared" si="295"/>
        <v>RUMOMilhoRUMO</v>
      </c>
      <c r="B132" s="51" t="str">
        <f t="shared" si="198"/>
        <v>N</v>
      </c>
      <c r="C132" s="90" t="s">
        <v>102</v>
      </c>
      <c r="D132" s="90" t="s">
        <v>89</v>
      </c>
      <c r="E132" s="91" t="s">
        <v>89</v>
      </c>
      <c r="F132" s="92" t="s">
        <v>87</v>
      </c>
      <c r="G132" s="91" t="s">
        <v>91</v>
      </c>
      <c r="H132" s="93" t="s">
        <v>89</v>
      </c>
      <c r="I132" s="94">
        <v>0</v>
      </c>
      <c r="J132" s="94">
        <v>0</v>
      </c>
      <c r="K132" s="95">
        <v>0</v>
      </c>
      <c r="L132" s="94">
        <f t="shared" si="330"/>
        <v>0</v>
      </c>
      <c r="M132" s="96"/>
      <c r="N132" s="97"/>
      <c r="O132" s="98"/>
      <c r="P132" s="99"/>
      <c r="Q132" s="97">
        <f t="shared" si="331"/>
        <v>0</v>
      </c>
      <c r="R132" s="98"/>
      <c r="S132" s="99"/>
      <c r="T132" s="97">
        <f t="shared" si="332"/>
        <v>0</v>
      </c>
      <c r="U132" s="98"/>
      <c r="V132" s="100"/>
      <c r="W132" s="97">
        <f t="shared" si="333"/>
        <v>0</v>
      </c>
      <c r="X132" s="98"/>
      <c r="Y132" s="99"/>
      <c r="Z132" s="101">
        <f t="shared" si="334"/>
        <v>0</v>
      </c>
      <c r="AA132" s="101">
        <f t="shared" si="335"/>
        <v>0</v>
      </c>
      <c r="AB132" s="102">
        <f t="shared" si="336"/>
        <v>0</v>
      </c>
      <c r="AC132" s="103"/>
      <c r="AD132" s="104"/>
      <c r="AE132" s="102">
        <f t="shared" si="337"/>
        <v>0</v>
      </c>
      <c r="AF132" s="103"/>
      <c r="AG132" s="104"/>
      <c r="AH132" s="102">
        <f t="shared" si="338"/>
        <v>0</v>
      </c>
      <c r="AI132" s="103"/>
      <c r="AJ132" s="104"/>
      <c r="AK132" s="102">
        <f t="shared" si="339"/>
        <v>0</v>
      </c>
      <c r="AL132" s="103"/>
      <c r="AM132" s="104"/>
      <c r="AN132" s="101">
        <f t="shared" si="340"/>
        <v>0</v>
      </c>
      <c r="AO132" s="101">
        <f t="shared" si="341"/>
        <v>0</v>
      </c>
      <c r="AP132" s="97">
        <f t="shared" si="342"/>
        <v>0</v>
      </c>
      <c r="AQ132" s="98"/>
      <c r="AR132" s="99"/>
      <c r="AS132" s="97">
        <f t="shared" si="343"/>
        <v>0</v>
      </c>
      <c r="AT132" s="98"/>
      <c r="AU132" s="99"/>
      <c r="AV132" s="97">
        <f t="shared" si="344"/>
        <v>0</v>
      </c>
      <c r="AW132" s="98"/>
      <c r="AX132" s="100"/>
      <c r="AY132" s="97">
        <f t="shared" si="345"/>
        <v>0</v>
      </c>
      <c r="AZ132" s="98"/>
      <c r="BA132" s="99"/>
      <c r="BB132" s="101">
        <f t="shared" si="346"/>
        <v>0</v>
      </c>
      <c r="BC132" s="101">
        <f t="shared" si="347"/>
        <v>0</v>
      </c>
      <c r="BD132" s="102">
        <f t="shared" si="348"/>
        <v>0</v>
      </c>
      <c r="BE132" s="103"/>
      <c r="BF132" s="104"/>
      <c r="BG132" s="102">
        <f t="shared" si="349"/>
        <v>0</v>
      </c>
      <c r="BH132" s="103"/>
      <c r="BI132" s="104"/>
      <c r="BJ132" s="102">
        <f t="shared" si="350"/>
        <v>0</v>
      </c>
      <c r="BK132" s="103"/>
      <c r="BL132" s="104"/>
      <c r="BM132" s="102">
        <f t="shared" si="351"/>
        <v>0</v>
      </c>
      <c r="BN132" s="103"/>
      <c r="BO132" s="104"/>
      <c r="BP132" s="101">
        <f t="shared" si="352"/>
        <v>0</v>
      </c>
      <c r="BQ132" s="101">
        <f t="shared" si="353"/>
        <v>0</v>
      </c>
      <c r="BR132" s="97">
        <f t="shared" si="354"/>
        <v>0</v>
      </c>
      <c r="BS132" s="98"/>
      <c r="BT132" s="99"/>
      <c r="BU132" s="97">
        <f t="shared" si="355"/>
        <v>0</v>
      </c>
      <c r="BV132" s="98"/>
      <c r="BW132" s="99"/>
      <c r="BX132" s="97">
        <f t="shared" si="356"/>
        <v>0</v>
      </c>
      <c r="BY132" s="98"/>
      <c r="BZ132" s="100"/>
      <c r="CA132" s="97">
        <f t="shared" si="357"/>
        <v>0</v>
      </c>
      <c r="CB132" s="98"/>
      <c r="CC132" s="99"/>
      <c r="CD132" s="101">
        <f t="shared" si="358"/>
        <v>0</v>
      </c>
      <c r="CE132" s="101">
        <f t="shared" si="359"/>
        <v>0</v>
      </c>
      <c r="ED132" t="s">
        <v>102</v>
      </c>
      <c r="EE132" t="s">
        <v>89</v>
      </c>
      <c r="EF132" t="s">
        <v>141</v>
      </c>
      <c r="EG132" t="s">
        <v>333</v>
      </c>
      <c r="EH132" t="s">
        <v>246</v>
      </c>
      <c r="EI132" t="s">
        <v>334</v>
      </c>
      <c r="EJ132" t="s">
        <v>334</v>
      </c>
      <c r="EK132" t="s">
        <v>334</v>
      </c>
    </row>
    <row r="133" spans="1:141" x14ac:dyDescent="0.25">
      <c r="A133" s="89" t="str">
        <f t="shared" si="295"/>
        <v>RUMOMilhoMRS</v>
      </c>
      <c r="B133" s="51" t="str">
        <f t="shared" si="198"/>
        <v>N</v>
      </c>
      <c r="C133" s="105" t="s">
        <v>102</v>
      </c>
      <c r="D133" s="105" t="s">
        <v>89</v>
      </c>
      <c r="E133" s="106" t="s">
        <v>89</v>
      </c>
      <c r="F133" s="107" t="s">
        <v>87</v>
      </c>
      <c r="G133" s="106" t="s">
        <v>91</v>
      </c>
      <c r="H133" s="108" t="s">
        <v>17</v>
      </c>
      <c r="I133" s="109">
        <v>0</v>
      </c>
      <c r="J133" s="109">
        <v>0</v>
      </c>
      <c r="K133" s="110">
        <v>0</v>
      </c>
      <c r="L133" s="109">
        <f t="shared" si="330"/>
        <v>0</v>
      </c>
      <c r="M133" s="111"/>
      <c r="N133" s="112"/>
      <c r="O133" s="113"/>
      <c r="P133" s="114"/>
      <c r="Q133" s="112">
        <f t="shared" si="331"/>
        <v>0</v>
      </c>
      <c r="R133" s="113"/>
      <c r="S133" s="114"/>
      <c r="T133" s="112">
        <f t="shared" si="332"/>
        <v>0</v>
      </c>
      <c r="U133" s="113"/>
      <c r="V133" s="114"/>
      <c r="W133" s="112">
        <f t="shared" si="333"/>
        <v>0</v>
      </c>
      <c r="X133" s="113"/>
      <c r="Y133" s="114"/>
      <c r="Z133" s="115">
        <f t="shared" si="334"/>
        <v>0</v>
      </c>
      <c r="AA133" s="115">
        <f t="shared" si="335"/>
        <v>0</v>
      </c>
      <c r="AB133" s="116">
        <f t="shared" si="336"/>
        <v>0</v>
      </c>
      <c r="AC133" s="117"/>
      <c r="AD133" s="118"/>
      <c r="AE133" s="116">
        <f t="shared" si="337"/>
        <v>0</v>
      </c>
      <c r="AF133" s="117"/>
      <c r="AG133" s="118"/>
      <c r="AH133" s="116">
        <f t="shared" si="338"/>
        <v>0</v>
      </c>
      <c r="AI133" s="117"/>
      <c r="AJ133" s="118"/>
      <c r="AK133" s="116">
        <f t="shared" si="339"/>
        <v>0</v>
      </c>
      <c r="AL133" s="117"/>
      <c r="AM133" s="118"/>
      <c r="AN133" s="115">
        <f t="shared" si="340"/>
        <v>0</v>
      </c>
      <c r="AO133" s="115">
        <f t="shared" si="341"/>
        <v>0</v>
      </c>
      <c r="AP133" s="112">
        <f t="shared" si="342"/>
        <v>0</v>
      </c>
      <c r="AQ133" s="113"/>
      <c r="AR133" s="114"/>
      <c r="AS133" s="112">
        <f t="shared" si="343"/>
        <v>0</v>
      </c>
      <c r="AT133" s="113"/>
      <c r="AU133" s="114"/>
      <c r="AV133" s="112">
        <f t="shared" si="344"/>
        <v>0</v>
      </c>
      <c r="AW133" s="113"/>
      <c r="AX133" s="114"/>
      <c r="AY133" s="112">
        <f t="shared" si="345"/>
        <v>0</v>
      </c>
      <c r="AZ133" s="113"/>
      <c r="BA133" s="114"/>
      <c r="BB133" s="115">
        <f t="shared" si="346"/>
        <v>0</v>
      </c>
      <c r="BC133" s="115">
        <f t="shared" si="347"/>
        <v>0</v>
      </c>
      <c r="BD133" s="116">
        <f t="shared" si="348"/>
        <v>0</v>
      </c>
      <c r="BE133" s="117"/>
      <c r="BF133" s="118"/>
      <c r="BG133" s="116">
        <f t="shared" si="349"/>
        <v>0</v>
      </c>
      <c r="BH133" s="117"/>
      <c r="BI133" s="118"/>
      <c r="BJ133" s="116">
        <f t="shared" si="350"/>
        <v>0</v>
      </c>
      <c r="BK133" s="117"/>
      <c r="BL133" s="118"/>
      <c r="BM133" s="116">
        <f t="shared" si="351"/>
        <v>0</v>
      </c>
      <c r="BN133" s="117"/>
      <c r="BO133" s="118"/>
      <c r="BP133" s="115">
        <f t="shared" si="352"/>
        <v>0</v>
      </c>
      <c r="BQ133" s="115">
        <f t="shared" si="353"/>
        <v>0</v>
      </c>
      <c r="BR133" s="112">
        <f t="shared" si="354"/>
        <v>0</v>
      </c>
      <c r="BS133" s="113"/>
      <c r="BT133" s="114"/>
      <c r="BU133" s="112">
        <f t="shared" si="355"/>
        <v>0</v>
      </c>
      <c r="BV133" s="113"/>
      <c r="BW133" s="114"/>
      <c r="BX133" s="112">
        <f t="shared" si="356"/>
        <v>0</v>
      </c>
      <c r="BY133" s="113"/>
      <c r="BZ133" s="114"/>
      <c r="CA133" s="112">
        <f t="shared" si="357"/>
        <v>0</v>
      </c>
      <c r="CB133" s="113"/>
      <c r="CC133" s="114"/>
      <c r="CD133" s="115">
        <f t="shared" si="358"/>
        <v>0</v>
      </c>
      <c r="CE133" s="115">
        <f t="shared" si="359"/>
        <v>0</v>
      </c>
      <c r="ED133" t="s">
        <v>102</v>
      </c>
      <c r="EE133" t="s">
        <v>17</v>
      </c>
      <c r="EF133" t="s">
        <v>141</v>
      </c>
      <c r="EG133" t="s">
        <v>333</v>
      </c>
      <c r="EH133" t="s">
        <v>248</v>
      </c>
      <c r="EI133" t="s">
        <v>335</v>
      </c>
      <c r="EJ133" t="s">
        <v>330</v>
      </c>
      <c r="EK133" t="s">
        <v>335</v>
      </c>
    </row>
    <row r="134" spans="1:141" x14ac:dyDescent="0.25">
      <c r="A134" s="89" t="str">
        <f t="shared" si="295"/>
        <v>RUMOMilhoVLI</v>
      </c>
      <c r="B134" s="51" t="str">
        <f t="shared" si="198"/>
        <v>N</v>
      </c>
      <c r="C134" s="105" t="s">
        <v>102</v>
      </c>
      <c r="D134" s="105" t="s">
        <v>89</v>
      </c>
      <c r="E134" s="106" t="s">
        <v>89</v>
      </c>
      <c r="F134" s="107" t="s">
        <v>87</v>
      </c>
      <c r="G134" s="106" t="s">
        <v>91</v>
      </c>
      <c r="H134" s="108" t="s">
        <v>90</v>
      </c>
      <c r="I134" s="109">
        <v>0</v>
      </c>
      <c r="J134" s="109">
        <v>0</v>
      </c>
      <c r="K134" s="110">
        <v>0</v>
      </c>
      <c r="L134" s="109">
        <f t="shared" si="330"/>
        <v>0</v>
      </c>
      <c r="M134" s="111"/>
      <c r="N134" s="112"/>
      <c r="O134" s="113"/>
      <c r="P134" s="114"/>
      <c r="Q134" s="112">
        <f t="shared" si="331"/>
        <v>0</v>
      </c>
      <c r="R134" s="113"/>
      <c r="S134" s="114"/>
      <c r="T134" s="112">
        <f t="shared" si="332"/>
        <v>0</v>
      </c>
      <c r="U134" s="113"/>
      <c r="V134" s="114"/>
      <c r="W134" s="112">
        <f t="shared" si="333"/>
        <v>0</v>
      </c>
      <c r="X134" s="113"/>
      <c r="Y134" s="114"/>
      <c r="Z134" s="115">
        <f t="shared" si="334"/>
        <v>0</v>
      </c>
      <c r="AA134" s="115">
        <f t="shared" si="335"/>
        <v>0</v>
      </c>
      <c r="AB134" s="116">
        <f t="shared" si="336"/>
        <v>0</v>
      </c>
      <c r="AC134" s="117"/>
      <c r="AD134" s="118"/>
      <c r="AE134" s="116">
        <f t="shared" si="337"/>
        <v>0</v>
      </c>
      <c r="AF134" s="117"/>
      <c r="AG134" s="118"/>
      <c r="AH134" s="116">
        <f t="shared" si="338"/>
        <v>0</v>
      </c>
      <c r="AI134" s="117"/>
      <c r="AJ134" s="118"/>
      <c r="AK134" s="116">
        <f t="shared" si="339"/>
        <v>0</v>
      </c>
      <c r="AL134" s="117"/>
      <c r="AM134" s="118"/>
      <c r="AN134" s="115">
        <f t="shared" si="340"/>
        <v>0</v>
      </c>
      <c r="AO134" s="115">
        <f t="shared" si="341"/>
        <v>0</v>
      </c>
      <c r="AP134" s="112">
        <f t="shared" si="342"/>
        <v>0</v>
      </c>
      <c r="AQ134" s="113"/>
      <c r="AR134" s="114"/>
      <c r="AS134" s="112">
        <f t="shared" si="343"/>
        <v>0</v>
      </c>
      <c r="AT134" s="113"/>
      <c r="AU134" s="114"/>
      <c r="AV134" s="112">
        <f t="shared" si="344"/>
        <v>0</v>
      </c>
      <c r="AW134" s="113"/>
      <c r="AX134" s="114"/>
      <c r="AY134" s="112">
        <f t="shared" si="345"/>
        <v>0</v>
      </c>
      <c r="AZ134" s="113"/>
      <c r="BA134" s="114"/>
      <c r="BB134" s="115">
        <f t="shared" si="346"/>
        <v>0</v>
      </c>
      <c r="BC134" s="115">
        <f t="shared" si="347"/>
        <v>0</v>
      </c>
      <c r="BD134" s="116">
        <f t="shared" si="348"/>
        <v>0</v>
      </c>
      <c r="BE134" s="117"/>
      <c r="BF134" s="118"/>
      <c r="BG134" s="116">
        <f t="shared" si="349"/>
        <v>0</v>
      </c>
      <c r="BH134" s="117"/>
      <c r="BI134" s="118"/>
      <c r="BJ134" s="116">
        <f t="shared" si="350"/>
        <v>0</v>
      </c>
      <c r="BK134" s="117"/>
      <c r="BL134" s="118"/>
      <c r="BM134" s="116">
        <f t="shared" si="351"/>
        <v>0</v>
      </c>
      <c r="BN134" s="117"/>
      <c r="BO134" s="118"/>
      <c r="BP134" s="115">
        <f t="shared" si="352"/>
        <v>0</v>
      </c>
      <c r="BQ134" s="115">
        <f t="shared" si="353"/>
        <v>0</v>
      </c>
      <c r="BR134" s="112">
        <f t="shared" si="354"/>
        <v>0</v>
      </c>
      <c r="BS134" s="113"/>
      <c r="BT134" s="114"/>
      <c r="BU134" s="112">
        <f t="shared" si="355"/>
        <v>0</v>
      </c>
      <c r="BV134" s="113"/>
      <c r="BW134" s="114"/>
      <c r="BX134" s="112">
        <f t="shared" si="356"/>
        <v>0</v>
      </c>
      <c r="BY134" s="113"/>
      <c r="BZ134" s="114"/>
      <c r="CA134" s="112">
        <f t="shared" si="357"/>
        <v>0</v>
      </c>
      <c r="CB134" s="113"/>
      <c r="CC134" s="114"/>
      <c r="CD134" s="115">
        <f t="shared" si="358"/>
        <v>0</v>
      </c>
      <c r="CE134" s="115">
        <f t="shared" si="359"/>
        <v>0</v>
      </c>
      <c r="ED134" t="s">
        <v>102</v>
      </c>
      <c r="EE134" t="s">
        <v>90</v>
      </c>
      <c r="EF134" t="s">
        <v>141</v>
      </c>
      <c r="EG134" t="s">
        <v>333</v>
      </c>
      <c r="EH134" t="s">
        <v>251</v>
      </c>
      <c r="EI134" t="s">
        <v>336</v>
      </c>
      <c r="EJ134" t="s">
        <v>332</v>
      </c>
      <c r="EK134" t="s">
        <v>336</v>
      </c>
    </row>
    <row r="135" spans="1:141" x14ac:dyDescent="0.25">
      <c r="A135" s="89" t="str">
        <f t="shared" si="295"/>
        <v>RUMOSojaRUMO</v>
      </c>
      <c r="B135" s="51" t="str">
        <f t="shared" si="198"/>
        <v>N</v>
      </c>
      <c r="C135" s="90" t="s">
        <v>102</v>
      </c>
      <c r="D135" s="90" t="s">
        <v>89</v>
      </c>
      <c r="E135" s="91" t="s">
        <v>89</v>
      </c>
      <c r="F135" s="92" t="s">
        <v>87</v>
      </c>
      <c r="G135" s="91" t="s">
        <v>92</v>
      </c>
      <c r="H135" s="93" t="s">
        <v>89</v>
      </c>
      <c r="I135" s="94">
        <v>36</v>
      </c>
      <c r="J135" s="94">
        <v>30</v>
      </c>
      <c r="K135" s="95">
        <v>0</v>
      </c>
      <c r="L135" s="94">
        <f t="shared" si="330"/>
        <v>-30</v>
      </c>
      <c r="M135" s="96"/>
      <c r="N135" s="97"/>
      <c r="O135" s="98"/>
      <c r="P135" s="99"/>
      <c r="Q135" s="97">
        <f t="shared" si="331"/>
        <v>0</v>
      </c>
      <c r="R135" s="98"/>
      <c r="S135" s="99"/>
      <c r="T135" s="97">
        <f t="shared" si="332"/>
        <v>0</v>
      </c>
      <c r="U135" s="98"/>
      <c r="V135" s="100"/>
      <c r="W135" s="97">
        <f t="shared" si="333"/>
        <v>0</v>
      </c>
      <c r="X135" s="98"/>
      <c r="Y135" s="99"/>
      <c r="Z135" s="101">
        <f t="shared" si="334"/>
        <v>0</v>
      </c>
      <c r="AA135" s="101">
        <f t="shared" si="335"/>
        <v>0</v>
      </c>
      <c r="AB135" s="102">
        <f t="shared" si="336"/>
        <v>0</v>
      </c>
      <c r="AC135" s="103"/>
      <c r="AD135" s="104"/>
      <c r="AE135" s="102">
        <f t="shared" si="337"/>
        <v>0</v>
      </c>
      <c r="AF135" s="103"/>
      <c r="AG135" s="104"/>
      <c r="AH135" s="102">
        <f t="shared" si="338"/>
        <v>0</v>
      </c>
      <c r="AI135" s="103"/>
      <c r="AJ135" s="104"/>
      <c r="AK135" s="102">
        <f t="shared" si="339"/>
        <v>0</v>
      </c>
      <c r="AL135" s="103"/>
      <c r="AM135" s="104"/>
      <c r="AN135" s="101">
        <f t="shared" si="340"/>
        <v>0</v>
      </c>
      <c r="AO135" s="101">
        <f t="shared" si="341"/>
        <v>0</v>
      </c>
      <c r="AP135" s="97">
        <f t="shared" si="342"/>
        <v>0</v>
      </c>
      <c r="AQ135" s="98"/>
      <c r="AR135" s="99"/>
      <c r="AS135" s="97">
        <f t="shared" si="343"/>
        <v>0</v>
      </c>
      <c r="AT135" s="98"/>
      <c r="AU135" s="99"/>
      <c r="AV135" s="97">
        <f t="shared" si="344"/>
        <v>0</v>
      </c>
      <c r="AW135" s="98"/>
      <c r="AX135" s="100"/>
      <c r="AY135" s="97">
        <f t="shared" si="345"/>
        <v>0</v>
      </c>
      <c r="AZ135" s="98"/>
      <c r="BA135" s="99"/>
      <c r="BB135" s="101">
        <f t="shared" si="346"/>
        <v>0</v>
      </c>
      <c r="BC135" s="101">
        <f t="shared" si="347"/>
        <v>0</v>
      </c>
      <c r="BD135" s="102">
        <f t="shared" si="348"/>
        <v>0</v>
      </c>
      <c r="BE135" s="103"/>
      <c r="BF135" s="104"/>
      <c r="BG135" s="102">
        <f t="shared" si="349"/>
        <v>0</v>
      </c>
      <c r="BH135" s="103"/>
      <c r="BI135" s="104"/>
      <c r="BJ135" s="102">
        <f t="shared" si="350"/>
        <v>0</v>
      </c>
      <c r="BK135" s="103"/>
      <c r="BL135" s="104"/>
      <c r="BM135" s="102">
        <f t="shared" si="351"/>
        <v>0</v>
      </c>
      <c r="BN135" s="103"/>
      <c r="BO135" s="104"/>
      <c r="BP135" s="101">
        <f t="shared" si="352"/>
        <v>0</v>
      </c>
      <c r="BQ135" s="101">
        <f t="shared" si="353"/>
        <v>0</v>
      </c>
      <c r="BR135" s="97">
        <f t="shared" si="354"/>
        <v>0</v>
      </c>
      <c r="BS135" s="98"/>
      <c r="BT135" s="99"/>
      <c r="BU135" s="97">
        <f t="shared" si="355"/>
        <v>0</v>
      </c>
      <c r="BV135" s="98"/>
      <c r="BW135" s="99"/>
      <c r="BX135" s="97">
        <f t="shared" si="356"/>
        <v>0</v>
      </c>
      <c r="BY135" s="98"/>
      <c r="BZ135" s="100"/>
      <c r="CA135" s="97">
        <f t="shared" si="357"/>
        <v>0</v>
      </c>
      <c r="CB135" s="98"/>
      <c r="CC135" s="99"/>
      <c r="CD135" s="101">
        <f t="shared" si="358"/>
        <v>0</v>
      </c>
      <c r="CE135" s="101">
        <f t="shared" si="359"/>
        <v>0</v>
      </c>
      <c r="ED135" t="s">
        <v>102</v>
      </c>
      <c r="EE135" t="s">
        <v>89</v>
      </c>
      <c r="EF135" t="s">
        <v>141</v>
      </c>
      <c r="EG135" t="s">
        <v>337</v>
      </c>
      <c r="EH135" t="s">
        <v>246</v>
      </c>
      <c r="EI135" t="s">
        <v>338</v>
      </c>
      <c r="EJ135" t="s">
        <v>338</v>
      </c>
      <c r="EK135" t="s">
        <v>338</v>
      </c>
    </row>
    <row r="136" spans="1:141" x14ac:dyDescent="0.25">
      <c r="A136" s="89" t="str">
        <f t="shared" si="295"/>
        <v>RUMOSojaMRS</v>
      </c>
      <c r="B136" s="51" t="str">
        <f t="shared" si="198"/>
        <v>N</v>
      </c>
      <c r="C136" s="105" t="s">
        <v>102</v>
      </c>
      <c r="D136" s="105" t="s">
        <v>89</v>
      </c>
      <c r="E136" s="106" t="s">
        <v>89</v>
      </c>
      <c r="F136" s="107" t="s">
        <v>87</v>
      </c>
      <c r="G136" s="106" t="s">
        <v>92</v>
      </c>
      <c r="H136" s="108" t="s">
        <v>17</v>
      </c>
      <c r="I136" s="109">
        <v>117</v>
      </c>
      <c r="J136" s="109">
        <v>35</v>
      </c>
      <c r="K136" s="110">
        <v>0</v>
      </c>
      <c r="L136" s="109">
        <f t="shared" si="330"/>
        <v>-35</v>
      </c>
      <c r="M136" s="111"/>
      <c r="N136" s="112"/>
      <c r="O136" s="113"/>
      <c r="P136" s="114"/>
      <c r="Q136" s="112">
        <f t="shared" si="331"/>
        <v>0</v>
      </c>
      <c r="R136" s="113"/>
      <c r="S136" s="114"/>
      <c r="T136" s="112">
        <f t="shared" si="332"/>
        <v>0</v>
      </c>
      <c r="U136" s="113"/>
      <c r="V136" s="114"/>
      <c r="W136" s="112">
        <f t="shared" si="333"/>
        <v>0</v>
      </c>
      <c r="X136" s="113"/>
      <c r="Y136" s="114"/>
      <c r="Z136" s="115">
        <f t="shared" si="334"/>
        <v>0</v>
      </c>
      <c r="AA136" s="115">
        <f t="shared" si="335"/>
        <v>0</v>
      </c>
      <c r="AB136" s="116">
        <f t="shared" si="336"/>
        <v>0</v>
      </c>
      <c r="AC136" s="117"/>
      <c r="AD136" s="118"/>
      <c r="AE136" s="116">
        <f t="shared" si="337"/>
        <v>0</v>
      </c>
      <c r="AF136" s="117"/>
      <c r="AG136" s="118"/>
      <c r="AH136" s="116">
        <f t="shared" si="338"/>
        <v>0</v>
      </c>
      <c r="AI136" s="117"/>
      <c r="AJ136" s="118"/>
      <c r="AK136" s="116">
        <f t="shared" si="339"/>
        <v>0</v>
      </c>
      <c r="AL136" s="117"/>
      <c r="AM136" s="118"/>
      <c r="AN136" s="115">
        <f t="shared" si="340"/>
        <v>0</v>
      </c>
      <c r="AO136" s="115">
        <f t="shared" si="341"/>
        <v>0</v>
      </c>
      <c r="AP136" s="112">
        <f t="shared" si="342"/>
        <v>0</v>
      </c>
      <c r="AQ136" s="113"/>
      <c r="AR136" s="114"/>
      <c r="AS136" s="112">
        <f t="shared" si="343"/>
        <v>0</v>
      </c>
      <c r="AT136" s="113"/>
      <c r="AU136" s="114"/>
      <c r="AV136" s="112">
        <f t="shared" si="344"/>
        <v>0</v>
      </c>
      <c r="AW136" s="113"/>
      <c r="AX136" s="114"/>
      <c r="AY136" s="112">
        <f t="shared" si="345"/>
        <v>0</v>
      </c>
      <c r="AZ136" s="113"/>
      <c r="BA136" s="114"/>
      <c r="BB136" s="115">
        <f t="shared" si="346"/>
        <v>0</v>
      </c>
      <c r="BC136" s="115">
        <f t="shared" si="347"/>
        <v>0</v>
      </c>
      <c r="BD136" s="116">
        <f t="shared" si="348"/>
        <v>0</v>
      </c>
      <c r="BE136" s="117"/>
      <c r="BF136" s="118"/>
      <c r="BG136" s="116">
        <f t="shared" si="349"/>
        <v>0</v>
      </c>
      <c r="BH136" s="117"/>
      <c r="BI136" s="118"/>
      <c r="BJ136" s="116">
        <f t="shared" si="350"/>
        <v>0</v>
      </c>
      <c r="BK136" s="117"/>
      <c r="BL136" s="118"/>
      <c r="BM136" s="116">
        <f t="shared" si="351"/>
        <v>0</v>
      </c>
      <c r="BN136" s="117"/>
      <c r="BO136" s="118"/>
      <c r="BP136" s="115">
        <f t="shared" si="352"/>
        <v>0</v>
      </c>
      <c r="BQ136" s="115">
        <f t="shared" si="353"/>
        <v>0</v>
      </c>
      <c r="BR136" s="112">
        <f t="shared" si="354"/>
        <v>0</v>
      </c>
      <c r="BS136" s="113"/>
      <c r="BT136" s="114"/>
      <c r="BU136" s="112">
        <f t="shared" si="355"/>
        <v>0</v>
      </c>
      <c r="BV136" s="113"/>
      <c r="BW136" s="114"/>
      <c r="BX136" s="112">
        <f t="shared" si="356"/>
        <v>0</v>
      </c>
      <c r="BY136" s="113"/>
      <c r="BZ136" s="114"/>
      <c r="CA136" s="112">
        <f t="shared" si="357"/>
        <v>0</v>
      </c>
      <c r="CB136" s="113"/>
      <c r="CC136" s="114"/>
      <c r="CD136" s="115">
        <f t="shared" si="358"/>
        <v>0</v>
      </c>
      <c r="CE136" s="115">
        <f t="shared" si="359"/>
        <v>0</v>
      </c>
      <c r="ED136" t="s">
        <v>102</v>
      </c>
      <c r="EE136" t="s">
        <v>17</v>
      </c>
      <c r="EF136" t="s">
        <v>141</v>
      </c>
      <c r="EG136" t="s">
        <v>337</v>
      </c>
      <c r="EH136" t="s">
        <v>248</v>
      </c>
      <c r="EI136" t="s">
        <v>339</v>
      </c>
      <c r="EJ136" t="s">
        <v>330</v>
      </c>
      <c r="EK136" t="s">
        <v>339</v>
      </c>
    </row>
    <row r="137" spans="1:141" x14ac:dyDescent="0.25">
      <c r="A137" s="89" t="str">
        <f t="shared" si="295"/>
        <v>RUMOSojaVLI</v>
      </c>
      <c r="B137" s="51" t="str">
        <f t="shared" ref="B137:B200" si="360">IF(SUM(N137:CE137)&gt;0, "S", "N")</f>
        <v>N</v>
      </c>
      <c r="C137" s="105" t="s">
        <v>102</v>
      </c>
      <c r="D137" s="105" t="s">
        <v>89</v>
      </c>
      <c r="E137" s="106" t="s">
        <v>89</v>
      </c>
      <c r="F137" s="107" t="s">
        <v>87</v>
      </c>
      <c r="G137" s="106" t="s">
        <v>92</v>
      </c>
      <c r="H137" s="108" t="s">
        <v>90</v>
      </c>
      <c r="I137" s="109">
        <v>115</v>
      </c>
      <c r="J137" s="109">
        <v>0</v>
      </c>
      <c r="K137" s="110">
        <v>0</v>
      </c>
      <c r="L137" s="109">
        <f t="shared" si="330"/>
        <v>0</v>
      </c>
      <c r="M137" s="111"/>
      <c r="N137" s="112"/>
      <c r="O137" s="113"/>
      <c r="P137" s="114"/>
      <c r="Q137" s="112">
        <f t="shared" si="331"/>
        <v>0</v>
      </c>
      <c r="R137" s="113"/>
      <c r="S137" s="114"/>
      <c r="T137" s="112">
        <f t="shared" si="332"/>
        <v>0</v>
      </c>
      <c r="U137" s="113"/>
      <c r="V137" s="114"/>
      <c r="W137" s="112">
        <f t="shared" si="333"/>
        <v>0</v>
      </c>
      <c r="X137" s="113"/>
      <c r="Y137" s="114"/>
      <c r="Z137" s="115">
        <f t="shared" si="334"/>
        <v>0</v>
      </c>
      <c r="AA137" s="115">
        <f t="shared" si="335"/>
        <v>0</v>
      </c>
      <c r="AB137" s="116">
        <f t="shared" si="336"/>
        <v>0</v>
      </c>
      <c r="AC137" s="117"/>
      <c r="AD137" s="118"/>
      <c r="AE137" s="116">
        <f t="shared" si="337"/>
        <v>0</v>
      </c>
      <c r="AF137" s="117"/>
      <c r="AG137" s="118"/>
      <c r="AH137" s="116">
        <f t="shared" si="338"/>
        <v>0</v>
      </c>
      <c r="AI137" s="117"/>
      <c r="AJ137" s="118"/>
      <c r="AK137" s="116">
        <f t="shared" si="339"/>
        <v>0</v>
      </c>
      <c r="AL137" s="117"/>
      <c r="AM137" s="118"/>
      <c r="AN137" s="115">
        <f t="shared" si="340"/>
        <v>0</v>
      </c>
      <c r="AO137" s="115">
        <f t="shared" si="341"/>
        <v>0</v>
      </c>
      <c r="AP137" s="112">
        <f t="shared" si="342"/>
        <v>0</v>
      </c>
      <c r="AQ137" s="113"/>
      <c r="AR137" s="114"/>
      <c r="AS137" s="112">
        <f t="shared" si="343"/>
        <v>0</v>
      </c>
      <c r="AT137" s="113"/>
      <c r="AU137" s="114"/>
      <c r="AV137" s="112">
        <f t="shared" si="344"/>
        <v>0</v>
      </c>
      <c r="AW137" s="113"/>
      <c r="AX137" s="114"/>
      <c r="AY137" s="112">
        <f t="shared" si="345"/>
        <v>0</v>
      </c>
      <c r="AZ137" s="113"/>
      <c r="BA137" s="114"/>
      <c r="BB137" s="115">
        <f t="shared" si="346"/>
        <v>0</v>
      </c>
      <c r="BC137" s="115">
        <f t="shared" si="347"/>
        <v>0</v>
      </c>
      <c r="BD137" s="116">
        <f t="shared" si="348"/>
        <v>0</v>
      </c>
      <c r="BE137" s="117"/>
      <c r="BF137" s="118"/>
      <c r="BG137" s="116">
        <f t="shared" si="349"/>
        <v>0</v>
      </c>
      <c r="BH137" s="117"/>
      <c r="BI137" s="118"/>
      <c r="BJ137" s="116">
        <f t="shared" si="350"/>
        <v>0</v>
      </c>
      <c r="BK137" s="117"/>
      <c r="BL137" s="118"/>
      <c r="BM137" s="116">
        <f t="shared" si="351"/>
        <v>0</v>
      </c>
      <c r="BN137" s="117"/>
      <c r="BO137" s="118"/>
      <c r="BP137" s="115">
        <f t="shared" si="352"/>
        <v>0</v>
      </c>
      <c r="BQ137" s="115">
        <f t="shared" si="353"/>
        <v>0</v>
      </c>
      <c r="BR137" s="112">
        <f t="shared" si="354"/>
        <v>0</v>
      </c>
      <c r="BS137" s="113"/>
      <c r="BT137" s="114"/>
      <c r="BU137" s="112">
        <f t="shared" si="355"/>
        <v>0</v>
      </c>
      <c r="BV137" s="113"/>
      <c r="BW137" s="114"/>
      <c r="BX137" s="112">
        <f t="shared" si="356"/>
        <v>0</v>
      </c>
      <c r="BY137" s="113"/>
      <c r="BZ137" s="114"/>
      <c r="CA137" s="112">
        <f t="shared" si="357"/>
        <v>0</v>
      </c>
      <c r="CB137" s="113"/>
      <c r="CC137" s="114"/>
      <c r="CD137" s="115">
        <f t="shared" si="358"/>
        <v>0</v>
      </c>
      <c r="CE137" s="115">
        <f t="shared" si="359"/>
        <v>0</v>
      </c>
      <c r="ED137" t="s">
        <v>102</v>
      </c>
      <c r="EE137" t="s">
        <v>90</v>
      </c>
      <c r="EF137" t="s">
        <v>141</v>
      </c>
      <c r="EG137" t="s">
        <v>337</v>
      </c>
      <c r="EH137" t="s">
        <v>251</v>
      </c>
      <c r="EI137" t="s">
        <v>340</v>
      </c>
      <c r="EJ137" t="s">
        <v>332</v>
      </c>
      <c r="EK137" t="s">
        <v>340</v>
      </c>
    </row>
    <row r="138" spans="1:141" x14ac:dyDescent="0.25">
      <c r="A138" s="89" t="str">
        <f t="shared" si="295"/>
        <v>RUMOAçúcarRUMO</v>
      </c>
      <c r="B138" s="51" t="str">
        <f t="shared" si="360"/>
        <v>N</v>
      </c>
      <c r="C138" s="90" t="s">
        <v>102</v>
      </c>
      <c r="D138" s="90" t="s">
        <v>89</v>
      </c>
      <c r="E138" s="91" t="s">
        <v>89</v>
      </c>
      <c r="F138" s="92" t="s">
        <v>96</v>
      </c>
      <c r="G138" s="91" t="s">
        <v>96</v>
      </c>
      <c r="H138" s="93" t="s">
        <v>89</v>
      </c>
      <c r="I138" s="94">
        <v>0</v>
      </c>
      <c r="J138" s="94">
        <v>0</v>
      </c>
      <c r="K138" s="95">
        <v>0</v>
      </c>
      <c r="L138" s="94">
        <f t="shared" si="330"/>
        <v>0</v>
      </c>
      <c r="M138" s="96"/>
      <c r="N138" s="97"/>
      <c r="O138" s="98"/>
      <c r="P138" s="99"/>
      <c r="Q138" s="97">
        <f t="shared" si="331"/>
        <v>0</v>
      </c>
      <c r="R138" s="98"/>
      <c r="S138" s="99"/>
      <c r="T138" s="97">
        <f t="shared" si="332"/>
        <v>0</v>
      </c>
      <c r="U138" s="98"/>
      <c r="V138" s="100"/>
      <c r="W138" s="97">
        <f t="shared" si="333"/>
        <v>0</v>
      </c>
      <c r="X138" s="98"/>
      <c r="Y138" s="99"/>
      <c r="Z138" s="101">
        <f t="shared" si="334"/>
        <v>0</v>
      </c>
      <c r="AA138" s="101">
        <f t="shared" si="335"/>
        <v>0</v>
      </c>
      <c r="AB138" s="102">
        <f t="shared" si="336"/>
        <v>0</v>
      </c>
      <c r="AC138" s="103"/>
      <c r="AD138" s="104"/>
      <c r="AE138" s="102">
        <f t="shared" si="337"/>
        <v>0</v>
      </c>
      <c r="AF138" s="103"/>
      <c r="AG138" s="104"/>
      <c r="AH138" s="102">
        <f t="shared" si="338"/>
        <v>0</v>
      </c>
      <c r="AI138" s="103"/>
      <c r="AJ138" s="104"/>
      <c r="AK138" s="102">
        <f t="shared" si="339"/>
        <v>0</v>
      </c>
      <c r="AL138" s="103"/>
      <c r="AM138" s="104"/>
      <c r="AN138" s="101">
        <f t="shared" si="340"/>
        <v>0</v>
      </c>
      <c r="AO138" s="101">
        <f t="shared" si="341"/>
        <v>0</v>
      </c>
      <c r="AP138" s="97">
        <f t="shared" si="342"/>
        <v>0</v>
      </c>
      <c r="AQ138" s="98"/>
      <c r="AR138" s="99"/>
      <c r="AS138" s="97">
        <f t="shared" si="343"/>
        <v>0</v>
      </c>
      <c r="AT138" s="98"/>
      <c r="AU138" s="99"/>
      <c r="AV138" s="97">
        <f t="shared" si="344"/>
        <v>0</v>
      </c>
      <c r="AW138" s="98"/>
      <c r="AX138" s="100"/>
      <c r="AY138" s="97">
        <f t="shared" si="345"/>
        <v>0</v>
      </c>
      <c r="AZ138" s="98"/>
      <c r="BA138" s="99"/>
      <c r="BB138" s="101">
        <f t="shared" si="346"/>
        <v>0</v>
      </c>
      <c r="BC138" s="101">
        <f t="shared" si="347"/>
        <v>0</v>
      </c>
      <c r="BD138" s="102">
        <f t="shared" si="348"/>
        <v>0</v>
      </c>
      <c r="BE138" s="103"/>
      <c r="BF138" s="104"/>
      <c r="BG138" s="102">
        <f t="shared" si="349"/>
        <v>0</v>
      </c>
      <c r="BH138" s="103"/>
      <c r="BI138" s="104"/>
      <c r="BJ138" s="102">
        <f t="shared" si="350"/>
        <v>0</v>
      </c>
      <c r="BK138" s="103"/>
      <c r="BL138" s="104"/>
      <c r="BM138" s="102">
        <f t="shared" si="351"/>
        <v>0</v>
      </c>
      <c r="BN138" s="103"/>
      <c r="BO138" s="104"/>
      <c r="BP138" s="101">
        <f t="shared" si="352"/>
        <v>0</v>
      </c>
      <c r="BQ138" s="101">
        <f t="shared" si="353"/>
        <v>0</v>
      </c>
      <c r="BR138" s="97">
        <f t="shared" si="354"/>
        <v>0</v>
      </c>
      <c r="BS138" s="98"/>
      <c r="BT138" s="99"/>
      <c r="BU138" s="97">
        <f t="shared" si="355"/>
        <v>0</v>
      </c>
      <c r="BV138" s="98"/>
      <c r="BW138" s="99"/>
      <c r="BX138" s="97">
        <f t="shared" si="356"/>
        <v>0</v>
      </c>
      <c r="BY138" s="98"/>
      <c r="BZ138" s="100"/>
      <c r="CA138" s="97">
        <f t="shared" si="357"/>
        <v>0</v>
      </c>
      <c r="CB138" s="98"/>
      <c r="CC138" s="99"/>
      <c r="CD138" s="101">
        <f t="shared" si="358"/>
        <v>0</v>
      </c>
      <c r="CE138" s="101">
        <f t="shared" si="359"/>
        <v>0</v>
      </c>
      <c r="ED138" t="s">
        <v>102</v>
      </c>
      <c r="EE138" t="s">
        <v>89</v>
      </c>
      <c r="EF138" t="s">
        <v>143</v>
      </c>
      <c r="EG138" t="s">
        <v>341</v>
      </c>
      <c r="EH138" t="s">
        <v>263</v>
      </c>
      <c r="EI138" t="s">
        <v>342</v>
      </c>
      <c r="EJ138" t="s">
        <v>342</v>
      </c>
      <c r="EK138" t="s">
        <v>342</v>
      </c>
    </row>
    <row r="139" spans="1:141" x14ac:dyDescent="0.25">
      <c r="A139" s="89" t="str">
        <f t="shared" si="295"/>
        <v>RUMOAçúcarMRS</v>
      </c>
      <c r="B139" s="51" t="str">
        <f t="shared" si="360"/>
        <v>N</v>
      </c>
      <c r="C139" s="105" t="s">
        <v>102</v>
      </c>
      <c r="D139" s="105" t="s">
        <v>89</v>
      </c>
      <c r="E139" s="106" t="s">
        <v>89</v>
      </c>
      <c r="F139" s="107" t="s">
        <v>96</v>
      </c>
      <c r="G139" s="106" t="s">
        <v>96</v>
      </c>
      <c r="H139" s="108" t="s">
        <v>17</v>
      </c>
      <c r="I139" s="109">
        <v>0</v>
      </c>
      <c r="J139" s="109">
        <v>0</v>
      </c>
      <c r="K139" s="110">
        <v>0</v>
      </c>
      <c r="L139" s="109">
        <f t="shared" si="330"/>
        <v>0</v>
      </c>
      <c r="M139" s="111"/>
      <c r="N139" s="112"/>
      <c r="O139" s="113"/>
      <c r="P139" s="114"/>
      <c r="Q139" s="112">
        <f t="shared" si="331"/>
        <v>0</v>
      </c>
      <c r="R139" s="113"/>
      <c r="S139" s="114"/>
      <c r="T139" s="112">
        <f t="shared" si="332"/>
        <v>0</v>
      </c>
      <c r="U139" s="113"/>
      <c r="V139" s="114"/>
      <c r="W139" s="112">
        <f t="shared" si="333"/>
        <v>0</v>
      </c>
      <c r="X139" s="113"/>
      <c r="Y139" s="114"/>
      <c r="Z139" s="115">
        <f t="shared" si="334"/>
        <v>0</v>
      </c>
      <c r="AA139" s="115">
        <f t="shared" si="335"/>
        <v>0</v>
      </c>
      <c r="AB139" s="116">
        <f t="shared" si="336"/>
        <v>0</v>
      </c>
      <c r="AC139" s="117"/>
      <c r="AD139" s="118"/>
      <c r="AE139" s="116">
        <f t="shared" si="337"/>
        <v>0</v>
      </c>
      <c r="AF139" s="117"/>
      <c r="AG139" s="118"/>
      <c r="AH139" s="116">
        <f t="shared" si="338"/>
        <v>0</v>
      </c>
      <c r="AI139" s="117"/>
      <c r="AJ139" s="118"/>
      <c r="AK139" s="116">
        <f t="shared" si="339"/>
        <v>0</v>
      </c>
      <c r="AL139" s="117"/>
      <c r="AM139" s="118"/>
      <c r="AN139" s="115">
        <f t="shared" si="340"/>
        <v>0</v>
      </c>
      <c r="AO139" s="115">
        <f t="shared" si="341"/>
        <v>0</v>
      </c>
      <c r="AP139" s="112">
        <f t="shared" si="342"/>
        <v>0</v>
      </c>
      <c r="AQ139" s="113"/>
      <c r="AR139" s="114"/>
      <c r="AS139" s="112">
        <f t="shared" si="343"/>
        <v>0</v>
      </c>
      <c r="AT139" s="113"/>
      <c r="AU139" s="114"/>
      <c r="AV139" s="112">
        <f t="shared" si="344"/>
        <v>0</v>
      </c>
      <c r="AW139" s="113"/>
      <c r="AX139" s="114"/>
      <c r="AY139" s="112">
        <f t="shared" si="345"/>
        <v>0</v>
      </c>
      <c r="AZ139" s="113"/>
      <c r="BA139" s="114"/>
      <c r="BB139" s="115">
        <f t="shared" si="346"/>
        <v>0</v>
      </c>
      <c r="BC139" s="115">
        <f t="shared" si="347"/>
        <v>0</v>
      </c>
      <c r="BD139" s="116">
        <f t="shared" si="348"/>
        <v>0</v>
      </c>
      <c r="BE139" s="117"/>
      <c r="BF139" s="118"/>
      <c r="BG139" s="116">
        <f t="shared" si="349"/>
        <v>0</v>
      </c>
      <c r="BH139" s="117"/>
      <c r="BI139" s="118"/>
      <c r="BJ139" s="116">
        <f t="shared" si="350"/>
        <v>0</v>
      </c>
      <c r="BK139" s="117"/>
      <c r="BL139" s="118"/>
      <c r="BM139" s="116">
        <f t="shared" si="351"/>
        <v>0</v>
      </c>
      <c r="BN139" s="117"/>
      <c r="BO139" s="118"/>
      <c r="BP139" s="115">
        <f t="shared" si="352"/>
        <v>0</v>
      </c>
      <c r="BQ139" s="115">
        <f t="shared" si="353"/>
        <v>0</v>
      </c>
      <c r="BR139" s="112">
        <f t="shared" si="354"/>
        <v>0</v>
      </c>
      <c r="BS139" s="113"/>
      <c r="BT139" s="114"/>
      <c r="BU139" s="112">
        <f t="shared" si="355"/>
        <v>0</v>
      </c>
      <c r="BV139" s="113"/>
      <c r="BW139" s="114"/>
      <c r="BX139" s="112">
        <f t="shared" si="356"/>
        <v>0</v>
      </c>
      <c r="BY139" s="113"/>
      <c r="BZ139" s="114"/>
      <c r="CA139" s="112">
        <f t="shared" si="357"/>
        <v>0</v>
      </c>
      <c r="CB139" s="113"/>
      <c r="CC139" s="114"/>
      <c r="CD139" s="115">
        <f t="shared" si="358"/>
        <v>0</v>
      </c>
      <c r="CE139" s="115">
        <f t="shared" si="359"/>
        <v>0</v>
      </c>
      <c r="ED139" t="s">
        <v>102</v>
      </c>
      <c r="EE139" t="s">
        <v>17</v>
      </c>
      <c r="EF139" t="s">
        <v>143</v>
      </c>
      <c r="EG139" t="s">
        <v>341</v>
      </c>
      <c r="EH139" t="s">
        <v>265</v>
      </c>
      <c r="EI139" t="s">
        <v>343</v>
      </c>
      <c r="EJ139" t="s">
        <v>330</v>
      </c>
      <c r="EK139" t="s">
        <v>343</v>
      </c>
    </row>
    <row r="140" spans="1:141" x14ac:dyDescent="0.25">
      <c r="A140" s="89" t="str">
        <f t="shared" si="295"/>
        <v>RUMOAçúcarVLI</v>
      </c>
      <c r="B140" s="51" t="str">
        <f t="shared" si="360"/>
        <v>N</v>
      </c>
      <c r="C140" s="105" t="s">
        <v>102</v>
      </c>
      <c r="D140" s="105" t="s">
        <v>89</v>
      </c>
      <c r="E140" s="106" t="s">
        <v>89</v>
      </c>
      <c r="F140" s="107" t="s">
        <v>96</v>
      </c>
      <c r="G140" s="106" t="s">
        <v>96</v>
      </c>
      <c r="H140" s="108" t="s">
        <v>90</v>
      </c>
      <c r="I140" s="109">
        <v>0</v>
      </c>
      <c r="J140" s="109">
        <v>0</v>
      </c>
      <c r="K140" s="110">
        <v>0</v>
      </c>
      <c r="L140" s="109">
        <f t="shared" si="330"/>
        <v>0</v>
      </c>
      <c r="M140" s="111"/>
      <c r="N140" s="112"/>
      <c r="O140" s="113"/>
      <c r="P140" s="114"/>
      <c r="Q140" s="112">
        <f t="shared" si="331"/>
        <v>0</v>
      </c>
      <c r="R140" s="113"/>
      <c r="S140" s="114"/>
      <c r="T140" s="112">
        <f t="shared" si="332"/>
        <v>0</v>
      </c>
      <c r="U140" s="113"/>
      <c r="V140" s="114"/>
      <c r="W140" s="112">
        <f t="shared" si="333"/>
        <v>0</v>
      </c>
      <c r="X140" s="113"/>
      <c r="Y140" s="114"/>
      <c r="Z140" s="115">
        <f t="shared" si="334"/>
        <v>0</v>
      </c>
      <c r="AA140" s="115">
        <f t="shared" si="335"/>
        <v>0</v>
      </c>
      <c r="AB140" s="116">
        <f t="shared" si="336"/>
        <v>0</v>
      </c>
      <c r="AC140" s="117"/>
      <c r="AD140" s="118"/>
      <c r="AE140" s="116">
        <f t="shared" si="337"/>
        <v>0</v>
      </c>
      <c r="AF140" s="117"/>
      <c r="AG140" s="118"/>
      <c r="AH140" s="116">
        <f t="shared" si="338"/>
        <v>0</v>
      </c>
      <c r="AI140" s="117"/>
      <c r="AJ140" s="118"/>
      <c r="AK140" s="116">
        <f t="shared" si="339"/>
        <v>0</v>
      </c>
      <c r="AL140" s="117"/>
      <c r="AM140" s="118"/>
      <c r="AN140" s="115">
        <f t="shared" si="340"/>
        <v>0</v>
      </c>
      <c r="AO140" s="115">
        <f t="shared" si="341"/>
        <v>0</v>
      </c>
      <c r="AP140" s="112">
        <f t="shared" si="342"/>
        <v>0</v>
      </c>
      <c r="AQ140" s="113"/>
      <c r="AR140" s="114"/>
      <c r="AS140" s="112">
        <f t="shared" si="343"/>
        <v>0</v>
      </c>
      <c r="AT140" s="113"/>
      <c r="AU140" s="114"/>
      <c r="AV140" s="112">
        <f t="shared" si="344"/>
        <v>0</v>
      </c>
      <c r="AW140" s="113"/>
      <c r="AX140" s="114"/>
      <c r="AY140" s="112">
        <f t="shared" si="345"/>
        <v>0</v>
      </c>
      <c r="AZ140" s="113"/>
      <c r="BA140" s="114"/>
      <c r="BB140" s="115">
        <f t="shared" si="346"/>
        <v>0</v>
      </c>
      <c r="BC140" s="115">
        <f t="shared" si="347"/>
        <v>0</v>
      </c>
      <c r="BD140" s="116">
        <f t="shared" si="348"/>
        <v>0</v>
      </c>
      <c r="BE140" s="117"/>
      <c r="BF140" s="118"/>
      <c r="BG140" s="116">
        <f t="shared" si="349"/>
        <v>0</v>
      </c>
      <c r="BH140" s="117"/>
      <c r="BI140" s="118"/>
      <c r="BJ140" s="116">
        <f t="shared" si="350"/>
        <v>0</v>
      </c>
      <c r="BK140" s="117"/>
      <c r="BL140" s="118"/>
      <c r="BM140" s="116">
        <f t="shared" si="351"/>
        <v>0</v>
      </c>
      <c r="BN140" s="117"/>
      <c r="BO140" s="118"/>
      <c r="BP140" s="115">
        <f t="shared" si="352"/>
        <v>0</v>
      </c>
      <c r="BQ140" s="115">
        <f t="shared" si="353"/>
        <v>0</v>
      </c>
      <c r="BR140" s="112">
        <f t="shared" si="354"/>
        <v>0</v>
      </c>
      <c r="BS140" s="113"/>
      <c r="BT140" s="114"/>
      <c r="BU140" s="112">
        <f t="shared" si="355"/>
        <v>0</v>
      </c>
      <c r="BV140" s="113"/>
      <c r="BW140" s="114"/>
      <c r="BX140" s="112">
        <f t="shared" si="356"/>
        <v>0</v>
      </c>
      <c r="BY140" s="113"/>
      <c r="BZ140" s="114"/>
      <c r="CA140" s="112">
        <f t="shared" si="357"/>
        <v>0</v>
      </c>
      <c r="CB140" s="113"/>
      <c r="CC140" s="114"/>
      <c r="CD140" s="115">
        <f t="shared" si="358"/>
        <v>0</v>
      </c>
      <c r="CE140" s="115">
        <f t="shared" si="359"/>
        <v>0</v>
      </c>
      <c r="ED140" t="s">
        <v>102</v>
      </c>
      <c r="EE140" t="s">
        <v>90</v>
      </c>
      <c r="EF140" t="s">
        <v>143</v>
      </c>
      <c r="EG140" t="s">
        <v>341</v>
      </c>
      <c r="EH140" t="s">
        <v>267</v>
      </c>
      <c r="EI140" t="s">
        <v>344</v>
      </c>
      <c r="EJ140" t="s">
        <v>332</v>
      </c>
      <c r="EK140" t="s">
        <v>344</v>
      </c>
    </row>
    <row r="141" spans="1:141" x14ac:dyDescent="0.25">
      <c r="A141" s="89" t="str">
        <f t="shared" si="295"/>
        <v>TOTAL</v>
      </c>
      <c r="B141" s="51" t="str">
        <f t="shared" si="360"/>
        <v>N</v>
      </c>
      <c r="C141" s="120" t="s">
        <v>93</v>
      </c>
      <c r="D141" s="120" t="s">
        <v>93</v>
      </c>
      <c r="E141" s="121"/>
      <c r="F141" s="122"/>
      <c r="G141" s="121"/>
      <c r="H141" s="123"/>
      <c r="I141" s="124">
        <v>268</v>
      </c>
      <c r="J141" s="124">
        <v>65</v>
      </c>
      <c r="K141" s="124">
        <f>SUM(K129:K140)</f>
        <v>0</v>
      </c>
      <c r="L141" s="124">
        <v>0</v>
      </c>
      <c r="M141" s="125">
        <f ca="1">SUMIFS(M:M,$D:$D,$D140,$H:$H,"RUMO")</f>
        <v>0</v>
      </c>
      <c r="N141" s="126">
        <f t="shared" ref="N141:BY141" si="361">SUM(N129:N140)</f>
        <v>0</v>
      </c>
      <c r="O141" s="127">
        <f t="shared" si="361"/>
        <v>0</v>
      </c>
      <c r="P141" s="128">
        <f t="shared" si="361"/>
        <v>0</v>
      </c>
      <c r="Q141" s="129">
        <f t="shared" si="361"/>
        <v>0</v>
      </c>
      <c r="R141" s="130">
        <f t="shared" si="361"/>
        <v>0</v>
      </c>
      <c r="S141" s="128">
        <f t="shared" si="361"/>
        <v>0</v>
      </c>
      <c r="T141" s="129">
        <f t="shared" si="361"/>
        <v>0</v>
      </c>
      <c r="U141" s="130">
        <f t="shared" si="361"/>
        <v>0</v>
      </c>
      <c r="V141" s="128">
        <f t="shared" si="361"/>
        <v>0</v>
      </c>
      <c r="W141" s="129">
        <f t="shared" si="361"/>
        <v>0</v>
      </c>
      <c r="X141" s="130">
        <f t="shared" si="361"/>
        <v>0</v>
      </c>
      <c r="Y141" s="128">
        <f t="shared" si="361"/>
        <v>0</v>
      </c>
      <c r="Z141" s="128">
        <f t="shared" si="361"/>
        <v>0</v>
      </c>
      <c r="AA141" s="128">
        <f t="shared" si="361"/>
        <v>0</v>
      </c>
      <c r="AB141" s="131">
        <f t="shared" si="361"/>
        <v>0</v>
      </c>
      <c r="AC141" s="132">
        <f t="shared" si="361"/>
        <v>0</v>
      </c>
      <c r="AD141" s="133">
        <f t="shared" si="361"/>
        <v>0</v>
      </c>
      <c r="AE141" s="131">
        <f t="shared" si="361"/>
        <v>0</v>
      </c>
      <c r="AF141" s="132">
        <f t="shared" si="361"/>
        <v>0</v>
      </c>
      <c r="AG141" s="133">
        <f t="shared" si="361"/>
        <v>0</v>
      </c>
      <c r="AH141" s="131">
        <f t="shared" si="361"/>
        <v>0</v>
      </c>
      <c r="AI141" s="132">
        <f t="shared" si="361"/>
        <v>0</v>
      </c>
      <c r="AJ141" s="133">
        <f t="shared" si="361"/>
        <v>0</v>
      </c>
      <c r="AK141" s="131">
        <f t="shared" si="361"/>
        <v>0</v>
      </c>
      <c r="AL141" s="132">
        <f t="shared" si="361"/>
        <v>0</v>
      </c>
      <c r="AM141" s="133">
        <f t="shared" si="361"/>
        <v>0</v>
      </c>
      <c r="AN141" s="133">
        <f t="shared" si="361"/>
        <v>0</v>
      </c>
      <c r="AO141" s="133">
        <f t="shared" si="361"/>
        <v>0</v>
      </c>
      <c r="AP141" s="126">
        <f t="shared" si="361"/>
        <v>0</v>
      </c>
      <c r="AQ141" s="127">
        <f t="shared" si="361"/>
        <v>0</v>
      </c>
      <c r="AR141" s="128">
        <f t="shared" si="361"/>
        <v>0</v>
      </c>
      <c r="AS141" s="126">
        <f t="shared" si="361"/>
        <v>0</v>
      </c>
      <c r="AT141" s="127">
        <f t="shared" si="361"/>
        <v>0</v>
      </c>
      <c r="AU141" s="128">
        <f t="shared" si="361"/>
        <v>0</v>
      </c>
      <c r="AV141" s="126">
        <f t="shared" si="361"/>
        <v>0</v>
      </c>
      <c r="AW141" s="127">
        <f t="shared" si="361"/>
        <v>0</v>
      </c>
      <c r="AX141" s="128">
        <f t="shared" si="361"/>
        <v>0</v>
      </c>
      <c r="AY141" s="126">
        <f t="shared" si="361"/>
        <v>0</v>
      </c>
      <c r="AZ141" s="127">
        <f t="shared" si="361"/>
        <v>0</v>
      </c>
      <c r="BA141" s="128">
        <f t="shared" si="361"/>
        <v>0</v>
      </c>
      <c r="BB141" s="128">
        <f t="shared" si="361"/>
        <v>0</v>
      </c>
      <c r="BC141" s="128">
        <f t="shared" si="361"/>
        <v>0</v>
      </c>
      <c r="BD141" s="131">
        <f t="shared" si="361"/>
        <v>0</v>
      </c>
      <c r="BE141" s="132">
        <f t="shared" si="361"/>
        <v>0</v>
      </c>
      <c r="BF141" s="133">
        <f t="shared" si="361"/>
        <v>0</v>
      </c>
      <c r="BG141" s="131">
        <f t="shared" si="361"/>
        <v>0</v>
      </c>
      <c r="BH141" s="132">
        <f t="shared" si="361"/>
        <v>0</v>
      </c>
      <c r="BI141" s="133">
        <f t="shared" si="361"/>
        <v>0</v>
      </c>
      <c r="BJ141" s="131">
        <f t="shared" si="361"/>
        <v>0</v>
      </c>
      <c r="BK141" s="132">
        <f t="shared" si="361"/>
        <v>0</v>
      </c>
      <c r="BL141" s="133">
        <f t="shared" si="361"/>
        <v>0</v>
      </c>
      <c r="BM141" s="131">
        <f t="shared" si="361"/>
        <v>0</v>
      </c>
      <c r="BN141" s="132">
        <f t="shared" si="361"/>
        <v>0</v>
      </c>
      <c r="BO141" s="133">
        <f t="shared" si="361"/>
        <v>0</v>
      </c>
      <c r="BP141" s="133">
        <f t="shared" si="361"/>
        <v>0</v>
      </c>
      <c r="BQ141" s="133">
        <f t="shared" si="361"/>
        <v>0</v>
      </c>
      <c r="BR141" s="126">
        <f t="shared" si="361"/>
        <v>0</v>
      </c>
      <c r="BS141" s="127">
        <f t="shared" si="361"/>
        <v>0</v>
      </c>
      <c r="BT141" s="128">
        <f t="shared" si="361"/>
        <v>0</v>
      </c>
      <c r="BU141" s="126">
        <f t="shared" si="361"/>
        <v>0</v>
      </c>
      <c r="BV141" s="127">
        <f t="shared" si="361"/>
        <v>0</v>
      </c>
      <c r="BW141" s="128">
        <f t="shared" si="361"/>
        <v>0</v>
      </c>
      <c r="BX141" s="126">
        <f t="shared" si="361"/>
        <v>0</v>
      </c>
      <c r="BY141" s="127">
        <f t="shared" si="361"/>
        <v>0</v>
      </c>
      <c r="BZ141" s="128">
        <f t="shared" ref="BZ141:CE141" si="362">SUM(BZ129:BZ140)</f>
        <v>0</v>
      </c>
      <c r="CA141" s="126">
        <f t="shared" si="362"/>
        <v>0</v>
      </c>
      <c r="CB141" s="127">
        <f t="shared" si="362"/>
        <v>0</v>
      </c>
      <c r="CC141" s="128">
        <f t="shared" si="362"/>
        <v>0</v>
      </c>
      <c r="CD141" s="128">
        <f t="shared" si="362"/>
        <v>0</v>
      </c>
      <c r="CE141" s="128">
        <f t="shared" si="362"/>
        <v>0</v>
      </c>
      <c r="EE141" t="s">
        <v>142</v>
      </c>
      <c r="EG141" t="s">
        <v>169</v>
      </c>
    </row>
    <row r="142" spans="1:141" x14ac:dyDescent="0.25">
      <c r="A142" s="89" t="str">
        <f t="shared" si="295"/>
        <v>TACFareloRUMO</v>
      </c>
      <c r="B142" s="51" t="str">
        <f t="shared" si="360"/>
        <v>N</v>
      </c>
      <c r="C142" s="90" t="s">
        <v>102</v>
      </c>
      <c r="D142" s="90" t="s">
        <v>110</v>
      </c>
      <c r="E142" s="91" t="s">
        <v>110</v>
      </c>
      <c r="F142" s="92" t="s">
        <v>87</v>
      </c>
      <c r="G142" s="91" t="s">
        <v>88</v>
      </c>
      <c r="H142" s="93" t="s">
        <v>89</v>
      </c>
      <c r="I142" s="94">
        <v>50</v>
      </c>
      <c r="J142" s="94">
        <v>50</v>
      </c>
      <c r="K142" s="95">
        <v>0</v>
      </c>
      <c r="L142" s="94">
        <f t="shared" ref="L142:L153" si="363">IF(K142="","",K142-J142)</f>
        <v>-50</v>
      </c>
      <c r="M142" s="96"/>
      <c r="N142" s="97"/>
      <c r="O142" s="98"/>
      <c r="P142" s="99"/>
      <c r="Q142" s="97">
        <f t="shared" ref="Q142:Q153" si="364">N142+O142-P142</f>
        <v>0</v>
      </c>
      <c r="R142" s="98"/>
      <c r="S142" s="99"/>
      <c r="T142" s="97">
        <f t="shared" ref="T142:T153" si="365">Q142+R142-S142</f>
        <v>0</v>
      </c>
      <c r="U142" s="98"/>
      <c r="V142" s="100"/>
      <c r="W142" s="97">
        <f t="shared" ref="W142:W153" si="366">T142+U142-V142</f>
        <v>0</v>
      </c>
      <c r="X142" s="98"/>
      <c r="Y142" s="99"/>
      <c r="Z142" s="101">
        <f t="shared" ref="Z142:Z153" si="367">N142+O142+R142+U142+X142</f>
        <v>0</v>
      </c>
      <c r="AA142" s="101">
        <f t="shared" ref="AA142:AA153" si="368">P142+S142+V142+Y142</f>
        <v>0</v>
      </c>
      <c r="AB142" s="102">
        <f t="shared" ref="AB142:AB153" si="369">Z142-AA142</f>
        <v>0</v>
      </c>
      <c r="AC142" s="103"/>
      <c r="AD142" s="104"/>
      <c r="AE142" s="102">
        <f t="shared" ref="AE142:AE153" si="370">AB142+AC142-AD142</f>
        <v>0</v>
      </c>
      <c r="AF142" s="103"/>
      <c r="AG142" s="104"/>
      <c r="AH142" s="102">
        <f t="shared" ref="AH142:AH153" si="371">AE142+AF142-AG142</f>
        <v>0</v>
      </c>
      <c r="AI142" s="103"/>
      <c r="AJ142" s="104"/>
      <c r="AK142" s="102">
        <f t="shared" ref="AK142:AK153" si="372">AH142+AI142-AJ142</f>
        <v>0</v>
      </c>
      <c r="AL142" s="103"/>
      <c r="AM142" s="104"/>
      <c r="AN142" s="101">
        <f t="shared" ref="AN142:AN153" si="373">AB142+AC142+AF142+AI142+AL142</f>
        <v>0</v>
      </c>
      <c r="AO142" s="101">
        <f t="shared" ref="AO142:AO153" si="374">AD142+AG142+AJ142+AM142</f>
        <v>0</v>
      </c>
      <c r="AP142" s="97">
        <f t="shared" ref="AP142:AP153" si="375">AN142-AO142</f>
        <v>0</v>
      </c>
      <c r="AQ142" s="98"/>
      <c r="AR142" s="99"/>
      <c r="AS142" s="97">
        <f t="shared" ref="AS142:AS153" si="376">AP142+AQ142-AR142</f>
        <v>0</v>
      </c>
      <c r="AT142" s="98"/>
      <c r="AU142" s="99"/>
      <c r="AV142" s="97">
        <f t="shared" ref="AV142:AV153" si="377">AS142+AT142-AU142</f>
        <v>0</v>
      </c>
      <c r="AW142" s="98"/>
      <c r="AX142" s="100"/>
      <c r="AY142" s="97">
        <f t="shared" ref="AY142:AY153" si="378">AV142+AW142-AX142</f>
        <v>0</v>
      </c>
      <c r="AZ142" s="98"/>
      <c r="BA142" s="99"/>
      <c r="BB142" s="101">
        <f t="shared" ref="BB142:BB153" si="379">AP142+AQ142+AT142+AW142+AZ142</f>
        <v>0</v>
      </c>
      <c r="BC142" s="101">
        <f t="shared" ref="BC142:BC153" si="380">AR142+AU142+AX142+BA142</f>
        <v>0</v>
      </c>
      <c r="BD142" s="102">
        <f t="shared" ref="BD142:BD153" si="381">BB142-BC142</f>
        <v>0</v>
      </c>
      <c r="BE142" s="103"/>
      <c r="BF142" s="104"/>
      <c r="BG142" s="102">
        <f t="shared" ref="BG142:BG153" si="382">BD142+BE142-BF142</f>
        <v>0</v>
      </c>
      <c r="BH142" s="103"/>
      <c r="BI142" s="104"/>
      <c r="BJ142" s="102">
        <f t="shared" ref="BJ142:BJ153" si="383">BG142+BH142-BI142</f>
        <v>0</v>
      </c>
      <c r="BK142" s="103"/>
      <c r="BL142" s="104"/>
      <c r="BM142" s="102">
        <f t="shared" ref="BM142:BM153" si="384">BJ142+BK142-BL142</f>
        <v>0</v>
      </c>
      <c r="BN142" s="103"/>
      <c r="BO142" s="104"/>
      <c r="BP142" s="101">
        <f t="shared" ref="BP142:BP153" si="385">BD142+BE142+BH142+BK142+BN142</f>
        <v>0</v>
      </c>
      <c r="BQ142" s="101">
        <f t="shared" ref="BQ142:BQ153" si="386">BF142+BI142+BL142+BO142</f>
        <v>0</v>
      </c>
      <c r="BR142" s="97">
        <f t="shared" ref="BR142:BR153" si="387">BP142-BQ142</f>
        <v>0</v>
      </c>
      <c r="BS142" s="98"/>
      <c r="BT142" s="99"/>
      <c r="BU142" s="97">
        <f t="shared" ref="BU142:BU153" si="388">BR142+BS142-BT142</f>
        <v>0</v>
      </c>
      <c r="BV142" s="98"/>
      <c r="BW142" s="99"/>
      <c r="BX142" s="97">
        <f t="shared" ref="BX142:BX153" si="389">BU142+BV142-BW142</f>
        <v>0</v>
      </c>
      <c r="BY142" s="98"/>
      <c r="BZ142" s="100"/>
      <c r="CA142" s="97">
        <f t="shared" ref="CA142:CA153" si="390">BX142+BY142-BZ142</f>
        <v>0</v>
      </c>
      <c r="CB142" s="98"/>
      <c r="CC142" s="99"/>
      <c r="CD142" s="101">
        <f t="shared" ref="CD142:CD153" si="391">BR142+BS142+BV142+BY142+CB142</f>
        <v>0</v>
      </c>
      <c r="CE142" s="101">
        <f t="shared" ref="CE142:CE153" si="392">BT142+BW142+BZ142+CC142</f>
        <v>0</v>
      </c>
      <c r="ED142" t="s">
        <v>102</v>
      </c>
      <c r="EE142" t="s">
        <v>89</v>
      </c>
      <c r="EF142" t="s">
        <v>141</v>
      </c>
      <c r="EG142" t="s">
        <v>345</v>
      </c>
      <c r="EH142" t="s">
        <v>246</v>
      </c>
      <c r="EI142" t="s">
        <v>346</v>
      </c>
      <c r="EJ142" t="s">
        <v>346</v>
      </c>
      <c r="EK142" t="s">
        <v>346</v>
      </c>
    </row>
    <row r="143" spans="1:141" x14ac:dyDescent="0.25">
      <c r="A143" s="89" t="str">
        <f t="shared" si="295"/>
        <v>TACFareloMRS</v>
      </c>
      <c r="B143" s="51" t="str">
        <f t="shared" si="360"/>
        <v>N</v>
      </c>
      <c r="C143" s="105" t="s">
        <v>102</v>
      </c>
      <c r="D143" s="105" t="s">
        <v>110</v>
      </c>
      <c r="E143" s="106" t="s">
        <v>110</v>
      </c>
      <c r="F143" s="107" t="s">
        <v>87</v>
      </c>
      <c r="G143" s="106" t="s">
        <v>88</v>
      </c>
      <c r="H143" s="108" t="s">
        <v>17</v>
      </c>
      <c r="I143" s="109">
        <v>0</v>
      </c>
      <c r="J143" s="109">
        <v>0</v>
      </c>
      <c r="K143" s="110">
        <v>0</v>
      </c>
      <c r="L143" s="109">
        <f t="shared" si="363"/>
        <v>0</v>
      </c>
      <c r="M143" s="111"/>
      <c r="N143" s="112"/>
      <c r="O143" s="113"/>
      <c r="P143" s="114"/>
      <c r="Q143" s="112">
        <f t="shared" si="364"/>
        <v>0</v>
      </c>
      <c r="R143" s="113"/>
      <c r="S143" s="114"/>
      <c r="T143" s="112">
        <f t="shared" si="365"/>
        <v>0</v>
      </c>
      <c r="U143" s="113"/>
      <c r="V143" s="114"/>
      <c r="W143" s="112">
        <f t="shared" si="366"/>
        <v>0</v>
      </c>
      <c r="X143" s="113"/>
      <c r="Y143" s="114"/>
      <c r="Z143" s="115">
        <f t="shared" si="367"/>
        <v>0</v>
      </c>
      <c r="AA143" s="115">
        <f t="shared" si="368"/>
        <v>0</v>
      </c>
      <c r="AB143" s="116">
        <f t="shared" si="369"/>
        <v>0</v>
      </c>
      <c r="AC143" s="117"/>
      <c r="AD143" s="118"/>
      <c r="AE143" s="116">
        <f t="shared" si="370"/>
        <v>0</v>
      </c>
      <c r="AF143" s="117"/>
      <c r="AG143" s="118"/>
      <c r="AH143" s="116">
        <f t="shared" si="371"/>
        <v>0</v>
      </c>
      <c r="AI143" s="117"/>
      <c r="AJ143" s="118"/>
      <c r="AK143" s="116">
        <f t="shared" si="372"/>
        <v>0</v>
      </c>
      <c r="AL143" s="117"/>
      <c r="AM143" s="118"/>
      <c r="AN143" s="115">
        <f t="shared" si="373"/>
        <v>0</v>
      </c>
      <c r="AO143" s="115">
        <f t="shared" si="374"/>
        <v>0</v>
      </c>
      <c r="AP143" s="112">
        <f t="shared" si="375"/>
        <v>0</v>
      </c>
      <c r="AQ143" s="113"/>
      <c r="AR143" s="114"/>
      <c r="AS143" s="112">
        <f t="shared" si="376"/>
        <v>0</v>
      </c>
      <c r="AT143" s="113"/>
      <c r="AU143" s="114"/>
      <c r="AV143" s="112">
        <f t="shared" si="377"/>
        <v>0</v>
      </c>
      <c r="AW143" s="113"/>
      <c r="AX143" s="114"/>
      <c r="AY143" s="112">
        <f t="shared" si="378"/>
        <v>0</v>
      </c>
      <c r="AZ143" s="113"/>
      <c r="BA143" s="114"/>
      <c r="BB143" s="115">
        <f t="shared" si="379"/>
        <v>0</v>
      </c>
      <c r="BC143" s="115">
        <f t="shared" si="380"/>
        <v>0</v>
      </c>
      <c r="BD143" s="116">
        <f t="shared" si="381"/>
        <v>0</v>
      </c>
      <c r="BE143" s="117"/>
      <c r="BF143" s="118"/>
      <c r="BG143" s="116">
        <f t="shared" si="382"/>
        <v>0</v>
      </c>
      <c r="BH143" s="117"/>
      <c r="BI143" s="118"/>
      <c r="BJ143" s="116">
        <f t="shared" si="383"/>
        <v>0</v>
      </c>
      <c r="BK143" s="117"/>
      <c r="BL143" s="118"/>
      <c r="BM143" s="116">
        <f t="shared" si="384"/>
        <v>0</v>
      </c>
      <c r="BN143" s="117"/>
      <c r="BO143" s="118"/>
      <c r="BP143" s="115">
        <f t="shared" si="385"/>
        <v>0</v>
      </c>
      <c r="BQ143" s="115">
        <f t="shared" si="386"/>
        <v>0</v>
      </c>
      <c r="BR143" s="112">
        <f t="shared" si="387"/>
        <v>0</v>
      </c>
      <c r="BS143" s="113"/>
      <c r="BT143" s="114"/>
      <c r="BU143" s="112">
        <f t="shared" si="388"/>
        <v>0</v>
      </c>
      <c r="BV143" s="113"/>
      <c r="BW143" s="114"/>
      <c r="BX143" s="112">
        <f t="shared" si="389"/>
        <v>0</v>
      </c>
      <c r="BY143" s="113"/>
      <c r="BZ143" s="114"/>
      <c r="CA143" s="112">
        <f t="shared" si="390"/>
        <v>0</v>
      </c>
      <c r="CB143" s="113"/>
      <c r="CC143" s="114"/>
      <c r="CD143" s="115">
        <f t="shared" si="391"/>
        <v>0</v>
      </c>
      <c r="CE143" s="115">
        <f t="shared" si="392"/>
        <v>0</v>
      </c>
      <c r="ED143" t="s">
        <v>102</v>
      </c>
      <c r="EE143" t="s">
        <v>17</v>
      </c>
      <c r="EF143" t="s">
        <v>141</v>
      </c>
      <c r="EG143" t="s">
        <v>345</v>
      </c>
      <c r="EH143" t="s">
        <v>248</v>
      </c>
      <c r="EI143" t="s">
        <v>347</v>
      </c>
      <c r="EJ143" t="s">
        <v>348</v>
      </c>
      <c r="EK143" t="s">
        <v>347</v>
      </c>
    </row>
    <row r="144" spans="1:141" x14ac:dyDescent="0.25">
      <c r="A144" s="89" t="str">
        <f t="shared" si="295"/>
        <v>TACFareloVLI</v>
      </c>
      <c r="B144" s="51" t="str">
        <f t="shared" si="360"/>
        <v>N</v>
      </c>
      <c r="C144" s="105" t="s">
        <v>102</v>
      </c>
      <c r="D144" s="105" t="s">
        <v>110</v>
      </c>
      <c r="E144" s="106" t="s">
        <v>110</v>
      </c>
      <c r="F144" s="107" t="s">
        <v>87</v>
      </c>
      <c r="G144" s="106" t="s">
        <v>88</v>
      </c>
      <c r="H144" s="108" t="s">
        <v>90</v>
      </c>
      <c r="I144" s="109">
        <v>0</v>
      </c>
      <c r="J144" s="109">
        <v>0</v>
      </c>
      <c r="K144" s="110">
        <v>0</v>
      </c>
      <c r="L144" s="109">
        <f t="shared" si="363"/>
        <v>0</v>
      </c>
      <c r="M144" s="111"/>
      <c r="N144" s="112"/>
      <c r="O144" s="113"/>
      <c r="P144" s="114"/>
      <c r="Q144" s="112">
        <f t="shared" si="364"/>
        <v>0</v>
      </c>
      <c r="R144" s="113"/>
      <c r="S144" s="114"/>
      <c r="T144" s="112">
        <f t="shared" si="365"/>
        <v>0</v>
      </c>
      <c r="U144" s="113"/>
      <c r="V144" s="114"/>
      <c r="W144" s="112">
        <f t="shared" si="366"/>
        <v>0</v>
      </c>
      <c r="X144" s="113"/>
      <c r="Y144" s="114"/>
      <c r="Z144" s="115">
        <f t="shared" si="367"/>
        <v>0</v>
      </c>
      <c r="AA144" s="115">
        <f t="shared" si="368"/>
        <v>0</v>
      </c>
      <c r="AB144" s="116">
        <f t="shared" si="369"/>
        <v>0</v>
      </c>
      <c r="AC144" s="117"/>
      <c r="AD144" s="118"/>
      <c r="AE144" s="116">
        <f t="shared" si="370"/>
        <v>0</v>
      </c>
      <c r="AF144" s="117"/>
      <c r="AG144" s="118"/>
      <c r="AH144" s="116">
        <f t="shared" si="371"/>
        <v>0</v>
      </c>
      <c r="AI144" s="117"/>
      <c r="AJ144" s="118"/>
      <c r="AK144" s="116">
        <f t="shared" si="372"/>
        <v>0</v>
      </c>
      <c r="AL144" s="117"/>
      <c r="AM144" s="118"/>
      <c r="AN144" s="115">
        <f t="shared" si="373"/>
        <v>0</v>
      </c>
      <c r="AO144" s="115">
        <f t="shared" si="374"/>
        <v>0</v>
      </c>
      <c r="AP144" s="112">
        <f t="shared" si="375"/>
        <v>0</v>
      </c>
      <c r="AQ144" s="113"/>
      <c r="AR144" s="114"/>
      <c r="AS144" s="112">
        <f t="shared" si="376"/>
        <v>0</v>
      </c>
      <c r="AT144" s="113"/>
      <c r="AU144" s="114"/>
      <c r="AV144" s="112">
        <f t="shared" si="377"/>
        <v>0</v>
      </c>
      <c r="AW144" s="113"/>
      <c r="AX144" s="114"/>
      <c r="AY144" s="112">
        <f t="shared" si="378"/>
        <v>0</v>
      </c>
      <c r="AZ144" s="113"/>
      <c r="BA144" s="114"/>
      <c r="BB144" s="115">
        <f t="shared" si="379"/>
        <v>0</v>
      </c>
      <c r="BC144" s="115">
        <f t="shared" si="380"/>
        <v>0</v>
      </c>
      <c r="BD144" s="116">
        <f t="shared" si="381"/>
        <v>0</v>
      </c>
      <c r="BE144" s="117"/>
      <c r="BF144" s="118"/>
      <c r="BG144" s="116">
        <f t="shared" si="382"/>
        <v>0</v>
      </c>
      <c r="BH144" s="117"/>
      <c r="BI144" s="118"/>
      <c r="BJ144" s="116">
        <f t="shared" si="383"/>
        <v>0</v>
      </c>
      <c r="BK144" s="117"/>
      <c r="BL144" s="118"/>
      <c r="BM144" s="116">
        <f t="shared" si="384"/>
        <v>0</v>
      </c>
      <c r="BN144" s="117"/>
      <c r="BO144" s="118"/>
      <c r="BP144" s="115">
        <f t="shared" si="385"/>
        <v>0</v>
      </c>
      <c r="BQ144" s="115">
        <f t="shared" si="386"/>
        <v>0</v>
      </c>
      <c r="BR144" s="112">
        <f t="shared" si="387"/>
        <v>0</v>
      </c>
      <c r="BS144" s="113"/>
      <c r="BT144" s="114"/>
      <c r="BU144" s="112">
        <f t="shared" si="388"/>
        <v>0</v>
      </c>
      <c r="BV144" s="113"/>
      <c r="BW144" s="114"/>
      <c r="BX144" s="112">
        <f t="shared" si="389"/>
        <v>0</v>
      </c>
      <c r="BY144" s="113"/>
      <c r="BZ144" s="114"/>
      <c r="CA144" s="112">
        <f t="shared" si="390"/>
        <v>0</v>
      </c>
      <c r="CB144" s="113"/>
      <c r="CC144" s="114"/>
      <c r="CD144" s="115">
        <f t="shared" si="391"/>
        <v>0</v>
      </c>
      <c r="CE144" s="115">
        <f t="shared" si="392"/>
        <v>0</v>
      </c>
      <c r="ED144" t="s">
        <v>102</v>
      </c>
      <c r="EE144" t="s">
        <v>90</v>
      </c>
      <c r="EF144" t="s">
        <v>141</v>
      </c>
      <c r="EG144" t="s">
        <v>345</v>
      </c>
      <c r="EH144" t="s">
        <v>251</v>
      </c>
      <c r="EI144" t="s">
        <v>349</v>
      </c>
      <c r="EJ144" t="s">
        <v>350</v>
      </c>
      <c r="EK144" t="s">
        <v>349</v>
      </c>
    </row>
    <row r="145" spans="1:141" x14ac:dyDescent="0.25">
      <c r="A145" s="89" t="str">
        <f t="shared" si="295"/>
        <v>TACMilhoRUMO</v>
      </c>
      <c r="B145" s="51" t="str">
        <f t="shared" si="360"/>
        <v>N</v>
      </c>
      <c r="C145" s="90" t="s">
        <v>102</v>
      </c>
      <c r="D145" s="90" t="s">
        <v>110</v>
      </c>
      <c r="E145" s="91" t="s">
        <v>110</v>
      </c>
      <c r="F145" s="92" t="s">
        <v>87</v>
      </c>
      <c r="G145" s="91" t="s">
        <v>91</v>
      </c>
      <c r="H145" s="93" t="s">
        <v>89</v>
      </c>
      <c r="I145" s="94">
        <v>0</v>
      </c>
      <c r="J145" s="94">
        <v>0</v>
      </c>
      <c r="K145" s="95">
        <v>0</v>
      </c>
      <c r="L145" s="94">
        <f t="shared" si="363"/>
        <v>0</v>
      </c>
      <c r="M145" s="96"/>
      <c r="N145" s="97"/>
      <c r="O145" s="98"/>
      <c r="P145" s="99"/>
      <c r="Q145" s="97">
        <f t="shared" si="364"/>
        <v>0</v>
      </c>
      <c r="R145" s="98"/>
      <c r="S145" s="99"/>
      <c r="T145" s="97">
        <f t="shared" si="365"/>
        <v>0</v>
      </c>
      <c r="U145" s="98"/>
      <c r="V145" s="100"/>
      <c r="W145" s="97">
        <f t="shared" si="366"/>
        <v>0</v>
      </c>
      <c r="X145" s="98"/>
      <c r="Y145" s="99"/>
      <c r="Z145" s="101">
        <f t="shared" si="367"/>
        <v>0</v>
      </c>
      <c r="AA145" s="101">
        <f t="shared" si="368"/>
        <v>0</v>
      </c>
      <c r="AB145" s="102">
        <f t="shared" si="369"/>
        <v>0</v>
      </c>
      <c r="AC145" s="103"/>
      <c r="AD145" s="104"/>
      <c r="AE145" s="102">
        <f t="shared" si="370"/>
        <v>0</v>
      </c>
      <c r="AF145" s="103"/>
      <c r="AG145" s="104"/>
      <c r="AH145" s="102">
        <f t="shared" si="371"/>
        <v>0</v>
      </c>
      <c r="AI145" s="103"/>
      <c r="AJ145" s="104"/>
      <c r="AK145" s="102">
        <f t="shared" si="372"/>
        <v>0</v>
      </c>
      <c r="AL145" s="103"/>
      <c r="AM145" s="104"/>
      <c r="AN145" s="101">
        <f t="shared" si="373"/>
        <v>0</v>
      </c>
      <c r="AO145" s="101">
        <f t="shared" si="374"/>
        <v>0</v>
      </c>
      <c r="AP145" s="97">
        <f t="shared" si="375"/>
        <v>0</v>
      </c>
      <c r="AQ145" s="98"/>
      <c r="AR145" s="99"/>
      <c r="AS145" s="97">
        <f t="shared" si="376"/>
        <v>0</v>
      </c>
      <c r="AT145" s="98"/>
      <c r="AU145" s="99"/>
      <c r="AV145" s="97">
        <f t="shared" si="377"/>
        <v>0</v>
      </c>
      <c r="AW145" s="98"/>
      <c r="AX145" s="100"/>
      <c r="AY145" s="97">
        <f t="shared" si="378"/>
        <v>0</v>
      </c>
      <c r="AZ145" s="98"/>
      <c r="BA145" s="99"/>
      <c r="BB145" s="101">
        <f t="shared" si="379"/>
        <v>0</v>
      </c>
      <c r="BC145" s="101">
        <f t="shared" si="380"/>
        <v>0</v>
      </c>
      <c r="BD145" s="102">
        <f t="shared" si="381"/>
        <v>0</v>
      </c>
      <c r="BE145" s="103"/>
      <c r="BF145" s="104"/>
      <c r="BG145" s="102">
        <f t="shared" si="382"/>
        <v>0</v>
      </c>
      <c r="BH145" s="103"/>
      <c r="BI145" s="104"/>
      <c r="BJ145" s="102">
        <f t="shared" si="383"/>
        <v>0</v>
      </c>
      <c r="BK145" s="103"/>
      <c r="BL145" s="104"/>
      <c r="BM145" s="102">
        <f t="shared" si="384"/>
        <v>0</v>
      </c>
      <c r="BN145" s="103"/>
      <c r="BO145" s="104"/>
      <c r="BP145" s="101">
        <f t="shared" si="385"/>
        <v>0</v>
      </c>
      <c r="BQ145" s="101">
        <f t="shared" si="386"/>
        <v>0</v>
      </c>
      <c r="BR145" s="97">
        <f t="shared" si="387"/>
        <v>0</v>
      </c>
      <c r="BS145" s="98"/>
      <c r="BT145" s="99"/>
      <c r="BU145" s="97">
        <f t="shared" si="388"/>
        <v>0</v>
      </c>
      <c r="BV145" s="98"/>
      <c r="BW145" s="99"/>
      <c r="BX145" s="97">
        <f t="shared" si="389"/>
        <v>0</v>
      </c>
      <c r="BY145" s="98"/>
      <c r="BZ145" s="100"/>
      <c r="CA145" s="97">
        <f t="shared" si="390"/>
        <v>0</v>
      </c>
      <c r="CB145" s="98"/>
      <c r="CC145" s="99"/>
      <c r="CD145" s="101">
        <f t="shared" si="391"/>
        <v>0</v>
      </c>
      <c r="CE145" s="101">
        <f t="shared" si="392"/>
        <v>0</v>
      </c>
      <c r="ED145" t="s">
        <v>102</v>
      </c>
      <c r="EE145" t="s">
        <v>89</v>
      </c>
      <c r="EF145" t="s">
        <v>141</v>
      </c>
      <c r="EG145" t="s">
        <v>351</v>
      </c>
      <c r="EH145" t="s">
        <v>246</v>
      </c>
      <c r="EI145" t="s">
        <v>352</v>
      </c>
      <c r="EJ145" t="s">
        <v>352</v>
      </c>
      <c r="EK145" t="s">
        <v>352</v>
      </c>
    </row>
    <row r="146" spans="1:141" x14ac:dyDescent="0.25">
      <c r="A146" s="89" t="str">
        <f t="shared" si="295"/>
        <v>TACMilhoMRS</v>
      </c>
      <c r="B146" s="51" t="str">
        <f t="shared" si="360"/>
        <v>N</v>
      </c>
      <c r="C146" s="105" t="s">
        <v>102</v>
      </c>
      <c r="D146" s="105" t="s">
        <v>110</v>
      </c>
      <c r="E146" s="106" t="s">
        <v>110</v>
      </c>
      <c r="F146" s="107" t="s">
        <v>87</v>
      </c>
      <c r="G146" s="106" t="s">
        <v>91</v>
      </c>
      <c r="H146" s="108" t="s">
        <v>17</v>
      </c>
      <c r="I146" s="109">
        <v>0</v>
      </c>
      <c r="J146" s="109">
        <v>0</v>
      </c>
      <c r="K146" s="110">
        <v>0</v>
      </c>
      <c r="L146" s="109">
        <f t="shared" si="363"/>
        <v>0</v>
      </c>
      <c r="M146" s="111"/>
      <c r="N146" s="112"/>
      <c r="O146" s="113"/>
      <c r="P146" s="114"/>
      <c r="Q146" s="112">
        <f t="shared" si="364"/>
        <v>0</v>
      </c>
      <c r="R146" s="113"/>
      <c r="S146" s="114"/>
      <c r="T146" s="112">
        <f t="shared" si="365"/>
        <v>0</v>
      </c>
      <c r="U146" s="113"/>
      <c r="V146" s="114"/>
      <c r="W146" s="112">
        <f t="shared" si="366"/>
        <v>0</v>
      </c>
      <c r="X146" s="113"/>
      <c r="Y146" s="114"/>
      <c r="Z146" s="115">
        <f t="shared" si="367"/>
        <v>0</v>
      </c>
      <c r="AA146" s="115">
        <f t="shared" si="368"/>
        <v>0</v>
      </c>
      <c r="AB146" s="116">
        <f t="shared" si="369"/>
        <v>0</v>
      </c>
      <c r="AC146" s="117"/>
      <c r="AD146" s="118"/>
      <c r="AE146" s="116">
        <f t="shared" si="370"/>
        <v>0</v>
      </c>
      <c r="AF146" s="117"/>
      <c r="AG146" s="118"/>
      <c r="AH146" s="116">
        <f t="shared" si="371"/>
        <v>0</v>
      </c>
      <c r="AI146" s="117"/>
      <c r="AJ146" s="118"/>
      <c r="AK146" s="116">
        <f t="shared" si="372"/>
        <v>0</v>
      </c>
      <c r="AL146" s="117"/>
      <c r="AM146" s="118"/>
      <c r="AN146" s="115">
        <f t="shared" si="373"/>
        <v>0</v>
      </c>
      <c r="AO146" s="115">
        <f t="shared" si="374"/>
        <v>0</v>
      </c>
      <c r="AP146" s="112">
        <f t="shared" si="375"/>
        <v>0</v>
      </c>
      <c r="AQ146" s="113"/>
      <c r="AR146" s="114"/>
      <c r="AS146" s="112">
        <f t="shared" si="376"/>
        <v>0</v>
      </c>
      <c r="AT146" s="113"/>
      <c r="AU146" s="114"/>
      <c r="AV146" s="112">
        <f t="shared" si="377"/>
        <v>0</v>
      </c>
      <c r="AW146" s="113"/>
      <c r="AX146" s="114"/>
      <c r="AY146" s="112">
        <f t="shared" si="378"/>
        <v>0</v>
      </c>
      <c r="AZ146" s="113"/>
      <c r="BA146" s="114"/>
      <c r="BB146" s="115">
        <f t="shared" si="379"/>
        <v>0</v>
      </c>
      <c r="BC146" s="115">
        <f t="shared" si="380"/>
        <v>0</v>
      </c>
      <c r="BD146" s="116">
        <f t="shared" si="381"/>
        <v>0</v>
      </c>
      <c r="BE146" s="117"/>
      <c r="BF146" s="118"/>
      <c r="BG146" s="116">
        <f t="shared" si="382"/>
        <v>0</v>
      </c>
      <c r="BH146" s="117"/>
      <c r="BI146" s="118"/>
      <c r="BJ146" s="116">
        <f t="shared" si="383"/>
        <v>0</v>
      </c>
      <c r="BK146" s="117"/>
      <c r="BL146" s="118"/>
      <c r="BM146" s="116">
        <f t="shared" si="384"/>
        <v>0</v>
      </c>
      <c r="BN146" s="117"/>
      <c r="BO146" s="118"/>
      <c r="BP146" s="115">
        <f t="shared" si="385"/>
        <v>0</v>
      </c>
      <c r="BQ146" s="115">
        <f t="shared" si="386"/>
        <v>0</v>
      </c>
      <c r="BR146" s="112">
        <f t="shared" si="387"/>
        <v>0</v>
      </c>
      <c r="BS146" s="113"/>
      <c r="BT146" s="114"/>
      <c r="BU146" s="112">
        <f t="shared" si="388"/>
        <v>0</v>
      </c>
      <c r="BV146" s="113"/>
      <c r="BW146" s="114"/>
      <c r="BX146" s="112">
        <f t="shared" si="389"/>
        <v>0</v>
      </c>
      <c r="BY146" s="113"/>
      <c r="BZ146" s="114"/>
      <c r="CA146" s="112">
        <f t="shared" si="390"/>
        <v>0</v>
      </c>
      <c r="CB146" s="113"/>
      <c r="CC146" s="114"/>
      <c r="CD146" s="115">
        <f t="shared" si="391"/>
        <v>0</v>
      </c>
      <c r="CE146" s="115">
        <f t="shared" si="392"/>
        <v>0</v>
      </c>
      <c r="ED146" t="s">
        <v>102</v>
      </c>
      <c r="EE146" t="s">
        <v>17</v>
      </c>
      <c r="EF146" t="s">
        <v>141</v>
      </c>
      <c r="EG146" t="s">
        <v>351</v>
      </c>
      <c r="EH146" t="s">
        <v>248</v>
      </c>
      <c r="EI146" t="s">
        <v>353</v>
      </c>
      <c r="EJ146" t="s">
        <v>348</v>
      </c>
      <c r="EK146" t="s">
        <v>353</v>
      </c>
    </row>
    <row r="147" spans="1:141" x14ac:dyDescent="0.25">
      <c r="A147" s="89" t="str">
        <f t="shared" si="295"/>
        <v>TACMilhoVLI</v>
      </c>
      <c r="B147" s="51" t="str">
        <f t="shared" si="360"/>
        <v>N</v>
      </c>
      <c r="C147" s="105" t="s">
        <v>102</v>
      </c>
      <c r="D147" s="105" t="s">
        <v>110</v>
      </c>
      <c r="E147" s="106" t="s">
        <v>110</v>
      </c>
      <c r="F147" s="107" t="s">
        <v>87</v>
      </c>
      <c r="G147" s="106" t="s">
        <v>91</v>
      </c>
      <c r="H147" s="108" t="s">
        <v>90</v>
      </c>
      <c r="I147" s="109">
        <v>0</v>
      </c>
      <c r="J147" s="109">
        <v>0</v>
      </c>
      <c r="K147" s="110">
        <v>0</v>
      </c>
      <c r="L147" s="109">
        <f t="shared" si="363"/>
        <v>0</v>
      </c>
      <c r="M147" s="111"/>
      <c r="N147" s="112"/>
      <c r="O147" s="113"/>
      <c r="P147" s="114"/>
      <c r="Q147" s="112">
        <f t="shared" si="364"/>
        <v>0</v>
      </c>
      <c r="R147" s="113"/>
      <c r="S147" s="114"/>
      <c r="T147" s="112">
        <f t="shared" si="365"/>
        <v>0</v>
      </c>
      <c r="U147" s="113"/>
      <c r="V147" s="114"/>
      <c r="W147" s="112">
        <f t="shared" si="366"/>
        <v>0</v>
      </c>
      <c r="X147" s="113"/>
      <c r="Y147" s="114"/>
      <c r="Z147" s="115">
        <f t="shared" si="367"/>
        <v>0</v>
      </c>
      <c r="AA147" s="115">
        <f t="shared" si="368"/>
        <v>0</v>
      </c>
      <c r="AB147" s="116">
        <f t="shared" si="369"/>
        <v>0</v>
      </c>
      <c r="AC147" s="117"/>
      <c r="AD147" s="118"/>
      <c r="AE147" s="116">
        <f t="shared" si="370"/>
        <v>0</v>
      </c>
      <c r="AF147" s="117"/>
      <c r="AG147" s="118"/>
      <c r="AH147" s="116">
        <f t="shared" si="371"/>
        <v>0</v>
      </c>
      <c r="AI147" s="117"/>
      <c r="AJ147" s="118"/>
      <c r="AK147" s="116">
        <f t="shared" si="372"/>
        <v>0</v>
      </c>
      <c r="AL147" s="117"/>
      <c r="AM147" s="118"/>
      <c r="AN147" s="115">
        <f t="shared" si="373"/>
        <v>0</v>
      </c>
      <c r="AO147" s="115">
        <f t="shared" si="374"/>
        <v>0</v>
      </c>
      <c r="AP147" s="112">
        <f t="shared" si="375"/>
        <v>0</v>
      </c>
      <c r="AQ147" s="113"/>
      <c r="AR147" s="114"/>
      <c r="AS147" s="112">
        <f t="shared" si="376"/>
        <v>0</v>
      </c>
      <c r="AT147" s="113"/>
      <c r="AU147" s="114"/>
      <c r="AV147" s="112">
        <f t="shared" si="377"/>
        <v>0</v>
      </c>
      <c r="AW147" s="113"/>
      <c r="AX147" s="114"/>
      <c r="AY147" s="112">
        <f t="shared" si="378"/>
        <v>0</v>
      </c>
      <c r="AZ147" s="113"/>
      <c r="BA147" s="114"/>
      <c r="BB147" s="115">
        <f t="shared" si="379"/>
        <v>0</v>
      </c>
      <c r="BC147" s="115">
        <f t="shared" si="380"/>
        <v>0</v>
      </c>
      <c r="BD147" s="116">
        <f t="shared" si="381"/>
        <v>0</v>
      </c>
      <c r="BE147" s="117"/>
      <c r="BF147" s="118"/>
      <c r="BG147" s="116">
        <f t="shared" si="382"/>
        <v>0</v>
      </c>
      <c r="BH147" s="117"/>
      <c r="BI147" s="118"/>
      <c r="BJ147" s="116">
        <f t="shared" si="383"/>
        <v>0</v>
      </c>
      <c r="BK147" s="117"/>
      <c r="BL147" s="118"/>
      <c r="BM147" s="116">
        <f t="shared" si="384"/>
        <v>0</v>
      </c>
      <c r="BN147" s="117"/>
      <c r="BO147" s="118"/>
      <c r="BP147" s="115">
        <f t="shared" si="385"/>
        <v>0</v>
      </c>
      <c r="BQ147" s="115">
        <f t="shared" si="386"/>
        <v>0</v>
      </c>
      <c r="BR147" s="112">
        <f t="shared" si="387"/>
        <v>0</v>
      </c>
      <c r="BS147" s="113"/>
      <c r="BT147" s="114"/>
      <c r="BU147" s="112">
        <f t="shared" si="388"/>
        <v>0</v>
      </c>
      <c r="BV147" s="113"/>
      <c r="BW147" s="114"/>
      <c r="BX147" s="112">
        <f t="shared" si="389"/>
        <v>0</v>
      </c>
      <c r="BY147" s="113"/>
      <c r="BZ147" s="114"/>
      <c r="CA147" s="112">
        <f t="shared" si="390"/>
        <v>0</v>
      </c>
      <c r="CB147" s="113"/>
      <c r="CC147" s="114"/>
      <c r="CD147" s="115">
        <f t="shared" si="391"/>
        <v>0</v>
      </c>
      <c r="CE147" s="115">
        <f t="shared" si="392"/>
        <v>0</v>
      </c>
      <c r="ED147" t="s">
        <v>102</v>
      </c>
      <c r="EE147" t="s">
        <v>90</v>
      </c>
      <c r="EF147" t="s">
        <v>141</v>
      </c>
      <c r="EG147" t="s">
        <v>351</v>
      </c>
      <c r="EH147" t="s">
        <v>251</v>
      </c>
      <c r="EI147" t="s">
        <v>354</v>
      </c>
      <c r="EJ147" t="s">
        <v>350</v>
      </c>
      <c r="EK147" t="s">
        <v>354</v>
      </c>
    </row>
    <row r="148" spans="1:141" x14ac:dyDescent="0.25">
      <c r="A148" s="89" t="str">
        <f t="shared" si="295"/>
        <v>TACSojaRUMO</v>
      </c>
      <c r="B148" s="51" t="str">
        <f t="shared" si="360"/>
        <v>N</v>
      </c>
      <c r="C148" s="90" t="s">
        <v>102</v>
      </c>
      <c r="D148" s="90" t="s">
        <v>110</v>
      </c>
      <c r="E148" s="91" t="s">
        <v>110</v>
      </c>
      <c r="F148" s="92" t="s">
        <v>87</v>
      </c>
      <c r="G148" s="91" t="s">
        <v>92</v>
      </c>
      <c r="H148" s="93" t="s">
        <v>89</v>
      </c>
      <c r="I148" s="94">
        <v>76</v>
      </c>
      <c r="J148" s="94">
        <v>157</v>
      </c>
      <c r="K148" s="95">
        <v>0</v>
      </c>
      <c r="L148" s="94">
        <f t="shared" si="363"/>
        <v>-157</v>
      </c>
      <c r="M148" s="96"/>
      <c r="N148" s="97"/>
      <c r="O148" s="98"/>
      <c r="P148" s="99"/>
      <c r="Q148" s="97">
        <f t="shared" si="364"/>
        <v>0</v>
      </c>
      <c r="R148" s="98"/>
      <c r="S148" s="99"/>
      <c r="T148" s="97">
        <f t="shared" si="365"/>
        <v>0</v>
      </c>
      <c r="U148" s="98"/>
      <c r="V148" s="100"/>
      <c r="W148" s="97">
        <f t="shared" si="366"/>
        <v>0</v>
      </c>
      <c r="X148" s="98"/>
      <c r="Y148" s="99"/>
      <c r="Z148" s="101">
        <f t="shared" si="367"/>
        <v>0</v>
      </c>
      <c r="AA148" s="101">
        <f t="shared" si="368"/>
        <v>0</v>
      </c>
      <c r="AB148" s="102">
        <f t="shared" si="369"/>
        <v>0</v>
      </c>
      <c r="AC148" s="103"/>
      <c r="AD148" s="104"/>
      <c r="AE148" s="102">
        <f t="shared" si="370"/>
        <v>0</v>
      </c>
      <c r="AF148" s="103"/>
      <c r="AG148" s="104"/>
      <c r="AH148" s="102">
        <f t="shared" si="371"/>
        <v>0</v>
      </c>
      <c r="AI148" s="103"/>
      <c r="AJ148" s="104"/>
      <c r="AK148" s="102">
        <f t="shared" si="372"/>
        <v>0</v>
      </c>
      <c r="AL148" s="103"/>
      <c r="AM148" s="104"/>
      <c r="AN148" s="101">
        <f t="shared" si="373"/>
        <v>0</v>
      </c>
      <c r="AO148" s="101">
        <f t="shared" si="374"/>
        <v>0</v>
      </c>
      <c r="AP148" s="97">
        <f t="shared" si="375"/>
        <v>0</v>
      </c>
      <c r="AQ148" s="98"/>
      <c r="AR148" s="99"/>
      <c r="AS148" s="97">
        <f t="shared" si="376"/>
        <v>0</v>
      </c>
      <c r="AT148" s="98"/>
      <c r="AU148" s="99"/>
      <c r="AV148" s="97">
        <f t="shared" si="377"/>
        <v>0</v>
      </c>
      <c r="AW148" s="98"/>
      <c r="AX148" s="100"/>
      <c r="AY148" s="97">
        <f t="shared" si="378"/>
        <v>0</v>
      </c>
      <c r="AZ148" s="98"/>
      <c r="BA148" s="99"/>
      <c r="BB148" s="101">
        <f t="shared" si="379"/>
        <v>0</v>
      </c>
      <c r="BC148" s="101">
        <f t="shared" si="380"/>
        <v>0</v>
      </c>
      <c r="BD148" s="102">
        <f t="shared" si="381"/>
        <v>0</v>
      </c>
      <c r="BE148" s="103"/>
      <c r="BF148" s="104"/>
      <c r="BG148" s="102">
        <f t="shared" si="382"/>
        <v>0</v>
      </c>
      <c r="BH148" s="103"/>
      <c r="BI148" s="104"/>
      <c r="BJ148" s="102">
        <f t="shared" si="383"/>
        <v>0</v>
      </c>
      <c r="BK148" s="103"/>
      <c r="BL148" s="104"/>
      <c r="BM148" s="102">
        <f t="shared" si="384"/>
        <v>0</v>
      </c>
      <c r="BN148" s="103"/>
      <c r="BO148" s="104"/>
      <c r="BP148" s="101">
        <f t="shared" si="385"/>
        <v>0</v>
      </c>
      <c r="BQ148" s="101">
        <f t="shared" si="386"/>
        <v>0</v>
      </c>
      <c r="BR148" s="97">
        <f t="shared" si="387"/>
        <v>0</v>
      </c>
      <c r="BS148" s="98"/>
      <c r="BT148" s="99"/>
      <c r="BU148" s="97">
        <f t="shared" si="388"/>
        <v>0</v>
      </c>
      <c r="BV148" s="98"/>
      <c r="BW148" s="99"/>
      <c r="BX148" s="97">
        <f t="shared" si="389"/>
        <v>0</v>
      </c>
      <c r="BY148" s="98"/>
      <c r="BZ148" s="100"/>
      <c r="CA148" s="97">
        <f t="shared" si="390"/>
        <v>0</v>
      </c>
      <c r="CB148" s="98"/>
      <c r="CC148" s="99"/>
      <c r="CD148" s="101">
        <f t="shared" si="391"/>
        <v>0</v>
      </c>
      <c r="CE148" s="101">
        <f t="shared" si="392"/>
        <v>0</v>
      </c>
      <c r="ED148" t="s">
        <v>102</v>
      </c>
      <c r="EE148" t="s">
        <v>89</v>
      </c>
      <c r="EF148" t="s">
        <v>141</v>
      </c>
      <c r="EG148" t="s">
        <v>355</v>
      </c>
      <c r="EH148" t="s">
        <v>246</v>
      </c>
      <c r="EI148" t="s">
        <v>356</v>
      </c>
      <c r="EJ148" t="s">
        <v>356</v>
      </c>
      <c r="EK148" t="s">
        <v>356</v>
      </c>
    </row>
    <row r="149" spans="1:141" x14ac:dyDescent="0.25">
      <c r="A149" s="89" t="str">
        <f t="shared" si="295"/>
        <v>TACSojaMRS</v>
      </c>
      <c r="B149" s="51" t="str">
        <f t="shared" si="360"/>
        <v>N</v>
      </c>
      <c r="C149" s="105" t="s">
        <v>102</v>
      </c>
      <c r="D149" s="105" t="s">
        <v>110</v>
      </c>
      <c r="E149" s="106" t="s">
        <v>110</v>
      </c>
      <c r="F149" s="107" t="s">
        <v>87</v>
      </c>
      <c r="G149" s="106" t="s">
        <v>92</v>
      </c>
      <c r="H149" s="108" t="s">
        <v>17</v>
      </c>
      <c r="I149" s="109">
        <v>0</v>
      </c>
      <c r="J149" s="109">
        <v>0</v>
      </c>
      <c r="K149" s="110">
        <v>0</v>
      </c>
      <c r="L149" s="109">
        <f t="shared" si="363"/>
        <v>0</v>
      </c>
      <c r="M149" s="111"/>
      <c r="N149" s="112"/>
      <c r="O149" s="113"/>
      <c r="P149" s="114"/>
      <c r="Q149" s="112">
        <f t="shared" si="364"/>
        <v>0</v>
      </c>
      <c r="R149" s="113"/>
      <c r="S149" s="114"/>
      <c r="T149" s="112">
        <f t="shared" si="365"/>
        <v>0</v>
      </c>
      <c r="U149" s="113"/>
      <c r="V149" s="114"/>
      <c r="W149" s="112">
        <f t="shared" si="366"/>
        <v>0</v>
      </c>
      <c r="X149" s="113"/>
      <c r="Y149" s="114"/>
      <c r="Z149" s="115">
        <f t="shared" si="367"/>
        <v>0</v>
      </c>
      <c r="AA149" s="115">
        <f t="shared" si="368"/>
        <v>0</v>
      </c>
      <c r="AB149" s="116">
        <f t="shared" si="369"/>
        <v>0</v>
      </c>
      <c r="AC149" s="117"/>
      <c r="AD149" s="118"/>
      <c r="AE149" s="116">
        <f t="shared" si="370"/>
        <v>0</v>
      </c>
      <c r="AF149" s="117"/>
      <c r="AG149" s="118"/>
      <c r="AH149" s="116">
        <f t="shared" si="371"/>
        <v>0</v>
      </c>
      <c r="AI149" s="117"/>
      <c r="AJ149" s="118"/>
      <c r="AK149" s="116">
        <f t="shared" si="372"/>
        <v>0</v>
      </c>
      <c r="AL149" s="117"/>
      <c r="AM149" s="118"/>
      <c r="AN149" s="115">
        <f t="shared" si="373"/>
        <v>0</v>
      </c>
      <c r="AO149" s="115">
        <f t="shared" si="374"/>
        <v>0</v>
      </c>
      <c r="AP149" s="112">
        <f t="shared" si="375"/>
        <v>0</v>
      </c>
      <c r="AQ149" s="113"/>
      <c r="AR149" s="114"/>
      <c r="AS149" s="112">
        <f t="shared" si="376"/>
        <v>0</v>
      </c>
      <c r="AT149" s="113"/>
      <c r="AU149" s="114"/>
      <c r="AV149" s="112">
        <f t="shared" si="377"/>
        <v>0</v>
      </c>
      <c r="AW149" s="113"/>
      <c r="AX149" s="114"/>
      <c r="AY149" s="112">
        <f t="shared" si="378"/>
        <v>0</v>
      </c>
      <c r="AZ149" s="113"/>
      <c r="BA149" s="114"/>
      <c r="BB149" s="115">
        <f t="shared" si="379"/>
        <v>0</v>
      </c>
      <c r="BC149" s="115">
        <f t="shared" si="380"/>
        <v>0</v>
      </c>
      <c r="BD149" s="116">
        <f t="shared" si="381"/>
        <v>0</v>
      </c>
      <c r="BE149" s="117"/>
      <c r="BF149" s="118"/>
      <c r="BG149" s="116">
        <f t="shared" si="382"/>
        <v>0</v>
      </c>
      <c r="BH149" s="117"/>
      <c r="BI149" s="118"/>
      <c r="BJ149" s="116">
        <f t="shared" si="383"/>
        <v>0</v>
      </c>
      <c r="BK149" s="117"/>
      <c r="BL149" s="118"/>
      <c r="BM149" s="116">
        <f t="shared" si="384"/>
        <v>0</v>
      </c>
      <c r="BN149" s="117"/>
      <c r="BO149" s="118"/>
      <c r="BP149" s="115">
        <f t="shared" si="385"/>
        <v>0</v>
      </c>
      <c r="BQ149" s="115">
        <f t="shared" si="386"/>
        <v>0</v>
      </c>
      <c r="BR149" s="112">
        <f t="shared" si="387"/>
        <v>0</v>
      </c>
      <c r="BS149" s="113"/>
      <c r="BT149" s="114"/>
      <c r="BU149" s="112">
        <f t="shared" si="388"/>
        <v>0</v>
      </c>
      <c r="BV149" s="113"/>
      <c r="BW149" s="114"/>
      <c r="BX149" s="112">
        <f t="shared" si="389"/>
        <v>0</v>
      </c>
      <c r="BY149" s="113"/>
      <c r="BZ149" s="114"/>
      <c r="CA149" s="112">
        <f t="shared" si="390"/>
        <v>0</v>
      </c>
      <c r="CB149" s="113"/>
      <c r="CC149" s="114"/>
      <c r="CD149" s="115">
        <f t="shared" si="391"/>
        <v>0</v>
      </c>
      <c r="CE149" s="115">
        <f t="shared" si="392"/>
        <v>0</v>
      </c>
      <c r="ED149" t="s">
        <v>102</v>
      </c>
      <c r="EE149" t="s">
        <v>17</v>
      </c>
      <c r="EF149" t="s">
        <v>141</v>
      </c>
      <c r="EG149" t="s">
        <v>355</v>
      </c>
      <c r="EH149" t="s">
        <v>248</v>
      </c>
      <c r="EI149" t="s">
        <v>357</v>
      </c>
      <c r="EJ149" t="s">
        <v>348</v>
      </c>
      <c r="EK149" t="s">
        <v>357</v>
      </c>
    </row>
    <row r="150" spans="1:141" x14ac:dyDescent="0.25">
      <c r="A150" s="89" t="str">
        <f t="shared" si="295"/>
        <v>TACSojaVLI</v>
      </c>
      <c r="B150" s="51" t="str">
        <f t="shared" si="360"/>
        <v>N</v>
      </c>
      <c r="C150" s="105" t="s">
        <v>102</v>
      </c>
      <c r="D150" s="105" t="s">
        <v>110</v>
      </c>
      <c r="E150" s="106" t="s">
        <v>110</v>
      </c>
      <c r="F150" s="107" t="s">
        <v>87</v>
      </c>
      <c r="G150" s="106" t="s">
        <v>92</v>
      </c>
      <c r="H150" s="108" t="s">
        <v>90</v>
      </c>
      <c r="I150" s="109">
        <v>0</v>
      </c>
      <c r="J150" s="109">
        <v>0</v>
      </c>
      <c r="K150" s="110">
        <v>0</v>
      </c>
      <c r="L150" s="109">
        <f t="shared" si="363"/>
        <v>0</v>
      </c>
      <c r="M150" s="111"/>
      <c r="N150" s="112"/>
      <c r="O150" s="113"/>
      <c r="P150" s="114"/>
      <c r="Q150" s="112">
        <f t="shared" si="364"/>
        <v>0</v>
      </c>
      <c r="R150" s="113"/>
      <c r="S150" s="114"/>
      <c r="T150" s="112">
        <f t="shared" si="365"/>
        <v>0</v>
      </c>
      <c r="U150" s="113"/>
      <c r="V150" s="114"/>
      <c r="W150" s="112">
        <f t="shared" si="366"/>
        <v>0</v>
      </c>
      <c r="X150" s="113"/>
      <c r="Y150" s="114"/>
      <c r="Z150" s="115">
        <f t="shared" si="367"/>
        <v>0</v>
      </c>
      <c r="AA150" s="115">
        <f t="shared" si="368"/>
        <v>0</v>
      </c>
      <c r="AB150" s="116">
        <f t="shared" si="369"/>
        <v>0</v>
      </c>
      <c r="AC150" s="117"/>
      <c r="AD150" s="118"/>
      <c r="AE150" s="116">
        <f t="shared" si="370"/>
        <v>0</v>
      </c>
      <c r="AF150" s="117"/>
      <c r="AG150" s="118"/>
      <c r="AH150" s="116">
        <f t="shared" si="371"/>
        <v>0</v>
      </c>
      <c r="AI150" s="117"/>
      <c r="AJ150" s="118"/>
      <c r="AK150" s="116">
        <f t="shared" si="372"/>
        <v>0</v>
      </c>
      <c r="AL150" s="117"/>
      <c r="AM150" s="118"/>
      <c r="AN150" s="115">
        <f t="shared" si="373"/>
        <v>0</v>
      </c>
      <c r="AO150" s="115">
        <f t="shared" si="374"/>
        <v>0</v>
      </c>
      <c r="AP150" s="112">
        <f t="shared" si="375"/>
        <v>0</v>
      </c>
      <c r="AQ150" s="113"/>
      <c r="AR150" s="114"/>
      <c r="AS150" s="112">
        <f t="shared" si="376"/>
        <v>0</v>
      </c>
      <c r="AT150" s="113"/>
      <c r="AU150" s="114"/>
      <c r="AV150" s="112">
        <f t="shared" si="377"/>
        <v>0</v>
      </c>
      <c r="AW150" s="113"/>
      <c r="AX150" s="114"/>
      <c r="AY150" s="112">
        <f t="shared" si="378"/>
        <v>0</v>
      </c>
      <c r="AZ150" s="113"/>
      <c r="BA150" s="114"/>
      <c r="BB150" s="115">
        <f t="shared" si="379"/>
        <v>0</v>
      </c>
      <c r="BC150" s="115">
        <f t="shared" si="380"/>
        <v>0</v>
      </c>
      <c r="BD150" s="116">
        <f t="shared" si="381"/>
        <v>0</v>
      </c>
      <c r="BE150" s="117"/>
      <c r="BF150" s="118"/>
      <c r="BG150" s="116">
        <f t="shared" si="382"/>
        <v>0</v>
      </c>
      <c r="BH150" s="117"/>
      <c r="BI150" s="118"/>
      <c r="BJ150" s="116">
        <f t="shared" si="383"/>
        <v>0</v>
      </c>
      <c r="BK150" s="117"/>
      <c r="BL150" s="118"/>
      <c r="BM150" s="116">
        <f t="shared" si="384"/>
        <v>0</v>
      </c>
      <c r="BN150" s="117"/>
      <c r="BO150" s="118"/>
      <c r="BP150" s="115">
        <f t="shared" si="385"/>
        <v>0</v>
      </c>
      <c r="BQ150" s="115">
        <f t="shared" si="386"/>
        <v>0</v>
      </c>
      <c r="BR150" s="112">
        <f t="shared" si="387"/>
        <v>0</v>
      </c>
      <c r="BS150" s="113"/>
      <c r="BT150" s="114"/>
      <c r="BU150" s="112">
        <f t="shared" si="388"/>
        <v>0</v>
      </c>
      <c r="BV150" s="113"/>
      <c r="BW150" s="114"/>
      <c r="BX150" s="112">
        <f t="shared" si="389"/>
        <v>0</v>
      </c>
      <c r="BY150" s="113"/>
      <c r="BZ150" s="114"/>
      <c r="CA150" s="112">
        <f t="shared" si="390"/>
        <v>0</v>
      </c>
      <c r="CB150" s="113"/>
      <c r="CC150" s="114"/>
      <c r="CD150" s="115">
        <f t="shared" si="391"/>
        <v>0</v>
      </c>
      <c r="CE150" s="115">
        <f t="shared" si="392"/>
        <v>0</v>
      </c>
      <c r="ED150" t="s">
        <v>102</v>
      </c>
      <c r="EE150" t="s">
        <v>90</v>
      </c>
      <c r="EF150" t="s">
        <v>141</v>
      </c>
      <c r="EG150" t="s">
        <v>355</v>
      </c>
      <c r="EH150" t="s">
        <v>251</v>
      </c>
      <c r="EI150" t="s">
        <v>358</v>
      </c>
      <c r="EJ150" t="s">
        <v>350</v>
      </c>
      <c r="EK150" t="s">
        <v>358</v>
      </c>
    </row>
    <row r="151" spans="1:141" x14ac:dyDescent="0.25">
      <c r="A151" s="89" t="str">
        <f t="shared" si="295"/>
        <v>TACAçúcarRUMO</v>
      </c>
      <c r="B151" s="51" t="str">
        <f t="shared" si="360"/>
        <v>N</v>
      </c>
      <c r="C151" s="90" t="s">
        <v>102</v>
      </c>
      <c r="D151" s="90" t="s">
        <v>110</v>
      </c>
      <c r="E151" s="91" t="s">
        <v>110</v>
      </c>
      <c r="F151" s="92" t="s">
        <v>96</v>
      </c>
      <c r="G151" s="91" t="s">
        <v>96</v>
      </c>
      <c r="H151" s="93" t="s">
        <v>89</v>
      </c>
      <c r="I151" s="94">
        <v>76</v>
      </c>
      <c r="J151" s="94">
        <v>157</v>
      </c>
      <c r="K151" s="95">
        <v>0</v>
      </c>
      <c r="L151" s="94">
        <f t="shared" si="363"/>
        <v>-157</v>
      </c>
      <c r="M151" s="96"/>
      <c r="N151" s="97"/>
      <c r="O151" s="98"/>
      <c r="P151" s="99"/>
      <c r="Q151" s="97">
        <f t="shared" si="364"/>
        <v>0</v>
      </c>
      <c r="R151" s="98"/>
      <c r="S151" s="99"/>
      <c r="T151" s="97">
        <f t="shared" si="365"/>
        <v>0</v>
      </c>
      <c r="U151" s="98"/>
      <c r="V151" s="100"/>
      <c r="W151" s="97">
        <f t="shared" si="366"/>
        <v>0</v>
      </c>
      <c r="X151" s="98"/>
      <c r="Y151" s="99"/>
      <c r="Z151" s="101">
        <f t="shared" si="367"/>
        <v>0</v>
      </c>
      <c r="AA151" s="101">
        <f t="shared" si="368"/>
        <v>0</v>
      </c>
      <c r="AB151" s="102">
        <f t="shared" si="369"/>
        <v>0</v>
      </c>
      <c r="AC151" s="103"/>
      <c r="AD151" s="104"/>
      <c r="AE151" s="102">
        <f t="shared" si="370"/>
        <v>0</v>
      </c>
      <c r="AF151" s="103"/>
      <c r="AG151" s="104"/>
      <c r="AH151" s="102">
        <f t="shared" si="371"/>
        <v>0</v>
      </c>
      <c r="AI151" s="103"/>
      <c r="AJ151" s="104"/>
      <c r="AK151" s="102">
        <f t="shared" si="372"/>
        <v>0</v>
      </c>
      <c r="AL151" s="103"/>
      <c r="AM151" s="104"/>
      <c r="AN151" s="101">
        <f t="shared" si="373"/>
        <v>0</v>
      </c>
      <c r="AO151" s="101">
        <f t="shared" si="374"/>
        <v>0</v>
      </c>
      <c r="AP151" s="97">
        <f t="shared" si="375"/>
        <v>0</v>
      </c>
      <c r="AQ151" s="98"/>
      <c r="AR151" s="99"/>
      <c r="AS151" s="97">
        <f t="shared" si="376"/>
        <v>0</v>
      </c>
      <c r="AT151" s="98"/>
      <c r="AU151" s="99"/>
      <c r="AV151" s="97">
        <f t="shared" si="377"/>
        <v>0</v>
      </c>
      <c r="AW151" s="98"/>
      <c r="AX151" s="100"/>
      <c r="AY151" s="97">
        <f t="shared" si="378"/>
        <v>0</v>
      </c>
      <c r="AZ151" s="98"/>
      <c r="BA151" s="99"/>
      <c r="BB151" s="101">
        <f t="shared" si="379"/>
        <v>0</v>
      </c>
      <c r="BC151" s="101">
        <f t="shared" si="380"/>
        <v>0</v>
      </c>
      <c r="BD151" s="102">
        <f t="shared" si="381"/>
        <v>0</v>
      </c>
      <c r="BE151" s="103"/>
      <c r="BF151" s="104"/>
      <c r="BG151" s="102">
        <f t="shared" si="382"/>
        <v>0</v>
      </c>
      <c r="BH151" s="103"/>
      <c r="BI151" s="104"/>
      <c r="BJ151" s="102">
        <f t="shared" si="383"/>
        <v>0</v>
      </c>
      <c r="BK151" s="103"/>
      <c r="BL151" s="104"/>
      <c r="BM151" s="102">
        <f t="shared" si="384"/>
        <v>0</v>
      </c>
      <c r="BN151" s="103"/>
      <c r="BO151" s="104"/>
      <c r="BP151" s="101">
        <f t="shared" si="385"/>
        <v>0</v>
      </c>
      <c r="BQ151" s="101">
        <f t="shared" si="386"/>
        <v>0</v>
      </c>
      <c r="BR151" s="97">
        <f t="shared" si="387"/>
        <v>0</v>
      </c>
      <c r="BS151" s="98"/>
      <c r="BT151" s="99"/>
      <c r="BU151" s="97">
        <f t="shared" si="388"/>
        <v>0</v>
      </c>
      <c r="BV151" s="98"/>
      <c r="BW151" s="99"/>
      <c r="BX151" s="97">
        <f t="shared" si="389"/>
        <v>0</v>
      </c>
      <c r="BY151" s="98"/>
      <c r="BZ151" s="100"/>
      <c r="CA151" s="97">
        <f t="shared" si="390"/>
        <v>0</v>
      </c>
      <c r="CB151" s="98"/>
      <c r="CC151" s="99"/>
      <c r="CD151" s="101">
        <f t="shared" si="391"/>
        <v>0</v>
      </c>
      <c r="CE151" s="101">
        <f t="shared" si="392"/>
        <v>0</v>
      </c>
      <c r="ED151" t="s">
        <v>102</v>
      </c>
      <c r="EE151" t="s">
        <v>89</v>
      </c>
      <c r="EF151" t="s">
        <v>143</v>
      </c>
      <c r="EG151" t="s">
        <v>359</v>
      </c>
      <c r="EH151" t="s">
        <v>263</v>
      </c>
      <c r="EI151" t="s">
        <v>360</v>
      </c>
      <c r="EJ151" t="s">
        <v>360</v>
      </c>
      <c r="EK151" t="s">
        <v>360</v>
      </c>
    </row>
    <row r="152" spans="1:141" x14ac:dyDescent="0.25">
      <c r="A152" s="89" t="str">
        <f t="shared" si="295"/>
        <v>TACAçúcarMRS</v>
      </c>
      <c r="B152" s="51" t="str">
        <f t="shared" si="360"/>
        <v>N</v>
      </c>
      <c r="C152" s="105" t="s">
        <v>102</v>
      </c>
      <c r="D152" s="105" t="s">
        <v>110</v>
      </c>
      <c r="E152" s="106" t="s">
        <v>110</v>
      </c>
      <c r="F152" s="107" t="s">
        <v>96</v>
      </c>
      <c r="G152" s="106" t="s">
        <v>96</v>
      </c>
      <c r="H152" s="108" t="s">
        <v>17</v>
      </c>
      <c r="I152" s="109">
        <v>0</v>
      </c>
      <c r="J152" s="109">
        <v>0</v>
      </c>
      <c r="K152" s="110">
        <v>0</v>
      </c>
      <c r="L152" s="109">
        <f t="shared" si="363"/>
        <v>0</v>
      </c>
      <c r="M152" s="111"/>
      <c r="N152" s="112"/>
      <c r="O152" s="113"/>
      <c r="P152" s="114"/>
      <c r="Q152" s="112">
        <f t="shared" si="364"/>
        <v>0</v>
      </c>
      <c r="R152" s="113"/>
      <c r="S152" s="114"/>
      <c r="T152" s="112">
        <f t="shared" si="365"/>
        <v>0</v>
      </c>
      <c r="U152" s="113"/>
      <c r="V152" s="114"/>
      <c r="W152" s="112">
        <f t="shared" si="366"/>
        <v>0</v>
      </c>
      <c r="X152" s="113"/>
      <c r="Y152" s="114"/>
      <c r="Z152" s="115">
        <f t="shared" si="367"/>
        <v>0</v>
      </c>
      <c r="AA152" s="115">
        <f t="shared" si="368"/>
        <v>0</v>
      </c>
      <c r="AB152" s="116">
        <f t="shared" si="369"/>
        <v>0</v>
      </c>
      <c r="AC152" s="117"/>
      <c r="AD152" s="118"/>
      <c r="AE152" s="116">
        <f t="shared" si="370"/>
        <v>0</v>
      </c>
      <c r="AF152" s="117"/>
      <c r="AG152" s="118"/>
      <c r="AH152" s="116">
        <f t="shared" si="371"/>
        <v>0</v>
      </c>
      <c r="AI152" s="117"/>
      <c r="AJ152" s="118"/>
      <c r="AK152" s="116">
        <f t="shared" si="372"/>
        <v>0</v>
      </c>
      <c r="AL152" s="117"/>
      <c r="AM152" s="118"/>
      <c r="AN152" s="115">
        <f t="shared" si="373"/>
        <v>0</v>
      </c>
      <c r="AO152" s="115">
        <f t="shared" si="374"/>
        <v>0</v>
      </c>
      <c r="AP152" s="112">
        <f t="shared" si="375"/>
        <v>0</v>
      </c>
      <c r="AQ152" s="113"/>
      <c r="AR152" s="114"/>
      <c r="AS152" s="112">
        <f t="shared" si="376"/>
        <v>0</v>
      </c>
      <c r="AT152" s="113"/>
      <c r="AU152" s="114"/>
      <c r="AV152" s="112">
        <f t="shared" si="377"/>
        <v>0</v>
      </c>
      <c r="AW152" s="113"/>
      <c r="AX152" s="114"/>
      <c r="AY152" s="112">
        <f t="shared" si="378"/>
        <v>0</v>
      </c>
      <c r="AZ152" s="113"/>
      <c r="BA152" s="114"/>
      <c r="BB152" s="115">
        <f t="shared" si="379"/>
        <v>0</v>
      </c>
      <c r="BC152" s="115">
        <f t="shared" si="380"/>
        <v>0</v>
      </c>
      <c r="BD152" s="116">
        <f t="shared" si="381"/>
        <v>0</v>
      </c>
      <c r="BE152" s="117"/>
      <c r="BF152" s="118"/>
      <c r="BG152" s="116">
        <f t="shared" si="382"/>
        <v>0</v>
      </c>
      <c r="BH152" s="117"/>
      <c r="BI152" s="118"/>
      <c r="BJ152" s="116">
        <f t="shared" si="383"/>
        <v>0</v>
      </c>
      <c r="BK152" s="117"/>
      <c r="BL152" s="118"/>
      <c r="BM152" s="116">
        <f t="shared" si="384"/>
        <v>0</v>
      </c>
      <c r="BN152" s="117"/>
      <c r="BO152" s="118"/>
      <c r="BP152" s="115">
        <f t="shared" si="385"/>
        <v>0</v>
      </c>
      <c r="BQ152" s="115">
        <f t="shared" si="386"/>
        <v>0</v>
      </c>
      <c r="BR152" s="112">
        <f t="shared" si="387"/>
        <v>0</v>
      </c>
      <c r="BS152" s="113"/>
      <c r="BT152" s="114"/>
      <c r="BU152" s="112">
        <f t="shared" si="388"/>
        <v>0</v>
      </c>
      <c r="BV152" s="113"/>
      <c r="BW152" s="114"/>
      <c r="BX152" s="112">
        <f t="shared" si="389"/>
        <v>0</v>
      </c>
      <c r="BY152" s="113"/>
      <c r="BZ152" s="114"/>
      <c r="CA152" s="112">
        <f t="shared" si="390"/>
        <v>0</v>
      </c>
      <c r="CB152" s="113"/>
      <c r="CC152" s="114"/>
      <c r="CD152" s="115">
        <f t="shared" si="391"/>
        <v>0</v>
      </c>
      <c r="CE152" s="115">
        <f t="shared" si="392"/>
        <v>0</v>
      </c>
      <c r="ED152" t="s">
        <v>102</v>
      </c>
      <c r="EE152" t="s">
        <v>17</v>
      </c>
      <c r="EF152" t="s">
        <v>143</v>
      </c>
      <c r="EG152" t="s">
        <v>359</v>
      </c>
      <c r="EH152" t="s">
        <v>265</v>
      </c>
      <c r="EI152" t="s">
        <v>361</v>
      </c>
      <c r="EJ152" t="s">
        <v>348</v>
      </c>
      <c r="EK152" t="s">
        <v>361</v>
      </c>
    </row>
    <row r="153" spans="1:141" x14ac:dyDescent="0.25">
      <c r="A153" s="89" t="str">
        <f t="shared" si="295"/>
        <v>TACAçúcarVLI</v>
      </c>
      <c r="B153" s="51" t="str">
        <f t="shared" si="360"/>
        <v>N</v>
      </c>
      <c r="C153" s="105" t="s">
        <v>102</v>
      </c>
      <c r="D153" s="105" t="s">
        <v>110</v>
      </c>
      <c r="E153" s="106" t="s">
        <v>110</v>
      </c>
      <c r="F153" s="107" t="s">
        <v>96</v>
      </c>
      <c r="G153" s="106" t="s">
        <v>96</v>
      </c>
      <c r="H153" s="108" t="s">
        <v>90</v>
      </c>
      <c r="I153" s="109">
        <v>0</v>
      </c>
      <c r="J153" s="109">
        <v>0</v>
      </c>
      <c r="K153" s="110">
        <v>0</v>
      </c>
      <c r="L153" s="109">
        <f t="shared" si="363"/>
        <v>0</v>
      </c>
      <c r="M153" s="111"/>
      <c r="N153" s="112"/>
      <c r="O153" s="113"/>
      <c r="P153" s="114"/>
      <c r="Q153" s="112">
        <f t="shared" si="364"/>
        <v>0</v>
      </c>
      <c r="R153" s="113"/>
      <c r="S153" s="114"/>
      <c r="T153" s="112">
        <f t="shared" si="365"/>
        <v>0</v>
      </c>
      <c r="U153" s="113"/>
      <c r="V153" s="114"/>
      <c r="W153" s="112">
        <f t="shared" si="366"/>
        <v>0</v>
      </c>
      <c r="X153" s="113"/>
      <c r="Y153" s="114"/>
      <c r="Z153" s="115">
        <f t="shared" si="367"/>
        <v>0</v>
      </c>
      <c r="AA153" s="115">
        <f t="shared" si="368"/>
        <v>0</v>
      </c>
      <c r="AB153" s="116">
        <f t="shared" si="369"/>
        <v>0</v>
      </c>
      <c r="AC153" s="117"/>
      <c r="AD153" s="118"/>
      <c r="AE153" s="116">
        <f t="shared" si="370"/>
        <v>0</v>
      </c>
      <c r="AF153" s="117"/>
      <c r="AG153" s="118"/>
      <c r="AH153" s="116">
        <f t="shared" si="371"/>
        <v>0</v>
      </c>
      <c r="AI153" s="117"/>
      <c r="AJ153" s="118"/>
      <c r="AK153" s="116">
        <f t="shared" si="372"/>
        <v>0</v>
      </c>
      <c r="AL153" s="117"/>
      <c r="AM153" s="118"/>
      <c r="AN153" s="115">
        <f t="shared" si="373"/>
        <v>0</v>
      </c>
      <c r="AO153" s="115">
        <f t="shared" si="374"/>
        <v>0</v>
      </c>
      <c r="AP153" s="112">
        <f t="shared" si="375"/>
        <v>0</v>
      </c>
      <c r="AQ153" s="113"/>
      <c r="AR153" s="114"/>
      <c r="AS153" s="112">
        <f t="shared" si="376"/>
        <v>0</v>
      </c>
      <c r="AT153" s="113"/>
      <c r="AU153" s="114"/>
      <c r="AV153" s="112">
        <f t="shared" si="377"/>
        <v>0</v>
      </c>
      <c r="AW153" s="113"/>
      <c r="AX153" s="114"/>
      <c r="AY153" s="112">
        <f t="shared" si="378"/>
        <v>0</v>
      </c>
      <c r="AZ153" s="113"/>
      <c r="BA153" s="114"/>
      <c r="BB153" s="115">
        <f t="shared" si="379"/>
        <v>0</v>
      </c>
      <c r="BC153" s="115">
        <f t="shared" si="380"/>
        <v>0</v>
      </c>
      <c r="BD153" s="116">
        <f t="shared" si="381"/>
        <v>0</v>
      </c>
      <c r="BE153" s="117"/>
      <c r="BF153" s="118"/>
      <c r="BG153" s="116">
        <f t="shared" si="382"/>
        <v>0</v>
      </c>
      <c r="BH153" s="117"/>
      <c r="BI153" s="118"/>
      <c r="BJ153" s="116">
        <f t="shared" si="383"/>
        <v>0</v>
      </c>
      <c r="BK153" s="117"/>
      <c r="BL153" s="118"/>
      <c r="BM153" s="116">
        <f t="shared" si="384"/>
        <v>0</v>
      </c>
      <c r="BN153" s="117"/>
      <c r="BO153" s="118"/>
      <c r="BP153" s="115">
        <f t="shared" si="385"/>
        <v>0</v>
      </c>
      <c r="BQ153" s="115">
        <f t="shared" si="386"/>
        <v>0</v>
      </c>
      <c r="BR153" s="112">
        <f t="shared" si="387"/>
        <v>0</v>
      </c>
      <c r="BS153" s="113"/>
      <c r="BT153" s="114"/>
      <c r="BU153" s="112">
        <f t="shared" si="388"/>
        <v>0</v>
      </c>
      <c r="BV153" s="113"/>
      <c r="BW153" s="114"/>
      <c r="BX153" s="112">
        <f t="shared" si="389"/>
        <v>0</v>
      </c>
      <c r="BY153" s="113"/>
      <c r="BZ153" s="114"/>
      <c r="CA153" s="112">
        <f t="shared" si="390"/>
        <v>0</v>
      </c>
      <c r="CB153" s="113"/>
      <c r="CC153" s="114"/>
      <c r="CD153" s="115">
        <f t="shared" si="391"/>
        <v>0</v>
      </c>
      <c r="CE153" s="115">
        <f t="shared" si="392"/>
        <v>0</v>
      </c>
      <c r="ED153" t="s">
        <v>102</v>
      </c>
      <c r="EE153" t="s">
        <v>90</v>
      </c>
      <c r="EF153" t="s">
        <v>143</v>
      </c>
      <c r="EG153" t="s">
        <v>359</v>
      </c>
      <c r="EH153" t="s">
        <v>267</v>
      </c>
      <c r="EI153" t="s">
        <v>362</v>
      </c>
      <c r="EJ153" t="s">
        <v>350</v>
      </c>
      <c r="EK153" t="s">
        <v>362</v>
      </c>
    </row>
    <row r="154" spans="1:141" x14ac:dyDescent="0.25">
      <c r="A154" s="89" t="str">
        <f t="shared" si="295"/>
        <v>TOTAL</v>
      </c>
      <c r="B154" s="51" t="str">
        <f t="shared" si="360"/>
        <v>N</v>
      </c>
      <c r="C154" s="120" t="s">
        <v>93</v>
      </c>
      <c r="D154" s="120" t="s">
        <v>93</v>
      </c>
      <c r="E154" s="121"/>
      <c r="F154" s="122"/>
      <c r="G154" s="121"/>
      <c r="H154" s="123"/>
      <c r="I154" s="124">
        <v>126</v>
      </c>
      <c r="J154" s="124">
        <v>207</v>
      </c>
      <c r="K154" s="124">
        <f>SUM(K142:K153)</f>
        <v>0</v>
      </c>
      <c r="L154" s="124">
        <v>13</v>
      </c>
      <c r="M154" s="125">
        <f ca="1">SUMIFS(M:M,$D:$D,$D153,$H:$H,"RUMO")</f>
        <v>0</v>
      </c>
      <c r="N154" s="126">
        <f t="shared" ref="N154:BY154" si="393">SUM(N142:N153)</f>
        <v>0</v>
      </c>
      <c r="O154" s="127">
        <f t="shared" si="393"/>
        <v>0</v>
      </c>
      <c r="P154" s="128">
        <f t="shared" si="393"/>
        <v>0</v>
      </c>
      <c r="Q154" s="129">
        <f t="shared" si="393"/>
        <v>0</v>
      </c>
      <c r="R154" s="130">
        <f t="shared" si="393"/>
        <v>0</v>
      </c>
      <c r="S154" s="128">
        <f t="shared" si="393"/>
        <v>0</v>
      </c>
      <c r="T154" s="129">
        <f t="shared" si="393"/>
        <v>0</v>
      </c>
      <c r="U154" s="130">
        <f t="shared" si="393"/>
        <v>0</v>
      </c>
      <c r="V154" s="128">
        <f t="shared" si="393"/>
        <v>0</v>
      </c>
      <c r="W154" s="129">
        <f t="shared" si="393"/>
        <v>0</v>
      </c>
      <c r="X154" s="130">
        <f t="shared" si="393"/>
        <v>0</v>
      </c>
      <c r="Y154" s="128">
        <f t="shared" si="393"/>
        <v>0</v>
      </c>
      <c r="Z154" s="128">
        <f t="shared" si="393"/>
        <v>0</v>
      </c>
      <c r="AA154" s="128">
        <f t="shared" si="393"/>
        <v>0</v>
      </c>
      <c r="AB154" s="131">
        <f t="shared" si="393"/>
        <v>0</v>
      </c>
      <c r="AC154" s="132">
        <f t="shared" si="393"/>
        <v>0</v>
      </c>
      <c r="AD154" s="133">
        <f t="shared" si="393"/>
        <v>0</v>
      </c>
      <c r="AE154" s="131">
        <f t="shared" si="393"/>
        <v>0</v>
      </c>
      <c r="AF154" s="132">
        <f t="shared" si="393"/>
        <v>0</v>
      </c>
      <c r="AG154" s="133">
        <f t="shared" si="393"/>
        <v>0</v>
      </c>
      <c r="AH154" s="131">
        <f t="shared" si="393"/>
        <v>0</v>
      </c>
      <c r="AI154" s="132">
        <f t="shared" si="393"/>
        <v>0</v>
      </c>
      <c r="AJ154" s="133">
        <f t="shared" si="393"/>
        <v>0</v>
      </c>
      <c r="AK154" s="131">
        <f t="shared" si="393"/>
        <v>0</v>
      </c>
      <c r="AL154" s="132">
        <f t="shared" si="393"/>
        <v>0</v>
      </c>
      <c r="AM154" s="133">
        <f t="shared" si="393"/>
        <v>0</v>
      </c>
      <c r="AN154" s="133">
        <f t="shared" si="393"/>
        <v>0</v>
      </c>
      <c r="AO154" s="133">
        <f t="shared" si="393"/>
        <v>0</v>
      </c>
      <c r="AP154" s="126">
        <f t="shared" si="393"/>
        <v>0</v>
      </c>
      <c r="AQ154" s="127">
        <f t="shared" si="393"/>
        <v>0</v>
      </c>
      <c r="AR154" s="128">
        <f t="shared" si="393"/>
        <v>0</v>
      </c>
      <c r="AS154" s="126">
        <f t="shared" si="393"/>
        <v>0</v>
      </c>
      <c r="AT154" s="127">
        <f t="shared" si="393"/>
        <v>0</v>
      </c>
      <c r="AU154" s="128">
        <f t="shared" si="393"/>
        <v>0</v>
      </c>
      <c r="AV154" s="126">
        <f t="shared" si="393"/>
        <v>0</v>
      </c>
      <c r="AW154" s="127">
        <f t="shared" si="393"/>
        <v>0</v>
      </c>
      <c r="AX154" s="128">
        <f t="shared" si="393"/>
        <v>0</v>
      </c>
      <c r="AY154" s="126">
        <f t="shared" si="393"/>
        <v>0</v>
      </c>
      <c r="AZ154" s="127">
        <f t="shared" si="393"/>
        <v>0</v>
      </c>
      <c r="BA154" s="128">
        <f t="shared" si="393"/>
        <v>0</v>
      </c>
      <c r="BB154" s="128">
        <f t="shared" si="393"/>
        <v>0</v>
      </c>
      <c r="BC154" s="128">
        <f t="shared" si="393"/>
        <v>0</v>
      </c>
      <c r="BD154" s="131">
        <f t="shared" si="393"/>
        <v>0</v>
      </c>
      <c r="BE154" s="132">
        <f t="shared" si="393"/>
        <v>0</v>
      </c>
      <c r="BF154" s="133">
        <f t="shared" si="393"/>
        <v>0</v>
      </c>
      <c r="BG154" s="131">
        <f t="shared" si="393"/>
        <v>0</v>
      </c>
      <c r="BH154" s="132">
        <f t="shared" si="393"/>
        <v>0</v>
      </c>
      <c r="BI154" s="133">
        <f t="shared" si="393"/>
        <v>0</v>
      </c>
      <c r="BJ154" s="131">
        <f t="shared" si="393"/>
        <v>0</v>
      </c>
      <c r="BK154" s="132">
        <f t="shared" si="393"/>
        <v>0</v>
      </c>
      <c r="BL154" s="133">
        <f t="shared" si="393"/>
        <v>0</v>
      </c>
      <c r="BM154" s="131">
        <f t="shared" si="393"/>
        <v>0</v>
      </c>
      <c r="BN154" s="132">
        <f t="shared" si="393"/>
        <v>0</v>
      </c>
      <c r="BO154" s="133">
        <f t="shared" si="393"/>
        <v>0</v>
      </c>
      <c r="BP154" s="133">
        <f t="shared" si="393"/>
        <v>0</v>
      </c>
      <c r="BQ154" s="133">
        <f t="shared" si="393"/>
        <v>0</v>
      </c>
      <c r="BR154" s="126">
        <f t="shared" si="393"/>
        <v>0</v>
      </c>
      <c r="BS154" s="127">
        <f t="shared" si="393"/>
        <v>0</v>
      </c>
      <c r="BT154" s="128">
        <f t="shared" si="393"/>
        <v>0</v>
      </c>
      <c r="BU154" s="126">
        <f t="shared" si="393"/>
        <v>0</v>
      </c>
      <c r="BV154" s="127">
        <f t="shared" si="393"/>
        <v>0</v>
      </c>
      <c r="BW154" s="128">
        <f t="shared" si="393"/>
        <v>0</v>
      </c>
      <c r="BX154" s="126">
        <f t="shared" si="393"/>
        <v>0</v>
      </c>
      <c r="BY154" s="127">
        <f t="shared" si="393"/>
        <v>0</v>
      </c>
      <c r="BZ154" s="128">
        <f t="shared" ref="BZ154:CE154" si="394">SUM(BZ142:BZ153)</f>
        <v>0</v>
      </c>
      <c r="CA154" s="126">
        <f t="shared" si="394"/>
        <v>0</v>
      </c>
      <c r="CB154" s="127">
        <f t="shared" si="394"/>
        <v>0</v>
      </c>
      <c r="CC154" s="128">
        <f t="shared" si="394"/>
        <v>0</v>
      </c>
      <c r="CD154" s="128">
        <f t="shared" si="394"/>
        <v>0</v>
      </c>
      <c r="CE154" s="128">
        <f t="shared" si="394"/>
        <v>0</v>
      </c>
      <c r="EE154" t="s">
        <v>142</v>
      </c>
      <c r="EG154" t="s">
        <v>169</v>
      </c>
    </row>
    <row r="155" spans="1:141" x14ac:dyDescent="0.25">
      <c r="A155" s="89" t="str">
        <f t="shared" si="295"/>
        <v>T12AFareloRUMO</v>
      </c>
      <c r="B155" s="51" t="str">
        <f t="shared" si="360"/>
        <v>N</v>
      </c>
      <c r="C155" s="90" t="s">
        <v>102</v>
      </c>
      <c r="D155" s="90" t="s">
        <v>111</v>
      </c>
      <c r="E155" s="91" t="s">
        <v>111</v>
      </c>
      <c r="F155" s="92" t="s">
        <v>87</v>
      </c>
      <c r="G155" s="91" t="s">
        <v>88</v>
      </c>
      <c r="H155" s="93" t="s">
        <v>89</v>
      </c>
      <c r="I155" s="94">
        <v>0</v>
      </c>
      <c r="J155" s="94">
        <v>0</v>
      </c>
      <c r="K155" s="95">
        <v>0</v>
      </c>
      <c r="L155" s="94">
        <f t="shared" ref="L155:L166" si="395">IF(K155="","",K155-J155)</f>
        <v>0</v>
      </c>
      <c r="M155" s="96"/>
      <c r="N155" s="97"/>
      <c r="O155" s="98"/>
      <c r="P155" s="99"/>
      <c r="Q155" s="97">
        <f t="shared" ref="Q155:Q166" si="396">N155+O155-P155</f>
        <v>0</v>
      </c>
      <c r="R155" s="98"/>
      <c r="S155" s="99"/>
      <c r="T155" s="97">
        <f t="shared" ref="T155:T166" si="397">Q155+R155-S155</f>
        <v>0</v>
      </c>
      <c r="U155" s="98"/>
      <c r="V155" s="100"/>
      <c r="W155" s="97">
        <f t="shared" ref="W155:W166" si="398">T155+U155-V155</f>
        <v>0</v>
      </c>
      <c r="X155" s="98"/>
      <c r="Y155" s="99"/>
      <c r="Z155" s="101">
        <f t="shared" ref="Z155:Z166" si="399">N155+O155+R155+U155+X155</f>
        <v>0</v>
      </c>
      <c r="AA155" s="101">
        <f t="shared" ref="AA155:AA166" si="400">P155+S155+V155+Y155</f>
        <v>0</v>
      </c>
      <c r="AB155" s="102">
        <f t="shared" ref="AB155:AB166" si="401">Z155-AA155</f>
        <v>0</v>
      </c>
      <c r="AC155" s="103"/>
      <c r="AD155" s="104"/>
      <c r="AE155" s="102">
        <f t="shared" ref="AE155:AE166" si="402">AB155+AC155-AD155</f>
        <v>0</v>
      </c>
      <c r="AF155" s="103"/>
      <c r="AG155" s="104"/>
      <c r="AH155" s="102">
        <f t="shared" ref="AH155:AH166" si="403">AE155+AF155-AG155</f>
        <v>0</v>
      </c>
      <c r="AI155" s="103"/>
      <c r="AJ155" s="104"/>
      <c r="AK155" s="102">
        <f t="shared" ref="AK155:AK166" si="404">AH155+AI155-AJ155</f>
        <v>0</v>
      </c>
      <c r="AL155" s="103"/>
      <c r="AM155" s="104"/>
      <c r="AN155" s="101">
        <f t="shared" ref="AN155:AN166" si="405">AB155+AC155+AF155+AI155+AL155</f>
        <v>0</v>
      </c>
      <c r="AO155" s="101">
        <f t="shared" ref="AO155:AO166" si="406">AD155+AG155+AJ155+AM155</f>
        <v>0</v>
      </c>
      <c r="AP155" s="97">
        <f t="shared" ref="AP155:AP166" si="407">AN155-AO155</f>
        <v>0</v>
      </c>
      <c r="AQ155" s="98"/>
      <c r="AR155" s="99"/>
      <c r="AS155" s="97">
        <f t="shared" ref="AS155:AS166" si="408">AP155+AQ155-AR155</f>
        <v>0</v>
      </c>
      <c r="AT155" s="98"/>
      <c r="AU155" s="100"/>
      <c r="AV155" s="97">
        <f t="shared" ref="AV155:AV166" si="409">AS155+AT155-AU155</f>
        <v>0</v>
      </c>
      <c r="AW155" s="98"/>
      <c r="AX155" s="100"/>
      <c r="AY155" s="97">
        <f t="shared" ref="AY155:AY166" si="410">AV155+AW155-AX155</f>
        <v>0</v>
      </c>
      <c r="AZ155" s="98"/>
      <c r="BA155" s="99"/>
      <c r="BB155" s="101">
        <f t="shared" ref="BB155:BB166" si="411">AP155+AQ155+AT155+AW155+AZ155</f>
        <v>0</v>
      </c>
      <c r="BC155" s="101">
        <f t="shared" ref="BC155:BC166" si="412">AR155+AU155+AX155+BA155</f>
        <v>0</v>
      </c>
      <c r="BD155" s="102">
        <f t="shared" ref="BD155:BD166" si="413">BB155-BC155</f>
        <v>0</v>
      </c>
      <c r="BE155" s="103"/>
      <c r="BF155" s="104"/>
      <c r="BG155" s="102">
        <f t="shared" ref="BG155:BG166" si="414">BD155+BE155-BF155</f>
        <v>0</v>
      </c>
      <c r="BH155" s="103"/>
      <c r="BI155" s="104"/>
      <c r="BJ155" s="102">
        <f t="shared" ref="BJ155:BJ166" si="415">BG155+BH155-BI155</f>
        <v>0</v>
      </c>
      <c r="BK155" s="103"/>
      <c r="BL155" s="104"/>
      <c r="BM155" s="102">
        <f t="shared" ref="BM155:BM166" si="416">BJ155+BK155-BL155</f>
        <v>0</v>
      </c>
      <c r="BN155" s="103"/>
      <c r="BO155" s="104"/>
      <c r="BP155" s="101">
        <f t="shared" ref="BP155:BP166" si="417">BD155+BE155+BH155+BK155+BN155</f>
        <v>0</v>
      </c>
      <c r="BQ155" s="101">
        <f t="shared" ref="BQ155:BQ166" si="418">BF155+BI155+BL155+BO155</f>
        <v>0</v>
      </c>
      <c r="BR155" s="97">
        <f t="shared" ref="BR155:BR166" si="419">BP155-BQ155</f>
        <v>0</v>
      </c>
      <c r="BS155" s="98"/>
      <c r="BT155" s="99"/>
      <c r="BU155" s="97">
        <f t="shared" ref="BU155:BU166" si="420">BR155+BS155-BT155</f>
        <v>0</v>
      </c>
      <c r="BV155" s="98"/>
      <c r="BW155" s="99"/>
      <c r="BX155" s="97">
        <f t="shared" ref="BX155:BX166" si="421">BU155+BV155-BW155</f>
        <v>0</v>
      </c>
      <c r="BY155" s="98"/>
      <c r="BZ155" s="100"/>
      <c r="CA155" s="97">
        <f t="shared" ref="CA155:CA166" si="422">BX155+BY155-BZ155</f>
        <v>0</v>
      </c>
      <c r="CB155" s="98"/>
      <c r="CC155" s="99"/>
      <c r="CD155" s="101">
        <f t="shared" ref="CD155:CD166" si="423">BR155+BS155+BV155+BY155+CB155</f>
        <v>0</v>
      </c>
      <c r="CE155" s="101">
        <f t="shared" ref="CE155:CE166" si="424">BT155+BW155+BZ155+CC155</f>
        <v>0</v>
      </c>
      <c r="ED155" t="s">
        <v>102</v>
      </c>
      <c r="EE155" t="s">
        <v>89</v>
      </c>
      <c r="EF155" t="s">
        <v>141</v>
      </c>
      <c r="EG155" t="s">
        <v>363</v>
      </c>
      <c r="EH155" t="s">
        <v>246</v>
      </c>
      <c r="EI155" t="s">
        <v>364</v>
      </c>
      <c r="EJ155" t="s">
        <v>364</v>
      </c>
      <c r="EK155" t="s">
        <v>364</v>
      </c>
    </row>
    <row r="156" spans="1:141" x14ac:dyDescent="0.25">
      <c r="A156" s="89" t="str">
        <f t="shared" si="295"/>
        <v>T12AFareloMRS</v>
      </c>
      <c r="B156" s="51" t="str">
        <f t="shared" si="360"/>
        <v>N</v>
      </c>
      <c r="C156" s="105" t="s">
        <v>102</v>
      </c>
      <c r="D156" s="105" t="s">
        <v>111</v>
      </c>
      <c r="E156" s="106" t="s">
        <v>111</v>
      </c>
      <c r="F156" s="107" t="s">
        <v>87</v>
      </c>
      <c r="G156" s="106" t="s">
        <v>88</v>
      </c>
      <c r="H156" s="108" t="s">
        <v>17</v>
      </c>
      <c r="I156" s="109">
        <v>0</v>
      </c>
      <c r="J156" s="109">
        <v>0</v>
      </c>
      <c r="K156" s="110">
        <v>0</v>
      </c>
      <c r="L156" s="109">
        <f t="shared" si="395"/>
        <v>0</v>
      </c>
      <c r="M156" s="111"/>
      <c r="N156" s="112"/>
      <c r="O156" s="113"/>
      <c r="P156" s="114"/>
      <c r="Q156" s="112">
        <f t="shared" si="396"/>
        <v>0</v>
      </c>
      <c r="R156" s="113"/>
      <c r="S156" s="114"/>
      <c r="T156" s="112">
        <f t="shared" si="397"/>
        <v>0</v>
      </c>
      <c r="U156" s="113"/>
      <c r="V156" s="114"/>
      <c r="W156" s="112">
        <f t="shared" si="398"/>
        <v>0</v>
      </c>
      <c r="X156" s="113"/>
      <c r="Y156" s="114"/>
      <c r="Z156" s="115">
        <f t="shared" si="399"/>
        <v>0</v>
      </c>
      <c r="AA156" s="115">
        <f t="shared" si="400"/>
        <v>0</v>
      </c>
      <c r="AB156" s="116">
        <f t="shared" si="401"/>
        <v>0</v>
      </c>
      <c r="AC156" s="117"/>
      <c r="AD156" s="118"/>
      <c r="AE156" s="116">
        <f t="shared" si="402"/>
        <v>0</v>
      </c>
      <c r="AF156" s="117"/>
      <c r="AG156" s="118"/>
      <c r="AH156" s="116">
        <f t="shared" si="403"/>
        <v>0</v>
      </c>
      <c r="AI156" s="117"/>
      <c r="AJ156" s="118"/>
      <c r="AK156" s="116">
        <f t="shared" si="404"/>
        <v>0</v>
      </c>
      <c r="AL156" s="117"/>
      <c r="AM156" s="118"/>
      <c r="AN156" s="115">
        <f t="shared" si="405"/>
        <v>0</v>
      </c>
      <c r="AO156" s="115">
        <f t="shared" si="406"/>
        <v>0</v>
      </c>
      <c r="AP156" s="112">
        <f t="shared" si="407"/>
        <v>0</v>
      </c>
      <c r="AQ156" s="113"/>
      <c r="AR156" s="114"/>
      <c r="AS156" s="112">
        <f t="shared" si="408"/>
        <v>0</v>
      </c>
      <c r="AT156" s="113"/>
      <c r="AU156" s="114"/>
      <c r="AV156" s="112">
        <f t="shared" si="409"/>
        <v>0</v>
      </c>
      <c r="AW156" s="113"/>
      <c r="AX156" s="114"/>
      <c r="AY156" s="112">
        <f t="shared" si="410"/>
        <v>0</v>
      </c>
      <c r="AZ156" s="113"/>
      <c r="BA156" s="114"/>
      <c r="BB156" s="115">
        <f t="shared" si="411"/>
        <v>0</v>
      </c>
      <c r="BC156" s="115">
        <f t="shared" si="412"/>
        <v>0</v>
      </c>
      <c r="BD156" s="116">
        <f t="shared" si="413"/>
        <v>0</v>
      </c>
      <c r="BE156" s="117"/>
      <c r="BF156" s="118"/>
      <c r="BG156" s="116">
        <f t="shared" si="414"/>
        <v>0</v>
      </c>
      <c r="BH156" s="117"/>
      <c r="BI156" s="118"/>
      <c r="BJ156" s="116">
        <f t="shared" si="415"/>
        <v>0</v>
      </c>
      <c r="BK156" s="117"/>
      <c r="BL156" s="118"/>
      <c r="BM156" s="116">
        <f t="shared" si="416"/>
        <v>0</v>
      </c>
      <c r="BN156" s="117"/>
      <c r="BO156" s="118"/>
      <c r="BP156" s="115">
        <f t="shared" si="417"/>
        <v>0</v>
      </c>
      <c r="BQ156" s="115">
        <f t="shared" si="418"/>
        <v>0</v>
      </c>
      <c r="BR156" s="112">
        <f t="shared" si="419"/>
        <v>0</v>
      </c>
      <c r="BS156" s="113"/>
      <c r="BT156" s="114"/>
      <c r="BU156" s="112">
        <f t="shared" si="420"/>
        <v>0</v>
      </c>
      <c r="BV156" s="113"/>
      <c r="BW156" s="114"/>
      <c r="BX156" s="112">
        <f t="shared" si="421"/>
        <v>0</v>
      </c>
      <c r="BY156" s="113"/>
      <c r="BZ156" s="114"/>
      <c r="CA156" s="112">
        <f t="shared" si="422"/>
        <v>0</v>
      </c>
      <c r="CB156" s="113"/>
      <c r="CC156" s="114"/>
      <c r="CD156" s="115">
        <f t="shared" si="423"/>
        <v>0</v>
      </c>
      <c r="CE156" s="115">
        <f t="shared" si="424"/>
        <v>0</v>
      </c>
      <c r="ED156" t="s">
        <v>102</v>
      </c>
      <c r="EE156" t="s">
        <v>17</v>
      </c>
      <c r="EF156" t="s">
        <v>141</v>
      </c>
      <c r="EG156" t="s">
        <v>363</v>
      </c>
      <c r="EH156" t="s">
        <v>248</v>
      </c>
      <c r="EI156" t="s">
        <v>365</v>
      </c>
      <c r="EJ156" t="s">
        <v>366</v>
      </c>
      <c r="EK156" t="s">
        <v>365</v>
      </c>
    </row>
    <row r="157" spans="1:141" x14ac:dyDescent="0.25">
      <c r="A157" s="89" t="str">
        <f t="shared" si="295"/>
        <v>T12AFareloVLI</v>
      </c>
      <c r="B157" s="51" t="str">
        <f t="shared" si="360"/>
        <v>N</v>
      </c>
      <c r="C157" s="105" t="s">
        <v>102</v>
      </c>
      <c r="D157" s="105" t="s">
        <v>111</v>
      </c>
      <c r="E157" s="106" t="s">
        <v>111</v>
      </c>
      <c r="F157" s="107" t="s">
        <v>87</v>
      </c>
      <c r="G157" s="106" t="s">
        <v>88</v>
      </c>
      <c r="H157" s="108" t="s">
        <v>90</v>
      </c>
      <c r="I157" s="109">
        <v>0</v>
      </c>
      <c r="J157" s="109">
        <v>0</v>
      </c>
      <c r="K157" s="110">
        <v>0</v>
      </c>
      <c r="L157" s="109">
        <f t="shared" si="395"/>
        <v>0</v>
      </c>
      <c r="M157" s="111"/>
      <c r="N157" s="112"/>
      <c r="O157" s="113"/>
      <c r="P157" s="114"/>
      <c r="Q157" s="112">
        <f t="shared" si="396"/>
        <v>0</v>
      </c>
      <c r="R157" s="113"/>
      <c r="S157" s="114"/>
      <c r="T157" s="112">
        <f t="shared" si="397"/>
        <v>0</v>
      </c>
      <c r="U157" s="113"/>
      <c r="V157" s="114"/>
      <c r="W157" s="112">
        <f t="shared" si="398"/>
        <v>0</v>
      </c>
      <c r="X157" s="113"/>
      <c r="Y157" s="114"/>
      <c r="Z157" s="115">
        <f t="shared" si="399"/>
        <v>0</v>
      </c>
      <c r="AA157" s="115">
        <f t="shared" si="400"/>
        <v>0</v>
      </c>
      <c r="AB157" s="116">
        <f t="shared" si="401"/>
        <v>0</v>
      </c>
      <c r="AC157" s="117"/>
      <c r="AD157" s="118"/>
      <c r="AE157" s="116">
        <f t="shared" si="402"/>
        <v>0</v>
      </c>
      <c r="AF157" s="117"/>
      <c r="AG157" s="118"/>
      <c r="AH157" s="116">
        <f t="shared" si="403"/>
        <v>0</v>
      </c>
      <c r="AI157" s="117"/>
      <c r="AJ157" s="118"/>
      <c r="AK157" s="116">
        <f t="shared" si="404"/>
        <v>0</v>
      </c>
      <c r="AL157" s="117"/>
      <c r="AM157" s="118"/>
      <c r="AN157" s="115">
        <f t="shared" si="405"/>
        <v>0</v>
      </c>
      <c r="AO157" s="115">
        <f t="shared" si="406"/>
        <v>0</v>
      </c>
      <c r="AP157" s="112">
        <f t="shared" si="407"/>
        <v>0</v>
      </c>
      <c r="AQ157" s="113"/>
      <c r="AR157" s="114"/>
      <c r="AS157" s="112">
        <f t="shared" si="408"/>
        <v>0</v>
      </c>
      <c r="AT157" s="113"/>
      <c r="AU157" s="114"/>
      <c r="AV157" s="112">
        <f t="shared" si="409"/>
        <v>0</v>
      </c>
      <c r="AW157" s="113"/>
      <c r="AX157" s="114"/>
      <c r="AY157" s="112">
        <f t="shared" si="410"/>
        <v>0</v>
      </c>
      <c r="AZ157" s="113"/>
      <c r="BA157" s="114"/>
      <c r="BB157" s="115">
        <f t="shared" si="411"/>
        <v>0</v>
      </c>
      <c r="BC157" s="115">
        <f t="shared" si="412"/>
        <v>0</v>
      </c>
      <c r="BD157" s="116">
        <f t="shared" si="413"/>
        <v>0</v>
      </c>
      <c r="BE157" s="117"/>
      <c r="BF157" s="118"/>
      <c r="BG157" s="116">
        <f t="shared" si="414"/>
        <v>0</v>
      </c>
      <c r="BH157" s="117"/>
      <c r="BI157" s="118"/>
      <c r="BJ157" s="116">
        <f t="shared" si="415"/>
        <v>0</v>
      </c>
      <c r="BK157" s="117"/>
      <c r="BL157" s="118"/>
      <c r="BM157" s="116">
        <f t="shared" si="416"/>
        <v>0</v>
      </c>
      <c r="BN157" s="117"/>
      <c r="BO157" s="118"/>
      <c r="BP157" s="115">
        <f t="shared" si="417"/>
        <v>0</v>
      </c>
      <c r="BQ157" s="115">
        <f t="shared" si="418"/>
        <v>0</v>
      </c>
      <c r="BR157" s="112">
        <f t="shared" si="419"/>
        <v>0</v>
      </c>
      <c r="BS157" s="113"/>
      <c r="BT157" s="114"/>
      <c r="BU157" s="112">
        <f t="shared" si="420"/>
        <v>0</v>
      </c>
      <c r="BV157" s="113"/>
      <c r="BW157" s="114"/>
      <c r="BX157" s="112">
        <f t="shared" si="421"/>
        <v>0</v>
      </c>
      <c r="BY157" s="113"/>
      <c r="BZ157" s="114"/>
      <c r="CA157" s="112">
        <f t="shared" si="422"/>
        <v>0</v>
      </c>
      <c r="CB157" s="113"/>
      <c r="CC157" s="114"/>
      <c r="CD157" s="115">
        <f t="shared" si="423"/>
        <v>0</v>
      </c>
      <c r="CE157" s="115">
        <f t="shared" si="424"/>
        <v>0</v>
      </c>
      <c r="ED157" t="s">
        <v>102</v>
      </c>
      <c r="EE157" t="s">
        <v>90</v>
      </c>
      <c r="EF157" t="s">
        <v>141</v>
      </c>
      <c r="EG157" t="s">
        <v>363</v>
      </c>
      <c r="EH157" t="s">
        <v>251</v>
      </c>
      <c r="EI157" t="s">
        <v>367</v>
      </c>
      <c r="EJ157" t="s">
        <v>368</v>
      </c>
      <c r="EK157" t="s">
        <v>367</v>
      </c>
    </row>
    <row r="158" spans="1:141" x14ac:dyDescent="0.25">
      <c r="A158" s="89" t="str">
        <f t="shared" si="295"/>
        <v>T12AMilhoRUMO</v>
      </c>
      <c r="B158" s="51" t="str">
        <f t="shared" si="360"/>
        <v>N</v>
      </c>
      <c r="C158" s="90" t="s">
        <v>102</v>
      </c>
      <c r="D158" s="90" t="s">
        <v>111</v>
      </c>
      <c r="E158" s="91" t="s">
        <v>111</v>
      </c>
      <c r="F158" s="92" t="s">
        <v>87</v>
      </c>
      <c r="G158" s="91" t="s">
        <v>91</v>
      </c>
      <c r="H158" s="93" t="s">
        <v>89</v>
      </c>
      <c r="I158" s="94">
        <v>0</v>
      </c>
      <c r="J158" s="94">
        <v>0</v>
      </c>
      <c r="K158" s="95">
        <v>0</v>
      </c>
      <c r="L158" s="94">
        <f t="shared" si="395"/>
        <v>0</v>
      </c>
      <c r="M158" s="96"/>
      <c r="N158" s="97"/>
      <c r="O158" s="98"/>
      <c r="P158" s="99"/>
      <c r="Q158" s="97">
        <f t="shared" si="396"/>
        <v>0</v>
      </c>
      <c r="R158" s="98"/>
      <c r="S158" s="99"/>
      <c r="T158" s="97">
        <f t="shared" si="397"/>
        <v>0</v>
      </c>
      <c r="U158" s="98"/>
      <c r="V158" s="100"/>
      <c r="W158" s="97">
        <f t="shared" si="398"/>
        <v>0</v>
      </c>
      <c r="X158" s="98"/>
      <c r="Y158" s="99"/>
      <c r="Z158" s="101">
        <f t="shared" si="399"/>
        <v>0</v>
      </c>
      <c r="AA158" s="101">
        <f t="shared" si="400"/>
        <v>0</v>
      </c>
      <c r="AB158" s="102">
        <f t="shared" si="401"/>
        <v>0</v>
      </c>
      <c r="AC158" s="103"/>
      <c r="AD158" s="104"/>
      <c r="AE158" s="102">
        <f t="shared" si="402"/>
        <v>0</v>
      </c>
      <c r="AF158" s="103"/>
      <c r="AG158" s="104"/>
      <c r="AH158" s="102">
        <f t="shared" si="403"/>
        <v>0</v>
      </c>
      <c r="AI158" s="103"/>
      <c r="AJ158" s="104"/>
      <c r="AK158" s="102">
        <f t="shared" si="404"/>
        <v>0</v>
      </c>
      <c r="AL158" s="103"/>
      <c r="AM158" s="104"/>
      <c r="AN158" s="101">
        <f t="shared" si="405"/>
        <v>0</v>
      </c>
      <c r="AO158" s="101">
        <f t="shared" si="406"/>
        <v>0</v>
      </c>
      <c r="AP158" s="97">
        <f t="shared" si="407"/>
        <v>0</v>
      </c>
      <c r="AQ158" s="98"/>
      <c r="AR158" s="99"/>
      <c r="AS158" s="97">
        <f t="shared" si="408"/>
        <v>0</v>
      </c>
      <c r="AT158" s="98"/>
      <c r="AU158" s="99"/>
      <c r="AV158" s="97">
        <f t="shared" si="409"/>
        <v>0</v>
      </c>
      <c r="AW158" s="98"/>
      <c r="AX158" s="100"/>
      <c r="AY158" s="97">
        <f t="shared" si="410"/>
        <v>0</v>
      </c>
      <c r="AZ158" s="98"/>
      <c r="BA158" s="99"/>
      <c r="BB158" s="101">
        <f t="shared" si="411"/>
        <v>0</v>
      </c>
      <c r="BC158" s="101">
        <f t="shared" si="412"/>
        <v>0</v>
      </c>
      <c r="BD158" s="102">
        <f t="shared" si="413"/>
        <v>0</v>
      </c>
      <c r="BE158" s="103"/>
      <c r="BF158" s="104"/>
      <c r="BG158" s="102">
        <f t="shared" si="414"/>
        <v>0</v>
      </c>
      <c r="BH158" s="103"/>
      <c r="BI158" s="104"/>
      <c r="BJ158" s="102">
        <f t="shared" si="415"/>
        <v>0</v>
      </c>
      <c r="BK158" s="103"/>
      <c r="BL158" s="104"/>
      <c r="BM158" s="102">
        <f t="shared" si="416"/>
        <v>0</v>
      </c>
      <c r="BN158" s="103"/>
      <c r="BO158" s="104"/>
      <c r="BP158" s="101">
        <f t="shared" si="417"/>
        <v>0</v>
      </c>
      <c r="BQ158" s="101">
        <f t="shared" si="418"/>
        <v>0</v>
      </c>
      <c r="BR158" s="97">
        <f t="shared" si="419"/>
        <v>0</v>
      </c>
      <c r="BS158" s="98"/>
      <c r="BT158" s="99"/>
      <c r="BU158" s="97">
        <f t="shared" si="420"/>
        <v>0</v>
      </c>
      <c r="BV158" s="98"/>
      <c r="BW158" s="99"/>
      <c r="BX158" s="97">
        <f t="shared" si="421"/>
        <v>0</v>
      </c>
      <c r="BY158" s="98"/>
      <c r="BZ158" s="100"/>
      <c r="CA158" s="97">
        <f t="shared" si="422"/>
        <v>0</v>
      </c>
      <c r="CB158" s="98"/>
      <c r="CC158" s="99"/>
      <c r="CD158" s="101">
        <f t="shared" si="423"/>
        <v>0</v>
      </c>
      <c r="CE158" s="101">
        <f t="shared" si="424"/>
        <v>0</v>
      </c>
      <c r="ED158" t="s">
        <v>102</v>
      </c>
      <c r="EE158" t="s">
        <v>89</v>
      </c>
      <c r="EF158" t="s">
        <v>141</v>
      </c>
      <c r="EG158" t="s">
        <v>369</v>
      </c>
      <c r="EH158" t="s">
        <v>246</v>
      </c>
      <c r="EI158" t="s">
        <v>370</v>
      </c>
      <c r="EJ158" t="s">
        <v>370</v>
      </c>
      <c r="EK158" t="s">
        <v>370</v>
      </c>
    </row>
    <row r="159" spans="1:141" x14ac:dyDescent="0.25">
      <c r="A159" s="89" t="str">
        <f t="shared" si="295"/>
        <v>T12AMilhoMRS</v>
      </c>
      <c r="B159" s="51" t="str">
        <f t="shared" si="360"/>
        <v>N</v>
      </c>
      <c r="C159" s="105" t="s">
        <v>102</v>
      </c>
      <c r="D159" s="105" t="s">
        <v>111</v>
      </c>
      <c r="E159" s="106" t="s">
        <v>111</v>
      </c>
      <c r="F159" s="107" t="s">
        <v>87</v>
      </c>
      <c r="G159" s="106" t="s">
        <v>91</v>
      </c>
      <c r="H159" s="108" t="s">
        <v>17</v>
      </c>
      <c r="I159" s="109">
        <v>0</v>
      </c>
      <c r="J159" s="109">
        <v>0</v>
      </c>
      <c r="K159" s="110">
        <v>0</v>
      </c>
      <c r="L159" s="109">
        <f t="shared" si="395"/>
        <v>0</v>
      </c>
      <c r="M159" s="111"/>
      <c r="N159" s="112"/>
      <c r="O159" s="113"/>
      <c r="P159" s="114"/>
      <c r="Q159" s="112">
        <f t="shared" si="396"/>
        <v>0</v>
      </c>
      <c r="R159" s="113"/>
      <c r="S159" s="114"/>
      <c r="T159" s="112">
        <f t="shared" si="397"/>
        <v>0</v>
      </c>
      <c r="U159" s="113"/>
      <c r="V159" s="114"/>
      <c r="W159" s="112">
        <f t="shared" si="398"/>
        <v>0</v>
      </c>
      <c r="X159" s="113"/>
      <c r="Y159" s="114"/>
      <c r="Z159" s="115">
        <f t="shared" si="399"/>
        <v>0</v>
      </c>
      <c r="AA159" s="115">
        <f t="shared" si="400"/>
        <v>0</v>
      </c>
      <c r="AB159" s="116">
        <f t="shared" si="401"/>
        <v>0</v>
      </c>
      <c r="AC159" s="117"/>
      <c r="AD159" s="118"/>
      <c r="AE159" s="116">
        <f t="shared" si="402"/>
        <v>0</v>
      </c>
      <c r="AF159" s="117"/>
      <c r="AG159" s="118"/>
      <c r="AH159" s="116">
        <f t="shared" si="403"/>
        <v>0</v>
      </c>
      <c r="AI159" s="117"/>
      <c r="AJ159" s="118"/>
      <c r="AK159" s="116">
        <f t="shared" si="404"/>
        <v>0</v>
      </c>
      <c r="AL159" s="117"/>
      <c r="AM159" s="118"/>
      <c r="AN159" s="115">
        <f t="shared" si="405"/>
        <v>0</v>
      </c>
      <c r="AO159" s="115">
        <f t="shared" si="406"/>
        <v>0</v>
      </c>
      <c r="AP159" s="112">
        <f t="shared" si="407"/>
        <v>0</v>
      </c>
      <c r="AQ159" s="113"/>
      <c r="AR159" s="114"/>
      <c r="AS159" s="112">
        <f t="shared" si="408"/>
        <v>0</v>
      </c>
      <c r="AT159" s="113"/>
      <c r="AU159" s="114"/>
      <c r="AV159" s="112">
        <f t="shared" si="409"/>
        <v>0</v>
      </c>
      <c r="AW159" s="113"/>
      <c r="AX159" s="114"/>
      <c r="AY159" s="112">
        <f t="shared" si="410"/>
        <v>0</v>
      </c>
      <c r="AZ159" s="113"/>
      <c r="BA159" s="114"/>
      <c r="BB159" s="115">
        <f t="shared" si="411"/>
        <v>0</v>
      </c>
      <c r="BC159" s="115">
        <f t="shared" si="412"/>
        <v>0</v>
      </c>
      <c r="BD159" s="116">
        <f t="shared" si="413"/>
        <v>0</v>
      </c>
      <c r="BE159" s="117"/>
      <c r="BF159" s="118"/>
      <c r="BG159" s="116">
        <f t="shared" si="414"/>
        <v>0</v>
      </c>
      <c r="BH159" s="117"/>
      <c r="BI159" s="118"/>
      <c r="BJ159" s="116">
        <f t="shared" si="415"/>
        <v>0</v>
      </c>
      <c r="BK159" s="117"/>
      <c r="BL159" s="118"/>
      <c r="BM159" s="116">
        <f t="shared" si="416"/>
        <v>0</v>
      </c>
      <c r="BN159" s="117"/>
      <c r="BO159" s="118"/>
      <c r="BP159" s="115">
        <f t="shared" si="417"/>
        <v>0</v>
      </c>
      <c r="BQ159" s="115">
        <f t="shared" si="418"/>
        <v>0</v>
      </c>
      <c r="BR159" s="112">
        <f t="shared" si="419"/>
        <v>0</v>
      </c>
      <c r="BS159" s="113"/>
      <c r="BT159" s="114"/>
      <c r="BU159" s="112">
        <f t="shared" si="420"/>
        <v>0</v>
      </c>
      <c r="BV159" s="113"/>
      <c r="BW159" s="114"/>
      <c r="BX159" s="112">
        <f t="shared" si="421"/>
        <v>0</v>
      </c>
      <c r="BY159" s="113"/>
      <c r="BZ159" s="114"/>
      <c r="CA159" s="112">
        <f t="shared" si="422"/>
        <v>0</v>
      </c>
      <c r="CB159" s="113"/>
      <c r="CC159" s="114"/>
      <c r="CD159" s="115">
        <f t="shared" si="423"/>
        <v>0</v>
      </c>
      <c r="CE159" s="115">
        <f t="shared" si="424"/>
        <v>0</v>
      </c>
      <c r="ED159" t="s">
        <v>102</v>
      </c>
      <c r="EE159" t="s">
        <v>17</v>
      </c>
      <c r="EF159" t="s">
        <v>141</v>
      </c>
      <c r="EG159" t="s">
        <v>369</v>
      </c>
      <c r="EH159" t="s">
        <v>248</v>
      </c>
      <c r="EI159" t="s">
        <v>371</v>
      </c>
      <c r="EJ159" t="s">
        <v>366</v>
      </c>
      <c r="EK159" t="s">
        <v>371</v>
      </c>
    </row>
    <row r="160" spans="1:141" x14ac:dyDescent="0.25">
      <c r="A160" s="89" t="str">
        <f t="shared" si="295"/>
        <v>T12AMilhoVLI</v>
      </c>
      <c r="B160" s="51" t="str">
        <f t="shared" si="360"/>
        <v>N</v>
      </c>
      <c r="C160" s="105" t="s">
        <v>102</v>
      </c>
      <c r="D160" s="105" t="s">
        <v>111</v>
      </c>
      <c r="E160" s="106" t="s">
        <v>111</v>
      </c>
      <c r="F160" s="107" t="s">
        <v>87</v>
      </c>
      <c r="G160" s="106" t="s">
        <v>91</v>
      </c>
      <c r="H160" s="108" t="s">
        <v>90</v>
      </c>
      <c r="I160" s="109">
        <v>0</v>
      </c>
      <c r="J160" s="109">
        <v>0</v>
      </c>
      <c r="K160" s="110">
        <v>0</v>
      </c>
      <c r="L160" s="109">
        <f t="shared" si="395"/>
        <v>0</v>
      </c>
      <c r="M160" s="111"/>
      <c r="N160" s="112"/>
      <c r="O160" s="113"/>
      <c r="P160" s="114"/>
      <c r="Q160" s="112">
        <f t="shared" si="396"/>
        <v>0</v>
      </c>
      <c r="R160" s="113"/>
      <c r="S160" s="114"/>
      <c r="T160" s="112">
        <f t="shared" si="397"/>
        <v>0</v>
      </c>
      <c r="U160" s="113"/>
      <c r="V160" s="114"/>
      <c r="W160" s="112">
        <f t="shared" si="398"/>
        <v>0</v>
      </c>
      <c r="X160" s="113"/>
      <c r="Y160" s="114"/>
      <c r="Z160" s="115">
        <f t="shared" si="399"/>
        <v>0</v>
      </c>
      <c r="AA160" s="115">
        <f t="shared" si="400"/>
        <v>0</v>
      </c>
      <c r="AB160" s="116">
        <f t="shared" si="401"/>
        <v>0</v>
      </c>
      <c r="AC160" s="117"/>
      <c r="AD160" s="118"/>
      <c r="AE160" s="116">
        <f t="shared" si="402"/>
        <v>0</v>
      </c>
      <c r="AF160" s="117"/>
      <c r="AG160" s="118"/>
      <c r="AH160" s="116">
        <f t="shared" si="403"/>
        <v>0</v>
      </c>
      <c r="AI160" s="117"/>
      <c r="AJ160" s="118"/>
      <c r="AK160" s="116">
        <f t="shared" si="404"/>
        <v>0</v>
      </c>
      <c r="AL160" s="117"/>
      <c r="AM160" s="118"/>
      <c r="AN160" s="115">
        <f t="shared" si="405"/>
        <v>0</v>
      </c>
      <c r="AO160" s="115">
        <f t="shared" si="406"/>
        <v>0</v>
      </c>
      <c r="AP160" s="112">
        <f t="shared" si="407"/>
        <v>0</v>
      </c>
      <c r="AQ160" s="113"/>
      <c r="AR160" s="114"/>
      <c r="AS160" s="112">
        <f t="shared" si="408"/>
        <v>0</v>
      </c>
      <c r="AT160" s="113"/>
      <c r="AU160" s="114"/>
      <c r="AV160" s="112">
        <f t="shared" si="409"/>
        <v>0</v>
      </c>
      <c r="AW160" s="113"/>
      <c r="AX160" s="114"/>
      <c r="AY160" s="112">
        <f t="shared" si="410"/>
        <v>0</v>
      </c>
      <c r="AZ160" s="113"/>
      <c r="BA160" s="114"/>
      <c r="BB160" s="115">
        <f t="shared" si="411"/>
        <v>0</v>
      </c>
      <c r="BC160" s="115">
        <f t="shared" si="412"/>
        <v>0</v>
      </c>
      <c r="BD160" s="116">
        <f t="shared" si="413"/>
        <v>0</v>
      </c>
      <c r="BE160" s="117"/>
      <c r="BF160" s="118"/>
      <c r="BG160" s="116">
        <f t="shared" si="414"/>
        <v>0</v>
      </c>
      <c r="BH160" s="117"/>
      <c r="BI160" s="118"/>
      <c r="BJ160" s="116">
        <f t="shared" si="415"/>
        <v>0</v>
      </c>
      <c r="BK160" s="117"/>
      <c r="BL160" s="118"/>
      <c r="BM160" s="116">
        <f t="shared" si="416"/>
        <v>0</v>
      </c>
      <c r="BN160" s="117"/>
      <c r="BO160" s="118"/>
      <c r="BP160" s="115">
        <f t="shared" si="417"/>
        <v>0</v>
      </c>
      <c r="BQ160" s="115">
        <f t="shared" si="418"/>
        <v>0</v>
      </c>
      <c r="BR160" s="112">
        <f t="shared" si="419"/>
        <v>0</v>
      </c>
      <c r="BS160" s="113"/>
      <c r="BT160" s="114"/>
      <c r="BU160" s="112">
        <f t="shared" si="420"/>
        <v>0</v>
      </c>
      <c r="BV160" s="113"/>
      <c r="BW160" s="114"/>
      <c r="BX160" s="112">
        <f t="shared" si="421"/>
        <v>0</v>
      </c>
      <c r="BY160" s="113"/>
      <c r="BZ160" s="114"/>
      <c r="CA160" s="112">
        <f t="shared" si="422"/>
        <v>0</v>
      </c>
      <c r="CB160" s="113"/>
      <c r="CC160" s="114"/>
      <c r="CD160" s="115">
        <f t="shared" si="423"/>
        <v>0</v>
      </c>
      <c r="CE160" s="115">
        <f t="shared" si="424"/>
        <v>0</v>
      </c>
      <c r="ED160" t="s">
        <v>102</v>
      </c>
      <c r="EE160" t="s">
        <v>90</v>
      </c>
      <c r="EF160" t="s">
        <v>141</v>
      </c>
      <c r="EG160" t="s">
        <v>369</v>
      </c>
      <c r="EH160" t="s">
        <v>251</v>
      </c>
      <c r="EI160" t="s">
        <v>372</v>
      </c>
      <c r="EJ160" t="s">
        <v>368</v>
      </c>
      <c r="EK160" t="s">
        <v>372</v>
      </c>
    </row>
    <row r="161" spans="1:141" x14ac:dyDescent="0.25">
      <c r="A161" s="89" t="str">
        <f t="shared" si="295"/>
        <v>T12ASojaRUMO</v>
      </c>
      <c r="B161" s="51" t="str">
        <f t="shared" si="360"/>
        <v>N</v>
      </c>
      <c r="C161" s="90" t="s">
        <v>102</v>
      </c>
      <c r="D161" s="90" t="s">
        <v>111</v>
      </c>
      <c r="E161" s="91" t="s">
        <v>111</v>
      </c>
      <c r="F161" s="92" t="s">
        <v>87</v>
      </c>
      <c r="G161" s="91" t="s">
        <v>92</v>
      </c>
      <c r="H161" s="93" t="s">
        <v>89</v>
      </c>
      <c r="I161" s="94">
        <v>0</v>
      </c>
      <c r="J161" s="94">
        <v>0</v>
      </c>
      <c r="K161" s="95">
        <v>0</v>
      </c>
      <c r="L161" s="94">
        <f t="shared" si="395"/>
        <v>0</v>
      </c>
      <c r="M161" s="96"/>
      <c r="N161" s="97"/>
      <c r="O161" s="98"/>
      <c r="P161" s="99"/>
      <c r="Q161" s="97">
        <f t="shared" si="396"/>
        <v>0</v>
      </c>
      <c r="R161" s="98"/>
      <c r="S161" s="99"/>
      <c r="T161" s="97">
        <f t="shared" si="397"/>
        <v>0</v>
      </c>
      <c r="U161" s="98"/>
      <c r="V161" s="100"/>
      <c r="W161" s="97">
        <f t="shared" si="398"/>
        <v>0</v>
      </c>
      <c r="X161" s="98"/>
      <c r="Y161" s="99"/>
      <c r="Z161" s="101">
        <f t="shared" si="399"/>
        <v>0</v>
      </c>
      <c r="AA161" s="101">
        <f t="shared" si="400"/>
        <v>0</v>
      </c>
      <c r="AB161" s="102">
        <f t="shared" si="401"/>
        <v>0</v>
      </c>
      <c r="AC161" s="103"/>
      <c r="AD161" s="104"/>
      <c r="AE161" s="102">
        <f t="shared" si="402"/>
        <v>0</v>
      </c>
      <c r="AF161" s="103"/>
      <c r="AG161" s="104"/>
      <c r="AH161" s="102">
        <f t="shared" si="403"/>
        <v>0</v>
      </c>
      <c r="AI161" s="103"/>
      <c r="AJ161" s="104"/>
      <c r="AK161" s="102">
        <f t="shared" si="404"/>
        <v>0</v>
      </c>
      <c r="AL161" s="103"/>
      <c r="AM161" s="104"/>
      <c r="AN161" s="101">
        <f t="shared" si="405"/>
        <v>0</v>
      </c>
      <c r="AO161" s="101">
        <f t="shared" si="406"/>
        <v>0</v>
      </c>
      <c r="AP161" s="97">
        <f t="shared" si="407"/>
        <v>0</v>
      </c>
      <c r="AQ161" s="98"/>
      <c r="AR161" s="99"/>
      <c r="AS161" s="97">
        <f t="shared" si="408"/>
        <v>0</v>
      </c>
      <c r="AT161" s="98"/>
      <c r="AU161" s="99"/>
      <c r="AV161" s="97">
        <f t="shared" si="409"/>
        <v>0</v>
      </c>
      <c r="AW161" s="98"/>
      <c r="AX161" s="100"/>
      <c r="AY161" s="97">
        <f t="shared" si="410"/>
        <v>0</v>
      </c>
      <c r="AZ161" s="98"/>
      <c r="BA161" s="99"/>
      <c r="BB161" s="101">
        <f t="shared" si="411"/>
        <v>0</v>
      </c>
      <c r="BC161" s="101">
        <f t="shared" si="412"/>
        <v>0</v>
      </c>
      <c r="BD161" s="102">
        <f t="shared" si="413"/>
        <v>0</v>
      </c>
      <c r="BE161" s="103"/>
      <c r="BF161" s="104"/>
      <c r="BG161" s="102">
        <f t="shared" si="414"/>
        <v>0</v>
      </c>
      <c r="BH161" s="103"/>
      <c r="BI161" s="104"/>
      <c r="BJ161" s="102">
        <f t="shared" si="415"/>
        <v>0</v>
      </c>
      <c r="BK161" s="103"/>
      <c r="BL161" s="104"/>
      <c r="BM161" s="102">
        <f t="shared" si="416"/>
        <v>0</v>
      </c>
      <c r="BN161" s="103"/>
      <c r="BO161" s="104"/>
      <c r="BP161" s="101">
        <f t="shared" si="417"/>
        <v>0</v>
      </c>
      <c r="BQ161" s="101">
        <f t="shared" si="418"/>
        <v>0</v>
      </c>
      <c r="BR161" s="97">
        <f t="shared" si="419"/>
        <v>0</v>
      </c>
      <c r="BS161" s="98"/>
      <c r="BT161" s="99"/>
      <c r="BU161" s="97">
        <f t="shared" si="420"/>
        <v>0</v>
      </c>
      <c r="BV161" s="98"/>
      <c r="BW161" s="99"/>
      <c r="BX161" s="97">
        <f t="shared" si="421"/>
        <v>0</v>
      </c>
      <c r="BY161" s="98"/>
      <c r="BZ161" s="100"/>
      <c r="CA161" s="97">
        <f t="shared" si="422"/>
        <v>0</v>
      </c>
      <c r="CB161" s="98"/>
      <c r="CC161" s="99"/>
      <c r="CD161" s="101">
        <f t="shared" si="423"/>
        <v>0</v>
      </c>
      <c r="CE161" s="101">
        <f t="shared" si="424"/>
        <v>0</v>
      </c>
      <c r="ED161" t="s">
        <v>102</v>
      </c>
      <c r="EE161" t="s">
        <v>89</v>
      </c>
      <c r="EF161" t="s">
        <v>141</v>
      </c>
      <c r="EG161" t="s">
        <v>373</v>
      </c>
      <c r="EH161" t="s">
        <v>246</v>
      </c>
      <c r="EI161" t="s">
        <v>374</v>
      </c>
      <c r="EJ161" t="s">
        <v>374</v>
      </c>
      <c r="EK161" t="s">
        <v>374</v>
      </c>
    </row>
    <row r="162" spans="1:141" x14ac:dyDescent="0.25">
      <c r="A162" s="89" t="str">
        <f t="shared" si="295"/>
        <v>T12ASojaMRS</v>
      </c>
      <c r="B162" s="51" t="str">
        <f t="shared" si="360"/>
        <v>N</v>
      </c>
      <c r="C162" s="105" t="s">
        <v>102</v>
      </c>
      <c r="D162" s="105" t="s">
        <v>111</v>
      </c>
      <c r="E162" s="106" t="s">
        <v>111</v>
      </c>
      <c r="F162" s="107" t="s">
        <v>87</v>
      </c>
      <c r="G162" s="106" t="s">
        <v>92</v>
      </c>
      <c r="H162" s="108" t="s">
        <v>17</v>
      </c>
      <c r="I162" s="109">
        <v>0</v>
      </c>
      <c r="J162" s="109">
        <v>0</v>
      </c>
      <c r="K162" s="110">
        <v>0</v>
      </c>
      <c r="L162" s="109">
        <f t="shared" si="395"/>
        <v>0</v>
      </c>
      <c r="M162" s="111"/>
      <c r="N162" s="112"/>
      <c r="O162" s="113"/>
      <c r="P162" s="114"/>
      <c r="Q162" s="112">
        <f t="shared" si="396"/>
        <v>0</v>
      </c>
      <c r="R162" s="113"/>
      <c r="S162" s="114"/>
      <c r="T162" s="112">
        <f t="shared" si="397"/>
        <v>0</v>
      </c>
      <c r="U162" s="113"/>
      <c r="V162" s="114"/>
      <c r="W162" s="112">
        <f t="shared" si="398"/>
        <v>0</v>
      </c>
      <c r="X162" s="113"/>
      <c r="Y162" s="114"/>
      <c r="Z162" s="115">
        <f t="shared" si="399"/>
        <v>0</v>
      </c>
      <c r="AA162" s="115">
        <f t="shared" si="400"/>
        <v>0</v>
      </c>
      <c r="AB162" s="116">
        <f t="shared" si="401"/>
        <v>0</v>
      </c>
      <c r="AC162" s="117"/>
      <c r="AD162" s="118"/>
      <c r="AE162" s="116">
        <f t="shared" si="402"/>
        <v>0</v>
      </c>
      <c r="AF162" s="117"/>
      <c r="AG162" s="118"/>
      <c r="AH162" s="116">
        <f t="shared" si="403"/>
        <v>0</v>
      </c>
      <c r="AI162" s="117"/>
      <c r="AJ162" s="118"/>
      <c r="AK162" s="116">
        <f t="shared" si="404"/>
        <v>0</v>
      </c>
      <c r="AL162" s="117"/>
      <c r="AM162" s="118"/>
      <c r="AN162" s="115">
        <f t="shared" si="405"/>
        <v>0</v>
      </c>
      <c r="AO162" s="115">
        <f t="shared" si="406"/>
        <v>0</v>
      </c>
      <c r="AP162" s="112">
        <f t="shared" si="407"/>
        <v>0</v>
      </c>
      <c r="AQ162" s="113"/>
      <c r="AR162" s="114"/>
      <c r="AS162" s="112">
        <f t="shared" si="408"/>
        <v>0</v>
      </c>
      <c r="AT162" s="113"/>
      <c r="AU162" s="114"/>
      <c r="AV162" s="112">
        <f t="shared" si="409"/>
        <v>0</v>
      </c>
      <c r="AW162" s="113"/>
      <c r="AX162" s="114"/>
      <c r="AY162" s="112">
        <f t="shared" si="410"/>
        <v>0</v>
      </c>
      <c r="AZ162" s="113"/>
      <c r="BA162" s="114"/>
      <c r="BB162" s="115">
        <f t="shared" si="411"/>
        <v>0</v>
      </c>
      <c r="BC162" s="115">
        <f t="shared" si="412"/>
        <v>0</v>
      </c>
      <c r="BD162" s="116">
        <f t="shared" si="413"/>
        <v>0</v>
      </c>
      <c r="BE162" s="117"/>
      <c r="BF162" s="118"/>
      <c r="BG162" s="116">
        <f t="shared" si="414"/>
        <v>0</v>
      </c>
      <c r="BH162" s="117"/>
      <c r="BI162" s="118"/>
      <c r="BJ162" s="116">
        <f t="shared" si="415"/>
        <v>0</v>
      </c>
      <c r="BK162" s="117"/>
      <c r="BL162" s="118"/>
      <c r="BM162" s="116">
        <f t="shared" si="416"/>
        <v>0</v>
      </c>
      <c r="BN162" s="117"/>
      <c r="BO162" s="118"/>
      <c r="BP162" s="115">
        <f t="shared" si="417"/>
        <v>0</v>
      </c>
      <c r="BQ162" s="115">
        <f t="shared" si="418"/>
        <v>0</v>
      </c>
      <c r="BR162" s="112">
        <f t="shared" si="419"/>
        <v>0</v>
      </c>
      <c r="BS162" s="113"/>
      <c r="BT162" s="114"/>
      <c r="BU162" s="112">
        <f t="shared" si="420"/>
        <v>0</v>
      </c>
      <c r="BV162" s="113"/>
      <c r="BW162" s="114"/>
      <c r="BX162" s="112">
        <f t="shared" si="421"/>
        <v>0</v>
      </c>
      <c r="BY162" s="113"/>
      <c r="BZ162" s="114"/>
      <c r="CA162" s="112">
        <f t="shared" si="422"/>
        <v>0</v>
      </c>
      <c r="CB162" s="113"/>
      <c r="CC162" s="114"/>
      <c r="CD162" s="115">
        <f t="shared" si="423"/>
        <v>0</v>
      </c>
      <c r="CE162" s="115">
        <f t="shared" si="424"/>
        <v>0</v>
      </c>
      <c r="ED162" t="s">
        <v>102</v>
      </c>
      <c r="EE162" t="s">
        <v>17</v>
      </c>
      <c r="EF162" t="s">
        <v>141</v>
      </c>
      <c r="EG162" t="s">
        <v>373</v>
      </c>
      <c r="EH162" t="s">
        <v>248</v>
      </c>
      <c r="EI162" t="s">
        <v>375</v>
      </c>
      <c r="EJ162" t="s">
        <v>366</v>
      </c>
      <c r="EK162" t="s">
        <v>375</v>
      </c>
    </row>
    <row r="163" spans="1:141" x14ac:dyDescent="0.25">
      <c r="A163" s="89" t="str">
        <f t="shared" si="295"/>
        <v>T12ASojaVLI</v>
      </c>
      <c r="B163" s="51" t="str">
        <f t="shared" si="360"/>
        <v>N</v>
      </c>
      <c r="C163" s="105" t="s">
        <v>102</v>
      </c>
      <c r="D163" s="105" t="s">
        <v>111</v>
      </c>
      <c r="E163" s="106" t="s">
        <v>111</v>
      </c>
      <c r="F163" s="107" t="s">
        <v>87</v>
      </c>
      <c r="G163" s="106" t="s">
        <v>92</v>
      </c>
      <c r="H163" s="108" t="s">
        <v>90</v>
      </c>
      <c r="I163" s="109">
        <v>0</v>
      </c>
      <c r="J163" s="109">
        <v>0</v>
      </c>
      <c r="K163" s="110">
        <v>0</v>
      </c>
      <c r="L163" s="109">
        <f t="shared" si="395"/>
        <v>0</v>
      </c>
      <c r="M163" s="111"/>
      <c r="N163" s="112"/>
      <c r="O163" s="113"/>
      <c r="P163" s="114"/>
      <c r="Q163" s="112">
        <f t="shared" si="396"/>
        <v>0</v>
      </c>
      <c r="R163" s="113"/>
      <c r="S163" s="114"/>
      <c r="T163" s="112">
        <f t="shared" si="397"/>
        <v>0</v>
      </c>
      <c r="U163" s="113"/>
      <c r="V163" s="114"/>
      <c r="W163" s="112">
        <f t="shared" si="398"/>
        <v>0</v>
      </c>
      <c r="X163" s="113"/>
      <c r="Y163" s="114"/>
      <c r="Z163" s="115">
        <f t="shared" si="399"/>
        <v>0</v>
      </c>
      <c r="AA163" s="115">
        <f t="shared" si="400"/>
        <v>0</v>
      </c>
      <c r="AB163" s="116">
        <f t="shared" si="401"/>
        <v>0</v>
      </c>
      <c r="AC163" s="117"/>
      <c r="AD163" s="118"/>
      <c r="AE163" s="116">
        <f t="shared" si="402"/>
        <v>0</v>
      </c>
      <c r="AF163" s="117"/>
      <c r="AG163" s="118"/>
      <c r="AH163" s="116">
        <f t="shared" si="403"/>
        <v>0</v>
      </c>
      <c r="AI163" s="117"/>
      <c r="AJ163" s="118"/>
      <c r="AK163" s="116">
        <f t="shared" si="404"/>
        <v>0</v>
      </c>
      <c r="AL163" s="117"/>
      <c r="AM163" s="118"/>
      <c r="AN163" s="115">
        <f t="shared" si="405"/>
        <v>0</v>
      </c>
      <c r="AO163" s="115">
        <f t="shared" si="406"/>
        <v>0</v>
      </c>
      <c r="AP163" s="112">
        <f t="shared" si="407"/>
        <v>0</v>
      </c>
      <c r="AQ163" s="113"/>
      <c r="AR163" s="114"/>
      <c r="AS163" s="112">
        <f t="shared" si="408"/>
        <v>0</v>
      </c>
      <c r="AT163" s="113"/>
      <c r="AU163" s="114"/>
      <c r="AV163" s="112">
        <f t="shared" si="409"/>
        <v>0</v>
      </c>
      <c r="AW163" s="113"/>
      <c r="AX163" s="114"/>
      <c r="AY163" s="112">
        <f t="shared" si="410"/>
        <v>0</v>
      </c>
      <c r="AZ163" s="113"/>
      <c r="BA163" s="114"/>
      <c r="BB163" s="115">
        <f t="shared" si="411"/>
        <v>0</v>
      </c>
      <c r="BC163" s="115">
        <f t="shared" si="412"/>
        <v>0</v>
      </c>
      <c r="BD163" s="116">
        <f t="shared" si="413"/>
        <v>0</v>
      </c>
      <c r="BE163" s="117"/>
      <c r="BF163" s="118"/>
      <c r="BG163" s="116">
        <f t="shared" si="414"/>
        <v>0</v>
      </c>
      <c r="BH163" s="117"/>
      <c r="BI163" s="118"/>
      <c r="BJ163" s="116">
        <f t="shared" si="415"/>
        <v>0</v>
      </c>
      <c r="BK163" s="117"/>
      <c r="BL163" s="118"/>
      <c r="BM163" s="116">
        <f t="shared" si="416"/>
        <v>0</v>
      </c>
      <c r="BN163" s="117"/>
      <c r="BO163" s="118"/>
      <c r="BP163" s="115">
        <f t="shared" si="417"/>
        <v>0</v>
      </c>
      <c r="BQ163" s="115">
        <f t="shared" si="418"/>
        <v>0</v>
      </c>
      <c r="BR163" s="112">
        <f t="shared" si="419"/>
        <v>0</v>
      </c>
      <c r="BS163" s="113"/>
      <c r="BT163" s="114"/>
      <c r="BU163" s="112">
        <f t="shared" si="420"/>
        <v>0</v>
      </c>
      <c r="BV163" s="113"/>
      <c r="BW163" s="114"/>
      <c r="BX163" s="112">
        <f t="shared" si="421"/>
        <v>0</v>
      </c>
      <c r="BY163" s="113"/>
      <c r="BZ163" s="114"/>
      <c r="CA163" s="112">
        <f t="shared" si="422"/>
        <v>0</v>
      </c>
      <c r="CB163" s="113"/>
      <c r="CC163" s="114"/>
      <c r="CD163" s="115">
        <f t="shared" si="423"/>
        <v>0</v>
      </c>
      <c r="CE163" s="115">
        <f t="shared" si="424"/>
        <v>0</v>
      </c>
      <c r="ED163" t="s">
        <v>102</v>
      </c>
      <c r="EE163" t="s">
        <v>90</v>
      </c>
      <c r="EF163" t="s">
        <v>141</v>
      </c>
      <c r="EG163" t="s">
        <v>373</v>
      </c>
      <c r="EH163" t="s">
        <v>251</v>
      </c>
      <c r="EI163" t="s">
        <v>376</v>
      </c>
      <c r="EJ163" t="s">
        <v>368</v>
      </c>
      <c r="EK163" t="s">
        <v>376</v>
      </c>
    </row>
    <row r="164" spans="1:141" x14ac:dyDescent="0.25">
      <c r="A164" s="89" t="str">
        <f t="shared" si="295"/>
        <v>T12AAçúcarRUMO</v>
      </c>
      <c r="B164" s="51" t="str">
        <f t="shared" si="360"/>
        <v>N</v>
      </c>
      <c r="C164" s="90" t="s">
        <v>102</v>
      </c>
      <c r="D164" s="90" t="s">
        <v>111</v>
      </c>
      <c r="E164" s="91" t="s">
        <v>111</v>
      </c>
      <c r="F164" s="92" t="s">
        <v>96</v>
      </c>
      <c r="G164" s="91" t="s">
        <v>96</v>
      </c>
      <c r="H164" s="93" t="s">
        <v>89</v>
      </c>
      <c r="I164" s="94">
        <v>0</v>
      </c>
      <c r="J164" s="94">
        <v>0</v>
      </c>
      <c r="K164" s="95">
        <v>0</v>
      </c>
      <c r="L164" s="94">
        <f t="shared" si="395"/>
        <v>0</v>
      </c>
      <c r="M164" s="96"/>
      <c r="N164" s="97"/>
      <c r="O164" s="98"/>
      <c r="P164" s="99"/>
      <c r="Q164" s="97">
        <f t="shared" si="396"/>
        <v>0</v>
      </c>
      <c r="R164" s="98"/>
      <c r="S164" s="99"/>
      <c r="T164" s="97">
        <f t="shared" si="397"/>
        <v>0</v>
      </c>
      <c r="U164" s="98"/>
      <c r="V164" s="100"/>
      <c r="W164" s="97">
        <f t="shared" si="398"/>
        <v>0</v>
      </c>
      <c r="X164" s="98"/>
      <c r="Y164" s="99"/>
      <c r="Z164" s="101">
        <f t="shared" si="399"/>
        <v>0</v>
      </c>
      <c r="AA164" s="101">
        <f t="shared" si="400"/>
        <v>0</v>
      </c>
      <c r="AB164" s="102">
        <f t="shared" si="401"/>
        <v>0</v>
      </c>
      <c r="AC164" s="103"/>
      <c r="AD164" s="104"/>
      <c r="AE164" s="102">
        <f t="shared" si="402"/>
        <v>0</v>
      </c>
      <c r="AF164" s="103"/>
      <c r="AG164" s="104"/>
      <c r="AH164" s="102">
        <f t="shared" si="403"/>
        <v>0</v>
      </c>
      <c r="AI164" s="103"/>
      <c r="AJ164" s="104"/>
      <c r="AK164" s="102">
        <f t="shared" si="404"/>
        <v>0</v>
      </c>
      <c r="AL164" s="103"/>
      <c r="AM164" s="104"/>
      <c r="AN164" s="101">
        <f t="shared" si="405"/>
        <v>0</v>
      </c>
      <c r="AO164" s="101">
        <f t="shared" si="406"/>
        <v>0</v>
      </c>
      <c r="AP164" s="97">
        <f t="shared" si="407"/>
        <v>0</v>
      </c>
      <c r="AQ164" s="98"/>
      <c r="AR164" s="99"/>
      <c r="AS164" s="97">
        <f t="shared" si="408"/>
        <v>0</v>
      </c>
      <c r="AT164" s="98"/>
      <c r="AU164" s="99"/>
      <c r="AV164" s="97">
        <f t="shared" si="409"/>
        <v>0</v>
      </c>
      <c r="AW164" s="98"/>
      <c r="AX164" s="100"/>
      <c r="AY164" s="97">
        <f t="shared" si="410"/>
        <v>0</v>
      </c>
      <c r="AZ164" s="98"/>
      <c r="BA164" s="99"/>
      <c r="BB164" s="101">
        <f t="shared" si="411"/>
        <v>0</v>
      </c>
      <c r="BC164" s="101">
        <f t="shared" si="412"/>
        <v>0</v>
      </c>
      <c r="BD164" s="102">
        <f t="shared" si="413"/>
        <v>0</v>
      </c>
      <c r="BE164" s="103"/>
      <c r="BF164" s="104"/>
      <c r="BG164" s="102">
        <f t="shared" si="414"/>
        <v>0</v>
      </c>
      <c r="BH164" s="103"/>
      <c r="BI164" s="104"/>
      <c r="BJ164" s="102">
        <f t="shared" si="415"/>
        <v>0</v>
      </c>
      <c r="BK164" s="103"/>
      <c r="BL164" s="104"/>
      <c r="BM164" s="102">
        <f t="shared" si="416"/>
        <v>0</v>
      </c>
      <c r="BN164" s="103"/>
      <c r="BO164" s="104"/>
      <c r="BP164" s="101">
        <f t="shared" si="417"/>
        <v>0</v>
      </c>
      <c r="BQ164" s="101">
        <f t="shared" si="418"/>
        <v>0</v>
      </c>
      <c r="BR164" s="97">
        <f t="shared" si="419"/>
        <v>0</v>
      </c>
      <c r="BS164" s="98"/>
      <c r="BT164" s="99"/>
      <c r="BU164" s="97">
        <f t="shared" si="420"/>
        <v>0</v>
      </c>
      <c r="BV164" s="98"/>
      <c r="BW164" s="99"/>
      <c r="BX164" s="97">
        <f t="shared" si="421"/>
        <v>0</v>
      </c>
      <c r="BY164" s="98"/>
      <c r="BZ164" s="100"/>
      <c r="CA164" s="97">
        <f t="shared" si="422"/>
        <v>0</v>
      </c>
      <c r="CB164" s="98"/>
      <c r="CC164" s="99"/>
      <c r="CD164" s="101">
        <f t="shared" si="423"/>
        <v>0</v>
      </c>
      <c r="CE164" s="101">
        <f t="shared" si="424"/>
        <v>0</v>
      </c>
      <c r="ED164" t="s">
        <v>102</v>
      </c>
      <c r="EE164" t="s">
        <v>89</v>
      </c>
      <c r="EF164" t="s">
        <v>143</v>
      </c>
      <c r="EG164" t="s">
        <v>377</v>
      </c>
      <c r="EH164" t="s">
        <v>263</v>
      </c>
      <c r="EI164" t="s">
        <v>378</v>
      </c>
      <c r="EJ164" t="s">
        <v>378</v>
      </c>
      <c r="EK164" t="s">
        <v>378</v>
      </c>
    </row>
    <row r="165" spans="1:141" x14ac:dyDescent="0.25">
      <c r="A165" s="89" t="str">
        <f t="shared" si="295"/>
        <v>T12AAçúcarMRS</v>
      </c>
      <c r="B165" s="51" t="str">
        <f t="shared" si="360"/>
        <v>N</v>
      </c>
      <c r="C165" s="105" t="s">
        <v>102</v>
      </c>
      <c r="D165" s="105" t="s">
        <v>111</v>
      </c>
      <c r="E165" s="106" t="s">
        <v>111</v>
      </c>
      <c r="F165" s="107" t="s">
        <v>96</v>
      </c>
      <c r="G165" s="106" t="s">
        <v>96</v>
      </c>
      <c r="H165" s="108" t="s">
        <v>17</v>
      </c>
      <c r="I165" s="109">
        <v>0</v>
      </c>
      <c r="J165" s="109">
        <v>0</v>
      </c>
      <c r="K165" s="110">
        <v>0</v>
      </c>
      <c r="L165" s="109">
        <f t="shared" si="395"/>
        <v>0</v>
      </c>
      <c r="M165" s="111"/>
      <c r="N165" s="112"/>
      <c r="O165" s="113"/>
      <c r="P165" s="114"/>
      <c r="Q165" s="112">
        <f t="shared" si="396"/>
        <v>0</v>
      </c>
      <c r="R165" s="113"/>
      <c r="S165" s="114"/>
      <c r="T165" s="112">
        <f t="shared" si="397"/>
        <v>0</v>
      </c>
      <c r="U165" s="113"/>
      <c r="V165" s="114"/>
      <c r="W165" s="112">
        <f t="shared" si="398"/>
        <v>0</v>
      </c>
      <c r="X165" s="113"/>
      <c r="Y165" s="114"/>
      <c r="Z165" s="115">
        <f t="shared" si="399"/>
        <v>0</v>
      </c>
      <c r="AA165" s="115">
        <f t="shared" si="400"/>
        <v>0</v>
      </c>
      <c r="AB165" s="116">
        <f t="shared" si="401"/>
        <v>0</v>
      </c>
      <c r="AC165" s="117"/>
      <c r="AD165" s="118"/>
      <c r="AE165" s="116">
        <f t="shared" si="402"/>
        <v>0</v>
      </c>
      <c r="AF165" s="117"/>
      <c r="AG165" s="118"/>
      <c r="AH165" s="116">
        <f t="shared" si="403"/>
        <v>0</v>
      </c>
      <c r="AI165" s="117"/>
      <c r="AJ165" s="118"/>
      <c r="AK165" s="116">
        <f t="shared" si="404"/>
        <v>0</v>
      </c>
      <c r="AL165" s="117"/>
      <c r="AM165" s="118"/>
      <c r="AN165" s="115">
        <f t="shared" si="405"/>
        <v>0</v>
      </c>
      <c r="AO165" s="115">
        <f t="shared" si="406"/>
        <v>0</v>
      </c>
      <c r="AP165" s="112">
        <f t="shared" si="407"/>
        <v>0</v>
      </c>
      <c r="AQ165" s="113"/>
      <c r="AR165" s="114"/>
      <c r="AS165" s="112">
        <f t="shared" si="408"/>
        <v>0</v>
      </c>
      <c r="AT165" s="113"/>
      <c r="AU165" s="114"/>
      <c r="AV165" s="112">
        <f t="shared" si="409"/>
        <v>0</v>
      </c>
      <c r="AW165" s="113"/>
      <c r="AX165" s="114"/>
      <c r="AY165" s="112">
        <f t="shared" si="410"/>
        <v>0</v>
      </c>
      <c r="AZ165" s="113"/>
      <c r="BA165" s="114"/>
      <c r="BB165" s="115">
        <f t="shared" si="411"/>
        <v>0</v>
      </c>
      <c r="BC165" s="115">
        <f t="shared" si="412"/>
        <v>0</v>
      </c>
      <c r="BD165" s="116">
        <f t="shared" si="413"/>
        <v>0</v>
      </c>
      <c r="BE165" s="117"/>
      <c r="BF165" s="118"/>
      <c r="BG165" s="116">
        <f t="shared" si="414"/>
        <v>0</v>
      </c>
      <c r="BH165" s="117"/>
      <c r="BI165" s="118"/>
      <c r="BJ165" s="116">
        <f t="shared" si="415"/>
        <v>0</v>
      </c>
      <c r="BK165" s="117"/>
      <c r="BL165" s="118"/>
      <c r="BM165" s="116">
        <f t="shared" si="416"/>
        <v>0</v>
      </c>
      <c r="BN165" s="117"/>
      <c r="BO165" s="118"/>
      <c r="BP165" s="115">
        <f t="shared" si="417"/>
        <v>0</v>
      </c>
      <c r="BQ165" s="115">
        <f t="shared" si="418"/>
        <v>0</v>
      </c>
      <c r="BR165" s="112">
        <f t="shared" si="419"/>
        <v>0</v>
      </c>
      <c r="BS165" s="113"/>
      <c r="BT165" s="114"/>
      <c r="BU165" s="112">
        <f t="shared" si="420"/>
        <v>0</v>
      </c>
      <c r="BV165" s="113"/>
      <c r="BW165" s="114"/>
      <c r="BX165" s="112">
        <f t="shared" si="421"/>
        <v>0</v>
      </c>
      <c r="BY165" s="113"/>
      <c r="BZ165" s="114"/>
      <c r="CA165" s="112">
        <f t="shared" si="422"/>
        <v>0</v>
      </c>
      <c r="CB165" s="113"/>
      <c r="CC165" s="114"/>
      <c r="CD165" s="115">
        <f t="shared" si="423"/>
        <v>0</v>
      </c>
      <c r="CE165" s="115">
        <f t="shared" si="424"/>
        <v>0</v>
      </c>
      <c r="ED165" t="s">
        <v>102</v>
      </c>
      <c r="EE165" t="s">
        <v>17</v>
      </c>
      <c r="EF165" t="s">
        <v>143</v>
      </c>
      <c r="EG165" t="s">
        <v>377</v>
      </c>
      <c r="EH165" t="s">
        <v>265</v>
      </c>
      <c r="EI165" t="s">
        <v>379</v>
      </c>
      <c r="EJ165" t="s">
        <v>366</v>
      </c>
      <c r="EK165" t="s">
        <v>379</v>
      </c>
    </row>
    <row r="166" spans="1:141" x14ac:dyDescent="0.25">
      <c r="A166" s="89" t="str">
        <f t="shared" si="295"/>
        <v>T12AAçúcarVLI</v>
      </c>
      <c r="B166" s="51" t="str">
        <f t="shared" si="360"/>
        <v>N</v>
      </c>
      <c r="C166" s="105" t="s">
        <v>102</v>
      </c>
      <c r="D166" s="105" t="s">
        <v>111</v>
      </c>
      <c r="E166" s="106" t="s">
        <v>111</v>
      </c>
      <c r="F166" s="107" t="s">
        <v>96</v>
      </c>
      <c r="G166" s="106" t="s">
        <v>96</v>
      </c>
      <c r="H166" s="108" t="s">
        <v>90</v>
      </c>
      <c r="I166" s="109">
        <v>0</v>
      </c>
      <c r="J166" s="109">
        <v>0</v>
      </c>
      <c r="K166" s="110">
        <v>0</v>
      </c>
      <c r="L166" s="109">
        <f t="shared" si="395"/>
        <v>0</v>
      </c>
      <c r="M166" s="111"/>
      <c r="N166" s="112"/>
      <c r="O166" s="113"/>
      <c r="P166" s="114"/>
      <c r="Q166" s="112">
        <f t="shared" si="396"/>
        <v>0</v>
      </c>
      <c r="R166" s="113"/>
      <c r="S166" s="114"/>
      <c r="T166" s="112">
        <f t="shared" si="397"/>
        <v>0</v>
      </c>
      <c r="U166" s="113"/>
      <c r="V166" s="114"/>
      <c r="W166" s="112">
        <f t="shared" si="398"/>
        <v>0</v>
      </c>
      <c r="X166" s="113"/>
      <c r="Y166" s="114"/>
      <c r="Z166" s="115">
        <f t="shared" si="399"/>
        <v>0</v>
      </c>
      <c r="AA166" s="115">
        <f t="shared" si="400"/>
        <v>0</v>
      </c>
      <c r="AB166" s="116">
        <f t="shared" si="401"/>
        <v>0</v>
      </c>
      <c r="AC166" s="117"/>
      <c r="AD166" s="118"/>
      <c r="AE166" s="116">
        <f t="shared" si="402"/>
        <v>0</v>
      </c>
      <c r="AF166" s="117"/>
      <c r="AG166" s="118"/>
      <c r="AH166" s="116">
        <f t="shared" si="403"/>
        <v>0</v>
      </c>
      <c r="AI166" s="117"/>
      <c r="AJ166" s="118"/>
      <c r="AK166" s="116">
        <f t="shared" si="404"/>
        <v>0</v>
      </c>
      <c r="AL166" s="117"/>
      <c r="AM166" s="118"/>
      <c r="AN166" s="115">
        <f t="shared" si="405"/>
        <v>0</v>
      </c>
      <c r="AO166" s="115">
        <f t="shared" si="406"/>
        <v>0</v>
      </c>
      <c r="AP166" s="112">
        <f t="shared" si="407"/>
        <v>0</v>
      </c>
      <c r="AQ166" s="113"/>
      <c r="AR166" s="114"/>
      <c r="AS166" s="112">
        <f t="shared" si="408"/>
        <v>0</v>
      </c>
      <c r="AT166" s="113"/>
      <c r="AU166" s="114"/>
      <c r="AV166" s="112">
        <f t="shared" si="409"/>
        <v>0</v>
      </c>
      <c r="AW166" s="113"/>
      <c r="AX166" s="114"/>
      <c r="AY166" s="112">
        <f t="shared" si="410"/>
        <v>0</v>
      </c>
      <c r="AZ166" s="113"/>
      <c r="BA166" s="114"/>
      <c r="BB166" s="115">
        <f t="shared" si="411"/>
        <v>0</v>
      </c>
      <c r="BC166" s="115">
        <f t="shared" si="412"/>
        <v>0</v>
      </c>
      <c r="BD166" s="116">
        <f t="shared" si="413"/>
        <v>0</v>
      </c>
      <c r="BE166" s="117"/>
      <c r="BF166" s="118"/>
      <c r="BG166" s="116">
        <f t="shared" si="414"/>
        <v>0</v>
      </c>
      <c r="BH166" s="117"/>
      <c r="BI166" s="118"/>
      <c r="BJ166" s="116">
        <f t="shared" si="415"/>
        <v>0</v>
      </c>
      <c r="BK166" s="117"/>
      <c r="BL166" s="118"/>
      <c r="BM166" s="116">
        <f t="shared" si="416"/>
        <v>0</v>
      </c>
      <c r="BN166" s="117"/>
      <c r="BO166" s="118"/>
      <c r="BP166" s="115">
        <f t="shared" si="417"/>
        <v>0</v>
      </c>
      <c r="BQ166" s="115">
        <f t="shared" si="418"/>
        <v>0</v>
      </c>
      <c r="BR166" s="112">
        <f t="shared" si="419"/>
        <v>0</v>
      </c>
      <c r="BS166" s="113"/>
      <c r="BT166" s="114"/>
      <c r="BU166" s="112">
        <f t="shared" si="420"/>
        <v>0</v>
      </c>
      <c r="BV166" s="113"/>
      <c r="BW166" s="114"/>
      <c r="BX166" s="112">
        <f t="shared" si="421"/>
        <v>0</v>
      </c>
      <c r="BY166" s="113"/>
      <c r="BZ166" s="114"/>
      <c r="CA166" s="112">
        <f t="shared" si="422"/>
        <v>0</v>
      </c>
      <c r="CB166" s="113"/>
      <c r="CC166" s="114"/>
      <c r="CD166" s="115">
        <f t="shared" si="423"/>
        <v>0</v>
      </c>
      <c r="CE166" s="115">
        <f t="shared" si="424"/>
        <v>0</v>
      </c>
      <c r="ED166" t="s">
        <v>102</v>
      </c>
      <c r="EE166" t="s">
        <v>90</v>
      </c>
      <c r="EF166" t="s">
        <v>143</v>
      </c>
      <c r="EG166" t="s">
        <v>377</v>
      </c>
      <c r="EH166" t="s">
        <v>267</v>
      </c>
      <c r="EI166" t="s">
        <v>380</v>
      </c>
      <c r="EJ166" t="s">
        <v>368</v>
      </c>
      <c r="EK166" t="s">
        <v>380</v>
      </c>
    </row>
    <row r="167" spans="1:141" x14ac:dyDescent="0.25">
      <c r="A167" s="89" t="str">
        <f t="shared" si="295"/>
        <v>TOTAL</v>
      </c>
      <c r="B167" s="51" t="str">
        <f t="shared" si="360"/>
        <v>N</v>
      </c>
      <c r="C167" s="120" t="s">
        <v>93</v>
      </c>
      <c r="D167" s="120" t="s">
        <v>93</v>
      </c>
      <c r="E167" s="121"/>
      <c r="F167" s="122"/>
      <c r="G167" s="121" t="s">
        <v>53</v>
      </c>
      <c r="H167" s="123"/>
      <c r="I167" s="124">
        <v>0</v>
      </c>
      <c r="J167" s="124">
        <v>0</v>
      </c>
      <c r="K167" s="124">
        <f>SUM(K155:K166)</f>
        <v>0</v>
      </c>
      <c r="L167" s="124"/>
      <c r="M167" s="125">
        <f ca="1">SUMIFS(M:M,$D:$D,$D166,$H:$H,"RUMO")</f>
        <v>0</v>
      </c>
      <c r="N167" s="126">
        <f t="shared" ref="N167:BY167" si="425">SUM(N155:N166)</f>
        <v>0</v>
      </c>
      <c r="O167" s="127">
        <f t="shared" si="425"/>
        <v>0</v>
      </c>
      <c r="P167" s="128">
        <f t="shared" si="425"/>
        <v>0</v>
      </c>
      <c r="Q167" s="129">
        <f t="shared" si="425"/>
        <v>0</v>
      </c>
      <c r="R167" s="130">
        <f t="shared" si="425"/>
        <v>0</v>
      </c>
      <c r="S167" s="128">
        <f t="shared" si="425"/>
        <v>0</v>
      </c>
      <c r="T167" s="129">
        <f t="shared" si="425"/>
        <v>0</v>
      </c>
      <c r="U167" s="130">
        <f t="shared" si="425"/>
        <v>0</v>
      </c>
      <c r="V167" s="128">
        <f t="shared" si="425"/>
        <v>0</v>
      </c>
      <c r="W167" s="129">
        <f t="shared" si="425"/>
        <v>0</v>
      </c>
      <c r="X167" s="130">
        <f t="shared" si="425"/>
        <v>0</v>
      </c>
      <c r="Y167" s="128">
        <f t="shared" si="425"/>
        <v>0</v>
      </c>
      <c r="Z167" s="128">
        <f t="shared" si="425"/>
        <v>0</v>
      </c>
      <c r="AA167" s="128">
        <f t="shared" si="425"/>
        <v>0</v>
      </c>
      <c r="AB167" s="131">
        <f t="shared" si="425"/>
        <v>0</v>
      </c>
      <c r="AC167" s="132">
        <f t="shared" si="425"/>
        <v>0</v>
      </c>
      <c r="AD167" s="133">
        <f t="shared" si="425"/>
        <v>0</v>
      </c>
      <c r="AE167" s="131">
        <f t="shared" si="425"/>
        <v>0</v>
      </c>
      <c r="AF167" s="132">
        <f t="shared" si="425"/>
        <v>0</v>
      </c>
      <c r="AG167" s="133">
        <f t="shared" si="425"/>
        <v>0</v>
      </c>
      <c r="AH167" s="131">
        <f t="shared" si="425"/>
        <v>0</v>
      </c>
      <c r="AI167" s="132">
        <f t="shared" si="425"/>
        <v>0</v>
      </c>
      <c r="AJ167" s="133">
        <f t="shared" si="425"/>
        <v>0</v>
      </c>
      <c r="AK167" s="131">
        <f t="shared" si="425"/>
        <v>0</v>
      </c>
      <c r="AL167" s="132">
        <f t="shared" si="425"/>
        <v>0</v>
      </c>
      <c r="AM167" s="133">
        <f t="shared" si="425"/>
        <v>0</v>
      </c>
      <c r="AN167" s="133">
        <f t="shared" si="425"/>
        <v>0</v>
      </c>
      <c r="AO167" s="133">
        <f t="shared" si="425"/>
        <v>0</v>
      </c>
      <c r="AP167" s="126">
        <f t="shared" si="425"/>
        <v>0</v>
      </c>
      <c r="AQ167" s="127">
        <f t="shared" si="425"/>
        <v>0</v>
      </c>
      <c r="AR167" s="128">
        <f t="shared" si="425"/>
        <v>0</v>
      </c>
      <c r="AS167" s="126">
        <f t="shared" si="425"/>
        <v>0</v>
      </c>
      <c r="AT167" s="127">
        <f t="shared" si="425"/>
        <v>0</v>
      </c>
      <c r="AU167" s="128">
        <f t="shared" si="425"/>
        <v>0</v>
      </c>
      <c r="AV167" s="126">
        <f t="shared" si="425"/>
        <v>0</v>
      </c>
      <c r="AW167" s="127">
        <f t="shared" si="425"/>
        <v>0</v>
      </c>
      <c r="AX167" s="128">
        <f t="shared" si="425"/>
        <v>0</v>
      </c>
      <c r="AY167" s="126">
        <f t="shared" si="425"/>
        <v>0</v>
      </c>
      <c r="AZ167" s="127">
        <f t="shared" si="425"/>
        <v>0</v>
      </c>
      <c r="BA167" s="128">
        <f t="shared" si="425"/>
        <v>0</v>
      </c>
      <c r="BB167" s="128">
        <f t="shared" si="425"/>
        <v>0</v>
      </c>
      <c r="BC167" s="128">
        <f t="shared" si="425"/>
        <v>0</v>
      </c>
      <c r="BD167" s="131">
        <f t="shared" si="425"/>
        <v>0</v>
      </c>
      <c r="BE167" s="132">
        <f t="shared" si="425"/>
        <v>0</v>
      </c>
      <c r="BF167" s="133">
        <f t="shared" si="425"/>
        <v>0</v>
      </c>
      <c r="BG167" s="131">
        <f t="shared" si="425"/>
        <v>0</v>
      </c>
      <c r="BH167" s="132">
        <f t="shared" si="425"/>
        <v>0</v>
      </c>
      <c r="BI167" s="133">
        <f t="shared" si="425"/>
        <v>0</v>
      </c>
      <c r="BJ167" s="131">
        <f t="shared" si="425"/>
        <v>0</v>
      </c>
      <c r="BK167" s="132">
        <f t="shared" si="425"/>
        <v>0</v>
      </c>
      <c r="BL167" s="133">
        <f t="shared" si="425"/>
        <v>0</v>
      </c>
      <c r="BM167" s="131">
        <f t="shared" si="425"/>
        <v>0</v>
      </c>
      <c r="BN167" s="132">
        <f t="shared" si="425"/>
        <v>0</v>
      </c>
      <c r="BO167" s="133">
        <f t="shared" si="425"/>
        <v>0</v>
      </c>
      <c r="BP167" s="133">
        <f t="shared" si="425"/>
        <v>0</v>
      </c>
      <c r="BQ167" s="133">
        <f t="shared" si="425"/>
        <v>0</v>
      </c>
      <c r="BR167" s="126">
        <f t="shared" si="425"/>
        <v>0</v>
      </c>
      <c r="BS167" s="127">
        <f t="shared" si="425"/>
        <v>0</v>
      </c>
      <c r="BT167" s="128">
        <f t="shared" si="425"/>
        <v>0</v>
      </c>
      <c r="BU167" s="126">
        <f t="shared" si="425"/>
        <v>0</v>
      </c>
      <c r="BV167" s="127">
        <f t="shared" si="425"/>
        <v>0</v>
      </c>
      <c r="BW167" s="128">
        <f t="shared" si="425"/>
        <v>0</v>
      </c>
      <c r="BX167" s="126">
        <f t="shared" si="425"/>
        <v>0</v>
      </c>
      <c r="BY167" s="127">
        <f t="shared" si="425"/>
        <v>0</v>
      </c>
      <c r="BZ167" s="128">
        <f t="shared" ref="BZ167:CE167" si="426">SUM(BZ155:BZ166)</f>
        <v>0</v>
      </c>
      <c r="CA167" s="126">
        <f t="shared" si="426"/>
        <v>0</v>
      </c>
      <c r="CB167" s="127">
        <f t="shared" si="426"/>
        <v>0</v>
      </c>
      <c r="CC167" s="128">
        <f t="shared" si="426"/>
        <v>0</v>
      </c>
      <c r="CD167" s="128">
        <f t="shared" si="426"/>
        <v>0</v>
      </c>
      <c r="CE167" s="128">
        <f t="shared" si="426"/>
        <v>0</v>
      </c>
      <c r="EE167" t="s">
        <v>142</v>
      </c>
      <c r="EG167" t="s">
        <v>169</v>
      </c>
      <c r="EJ167" t="s">
        <v>381</v>
      </c>
    </row>
    <row r="168" spans="1:141" x14ac:dyDescent="0.25">
      <c r="A168" s="89" t="str">
        <f t="shared" si="295"/>
        <v>BRACELLCeluloseRUMO</v>
      </c>
      <c r="B168" s="51" t="str">
        <f t="shared" si="360"/>
        <v>N</v>
      </c>
      <c r="C168" s="90" t="s">
        <v>102</v>
      </c>
      <c r="D168" s="90" t="s">
        <v>112</v>
      </c>
      <c r="E168" s="90" t="s">
        <v>112</v>
      </c>
      <c r="F168" s="92" t="s">
        <v>21</v>
      </c>
      <c r="G168" s="91" t="s">
        <v>22</v>
      </c>
      <c r="H168" s="93" t="s">
        <v>89</v>
      </c>
      <c r="I168" s="94">
        <v>0</v>
      </c>
      <c r="J168" s="94">
        <v>0</v>
      </c>
      <c r="K168" s="95">
        <v>0</v>
      </c>
      <c r="L168" s="94">
        <f>IF(K168="","",K168-J168)</f>
        <v>0</v>
      </c>
      <c r="M168" s="96"/>
      <c r="N168" s="97"/>
      <c r="O168" s="98"/>
      <c r="P168" s="99"/>
      <c r="Q168" s="97">
        <f t="shared" ref="Q168:Q170" si="427">N168+O168-P168</f>
        <v>0</v>
      </c>
      <c r="R168" s="98"/>
      <c r="S168" s="99"/>
      <c r="T168" s="97">
        <f t="shared" ref="T168:T170" si="428">Q168+R168-S168</f>
        <v>0</v>
      </c>
      <c r="U168" s="98"/>
      <c r="V168" s="100"/>
      <c r="W168" s="97">
        <f t="shared" ref="W168:W170" si="429">T168+U168-V168</f>
        <v>0</v>
      </c>
      <c r="X168" s="98"/>
      <c r="Y168" s="99"/>
      <c r="Z168" s="101">
        <f t="shared" ref="Z168:Z170" si="430">N168+O168+R168+U168+X168</f>
        <v>0</v>
      </c>
      <c r="AA168" s="101">
        <f t="shared" ref="AA168:AA170" si="431">P168+S168+V168+Y168</f>
        <v>0</v>
      </c>
      <c r="AB168" s="102">
        <f>Z168-AA168</f>
        <v>0</v>
      </c>
      <c r="AC168" s="103"/>
      <c r="AD168" s="104"/>
      <c r="AE168" s="102">
        <f t="shared" ref="AE168:AE170" si="432">AB168+AC168-AD168</f>
        <v>0</v>
      </c>
      <c r="AF168" s="103"/>
      <c r="AG168" s="104"/>
      <c r="AH168" s="102">
        <f t="shared" ref="AH168:AH170" si="433">AE168+AF168-AG168</f>
        <v>0</v>
      </c>
      <c r="AI168" s="103"/>
      <c r="AJ168" s="104"/>
      <c r="AK168" s="102">
        <f t="shared" ref="AK168:AK170" si="434">AH168+AI168-AJ168</f>
        <v>0</v>
      </c>
      <c r="AL168" s="103"/>
      <c r="AM168" s="104"/>
      <c r="AN168" s="101">
        <f t="shared" ref="AN168:AN170" si="435">AB168+AC168+AF168+AI168+AL168</f>
        <v>0</v>
      </c>
      <c r="AO168" s="101">
        <f t="shared" ref="AO168:AO170" si="436">AD168+AG168+AJ168+AM168</f>
        <v>0</v>
      </c>
      <c r="AP168" s="97">
        <f>AN168-AO168</f>
        <v>0</v>
      </c>
      <c r="AQ168" s="98"/>
      <c r="AR168" s="99"/>
      <c r="AS168" s="97">
        <f t="shared" ref="AS168:AS170" si="437">AP168+AQ168-AR168</f>
        <v>0</v>
      </c>
      <c r="AT168" s="98"/>
      <c r="AU168" s="99"/>
      <c r="AV168" s="97">
        <f t="shared" ref="AV168:AV170" si="438">AS168+AT168-AU168</f>
        <v>0</v>
      </c>
      <c r="AW168" s="98"/>
      <c r="AX168" s="100"/>
      <c r="AY168" s="97">
        <f t="shared" ref="AY168:AY170" si="439">AV168+AW168-AX168</f>
        <v>0</v>
      </c>
      <c r="AZ168" s="98"/>
      <c r="BA168" s="99"/>
      <c r="BB168" s="101">
        <f t="shared" ref="BB168:BB170" si="440">AP168+AQ168+AT168+AW168+AZ168</f>
        <v>0</v>
      </c>
      <c r="BC168" s="101">
        <f t="shared" ref="BC168:BC170" si="441">AR168+AU168+AX168+BA168</f>
        <v>0</v>
      </c>
      <c r="BD168" s="102">
        <f>BB168-BC168</f>
        <v>0</v>
      </c>
      <c r="BE168" s="103"/>
      <c r="BF168" s="104"/>
      <c r="BG168" s="102">
        <f t="shared" ref="BG168:BG170" si="442">BD168+BE168-BF168</f>
        <v>0</v>
      </c>
      <c r="BH168" s="103"/>
      <c r="BI168" s="104"/>
      <c r="BJ168" s="102">
        <f t="shared" ref="BJ168:BJ170" si="443">BG168+BH168-BI168</f>
        <v>0</v>
      </c>
      <c r="BK168" s="103"/>
      <c r="BL168" s="104"/>
      <c r="BM168" s="102">
        <f t="shared" ref="BM168:BM170" si="444">BJ168+BK168-BL168</f>
        <v>0</v>
      </c>
      <c r="BN168" s="103"/>
      <c r="BO168" s="104"/>
      <c r="BP168" s="101">
        <f t="shared" ref="BP168:BP170" si="445">BD168+BE168+BH168+BK168+BN168</f>
        <v>0</v>
      </c>
      <c r="BQ168" s="101">
        <f t="shared" ref="BQ168:BQ170" si="446">BF168+BI168+BL168+BO168</f>
        <v>0</v>
      </c>
      <c r="BR168" s="97">
        <f>BP168-BQ168</f>
        <v>0</v>
      </c>
      <c r="BS168" s="98"/>
      <c r="BT168" s="99"/>
      <c r="BU168" s="97">
        <f t="shared" ref="BU168:BU170" si="447">BR168+BS168-BT168</f>
        <v>0</v>
      </c>
      <c r="BV168" s="98"/>
      <c r="BW168" s="99"/>
      <c r="BX168" s="97">
        <f t="shared" ref="BX168:BX170" si="448">BU168+BV168-BW168</f>
        <v>0</v>
      </c>
      <c r="BY168" s="98"/>
      <c r="BZ168" s="100"/>
      <c r="CA168" s="97">
        <f t="shared" ref="CA168:CA170" si="449">BX168+BY168-BZ168</f>
        <v>0</v>
      </c>
      <c r="CB168" s="98"/>
      <c r="CC168" s="99"/>
      <c r="CD168" s="101">
        <f t="shared" ref="CD168:CD170" si="450">BR168+BS168+BV168+BY168+CB168</f>
        <v>0</v>
      </c>
      <c r="CE168" s="101">
        <f t="shared" ref="CE168:CE170" si="451">BT168+BW168+BZ168+CC168</f>
        <v>0</v>
      </c>
      <c r="ED168" t="s">
        <v>102</v>
      </c>
      <c r="EE168" t="s">
        <v>89</v>
      </c>
      <c r="EF168" t="s">
        <v>144</v>
      </c>
      <c r="EG168" t="s">
        <v>382</v>
      </c>
      <c r="EI168" t="s">
        <v>383</v>
      </c>
      <c r="EJ168" t="s">
        <v>383</v>
      </c>
      <c r="EK168" t="s">
        <v>383</v>
      </c>
    </row>
    <row r="169" spans="1:141" x14ac:dyDescent="0.25">
      <c r="A169" s="89" t="str">
        <f t="shared" si="295"/>
        <v>BRACELLCeluloseMRS</v>
      </c>
      <c r="B169" s="51" t="str">
        <f t="shared" si="360"/>
        <v>N</v>
      </c>
      <c r="C169" s="105" t="s">
        <v>102</v>
      </c>
      <c r="D169" s="105" t="s">
        <v>112</v>
      </c>
      <c r="E169" s="105" t="s">
        <v>112</v>
      </c>
      <c r="F169" s="107" t="s">
        <v>21</v>
      </c>
      <c r="G169" s="106" t="s">
        <v>22</v>
      </c>
      <c r="H169" s="108" t="s">
        <v>17</v>
      </c>
      <c r="I169" s="109">
        <v>0</v>
      </c>
      <c r="J169" s="109">
        <v>0</v>
      </c>
      <c r="K169" s="110">
        <v>0</v>
      </c>
      <c r="L169" s="109">
        <f>IF(K169="","",K169-J169)</f>
        <v>0</v>
      </c>
      <c r="M169" s="111"/>
      <c r="N169" s="112"/>
      <c r="O169" s="113"/>
      <c r="P169" s="114"/>
      <c r="Q169" s="112">
        <f t="shared" si="427"/>
        <v>0</v>
      </c>
      <c r="R169" s="113"/>
      <c r="S169" s="114"/>
      <c r="T169" s="112">
        <f t="shared" si="428"/>
        <v>0</v>
      </c>
      <c r="U169" s="113"/>
      <c r="V169" s="114"/>
      <c r="W169" s="112">
        <f t="shared" si="429"/>
        <v>0</v>
      </c>
      <c r="X169" s="113"/>
      <c r="Y169" s="114"/>
      <c r="Z169" s="115">
        <f t="shared" si="430"/>
        <v>0</v>
      </c>
      <c r="AA169" s="115">
        <f t="shared" si="431"/>
        <v>0</v>
      </c>
      <c r="AB169" s="116">
        <f>Z169-AA169</f>
        <v>0</v>
      </c>
      <c r="AC169" s="117"/>
      <c r="AD169" s="118"/>
      <c r="AE169" s="116">
        <f t="shared" si="432"/>
        <v>0</v>
      </c>
      <c r="AF169" s="117"/>
      <c r="AG169" s="118"/>
      <c r="AH169" s="116">
        <f t="shared" si="433"/>
        <v>0</v>
      </c>
      <c r="AI169" s="117"/>
      <c r="AJ169" s="118"/>
      <c r="AK169" s="116">
        <f t="shared" si="434"/>
        <v>0</v>
      </c>
      <c r="AL169" s="117"/>
      <c r="AM169" s="118"/>
      <c r="AN169" s="115">
        <f t="shared" si="435"/>
        <v>0</v>
      </c>
      <c r="AO169" s="115">
        <f t="shared" si="436"/>
        <v>0</v>
      </c>
      <c r="AP169" s="112">
        <f>AN169-AO169</f>
        <v>0</v>
      </c>
      <c r="AQ169" s="113"/>
      <c r="AR169" s="114"/>
      <c r="AS169" s="112">
        <f t="shared" si="437"/>
        <v>0</v>
      </c>
      <c r="AT169" s="113"/>
      <c r="AU169" s="114"/>
      <c r="AV169" s="112">
        <f t="shared" si="438"/>
        <v>0</v>
      </c>
      <c r="AW169" s="113"/>
      <c r="AX169" s="114"/>
      <c r="AY169" s="112">
        <f t="shared" si="439"/>
        <v>0</v>
      </c>
      <c r="AZ169" s="113"/>
      <c r="BA169" s="114"/>
      <c r="BB169" s="115">
        <f t="shared" si="440"/>
        <v>0</v>
      </c>
      <c r="BC169" s="115">
        <f t="shared" si="441"/>
        <v>0</v>
      </c>
      <c r="BD169" s="116">
        <f>BB169-BC169</f>
        <v>0</v>
      </c>
      <c r="BE169" s="117"/>
      <c r="BF169" s="118"/>
      <c r="BG169" s="116">
        <f t="shared" si="442"/>
        <v>0</v>
      </c>
      <c r="BH169" s="117"/>
      <c r="BI169" s="118"/>
      <c r="BJ169" s="116">
        <f t="shared" si="443"/>
        <v>0</v>
      </c>
      <c r="BK169" s="117"/>
      <c r="BL169" s="118"/>
      <c r="BM169" s="116">
        <f t="shared" si="444"/>
        <v>0</v>
      </c>
      <c r="BN169" s="117"/>
      <c r="BO169" s="118"/>
      <c r="BP169" s="115">
        <f t="shared" si="445"/>
        <v>0</v>
      </c>
      <c r="BQ169" s="115">
        <f t="shared" si="446"/>
        <v>0</v>
      </c>
      <c r="BR169" s="112">
        <f>BP169-BQ169</f>
        <v>0</v>
      </c>
      <c r="BS169" s="113"/>
      <c r="BT169" s="114"/>
      <c r="BU169" s="112">
        <f t="shared" si="447"/>
        <v>0</v>
      </c>
      <c r="BV169" s="113"/>
      <c r="BW169" s="114"/>
      <c r="BX169" s="112">
        <f t="shared" si="448"/>
        <v>0</v>
      </c>
      <c r="BY169" s="113"/>
      <c r="BZ169" s="114"/>
      <c r="CA169" s="112">
        <f t="shared" si="449"/>
        <v>0</v>
      </c>
      <c r="CB169" s="113"/>
      <c r="CC169" s="114"/>
      <c r="CD169" s="115">
        <f t="shared" si="450"/>
        <v>0</v>
      </c>
      <c r="CE169" s="115">
        <f t="shared" si="451"/>
        <v>0</v>
      </c>
      <c r="ED169" t="s">
        <v>102</v>
      </c>
      <c r="EE169" t="s">
        <v>17</v>
      </c>
      <c r="EF169" t="s">
        <v>144</v>
      </c>
      <c r="EG169" t="s">
        <v>382</v>
      </c>
      <c r="EI169" t="s">
        <v>384</v>
      </c>
      <c r="EJ169" t="s">
        <v>385</v>
      </c>
      <c r="EK169" t="s">
        <v>384</v>
      </c>
    </row>
    <row r="170" spans="1:141" x14ac:dyDescent="0.25">
      <c r="A170" s="89" t="str">
        <f t="shared" si="295"/>
        <v>BRACELLCeluloseVLI</v>
      </c>
      <c r="B170" s="51" t="str">
        <f t="shared" si="360"/>
        <v>N</v>
      </c>
      <c r="C170" s="105" t="s">
        <v>102</v>
      </c>
      <c r="D170" s="105" t="s">
        <v>112</v>
      </c>
      <c r="E170" s="105" t="s">
        <v>112</v>
      </c>
      <c r="F170" s="107" t="s">
        <v>21</v>
      </c>
      <c r="G170" s="106" t="s">
        <v>22</v>
      </c>
      <c r="H170" s="108" t="s">
        <v>90</v>
      </c>
      <c r="I170" s="109">
        <v>0</v>
      </c>
      <c r="J170" s="109">
        <v>0</v>
      </c>
      <c r="K170" s="110">
        <v>0</v>
      </c>
      <c r="L170" s="109">
        <f>IF(K170="","",K170-J170)</f>
        <v>0</v>
      </c>
      <c r="M170" s="111"/>
      <c r="N170" s="112"/>
      <c r="O170" s="113"/>
      <c r="P170" s="114"/>
      <c r="Q170" s="112">
        <f t="shared" si="427"/>
        <v>0</v>
      </c>
      <c r="R170" s="113"/>
      <c r="S170" s="114"/>
      <c r="T170" s="112">
        <f t="shared" si="428"/>
        <v>0</v>
      </c>
      <c r="U170" s="113"/>
      <c r="V170" s="114"/>
      <c r="W170" s="112">
        <f t="shared" si="429"/>
        <v>0</v>
      </c>
      <c r="X170" s="113"/>
      <c r="Y170" s="114"/>
      <c r="Z170" s="115">
        <f t="shared" si="430"/>
        <v>0</v>
      </c>
      <c r="AA170" s="115">
        <f t="shared" si="431"/>
        <v>0</v>
      </c>
      <c r="AB170" s="116">
        <f>Z170-AA170</f>
        <v>0</v>
      </c>
      <c r="AC170" s="117"/>
      <c r="AD170" s="118"/>
      <c r="AE170" s="116">
        <f t="shared" si="432"/>
        <v>0</v>
      </c>
      <c r="AF170" s="117"/>
      <c r="AG170" s="118"/>
      <c r="AH170" s="116">
        <f t="shared" si="433"/>
        <v>0</v>
      </c>
      <c r="AI170" s="117"/>
      <c r="AJ170" s="118"/>
      <c r="AK170" s="116">
        <f t="shared" si="434"/>
        <v>0</v>
      </c>
      <c r="AL170" s="117"/>
      <c r="AM170" s="118"/>
      <c r="AN170" s="115">
        <f t="shared" si="435"/>
        <v>0</v>
      </c>
      <c r="AO170" s="115">
        <f t="shared" si="436"/>
        <v>0</v>
      </c>
      <c r="AP170" s="112">
        <f>AN170-AO170</f>
        <v>0</v>
      </c>
      <c r="AQ170" s="113"/>
      <c r="AR170" s="114"/>
      <c r="AS170" s="112">
        <f t="shared" si="437"/>
        <v>0</v>
      </c>
      <c r="AT170" s="113"/>
      <c r="AU170" s="114"/>
      <c r="AV170" s="112">
        <f t="shared" si="438"/>
        <v>0</v>
      </c>
      <c r="AW170" s="113"/>
      <c r="AX170" s="114"/>
      <c r="AY170" s="112">
        <f t="shared" si="439"/>
        <v>0</v>
      </c>
      <c r="AZ170" s="113"/>
      <c r="BA170" s="114"/>
      <c r="BB170" s="115">
        <f t="shared" si="440"/>
        <v>0</v>
      </c>
      <c r="BC170" s="115">
        <f t="shared" si="441"/>
        <v>0</v>
      </c>
      <c r="BD170" s="116">
        <f>BB170-BC170</f>
        <v>0</v>
      </c>
      <c r="BE170" s="117"/>
      <c r="BF170" s="118"/>
      <c r="BG170" s="116">
        <f t="shared" si="442"/>
        <v>0</v>
      </c>
      <c r="BH170" s="117"/>
      <c r="BI170" s="118"/>
      <c r="BJ170" s="116">
        <f t="shared" si="443"/>
        <v>0</v>
      </c>
      <c r="BK170" s="117"/>
      <c r="BL170" s="118"/>
      <c r="BM170" s="116">
        <f t="shared" si="444"/>
        <v>0</v>
      </c>
      <c r="BN170" s="117"/>
      <c r="BO170" s="118"/>
      <c r="BP170" s="115">
        <f t="shared" si="445"/>
        <v>0</v>
      </c>
      <c r="BQ170" s="115">
        <f t="shared" si="446"/>
        <v>0</v>
      </c>
      <c r="BR170" s="112">
        <f>BP170-BQ170</f>
        <v>0</v>
      </c>
      <c r="BS170" s="113"/>
      <c r="BT170" s="114"/>
      <c r="BU170" s="112">
        <f t="shared" si="447"/>
        <v>0</v>
      </c>
      <c r="BV170" s="113"/>
      <c r="BW170" s="114"/>
      <c r="BX170" s="112">
        <f t="shared" si="448"/>
        <v>0</v>
      </c>
      <c r="BY170" s="113"/>
      <c r="BZ170" s="114"/>
      <c r="CA170" s="112">
        <f t="shared" si="449"/>
        <v>0</v>
      </c>
      <c r="CB170" s="113"/>
      <c r="CC170" s="114"/>
      <c r="CD170" s="115">
        <f t="shared" si="450"/>
        <v>0</v>
      </c>
      <c r="CE170" s="115">
        <f t="shared" si="451"/>
        <v>0</v>
      </c>
      <c r="ED170" t="s">
        <v>102</v>
      </c>
      <c r="EE170" t="s">
        <v>90</v>
      </c>
      <c r="EF170" t="s">
        <v>144</v>
      </c>
      <c r="EG170" t="s">
        <v>382</v>
      </c>
      <c r="EI170" t="s">
        <v>386</v>
      </c>
      <c r="EJ170" t="s">
        <v>387</v>
      </c>
      <c r="EK170" t="s">
        <v>386</v>
      </c>
    </row>
    <row r="171" spans="1:141" x14ac:dyDescent="0.25">
      <c r="A171" s="89" t="str">
        <f t="shared" si="295"/>
        <v>TOTAL</v>
      </c>
      <c r="B171" s="51" t="str">
        <f t="shared" si="360"/>
        <v>N</v>
      </c>
      <c r="C171" s="120" t="s">
        <v>93</v>
      </c>
      <c r="D171" s="120" t="s">
        <v>93</v>
      </c>
      <c r="E171" s="121"/>
      <c r="F171" s="122"/>
      <c r="G171" s="121"/>
      <c r="H171" s="123"/>
      <c r="I171" s="124">
        <v>0</v>
      </c>
      <c r="J171" s="124">
        <v>0</v>
      </c>
      <c r="K171" s="124">
        <f>SUM(K147:K170)</f>
        <v>0</v>
      </c>
      <c r="L171" s="124"/>
      <c r="M171" s="125">
        <f ca="1">SUMIFS(M:M,$D:$D,$D170,$H:$H,"RUMO")</f>
        <v>0</v>
      </c>
      <c r="N171" s="126">
        <f t="shared" ref="N171:BY171" si="452">SUM(N168:N170)</f>
        <v>0</v>
      </c>
      <c r="O171" s="127">
        <f t="shared" si="452"/>
        <v>0</v>
      </c>
      <c r="P171" s="128">
        <f t="shared" si="452"/>
        <v>0</v>
      </c>
      <c r="Q171" s="129">
        <f t="shared" si="452"/>
        <v>0</v>
      </c>
      <c r="R171" s="130">
        <f t="shared" si="452"/>
        <v>0</v>
      </c>
      <c r="S171" s="128">
        <f t="shared" si="452"/>
        <v>0</v>
      </c>
      <c r="T171" s="129">
        <f t="shared" si="452"/>
        <v>0</v>
      </c>
      <c r="U171" s="130">
        <f t="shared" si="452"/>
        <v>0</v>
      </c>
      <c r="V171" s="128">
        <f t="shared" si="452"/>
        <v>0</v>
      </c>
      <c r="W171" s="129">
        <f t="shared" si="452"/>
        <v>0</v>
      </c>
      <c r="X171" s="130">
        <f t="shared" si="452"/>
        <v>0</v>
      </c>
      <c r="Y171" s="128">
        <f t="shared" si="452"/>
        <v>0</v>
      </c>
      <c r="Z171" s="128">
        <f t="shared" si="452"/>
        <v>0</v>
      </c>
      <c r="AA171" s="128">
        <f t="shared" si="452"/>
        <v>0</v>
      </c>
      <c r="AB171" s="131">
        <f t="shared" si="452"/>
        <v>0</v>
      </c>
      <c r="AC171" s="132">
        <f t="shared" si="452"/>
        <v>0</v>
      </c>
      <c r="AD171" s="133">
        <f t="shared" si="452"/>
        <v>0</v>
      </c>
      <c r="AE171" s="131">
        <f t="shared" si="452"/>
        <v>0</v>
      </c>
      <c r="AF171" s="132">
        <f t="shared" si="452"/>
        <v>0</v>
      </c>
      <c r="AG171" s="133">
        <f t="shared" si="452"/>
        <v>0</v>
      </c>
      <c r="AH171" s="131">
        <f t="shared" si="452"/>
        <v>0</v>
      </c>
      <c r="AI171" s="132">
        <f t="shared" si="452"/>
        <v>0</v>
      </c>
      <c r="AJ171" s="133">
        <f t="shared" si="452"/>
        <v>0</v>
      </c>
      <c r="AK171" s="131">
        <f t="shared" si="452"/>
        <v>0</v>
      </c>
      <c r="AL171" s="132">
        <f t="shared" si="452"/>
        <v>0</v>
      </c>
      <c r="AM171" s="133">
        <f t="shared" si="452"/>
        <v>0</v>
      </c>
      <c r="AN171" s="133">
        <f t="shared" si="452"/>
        <v>0</v>
      </c>
      <c r="AO171" s="133">
        <f t="shared" si="452"/>
        <v>0</v>
      </c>
      <c r="AP171" s="126">
        <f t="shared" si="452"/>
        <v>0</v>
      </c>
      <c r="AQ171" s="127">
        <f t="shared" si="452"/>
        <v>0</v>
      </c>
      <c r="AR171" s="128">
        <f t="shared" si="452"/>
        <v>0</v>
      </c>
      <c r="AS171" s="126">
        <f t="shared" si="452"/>
        <v>0</v>
      </c>
      <c r="AT171" s="127">
        <f t="shared" si="452"/>
        <v>0</v>
      </c>
      <c r="AU171" s="128">
        <f t="shared" si="452"/>
        <v>0</v>
      </c>
      <c r="AV171" s="126">
        <f t="shared" si="452"/>
        <v>0</v>
      </c>
      <c r="AW171" s="127">
        <f t="shared" si="452"/>
        <v>0</v>
      </c>
      <c r="AX171" s="128">
        <f t="shared" si="452"/>
        <v>0</v>
      </c>
      <c r="AY171" s="126">
        <f t="shared" si="452"/>
        <v>0</v>
      </c>
      <c r="AZ171" s="127">
        <f t="shared" si="452"/>
        <v>0</v>
      </c>
      <c r="BA171" s="128">
        <f t="shared" si="452"/>
        <v>0</v>
      </c>
      <c r="BB171" s="128">
        <f t="shared" si="452"/>
        <v>0</v>
      </c>
      <c r="BC171" s="128">
        <f t="shared" si="452"/>
        <v>0</v>
      </c>
      <c r="BD171" s="131">
        <f t="shared" si="452"/>
        <v>0</v>
      </c>
      <c r="BE171" s="132">
        <f t="shared" si="452"/>
        <v>0</v>
      </c>
      <c r="BF171" s="133">
        <f t="shared" si="452"/>
        <v>0</v>
      </c>
      <c r="BG171" s="131">
        <f t="shared" si="452"/>
        <v>0</v>
      </c>
      <c r="BH171" s="132">
        <f t="shared" si="452"/>
        <v>0</v>
      </c>
      <c r="BI171" s="133">
        <f t="shared" si="452"/>
        <v>0</v>
      </c>
      <c r="BJ171" s="131">
        <f t="shared" si="452"/>
        <v>0</v>
      </c>
      <c r="BK171" s="132">
        <f t="shared" si="452"/>
        <v>0</v>
      </c>
      <c r="BL171" s="133">
        <f t="shared" si="452"/>
        <v>0</v>
      </c>
      <c r="BM171" s="131">
        <f t="shared" si="452"/>
        <v>0</v>
      </c>
      <c r="BN171" s="132">
        <f t="shared" si="452"/>
        <v>0</v>
      </c>
      <c r="BO171" s="133">
        <f t="shared" si="452"/>
        <v>0</v>
      </c>
      <c r="BP171" s="133">
        <f t="shared" si="452"/>
        <v>0</v>
      </c>
      <c r="BQ171" s="133">
        <f t="shared" si="452"/>
        <v>0</v>
      </c>
      <c r="BR171" s="126">
        <f t="shared" si="452"/>
        <v>0</v>
      </c>
      <c r="BS171" s="127">
        <f t="shared" si="452"/>
        <v>0</v>
      </c>
      <c r="BT171" s="128">
        <f t="shared" si="452"/>
        <v>0</v>
      </c>
      <c r="BU171" s="126">
        <f t="shared" si="452"/>
        <v>0</v>
      </c>
      <c r="BV171" s="127">
        <f t="shared" si="452"/>
        <v>0</v>
      </c>
      <c r="BW171" s="128">
        <f t="shared" si="452"/>
        <v>0</v>
      </c>
      <c r="BX171" s="126">
        <f t="shared" si="452"/>
        <v>0</v>
      </c>
      <c r="BY171" s="127">
        <f t="shared" si="452"/>
        <v>0</v>
      </c>
      <c r="BZ171" s="128">
        <f t="shared" ref="BZ171:CE171" si="453">SUM(BZ168:BZ170)</f>
        <v>0</v>
      </c>
      <c r="CA171" s="126">
        <f t="shared" si="453"/>
        <v>0</v>
      </c>
      <c r="CB171" s="127">
        <f t="shared" si="453"/>
        <v>0</v>
      </c>
      <c r="CC171" s="128">
        <f t="shared" si="453"/>
        <v>0</v>
      </c>
      <c r="CD171" s="128">
        <f t="shared" si="453"/>
        <v>0</v>
      </c>
      <c r="CE171" s="128">
        <f t="shared" si="453"/>
        <v>0</v>
      </c>
      <c r="EE171" t="s">
        <v>142</v>
      </c>
      <c r="EG171" t="s">
        <v>169</v>
      </c>
      <c r="EJ171" t="s">
        <v>388</v>
      </c>
    </row>
    <row r="172" spans="1:141" x14ac:dyDescent="0.25">
      <c r="A172" s="89" t="str">
        <f t="shared" si="295"/>
        <v>ELDORADOCeluloseRUMO</v>
      </c>
      <c r="B172" s="51" t="str">
        <f t="shared" si="360"/>
        <v>N</v>
      </c>
      <c r="C172" s="90" t="s">
        <v>102</v>
      </c>
      <c r="D172" s="90" t="s">
        <v>113</v>
      </c>
      <c r="E172" s="91" t="s">
        <v>113</v>
      </c>
      <c r="F172" s="92" t="s">
        <v>21</v>
      </c>
      <c r="G172" s="91" t="s">
        <v>22</v>
      </c>
      <c r="H172" s="93" t="s">
        <v>89</v>
      </c>
      <c r="I172" s="94">
        <v>0</v>
      </c>
      <c r="J172" s="94">
        <v>0</v>
      </c>
      <c r="K172" s="95">
        <v>0</v>
      </c>
      <c r="L172" s="94">
        <f>IF(K172="","",K172-J172)</f>
        <v>0</v>
      </c>
      <c r="M172" s="96"/>
      <c r="N172" s="97"/>
      <c r="O172" s="98"/>
      <c r="P172" s="99"/>
      <c r="Q172" s="97">
        <f t="shared" ref="Q172:Q174" si="454">N172+O172-P172</f>
        <v>0</v>
      </c>
      <c r="R172" s="98"/>
      <c r="S172" s="99"/>
      <c r="T172" s="97">
        <f t="shared" ref="T172:T174" si="455">Q172+R172-S172</f>
        <v>0</v>
      </c>
      <c r="U172" s="98"/>
      <c r="V172" s="100"/>
      <c r="W172" s="97">
        <f t="shared" ref="W172:W174" si="456">T172+U172-V172</f>
        <v>0</v>
      </c>
      <c r="X172" s="98"/>
      <c r="Y172" s="99"/>
      <c r="Z172" s="101">
        <f t="shared" ref="Z172:Z174" si="457">N172+O172+R172+U172+X172</f>
        <v>0</v>
      </c>
      <c r="AA172" s="101">
        <f t="shared" ref="AA172:AA174" si="458">P172+S172+V172+Y172</f>
        <v>0</v>
      </c>
      <c r="AB172" s="102">
        <f>Z172-AA172</f>
        <v>0</v>
      </c>
      <c r="AC172" s="103"/>
      <c r="AD172" s="104"/>
      <c r="AE172" s="102">
        <f t="shared" ref="AE172:AE174" si="459">AB172+AC172-AD172</f>
        <v>0</v>
      </c>
      <c r="AF172" s="103"/>
      <c r="AG172" s="104"/>
      <c r="AH172" s="102">
        <f t="shared" ref="AH172:AH174" si="460">AE172+AF172-AG172</f>
        <v>0</v>
      </c>
      <c r="AI172" s="103"/>
      <c r="AJ172" s="104"/>
      <c r="AK172" s="102">
        <f t="shared" ref="AK172:AK174" si="461">AH172+AI172-AJ172</f>
        <v>0</v>
      </c>
      <c r="AL172" s="103"/>
      <c r="AM172" s="104"/>
      <c r="AN172" s="101">
        <f t="shared" ref="AN172:AN174" si="462">AB172+AC172+AF172+AI172+AL172</f>
        <v>0</v>
      </c>
      <c r="AO172" s="101">
        <f t="shared" ref="AO172:AO174" si="463">AD172+AG172+AJ172+AM172</f>
        <v>0</v>
      </c>
      <c r="AP172" s="97">
        <f>AN172-AO172</f>
        <v>0</v>
      </c>
      <c r="AQ172" s="98"/>
      <c r="AR172" s="99"/>
      <c r="AS172" s="97">
        <f t="shared" ref="AS172:AS174" si="464">AP172+AQ172-AR172</f>
        <v>0</v>
      </c>
      <c r="AT172" s="98"/>
      <c r="AU172" s="99"/>
      <c r="AV172" s="97">
        <f t="shared" ref="AV172:AV174" si="465">AS172+AT172-AU172</f>
        <v>0</v>
      </c>
      <c r="AW172" s="98"/>
      <c r="AX172" s="100"/>
      <c r="AY172" s="97">
        <f t="shared" ref="AY172:AY174" si="466">AV172+AW172-AX172</f>
        <v>0</v>
      </c>
      <c r="AZ172" s="98"/>
      <c r="BA172" s="99"/>
      <c r="BB172" s="101">
        <f t="shared" ref="BB172:BB174" si="467">AP172+AQ172+AT172+AW172+AZ172</f>
        <v>0</v>
      </c>
      <c r="BC172" s="101">
        <f t="shared" ref="BC172:BC174" si="468">AR172+AU172+AX172+BA172</f>
        <v>0</v>
      </c>
      <c r="BD172" s="102">
        <f>BB172-BC172</f>
        <v>0</v>
      </c>
      <c r="BE172" s="103"/>
      <c r="BF172" s="104"/>
      <c r="BG172" s="102">
        <f t="shared" ref="BG172:BG174" si="469">BD172+BE172-BF172</f>
        <v>0</v>
      </c>
      <c r="BH172" s="103"/>
      <c r="BI172" s="104"/>
      <c r="BJ172" s="102">
        <f t="shared" ref="BJ172:BJ174" si="470">BG172+BH172-BI172</f>
        <v>0</v>
      </c>
      <c r="BK172" s="103"/>
      <c r="BL172" s="104"/>
      <c r="BM172" s="102">
        <f t="shared" ref="BM172:BM174" si="471">BJ172+BK172-BL172</f>
        <v>0</v>
      </c>
      <c r="BN172" s="103"/>
      <c r="BO172" s="104"/>
      <c r="BP172" s="101">
        <f t="shared" ref="BP172:BP174" si="472">BD172+BE172+BH172+BK172+BN172</f>
        <v>0</v>
      </c>
      <c r="BQ172" s="101">
        <f t="shared" ref="BQ172:BQ174" si="473">BF172+BI172+BL172+BO172</f>
        <v>0</v>
      </c>
      <c r="BR172" s="97">
        <f>BP172-BQ172</f>
        <v>0</v>
      </c>
      <c r="BS172" s="98"/>
      <c r="BT172" s="99"/>
      <c r="BU172" s="97">
        <f t="shared" ref="BU172:BU174" si="474">BR172+BS172-BT172</f>
        <v>0</v>
      </c>
      <c r="BV172" s="98"/>
      <c r="BW172" s="99"/>
      <c r="BX172" s="97">
        <f t="shared" ref="BX172:BX174" si="475">BU172+BV172-BW172</f>
        <v>0</v>
      </c>
      <c r="BY172" s="98"/>
      <c r="BZ172" s="100"/>
      <c r="CA172" s="97">
        <f t="shared" ref="CA172:CA174" si="476">BX172+BY172-BZ172</f>
        <v>0</v>
      </c>
      <c r="CB172" s="98"/>
      <c r="CC172" s="99"/>
      <c r="CD172" s="101">
        <f t="shared" ref="CD172:CD174" si="477">BR172+BS172+BV172+BY172+CB172</f>
        <v>0</v>
      </c>
      <c r="CE172" s="101">
        <f t="shared" ref="CE172:CE174" si="478">BT172+BW172+BZ172+CC172</f>
        <v>0</v>
      </c>
      <c r="ED172" t="s">
        <v>102</v>
      </c>
      <c r="EE172" t="s">
        <v>89</v>
      </c>
      <c r="EF172" t="s">
        <v>144</v>
      </c>
      <c r="EG172" t="s">
        <v>389</v>
      </c>
      <c r="EI172" t="s">
        <v>390</v>
      </c>
      <c r="EJ172" t="s">
        <v>390</v>
      </c>
      <c r="EK172" t="s">
        <v>390</v>
      </c>
    </row>
    <row r="173" spans="1:141" x14ac:dyDescent="0.25">
      <c r="A173" s="89" t="str">
        <f t="shared" si="295"/>
        <v>ELDORADOCeluloseMRS</v>
      </c>
      <c r="B173" s="51" t="str">
        <f t="shared" si="360"/>
        <v>N</v>
      </c>
      <c r="C173" s="105" t="s">
        <v>102</v>
      </c>
      <c r="D173" s="105" t="s">
        <v>113</v>
      </c>
      <c r="E173" s="106" t="s">
        <v>113</v>
      </c>
      <c r="F173" s="107" t="s">
        <v>21</v>
      </c>
      <c r="G173" s="106" t="s">
        <v>22</v>
      </c>
      <c r="H173" s="108" t="s">
        <v>17</v>
      </c>
      <c r="I173" s="109">
        <v>0</v>
      </c>
      <c r="J173" s="109">
        <v>0</v>
      </c>
      <c r="K173" s="110">
        <v>0</v>
      </c>
      <c r="L173" s="109">
        <f>IF(K173="","",K173-J173)</f>
        <v>0</v>
      </c>
      <c r="M173" s="111"/>
      <c r="N173" s="112"/>
      <c r="O173" s="113"/>
      <c r="P173" s="114"/>
      <c r="Q173" s="112">
        <f t="shared" si="454"/>
        <v>0</v>
      </c>
      <c r="R173" s="113"/>
      <c r="S173" s="114"/>
      <c r="T173" s="112">
        <f t="shared" si="455"/>
        <v>0</v>
      </c>
      <c r="U173" s="113"/>
      <c r="V173" s="114"/>
      <c r="W173" s="112">
        <f t="shared" si="456"/>
        <v>0</v>
      </c>
      <c r="X173" s="113"/>
      <c r="Y173" s="114"/>
      <c r="Z173" s="115">
        <f t="shared" si="457"/>
        <v>0</v>
      </c>
      <c r="AA173" s="115">
        <f t="shared" si="458"/>
        <v>0</v>
      </c>
      <c r="AB173" s="116">
        <f>Z173-AA173</f>
        <v>0</v>
      </c>
      <c r="AC173" s="117"/>
      <c r="AD173" s="118"/>
      <c r="AE173" s="116">
        <f t="shared" si="459"/>
        <v>0</v>
      </c>
      <c r="AF173" s="117"/>
      <c r="AG173" s="118"/>
      <c r="AH173" s="116">
        <f t="shared" si="460"/>
        <v>0</v>
      </c>
      <c r="AI173" s="117"/>
      <c r="AJ173" s="118"/>
      <c r="AK173" s="116">
        <f t="shared" si="461"/>
        <v>0</v>
      </c>
      <c r="AL173" s="117"/>
      <c r="AM173" s="118"/>
      <c r="AN173" s="115">
        <f t="shared" si="462"/>
        <v>0</v>
      </c>
      <c r="AO173" s="115">
        <f t="shared" si="463"/>
        <v>0</v>
      </c>
      <c r="AP173" s="112">
        <f>AN173-AO173</f>
        <v>0</v>
      </c>
      <c r="AQ173" s="113"/>
      <c r="AR173" s="114"/>
      <c r="AS173" s="112">
        <f t="shared" si="464"/>
        <v>0</v>
      </c>
      <c r="AT173" s="113"/>
      <c r="AU173" s="114"/>
      <c r="AV173" s="112">
        <f t="shared" si="465"/>
        <v>0</v>
      </c>
      <c r="AW173" s="113"/>
      <c r="AX173" s="114"/>
      <c r="AY173" s="112">
        <f t="shared" si="466"/>
        <v>0</v>
      </c>
      <c r="AZ173" s="113"/>
      <c r="BA173" s="114"/>
      <c r="BB173" s="115">
        <f t="shared" si="467"/>
        <v>0</v>
      </c>
      <c r="BC173" s="115">
        <f t="shared" si="468"/>
        <v>0</v>
      </c>
      <c r="BD173" s="116">
        <f>BB173-BC173</f>
        <v>0</v>
      </c>
      <c r="BE173" s="117"/>
      <c r="BF173" s="118"/>
      <c r="BG173" s="116">
        <f t="shared" si="469"/>
        <v>0</v>
      </c>
      <c r="BH173" s="117"/>
      <c r="BI173" s="118"/>
      <c r="BJ173" s="116">
        <f t="shared" si="470"/>
        <v>0</v>
      </c>
      <c r="BK173" s="117"/>
      <c r="BL173" s="118"/>
      <c r="BM173" s="116">
        <f t="shared" si="471"/>
        <v>0</v>
      </c>
      <c r="BN173" s="117"/>
      <c r="BO173" s="118"/>
      <c r="BP173" s="115">
        <f t="shared" si="472"/>
        <v>0</v>
      </c>
      <c r="BQ173" s="115">
        <f t="shared" si="473"/>
        <v>0</v>
      </c>
      <c r="BR173" s="112">
        <f>BP173-BQ173</f>
        <v>0</v>
      </c>
      <c r="BS173" s="113"/>
      <c r="BT173" s="114"/>
      <c r="BU173" s="112">
        <f t="shared" si="474"/>
        <v>0</v>
      </c>
      <c r="BV173" s="113"/>
      <c r="BW173" s="114"/>
      <c r="BX173" s="112">
        <f t="shared" si="475"/>
        <v>0</v>
      </c>
      <c r="BY173" s="113"/>
      <c r="BZ173" s="114"/>
      <c r="CA173" s="112">
        <f t="shared" si="476"/>
        <v>0</v>
      </c>
      <c r="CB173" s="113"/>
      <c r="CC173" s="114"/>
      <c r="CD173" s="115">
        <f t="shared" si="477"/>
        <v>0</v>
      </c>
      <c r="CE173" s="115">
        <f t="shared" si="478"/>
        <v>0</v>
      </c>
      <c r="ED173" t="s">
        <v>102</v>
      </c>
      <c r="EE173" t="s">
        <v>17</v>
      </c>
      <c r="EF173" t="s">
        <v>144</v>
      </c>
      <c r="EG173" t="s">
        <v>389</v>
      </c>
      <c r="EI173" t="s">
        <v>391</v>
      </c>
      <c r="EJ173" t="s">
        <v>392</v>
      </c>
      <c r="EK173" t="s">
        <v>391</v>
      </c>
    </row>
    <row r="174" spans="1:141" x14ac:dyDescent="0.25">
      <c r="A174" s="89" t="str">
        <f t="shared" si="295"/>
        <v>ELDORADOCeluloseVLI</v>
      </c>
      <c r="B174" s="51" t="str">
        <f t="shared" si="360"/>
        <v>N</v>
      </c>
      <c r="C174" s="105" t="s">
        <v>102</v>
      </c>
      <c r="D174" s="105" t="s">
        <v>113</v>
      </c>
      <c r="E174" s="106" t="s">
        <v>113</v>
      </c>
      <c r="F174" s="107" t="s">
        <v>21</v>
      </c>
      <c r="G174" s="106" t="s">
        <v>22</v>
      </c>
      <c r="H174" s="108" t="s">
        <v>90</v>
      </c>
      <c r="I174" s="109">
        <v>0</v>
      </c>
      <c r="J174" s="109">
        <v>0</v>
      </c>
      <c r="K174" s="110">
        <v>0</v>
      </c>
      <c r="L174" s="109">
        <f>IF(K174="","",K174-J174)</f>
        <v>0</v>
      </c>
      <c r="M174" s="111"/>
      <c r="N174" s="112"/>
      <c r="O174" s="113"/>
      <c r="P174" s="114"/>
      <c r="Q174" s="112">
        <f t="shared" si="454"/>
        <v>0</v>
      </c>
      <c r="R174" s="113"/>
      <c r="S174" s="114"/>
      <c r="T174" s="112">
        <f t="shared" si="455"/>
        <v>0</v>
      </c>
      <c r="U174" s="113"/>
      <c r="V174" s="114"/>
      <c r="W174" s="112">
        <f t="shared" si="456"/>
        <v>0</v>
      </c>
      <c r="X174" s="113"/>
      <c r="Y174" s="114"/>
      <c r="Z174" s="115">
        <f t="shared" si="457"/>
        <v>0</v>
      </c>
      <c r="AA174" s="115">
        <f t="shared" si="458"/>
        <v>0</v>
      </c>
      <c r="AB174" s="116">
        <f>Z174-AA174</f>
        <v>0</v>
      </c>
      <c r="AC174" s="117"/>
      <c r="AD174" s="118"/>
      <c r="AE174" s="116">
        <f t="shared" si="459"/>
        <v>0</v>
      </c>
      <c r="AF174" s="117"/>
      <c r="AG174" s="118"/>
      <c r="AH174" s="116">
        <f t="shared" si="460"/>
        <v>0</v>
      </c>
      <c r="AI174" s="117"/>
      <c r="AJ174" s="118"/>
      <c r="AK174" s="116">
        <f t="shared" si="461"/>
        <v>0</v>
      </c>
      <c r="AL174" s="117"/>
      <c r="AM174" s="118"/>
      <c r="AN174" s="115">
        <f t="shared" si="462"/>
        <v>0</v>
      </c>
      <c r="AO174" s="115">
        <f t="shared" si="463"/>
        <v>0</v>
      </c>
      <c r="AP174" s="112">
        <f>AN174-AO174</f>
        <v>0</v>
      </c>
      <c r="AQ174" s="113"/>
      <c r="AR174" s="114"/>
      <c r="AS174" s="112">
        <f t="shared" si="464"/>
        <v>0</v>
      </c>
      <c r="AT174" s="113"/>
      <c r="AU174" s="114"/>
      <c r="AV174" s="112">
        <f t="shared" si="465"/>
        <v>0</v>
      </c>
      <c r="AW174" s="113"/>
      <c r="AX174" s="114"/>
      <c r="AY174" s="112">
        <f t="shared" si="466"/>
        <v>0</v>
      </c>
      <c r="AZ174" s="113"/>
      <c r="BA174" s="114"/>
      <c r="BB174" s="115">
        <f t="shared" si="467"/>
        <v>0</v>
      </c>
      <c r="BC174" s="115">
        <f t="shared" si="468"/>
        <v>0</v>
      </c>
      <c r="BD174" s="116">
        <f>BB174-BC174</f>
        <v>0</v>
      </c>
      <c r="BE174" s="117"/>
      <c r="BF174" s="118"/>
      <c r="BG174" s="116">
        <f t="shared" si="469"/>
        <v>0</v>
      </c>
      <c r="BH174" s="117"/>
      <c r="BI174" s="118"/>
      <c r="BJ174" s="116">
        <f t="shared" si="470"/>
        <v>0</v>
      </c>
      <c r="BK174" s="117"/>
      <c r="BL174" s="118"/>
      <c r="BM174" s="116">
        <f t="shared" si="471"/>
        <v>0</v>
      </c>
      <c r="BN174" s="117"/>
      <c r="BO174" s="118"/>
      <c r="BP174" s="115">
        <f t="shared" si="472"/>
        <v>0</v>
      </c>
      <c r="BQ174" s="115">
        <f t="shared" si="473"/>
        <v>0</v>
      </c>
      <c r="BR174" s="112">
        <f>BP174-BQ174</f>
        <v>0</v>
      </c>
      <c r="BS174" s="113"/>
      <c r="BT174" s="114"/>
      <c r="BU174" s="112">
        <f t="shared" si="474"/>
        <v>0</v>
      </c>
      <c r="BV174" s="113"/>
      <c r="BW174" s="114"/>
      <c r="BX174" s="112">
        <f t="shared" si="475"/>
        <v>0</v>
      </c>
      <c r="BY174" s="113"/>
      <c r="BZ174" s="114"/>
      <c r="CA174" s="112">
        <f t="shared" si="476"/>
        <v>0</v>
      </c>
      <c r="CB174" s="113"/>
      <c r="CC174" s="114"/>
      <c r="CD174" s="115">
        <f t="shared" si="477"/>
        <v>0</v>
      </c>
      <c r="CE174" s="115">
        <f t="shared" si="478"/>
        <v>0</v>
      </c>
      <c r="ED174" t="s">
        <v>102</v>
      </c>
      <c r="EE174" t="s">
        <v>90</v>
      </c>
      <c r="EF174" t="s">
        <v>144</v>
      </c>
      <c r="EG174" t="s">
        <v>389</v>
      </c>
      <c r="EI174" t="s">
        <v>393</v>
      </c>
      <c r="EJ174" t="s">
        <v>394</v>
      </c>
      <c r="EK174" t="s">
        <v>393</v>
      </c>
    </row>
    <row r="175" spans="1:141" x14ac:dyDescent="0.25">
      <c r="A175" s="89" t="str">
        <f t="shared" si="295"/>
        <v>TOTAL</v>
      </c>
      <c r="B175" s="51" t="str">
        <f t="shared" si="360"/>
        <v>N</v>
      </c>
      <c r="C175" s="120" t="s">
        <v>93</v>
      </c>
      <c r="D175" s="120" t="s">
        <v>93</v>
      </c>
      <c r="E175" s="121"/>
      <c r="F175" s="122"/>
      <c r="G175" s="121"/>
      <c r="H175" s="123"/>
      <c r="I175" s="124">
        <v>0</v>
      </c>
      <c r="J175" s="124">
        <v>0</v>
      </c>
      <c r="K175" s="124">
        <f>SUM(K151:K174)</f>
        <v>0</v>
      </c>
      <c r="L175" s="124"/>
      <c r="M175" s="125">
        <f ca="1">SUMIFS(M:M,$D:$D,$D174,$H:$H,"RUMO")</f>
        <v>0</v>
      </c>
      <c r="N175" s="126">
        <f t="shared" ref="N175:BY175" si="479">SUM(N172:N174)</f>
        <v>0</v>
      </c>
      <c r="O175" s="127">
        <f t="shared" si="479"/>
        <v>0</v>
      </c>
      <c r="P175" s="128">
        <f t="shared" si="479"/>
        <v>0</v>
      </c>
      <c r="Q175" s="129">
        <f t="shared" si="479"/>
        <v>0</v>
      </c>
      <c r="R175" s="130">
        <f t="shared" si="479"/>
        <v>0</v>
      </c>
      <c r="S175" s="128">
        <f t="shared" si="479"/>
        <v>0</v>
      </c>
      <c r="T175" s="129">
        <f t="shared" si="479"/>
        <v>0</v>
      </c>
      <c r="U175" s="130">
        <f t="shared" si="479"/>
        <v>0</v>
      </c>
      <c r="V175" s="128">
        <f t="shared" si="479"/>
        <v>0</v>
      </c>
      <c r="W175" s="129">
        <f t="shared" si="479"/>
        <v>0</v>
      </c>
      <c r="X175" s="130">
        <f t="shared" si="479"/>
        <v>0</v>
      </c>
      <c r="Y175" s="128">
        <f t="shared" si="479"/>
        <v>0</v>
      </c>
      <c r="Z175" s="128">
        <f t="shared" si="479"/>
        <v>0</v>
      </c>
      <c r="AA175" s="128">
        <f t="shared" si="479"/>
        <v>0</v>
      </c>
      <c r="AB175" s="131">
        <f t="shared" si="479"/>
        <v>0</v>
      </c>
      <c r="AC175" s="132">
        <f t="shared" si="479"/>
        <v>0</v>
      </c>
      <c r="AD175" s="133">
        <f t="shared" si="479"/>
        <v>0</v>
      </c>
      <c r="AE175" s="131">
        <f t="shared" si="479"/>
        <v>0</v>
      </c>
      <c r="AF175" s="132">
        <f t="shared" si="479"/>
        <v>0</v>
      </c>
      <c r="AG175" s="133">
        <f t="shared" si="479"/>
        <v>0</v>
      </c>
      <c r="AH175" s="131">
        <f t="shared" si="479"/>
        <v>0</v>
      </c>
      <c r="AI175" s="132">
        <f t="shared" si="479"/>
        <v>0</v>
      </c>
      <c r="AJ175" s="133">
        <f t="shared" si="479"/>
        <v>0</v>
      </c>
      <c r="AK175" s="131">
        <f t="shared" si="479"/>
        <v>0</v>
      </c>
      <c r="AL175" s="132">
        <f t="shared" si="479"/>
        <v>0</v>
      </c>
      <c r="AM175" s="133">
        <f t="shared" si="479"/>
        <v>0</v>
      </c>
      <c r="AN175" s="133">
        <f t="shared" si="479"/>
        <v>0</v>
      </c>
      <c r="AO175" s="133">
        <f t="shared" si="479"/>
        <v>0</v>
      </c>
      <c r="AP175" s="126">
        <f t="shared" si="479"/>
        <v>0</v>
      </c>
      <c r="AQ175" s="127">
        <f t="shared" si="479"/>
        <v>0</v>
      </c>
      <c r="AR175" s="128">
        <f t="shared" si="479"/>
        <v>0</v>
      </c>
      <c r="AS175" s="126">
        <f t="shared" si="479"/>
        <v>0</v>
      </c>
      <c r="AT175" s="127">
        <f t="shared" si="479"/>
        <v>0</v>
      </c>
      <c r="AU175" s="128">
        <f t="shared" si="479"/>
        <v>0</v>
      </c>
      <c r="AV175" s="126">
        <f t="shared" si="479"/>
        <v>0</v>
      </c>
      <c r="AW175" s="127">
        <f t="shared" si="479"/>
        <v>0</v>
      </c>
      <c r="AX175" s="128">
        <f t="shared" si="479"/>
        <v>0</v>
      </c>
      <c r="AY175" s="126">
        <f t="shared" si="479"/>
        <v>0</v>
      </c>
      <c r="AZ175" s="127">
        <f t="shared" si="479"/>
        <v>0</v>
      </c>
      <c r="BA175" s="128">
        <f t="shared" si="479"/>
        <v>0</v>
      </c>
      <c r="BB175" s="128">
        <f t="shared" si="479"/>
        <v>0</v>
      </c>
      <c r="BC175" s="128">
        <f t="shared" si="479"/>
        <v>0</v>
      </c>
      <c r="BD175" s="131">
        <f t="shared" si="479"/>
        <v>0</v>
      </c>
      <c r="BE175" s="132">
        <f t="shared" si="479"/>
        <v>0</v>
      </c>
      <c r="BF175" s="133">
        <f t="shared" si="479"/>
        <v>0</v>
      </c>
      <c r="BG175" s="131">
        <f t="shared" si="479"/>
        <v>0</v>
      </c>
      <c r="BH175" s="132">
        <f t="shared" si="479"/>
        <v>0</v>
      </c>
      <c r="BI175" s="133">
        <f t="shared" si="479"/>
        <v>0</v>
      </c>
      <c r="BJ175" s="131">
        <f t="shared" si="479"/>
        <v>0</v>
      </c>
      <c r="BK175" s="132">
        <f t="shared" si="479"/>
        <v>0</v>
      </c>
      <c r="BL175" s="133">
        <f t="shared" si="479"/>
        <v>0</v>
      </c>
      <c r="BM175" s="131">
        <f t="shared" si="479"/>
        <v>0</v>
      </c>
      <c r="BN175" s="132">
        <f t="shared" si="479"/>
        <v>0</v>
      </c>
      <c r="BO175" s="133">
        <f t="shared" si="479"/>
        <v>0</v>
      </c>
      <c r="BP175" s="133">
        <f t="shared" si="479"/>
        <v>0</v>
      </c>
      <c r="BQ175" s="133">
        <f t="shared" si="479"/>
        <v>0</v>
      </c>
      <c r="BR175" s="126">
        <f t="shared" si="479"/>
        <v>0</v>
      </c>
      <c r="BS175" s="127">
        <f t="shared" si="479"/>
        <v>0</v>
      </c>
      <c r="BT175" s="128">
        <f t="shared" si="479"/>
        <v>0</v>
      </c>
      <c r="BU175" s="126">
        <f t="shared" si="479"/>
        <v>0</v>
      </c>
      <c r="BV175" s="127">
        <f t="shared" si="479"/>
        <v>0</v>
      </c>
      <c r="BW175" s="128">
        <f t="shared" si="479"/>
        <v>0</v>
      </c>
      <c r="BX175" s="126">
        <f t="shared" si="479"/>
        <v>0</v>
      </c>
      <c r="BY175" s="127">
        <f t="shared" si="479"/>
        <v>0</v>
      </c>
      <c r="BZ175" s="128">
        <f t="shared" ref="BZ175:CE175" si="480">SUM(BZ172:BZ174)</f>
        <v>0</v>
      </c>
      <c r="CA175" s="126">
        <f t="shared" si="480"/>
        <v>0</v>
      </c>
      <c r="CB175" s="127">
        <f t="shared" si="480"/>
        <v>0</v>
      </c>
      <c r="CC175" s="128">
        <f t="shared" si="480"/>
        <v>0</v>
      </c>
      <c r="CD175" s="128">
        <f t="shared" si="480"/>
        <v>0</v>
      </c>
      <c r="CE175" s="128">
        <f t="shared" si="480"/>
        <v>0</v>
      </c>
      <c r="EE175" t="s">
        <v>142</v>
      </c>
      <c r="EG175" t="s">
        <v>169</v>
      </c>
      <c r="EJ175" t="s">
        <v>395</v>
      </c>
    </row>
    <row r="176" spans="1:141" x14ac:dyDescent="0.25">
      <c r="A176" s="89" t="str">
        <f t="shared" si="295"/>
        <v>DPWCeluloseRUMO</v>
      </c>
      <c r="B176" s="51" t="str">
        <f t="shared" si="360"/>
        <v>N</v>
      </c>
      <c r="C176" s="90" t="s">
        <v>19</v>
      </c>
      <c r="D176" s="90" t="s">
        <v>20</v>
      </c>
      <c r="E176" s="91" t="s">
        <v>20</v>
      </c>
      <c r="F176" s="92" t="s">
        <v>21</v>
      </c>
      <c r="G176" s="91" t="s">
        <v>22</v>
      </c>
      <c r="H176" s="93" t="s">
        <v>89</v>
      </c>
      <c r="I176" s="94">
        <v>0</v>
      </c>
      <c r="J176" s="94">
        <v>0</v>
      </c>
      <c r="K176" s="95">
        <v>0</v>
      </c>
      <c r="L176" s="94">
        <f>IF(K176="","",K176-J176)</f>
        <v>0</v>
      </c>
      <c r="M176" s="96"/>
      <c r="N176" s="97"/>
      <c r="O176" s="98"/>
      <c r="P176" s="99"/>
      <c r="Q176" s="97">
        <f t="shared" ref="Q176:Q178" si="481">N176+O176-P176</f>
        <v>0</v>
      </c>
      <c r="R176" s="98"/>
      <c r="S176" s="99"/>
      <c r="T176" s="97">
        <f t="shared" ref="T176:T178" si="482">Q176+R176-S176</f>
        <v>0</v>
      </c>
      <c r="U176" s="98"/>
      <c r="V176" s="100"/>
      <c r="W176" s="97">
        <f t="shared" ref="W176:W178" si="483">T176+U176-V176</f>
        <v>0</v>
      </c>
      <c r="X176" s="98"/>
      <c r="Y176" s="99"/>
      <c r="Z176" s="101">
        <f t="shared" ref="Z176:Z178" si="484">N176+O176+R176+U176+X176</f>
        <v>0</v>
      </c>
      <c r="AA176" s="101">
        <f t="shared" ref="AA176:AA178" si="485">P176+S176+V176+Y176</f>
        <v>0</v>
      </c>
      <c r="AB176" s="102">
        <f>Z176-AA176</f>
        <v>0</v>
      </c>
      <c r="AC176" s="103"/>
      <c r="AD176" s="104"/>
      <c r="AE176" s="102">
        <f t="shared" ref="AE176:AE178" si="486">AB176+AC176-AD176</f>
        <v>0</v>
      </c>
      <c r="AF176" s="103"/>
      <c r="AG176" s="104"/>
      <c r="AH176" s="102">
        <f t="shared" ref="AH176:AH178" si="487">AE176+AF176-AG176</f>
        <v>0</v>
      </c>
      <c r="AI176" s="103"/>
      <c r="AJ176" s="104"/>
      <c r="AK176" s="102">
        <f t="shared" ref="AK176:AK178" si="488">AH176+AI176-AJ176</f>
        <v>0</v>
      </c>
      <c r="AL176" s="103"/>
      <c r="AM176" s="104"/>
      <c r="AN176" s="101">
        <f t="shared" ref="AN176:AN178" si="489">AB176+AC176+AF176+AI176+AL176</f>
        <v>0</v>
      </c>
      <c r="AO176" s="101">
        <f t="shared" ref="AO176:AO178" si="490">AD176+AG176+AJ176+AM176</f>
        <v>0</v>
      </c>
      <c r="AP176" s="97">
        <f>AN176-AO176</f>
        <v>0</v>
      </c>
      <c r="AQ176" s="98"/>
      <c r="AR176" s="99"/>
      <c r="AS176" s="97">
        <f t="shared" ref="AS176:AS178" si="491">AP176+AQ176-AR176</f>
        <v>0</v>
      </c>
      <c r="AT176" s="98"/>
      <c r="AU176" s="99"/>
      <c r="AV176" s="97">
        <f t="shared" ref="AV176:AV178" si="492">AS176+AT176-AU176</f>
        <v>0</v>
      </c>
      <c r="AW176" s="98"/>
      <c r="AX176" s="100"/>
      <c r="AY176" s="97">
        <f t="shared" ref="AY176:AY178" si="493">AV176+AW176-AX176</f>
        <v>0</v>
      </c>
      <c r="AZ176" s="98"/>
      <c r="BA176" s="99"/>
      <c r="BB176" s="101">
        <f t="shared" ref="BB176:BB178" si="494">AP176+AQ176+AT176+AW176+AZ176</f>
        <v>0</v>
      </c>
      <c r="BC176" s="101">
        <f t="shared" ref="BC176:BC178" si="495">AR176+AU176+AX176+BA176</f>
        <v>0</v>
      </c>
      <c r="BD176" s="102">
        <f>BB176-BC176</f>
        <v>0</v>
      </c>
      <c r="BE176" s="103"/>
      <c r="BF176" s="104"/>
      <c r="BG176" s="102">
        <f t="shared" ref="BG176:BG178" si="496">BD176+BE176-BF176</f>
        <v>0</v>
      </c>
      <c r="BH176" s="103"/>
      <c r="BI176" s="104"/>
      <c r="BJ176" s="102">
        <f t="shared" ref="BJ176:BJ178" si="497">BG176+BH176-BI176</f>
        <v>0</v>
      </c>
      <c r="BK176" s="103"/>
      <c r="BL176" s="104"/>
      <c r="BM176" s="102">
        <f t="shared" ref="BM176:BM178" si="498">BJ176+BK176-BL176</f>
        <v>0</v>
      </c>
      <c r="BN176" s="103"/>
      <c r="BO176" s="104"/>
      <c r="BP176" s="101">
        <f t="shared" ref="BP176:BP178" si="499">BD176+BE176+BH176+BK176+BN176</f>
        <v>0</v>
      </c>
      <c r="BQ176" s="101">
        <f t="shared" ref="BQ176:BQ178" si="500">BF176+BI176+BL176+BO176</f>
        <v>0</v>
      </c>
      <c r="BR176" s="97">
        <f>BP176-BQ176</f>
        <v>0</v>
      </c>
      <c r="BS176" s="98"/>
      <c r="BT176" s="99"/>
      <c r="BU176" s="97">
        <f t="shared" ref="BU176:BU178" si="501">BR176+BS176-BT176</f>
        <v>0</v>
      </c>
      <c r="BV176" s="98"/>
      <c r="BW176" s="99"/>
      <c r="BX176" s="97">
        <f t="shared" ref="BX176:BX178" si="502">BU176+BV176-BW176</f>
        <v>0</v>
      </c>
      <c r="BY176" s="98"/>
      <c r="BZ176" s="100"/>
      <c r="CA176" s="97">
        <f t="shared" ref="CA176:CA178" si="503">BX176+BY176-BZ176</f>
        <v>0</v>
      </c>
      <c r="CB176" s="98"/>
      <c r="CC176" s="99"/>
      <c r="CD176" s="101">
        <f t="shared" ref="CD176:CD178" si="504">BR176+BS176+BV176+BY176+CB176</f>
        <v>0</v>
      </c>
      <c r="CE176" s="101">
        <f t="shared" ref="CE176:CE178" si="505">BT176+BW176+BZ176+CC176</f>
        <v>0</v>
      </c>
      <c r="ED176" t="s">
        <v>19</v>
      </c>
      <c r="EE176" t="s">
        <v>89</v>
      </c>
      <c r="EF176" t="s">
        <v>144</v>
      </c>
      <c r="EG176" t="s">
        <v>396</v>
      </c>
      <c r="EH176" t="s">
        <v>397</v>
      </c>
      <c r="EI176" t="s">
        <v>398</v>
      </c>
      <c r="EJ176" t="s">
        <v>398</v>
      </c>
      <c r="EK176" t="s">
        <v>398</v>
      </c>
    </row>
    <row r="177" spans="1:141" x14ac:dyDescent="0.25">
      <c r="A177" s="89" t="str">
        <f t="shared" ref="A177:A212" si="506">D177&amp;G177&amp;H177</f>
        <v>DPWCeluloseMRS</v>
      </c>
      <c r="B177" s="51" t="str">
        <f t="shared" si="360"/>
        <v>N</v>
      </c>
      <c r="C177" s="105" t="s">
        <v>19</v>
      </c>
      <c r="D177" s="105" t="s">
        <v>20</v>
      </c>
      <c r="E177" s="106" t="s">
        <v>20</v>
      </c>
      <c r="F177" s="107" t="s">
        <v>21</v>
      </c>
      <c r="G177" s="106" t="s">
        <v>22</v>
      </c>
      <c r="H177" s="108" t="s">
        <v>17</v>
      </c>
      <c r="I177" s="109">
        <v>0</v>
      </c>
      <c r="J177" s="109">
        <v>0</v>
      </c>
      <c r="K177" s="110">
        <v>0</v>
      </c>
      <c r="L177" s="109">
        <f>IF(K177="","",K177-J177)</f>
        <v>0</v>
      </c>
      <c r="M177" s="111"/>
      <c r="N177" s="112"/>
      <c r="O177" s="113"/>
      <c r="P177" s="114"/>
      <c r="Q177" s="112">
        <f t="shared" si="481"/>
        <v>0</v>
      </c>
      <c r="R177" s="113"/>
      <c r="S177" s="114"/>
      <c r="T177" s="112">
        <f t="shared" si="482"/>
        <v>0</v>
      </c>
      <c r="U177" s="113"/>
      <c r="V177" s="114"/>
      <c r="W177" s="112">
        <f t="shared" si="483"/>
        <v>0</v>
      </c>
      <c r="X177" s="113"/>
      <c r="Y177" s="114"/>
      <c r="Z177" s="115">
        <f t="shared" si="484"/>
        <v>0</v>
      </c>
      <c r="AA177" s="115">
        <f t="shared" si="485"/>
        <v>0</v>
      </c>
      <c r="AB177" s="116">
        <f>Z177-AA177</f>
        <v>0</v>
      </c>
      <c r="AC177" s="117"/>
      <c r="AD177" s="118"/>
      <c r="AE177" s="116">
        <f t="shared" si="486"/>
        <v>0</v>
      </c>
      <c r="AF177" s="117"/>
      <c r="AG177" s="118"/>
      <c r="AH177" s="116">
        <f t="shared" si="487"/>
        <v>0</v>
      </c>
      <c r="AI177" s="117"/>
      <c r="AJ177" s="118"/>
      <c r="AK177" s="116">
        <f t="shared" si="488"/>
        <v>0</v>
      </c>
      <c r="AL177" s="117"/>
      <c r="AM177" s="118"/>
      <c r="AN177" s="115">
        <f t="shared" si="489"/>
        <v>0</v>
      </c>
      <c r="AO177" s="115">
        <f t="shared" si="490"/>
        <v>0</v>
      </c>
      <c r="AP177" s="112">
        <f>AN177-AO177</f>
        <v>0</v>
      </c>
      <c r="AQ177" s="113"/>
      <c r="AR177" s="114"/>
      <c r="AS177" s="112">
        <f t="shared" si="491"/>
        <v>0</v>
      </c>
      <c r="AT177" s="113"/>
      <c r="AU177" s="114"/>
      <c r="AV177" s="112">
        <f t="shared" si="492"/>
        <v>0</v>
      </c>
      <c r="AW177" s="113"/>
      <c r="AX177" s="114"/>
      <c r="AY177" s="112">
        <f t="shared" si="493"/>
        <v>0</v>
      </c>
      <c r="AZ177" s="113"/>
      <c r="BA177" s="114"/>
      <c r="BB177" s="115">
        <f t="shared" si="494"/>
        <v>0</v>
      </c>
      <c r="BC177" s="115">
        <f t="shared" si="495"/>
        <v>0</v>
      </c>
      <c r="BD177" s="116">
        <f>BB177-BC177</f>
        <v>0</v>
      </c>
      <c r="BE177" s="117"/>
      <c r="BF177" s="118"/>
      <c r="BG177" s="116">
        <f t="shared" si="496"/>
        <v>0</v>
      </c>
      <c r="BH177" s="117"/>
      <c r="BI177" s="118"/>
      <c r="BJ177" s="116">
        <f t="shared" si="497"/>
        <v>0</v>
      </c>
      <c r="BK177" s="117"/>
      <c r="BL177" s="118"/>
      <c r="BM177" s="116">
        <f t="shared" si="498"/>
        <v>0</v>
      </c>
      <c r="BN177" s="117"/>
      <c r="BO177" s="118"/>
      <c r="BP177" s="115">
        <f t="shared" si="499"/>
        <v>0</v>
      </c>
      <c r="BQ177" s="115">
        <f t="shared" si="500"/>
        <v>0</v>
      </c>
      <c r="BR177" s="112">
        <f>BP177-BQ177</f>
        <v>0</v>
      </c>
      <c r="BS177" s="113"/>
      <c r="BT177" s="114"/>
      <c r="BU177" s="112">
        <f t="shared" si="501"/>
        <v>0</v>
      </c>
      <c r="BV177" s="113"/>
      <c r="BW177" s="114"/>
      <c r="BX177" s="112">
        <f t="shared" si="502"/>
        <v>0</v>
      </c>
      <c r="BY177" s="113"/>
      <c r="BZ177" s="114"/>
      <c r="CA177" s="112">
        <f t="shared" si="503"/>
        <v>0</v>
      </c>
      <c r="CB177" s="113"/>
      <c r="CC177" s="114"/>
      <c r="CD177" s="115">
        <f t="shared" si="504"/>
        <v>0</v>
      </c>
      <c r="CE177" s="115">
        <f t="shared" si="505"/>
        <v>0</v>
      </c>
      <c r="ED177" t="s">
        <v>19</v>
      </c>
      <c r="EE177" t="s">
        <v>17</v>
      </c>
      <c r="EF177" t="s">
        <v>144</v>
      </c>
      <c r="EG177" t="s">
        <v>396</v>
      </c>
      <c r="EH177" t="s">
        <v>399</v>
      </c>
      <c r="EI177" t="s">
        <v>400</v>
      </c>
      <c r="EJ177" t="s">
        <v>401</v>
      </c>
      <c r="EK177" t="s">
        <v>400</v>
      </c>
    </row>
    <row r="178" spans="1:141" x14ac:dyDescent="0.25">
      <c r="A178" s="89" t="str">
        <f t="shared" si="506"/>
        <v>DPWCeluloseVLI</v>
      </c>
      <c r="B178" s="51" t="str">
        <f t="shared" si="360"/>
        <v>N</v>
      </c>
      <c r="C178" s="105" t="s">
        <v>19</v>
      </c>
      <c r="D178" s="105" t="s">
        <v>20</v>
      </c>
      <c r="E178" s="106" t="s">
        <v>20</v>
      </c>
      <c r="F178" s="107" t="s">
        <v>21</v>
      </c>
      <c r="G178" s="106" t="s">
        <v>22</v>
      </c>
      <c r="H178" s="108" t="s">
        <v>90</v>
      </c>
      <c r="I178" s="109">
        <v>0</v>
      </c>
      <c r="J178" s="109">
        <v>0</v>
      </c>
      <c r="K178" s="110">
        <v>0</v>
      </c>
      <c r="L178" s="109">
        <f>IF(K178="","",K178-J178)</f>
        <v>0</v>
      </c>
      <c r="M178" s="111"/>
      <c r="N178" s="112"/>
      <c r="O178" s="113"/>
      <c r="P178" s="114"/>
      <c r="Q178" s="112">
        <f t="shared" si="481"/>
        <v>0</v>
      </c>
      <c r="R178" s="113"/>
      <c r="S178" s="114"/>
      <c r="T178" s="112">
        <f t="shared" si="482"/>
        <v>0</v>
      </c>
      <c r="U178" s="113"/>
      <c r="V178" s="114"/>
      <c r="W178" s="112">
        <f t="shared" si="483"/>
        <v>0</v>
      </c>
      <c r="X178" s="113"/>
      <c r="Y178" s="114"/>
      <c r="Z178" s="115">
        <f t="shared" si="484"/>
        <v>0</v>
      </c>
      <c r="AA178" s="115">
        <f t="shared" si="485"/>
        <v>0</v>
      </c>
      <c r="AB178" s="116">
        <f>Z178-AA178</f>
        <v>0</v>
      </c>
      <c r="AC178" s="117"/>
      <c r="AD178" s="118"/>
      <c r="AE178" s="116">
        <f t="shared" si="486"/>
        <v>0</v>
      </c>
      <c r="AF178" s="117"/>
      <c r="AG178" s="118"/>
      <c r="AH178" s="116">
        <f t="shared" si="487"/>
        <v>0</v>
      </c>
      <c r="AI178" s="117"/>
      <c r="AJ178" s="118"/>
      <c r="AK178" s="116">
        <f t="shared" si="488"/>
        <v>0</v>
      </c>
      <c r="AL178" s="117"/>
      <c r="AM178" s="118"/>
      <c r="AN178" s="115">
        <f t="shared" si="489"/>
        <v>0</v>
      </c>
      <c r="AO178" s="115">
        <f t="shared" si="490"/>
        <v>0</v>
      </c>
      <c r="AP178" s="112">
        <f>AN178-AO178</f>
        <v>0</v>
      </c>
      <c r="AQ178" s="113"/>
      <c r="AR178" s="114"/>
      <c r="AS178" s="112">
        <f t="shared" si="491"/>
        <v>0</v>
      </c>
      <c r="AT178" s="113"/>
      <c r="AU178" s="114"/>
      <c r="AV178" s="112">
        <f t="shared" si="492"/>
        <v>0</v>
      </c>
      <c r="AW178" s="113"/>
      <c r="AX178" s="114"/>
      <c r="AY178" s="112">
        <f t="shared" si="493"/>
        <v>0</v>
      </c>
      <c r="AZ178" s="113"/>
      <c r="BA178" s="114"/>
      <c r="BB178" s="115">
        <f t="shared" si="494"/>
        <v>0</v>
      </c>
      <c r="BC178" s="115">
        <f t="shared" si="495"/>
        <v>0</v>
      </c>
      <c r="BD178" s="116">
        <f>BB178-BC178</f>
        <v>0</v>
      </c>
      <c r="BE178" s="117"/>
      <c r="BF178" s="118"/>
      <c r="BG178" s="116">
        <f t="shared" si="496"/>
        <v>0</v>
      </c>
      <c r="BH178" s="117"/>
      <c r="BI178" s="118"/>
      <c r="BJ178" s="116">
        <f t="shared" si="497"/>
        <v>0</v>
      </c>
      <c r="BK178" s="117"/>
      <c r="BL178" s="118"/>
      <c r="BM178" s="116">
        <f t="shared" si="498"/>
        <v>0</v>
      </c>
      <c r="BN178" s="117"/>
      <c r="BO178" s="118"/>
      <c r="BP178" s="115">
        <f t="shared" si="499"/>
        <v>0</v>
      </c>
      <c r="BQ178" s="115">
        <f t="shared" si="500"/>
        <v>0</v>
      </c>
      <c r="BR178" s="112">
        <f>BP178-BQ178</f>
        <v>0</v>
      </c>
      <c r="BS178" s="113"/>
      <c r="BT178" s="114"/>
      <c r="BU178" s="112">
        <f t="shared" si="501"/>
        <v>0</v>
      </c>
      <c r="BV178" s="113"/>
      <c r="BW178" s="114"/>
      <c r="BX178" s="112">
        <f t="shared" si="502"/>
        <v>0</v>
      </c>
      <c r="BY178" s="113"/>
      <c r="BZ178" s="114"/>
      <c r="CA178" s="112">
        <f t="shared" si="503"/>
        <v>0</v>
      </c>
      <c r="CB178" s="113"/>
      <c r="CC178" s="114"/>
      <c r="CD178" s="115">
        <f t="shared" si="504"/>
        <v>0</v>
      </c>
      <c r="CE178" s="115">
        <f t="shared" si="505"/>
        <v>0</v>
      </c>
      <c r="ED178" t="s">
        <v>19</v>
      </c>
      <c r="EE178" t="s">
        <v>90</v>
      </c>
      <c r="EF178" t="s">
        <v>144</v>
      </c>
      <c r="EG178" t="s">
        <v>396</v>
      </c>
      <c r="EH178" t="s">
        <v>402</v>
      </c>
      <c r="EI178" t="s">
        <v>403</v>
      </c>
      <c r="EJ178" t="s">
        <v>404</v>
      </c>
      <c r="EK178" t="s">
        <v>403</v>
      </c>
    </row>
    <row r="179" spans="1:141" x14ac:dyDescent="0.25">
      <c r="A179" s="89" t="str">
        <f t="shared" si="506"/>
        <v>TOTAL</v>
      </c>
      <c r="B179" s="51" t="str">
        <f t="shared" si="360"/>
        <v>N</v>
      </c>
      <c r="C179" s="120" t="s">
        <v>93</v>
      </c>
      <c r="D179" s="120" t="s">
        <v>93</v>
      </c>
      <c r="E179" s="121"/>
      <c r="F179" s="122"/>
      <c r="G179" s="121"/>
      <c r="H179" s="123"/>
      <c r="I179" s="124">
        <v>0</v>
      </c>
      <c r="J179" s="124">
        <v>0</v>
      </c>
      <c r="K179" s="124">
        <f>SUM(K155:K178)</f>
        <v>0</v>
      </c>
      <c r="L179" s="124"/>
      <c r="M179" s="125">
        <f ca="1">SUMIFS(M:M,$D:$D,$D178,$H:$H,"RUMO")</f>
        <v>0</v>
      </c>
      <c r="N179" s="126">
        <f t="shared" ref="N179:BY179" si="507">SUM(N176:N178)</f>
        <v>0</v>
      </c>
      <c r="O179" s="127">
        <f t="shared" si="507"/>
        <v>0</v>
      </c>
      <c r="P179" s="128">
        <f t="shared" si="507"/>
        <v>0</v>
      </c>
      <c r="Q179" s="129">
        <f t="shared" si="507"/>
        <v>0</v>
      </c>
      <c r="R179" s="130">
        <f t="shared" si="507"/>
        <v>0</v>
      </c>
      <c r="S179" s="128">
        <f t="shared" si="507"/>
        <v>0</v>
      </c>
      <c r="T179" s="129">
        <f t="shared" si="507"/>
        <v>0</v>
      </c>
      <c r="U179" s="130">
        <f t="shared" si="507"/>
        <v>0</v>
      </c>
      <c r="V179" s="128">
        <f t="shared" si="507"/>
        <v>0</v>
      </c>
      <c r="W179" s="129">
        <f t="shared" si="507"/>
        <v>0</v>
      </c>
      <c r="X179" s="130">
        <f t="shared" si="507"/>
        <v>0</v>
      </c>
      <c r="Y179" s="128">
        <f t="shared" si="507"/>
        <v>0</v>
      </c>
      <c r="Z179" s="128">
        <f t="shared" si="507"/>
        <v>0</v>
      </c>
      <c r="AA179" s="128">
        <f t="shared" si="507"/>
        <v>0</v>
      </c>
      <c r="AB179" s="131">
        <f t="shared" si="507"/>
        <v>0</v>
      </c>
      <c r="AC179" s="132">
        <f t="shared" si="507"/>
        <v>0</v>
      </c>
      <c r="AD179" s="133">
        <f t="shared" si="507"/>
        <v>0</v>
      </c>
      <c r="AE179" s="131">
        <f t="shared" si="507"/>
        <v>0</v>
      </c>
      <c r="AF179" s="132">
        <f t="shared" si="507"/>
        <v>0</v>
      </c>
      <c r="AG179" s="133">
        <f t="shared" si="507"/>
        <v>0</v>
      </c>
      <c r="AH179" s="131">
        <f t="shared" si="507"/>
        <v>0</v>
      </c>
      <c r="AI179" s="132">
        <f t="shared" si="507"/>
        <v>0</v>
      </c>
      <c r="AJ179" s="133">
        <f t="shared" si="507"/>
        <v>0</v>
      </c>
      <c r="AK179" s="131">
        <f t="shared" si="507"/>
        <v>0</v>
      </c>
      <c r="AL179" s="132">
        <f t="shared" si="507"/>
        <v>0</v>
      </c>
      <c r="AM179" s="133">
        <f t="shared" si="507"/>
        <v>0</v>
      </c>
      <c r="AN179" s="133">
        <f t="shared" si="507"/>
        <v>0</v>
      </c>
      <c r="AO179" s="133">
        <f t="shared" si="507"/>
        <v>0</v>
      </c>
      <c r="AP179" s="126">
        <f t="shared" si="507"/>
        <v>0</v>
      </c>
      <c r="AQ179" s="127">
        <f t="shared" si="507"/>
        <v>0</v>
      </c>
      <c r="AR179" s="128">
        <f t="shared" si="507"/>
        <v>0</v>
      </c>
      <c r="AS179" s="126">
        <f t="shared" si="507"/>
        <v>0</v>
      </c>
      <c r="AT179" s="127">
        <f t="shared" si="507"/>
        <v>0</v>
      </c>
      <c r="AU179" s="128">
        <f t="shared" si="507"/>
        <v>0</v>
      </c>
      <c r="AV179" s="126">
        <f t="shared" si="507"/>
        <v>0</v>
      </c>
      <c r="AW179" s="127">
        <f t="shared" si="507"/>
        <v>0</v>
      </c>
      <c r="AX179" s="128">
        <f t="shared" si="507"/>
        <v>0</v>
      </c>
      <c r="AY179" s="126">
        <f t="shared" si="507"/>
        <v>0</v>
      </c>
      <c r="AZ179" s="127">
        <f t="shared" si="507"/>
        <v>0</v>
      </c>
      <c r="BA179" s="128">
        <f t="shared" si="507"/>
        <v>0</v>
      </c>
      <c r="BB179" s="128">
        <f t="shared" si="507"/>
        <v>0</v>
      </c>
      <c r="BC179" s="128">
        <f t="shared" si="507"/>
        <v>0</v>
      </c>
      <c r="BD179" s="131">
        <f t="shared" si="507"/>
        <v>0</v>
      </c>
      <c r="BE179" s="132">
        <f t="shared" si="507"/>
        <v>0</v>
      </c>
      <c r="BF179" s="133">
        <f t="shared" si="507"/>
        <v>0</v>
      </c>
      <c r="BG179" s="131">
        <f t="shared" si="507"/>
        <v>0</v>
      </c>
      <c r="BH179" s="132">
        <f t="shared" si="507"/>
        <v>0</v>
      </c>
      <c r="BI179" s="133">
        <f t="shared" si="507"/>
        <v>0</v>
      </c>
      <c r="BJ179" s="131">
        <f t="shared" si="507"/>
        <v>0</v>
      </c>
      <c r="BK179" s="132">
        <f t="shared" si="507"/>
        <v>0</v>
      </c>
      <c r="BL179" s="133">
        <f t="shared" si="507"/>
        <v>0</v>
      </c>
      <c r="BM179" s="131">
        <f t="shared" si="507"/>
        <v>0</v>
      </c>
      <c r="BN179" s="132">
        <f t="shared" si="507"/>
        <v>0</v>
      </c>
      <c r="BO179" s="133">
        <f t="shared" si="507"/>
        <v>0</v>
      </c>
      <c r="BP179" s="133">
        <f t="shared" si="507"/>
        <v>0</v>
      </c>
      <c r="BQ179" s="133">
        <f t="shared" si="507"/>
        <v>0</v>
      </c>
      <c r="BR179" s="126">
        <f t="shared" si="507"/>
        <v>0</v>
      </c>
      <c r="BS179" s="127">
        <f t="shared" si="507"/>
        <v>0</v>
      </c>
      <c r="BT179" s="128">
        <f t="shared" si="507"/>
        <v>0</v>
      </c>
      <c r="BU179" s="126">
        <f t="shared" si="507"/>
        <v>0</v>
      </c>
      <c r="BV179" s="127">
        <f t="shared" si="507"/>
        <v>0</v>
      </c>
      <c r="BW179" s="128">
        <f t="shared" si="507"/>
        <v>0</v>
      </c>
      <c r="BX179" s="126">
        <f t="shared" si="507"/>
        <v>0</v>
      </c>
      <c r="BY179" s="127">
        <f t="shared" si="507"/>
        <v>0</v>
      </c>
      <c r="BZ179" s="128">
        <f t="shared" ref="BZ179:CE179" si="508">SUM(BZ176:BZ178)</f>
        <v>0</v>
      </c>
      <c r="CA179" s="126">
        <f t="shared" si="508"/>
        <v>0</v>
      </c>
      <c r="CB179" s="127">
        <f t="shared" si="508"/>
        <v>0</v>
      </c>
      <c r="CC179" s="128">
        <f t="shared" si="508"/>
        <v>0</v>
      </c>
      <c r="CD179" s="128">
        <f t="shared" si="508"/>
        <v>0</v>
      </c>
      <c r="CE179" s="128">
        <f t="shared" si="508"/>
        <v>0</v>
      </c>
      <c r="EE179" t="s">
        <v>142</v>
      </c>
      <c r="EG179" t="s">
        <v>169</v>
      </c>
      <c r="EJ179" t="s">
        <v>405</v>
      </c>
    </row>
    <row r="180" spans="1:141" x14ac:dyDescent="0.25">
      <c r="A180" s="89" t="str">
        <f t="shared" si="506"/>
        <v>TERLOCBRADORUMO</v>
      </c>
      <c r="B180" s="51" t="str">
        <f t="shared" si="360"/>
        <v>N</v>
      </c>
      <c r="C180" s="90" t="s">
        <v>98</v>
      </c>
      <c r="D180" s="90" t="s">
        <v>114</v>
      </c>
      <c r="E180" s="91" t="s">
        <v>114</v>
      </c>
      <c r="F180" s="92" t="s">
        <v>115</v>
      </c>
      <c r="G180" s="91" t="s">
        <v>115</v>
      </c>
      <c r="H180" s="93" t="s">
        <v>89</v>
      </c>
      <c r="I180" s="94">
        <v>0</v>
      </c>
      <c r="J180" s="94">
        <v>0</v>
      </c>
      <c r="K180" s="95">
        <v>0</v>
      </c>
      <c r="L180" s="94">
        <f>IF(K180="","",K180-J180)</f>
        <v>0</v>
      </c>
      <c r="M180" s="96"/>
      <c r="N180" s="97"/>
      <c r="O180" s="98"/>
      <c r="P180" s="99"/>
      <c r="Q180" s="97">
        <f t="shared" ref="Q180:Q182" si="509">N180+O180-P180</f>
        <v>0</v>
      </c>
      <c r="R180" s="98"/>
      <c r="S180" s="99"/>
      <c r="T180" s="97">
        <f t="shared" ref="T180:T182" si="510">Q180+R180-S180</f>
        <v>0</v>
      </c>
      <c r="U180" s="98"/>
      <c r="V180" s="100"/>
      <c r="W180" s="97">
        <f t="shared" ref="W180:W182" si="511">T180+U180-V180</f>
        <v>0</v>
      </c>
      <c r="X180" s="98"/>
      <c r="Y180" s="99"/>
      <c r="Z180" s="101">
        <f t="shared" ref="Z180:Z182" si="512">N180+O180+R180+U180+X180</f>
        <v>0</v>
      </c>
      <c r="AA180" s="101">
        <f t="shared" ref="AA180:AA182" si="513">P180+S180+V180+Y180</f>
        <v>0</v>
      </c>
      <c r="AB180" s="102">
        <f>Z180-AA180</f>
        <v>0</v>
      </c>
      <c r="AC180" s="103"/>
      <c r="AD180" s="104"/>
      <c r="AE180" s="102">
        <f t="shared" ref="AE180:AE182" si="514">AB180+AC180-AD180</f>
        <v>0</v>
      </c>
      <c r="AF180" s="103"/>
      <c r="AG180" s="104"/>
      <c r="AH180" s="102">
        <f t="shared" ref="AH180:AH182" si="515">AE180+AF180-AG180</f>
        <v>0</v>
      </c>
      <c r="AI180" s="103"/>
      <c r="AJ180" s="104"/>
      <c r="AK180" s="102">
        <f t="shared" ref="AK180:AK182" si="516">AH180+AI180-AJ180</f>
        <v>0</v>
      </c>
      <c r="AL180" s="103"/>
      <c r="AM180" s="104"/>
      <c r="AN180" s="101">
        <f t="shared" ref="AN180:AN182" si="517">AB180+AC180+AF180+AI180+AL180</f>
        <v>0</v>
      </c>
      <c r="AO180" s="101">
        <f t="shared" ref="AO180:AO182" si="518">AD180+AG180+AJ180+AM180</f>
        <v>0</v>
      </c>
      <c r="AP180" s="97">
        <f>AN180-AO180</f>
        <v>0</v>
      </c>
      <c r="AQ180" s="98"/>
      <c r="AR180" s="99"/>
      <c r="AS180" s="97">
        <f t="shared" ref="AS180:AS182" si="519">AP180+AQ180-AR180</f>
        <v>0</v>
      </c>
      <c r="AT180" s="98"/>
      <c r="AU180" s="99"/>
      <c r="AV180" s="97">
        <f t="shared" ref="AV180:AV182" si="520">AS180+AT180-AU180</f>
        <v>0</v>
      </c>
      <c r="AW180" s="98"/>
      <c r="AX180" s="100"/>
      <c r="AY180" s="97">
        <f t="shared" ref="AY180:AY182" si="521">AV180+AW180-AX180</f>
        <v>0</v>
      </c>
      <c r="AZ180" s="98"/>
      <c r="BA180" s="99"/>
      <c r="BB180" s="101">
        <f t="shared" ref="BB180:BB182" si="522">AP180+AQ180+AT180+AW180+AZ180</f>
        <v>0</v>
      </c>
      <c r="BC180" s="101">
        <f t="shared" ref="BC180:BC182" si="523">AR180+AU180+AX180+BA180</f>
        <v>0</v>
      </c>
      <c r="BD180" s="102">
        <f>BB180-BC180</f>
        <v>0</v>
      </c>
      <c r="BE180" s="103"/>
      <c r="BF180" s="104"/>
      <c r="BG180" s="102">
        <f t="shared" ref="BG180:BG182" si="524">BD180+BE180-BF180</f>
        <v>0</v>
      </c>
      <c r="BH180" s="103"/>
      <c r="BI180" s="104"/>
      <c r="BJ180" s="102">
        <f t="shared" ref="BJ180:BJ182" si="525">BG180+BH180-BI180</f>
        <v>0</v>
      </c>
      <c r="BK180" s="103"/>
      <c r="BL180" s="104"/>
      <c r="BM180" s="102">
        <f t="shared" ref="BM180:BM182" si="526">BJ180+BK180-BL180</f>
        <v>0</v>
      </c>
      <c r="BN180" s="103"/>
      <c r="BO180" s="104"/>
      <c r="BP180" s="101">
        <f t="shared" ref="BP180:BP182" si="527">BD180+BE180+BH180+BK180+BN180</f>
        <v>0</v>
      </c>
      <c r="BQ180" s="101">
        <f t="shared" ref="BQ180:BQ182" si="528">BF180+BI180+BL180+BO180</f>
        <v>0</v>
      </c>
      <c r="BR180" s="97">
        <f>BP180-BQ180</f>
        <v>0</v>
      </c>
      <c r="BS180" s="98"/>
      <c r="BT180" s="99"/>
      <c r="BU180" s="97">
        <f t="shared" ref="BU180:BU182" si="529">BR180+BS180-BT180</f>
        <v>0</v>
      </c>
      <c r="BV180" s="98"/>
      <c r="BW180" s="99"/>
      <c r="BX180" s="97">
        <f t="shared" ref="BX180:BX182" si="530">BU180+BV180-BW180</f>
        <v>0</v>
      </c>
      <c r="BY180" s="98"/>
      <c r="BZ180" s="100"/>
      <c r="CA180" s="97">
        <f t="shared" ref="CA180:CA182" si="531">BX180+BY180-BZ180</f>
        <v>0</v>
      </c>
      <c r="CB180" s="98"/>
      <c r="CC180" s="99"/>
      <c r="CD180" s="101">
        <f t="shared" ref="CD180:CD182" si="532">BR180+BS180+BV180+BY180+CB180</f>
        <v>0</v>
      </c>
      <c r="CE180" s="101">
        <f t="shared" ref="CE180:CE182" si="533">BT180+BW180+BZ180+CC180</f>
        <v>0</v>
      </c>
      <c r="ED180" t="s">
        <v>98</v>
      </c>
      <c r="EE180" t="s">
        <v>89</v>
      </c>
      <c r="EG180" t="s">
        <v>406</v>
      </c>
      <c r="EI180" t="s">
        <v>407</v>
      </c>
      <c r="EJ180" t="s">
        <v>407</v>
      </c>
      <c r="EK180" t="s">
        <v>407</v>
      </c>
    </row>
    <row r="181" spans="1:141" x14ac:dyDescent="0.25">
      <c r="A181" s="89" t="str">
        <f t="shared" si="506"/>
        <v>TERLOCBRADOMRS</v>
      </c>
      <c r="B181" s="51" t="str">
        <f t="shared" si="360"/>
        <v>N</v>
      </c>
      <c r="C181" s="105" t="s">
        <v>98</v>
      </c>
      <c r="D181" s="105" t="s">
        <v>114</v>
      </c>
      <c r="E181" s="106" t="s">
        <v>114</v>
      </c>
      <c r="F181" s="107" t="s">
        <v>115</v>
      </c>
      <c r="G181" s="106" t="s">
        <v>115</v>
      </c>
      <c r="H181" s="108" t="s">
        <v>17</v>
      </c>
      <c r="I181" s="109">
        <v>0</v>
      </c>
      <c r="J181" s="109">
        <v>0</v>
      </c>
      <c r="K181" s="110">
        <v>0</v>
      </c>
      <c r="L181" s="109">
        <f>IF(K181="","",K181-J181)</f>
        <v>0</v>
      </c>
      <c r="M181" s="111"/>
      <c r="N181" s="112"/>
      <c r="O181" s="113"/>
      <c r="P181" s="114"/>
      <c r="Q181" s="112">
        <f t="shared" si="509"/>
        <v>0</v>
      </c>
      <c r="R181" s="113"/>
      <c r="S181" s="114"/>
      <c r="T181" s="112">
        <f t="shared" si="510"/>
        <v>0</v>
      </c>
      <c r="U181" s="113"/>
      <c r="V181" s="114"/>
      <c r="W181" s="112">
        <f t="shared" si="511"/>
        <v>0</v>
      </c>
      <c r="X181" s="113"/>
      <c r="Y181" s="114"/>
      <c r="Z181" s="115">
        <f t="shared" si="512"/>
        <v>0</v>
      </c>
      <c r="AA181" s="115">
        <f t="shared" si="513"/>
        <v>0</v>
      </c>
      <c r="AB181" s="116">
        <f>Z181-AA181</f>
        <v>0</v>
      </c>
      <c r="AC181" s="117"/>
      <c r="AD181" s="118"/>
      <c r="AE181" s="116">
        <f t="shared" si="514"/>
        <v>0</v>
      </c>
      <c r="AF181" s="117"/>
      <c r="AG181" s="118"/>
      <c r="AH181" s="116">
        <f t="shared" si="515"/>
        <v>0</v>
      </c>
      <c r="AI181" s="117"/>
      <c r="AJ181" s="118"/>
      <c r="AK181" s="116">
        <f t="shared" si="516"/>
        <v>0</v>
      </c>
      <c r="AL181" s="117"/>
      <c r="AM181" s="118"/>
      <c r="AN181" s="115">
        <f t="shared" si="517"/>
        <v>0</v>
      </c>
      <c r="AO181" s="115">
        <f t="shared" si="518"/>
        <v>0</v>
      </c>
      <c r="AP181" s="112">
        <f>AN181-AO181</f>
        <v>0</v>
      </c>
      <c r="AQ181" s="113"/>
      <c r="AR181" s="114"/>
      <c r="AS181" s="112">
        <f t="shared" si="519"/>
        <v>0</v>
      </c>
      <c r="AT181" s="113"/>
      <c r="AU181" s="114"/>
      <c r="AV181" s="112">
        <f t="shared" si="520"/>
        <v>0</v>
      </c>
      <c r="AW181" s="113"/>
      <c r="AX181" s="114"/>
      <c r="AY181" s="112">
        <f t="shared" si="521"/>
        <v>0</v>
      </c>
      <c r="AZ181" s="113"/>
      <c r="BA181" s="114"/>
      <c r="BB181" s="115">
        <f t="shared" si="522"/>
        <v>0</v>
      </c>
      <c r="BC181" s="115">
        <f t="shared" si="523"/>
        <v>0</v>
      </c>
      <c r="BD181" s="116">
        <f>BB181-BC181</f>
        <v>0</v>
      </c>
      <c r="BE181" s="117"/>
      <c r="BF181" s="118"/>
      <c r="BG181" s="116">
        <f t="shared" si="524"/>
        <v>0</v>
      </c>
      <c r="BH181" s="117"/>
      <c r="BI181" s="118"/>
      <c r="BJ181" s="116">
        <f t="shared" si="525"/>
        <v>0</v>
      </c>
      <c r="BK181" s="117"/>
      <c r="BL181" s="118"/>
      <c r="BM181" s="116">
        <f t="shared" si="526"/>
        <v>0</v>
      </c>
      <c r="BN181" s="117"/>
      <c r="BO181" s="118"/>
      <c r="BP181" s="115">
        <f t="shared" si="527"/>
        <v>0</v>
      </c>
      <c r="BQ181" s="115">
        <f t="shared" si="528"/>
        <v>0</v>
      </c>
      <c r="BR181" s="112">
        <f>BP181-BQ181</f>
        <v>0</v>
      </c>
      <c r="BS181" s="113"/>
      <c r="BT181" s="114"/>
      <c r="BU181" s="112">
        <f t="shared" si="529"/>
        <v>0</v>
      </c>
      <c r="BV181" s="113"/>
      <c r="BW181" s="114"/>
      <c r="BX181" s="112">
        <f t="shared" si="530"/>
        <v>0</v>
      </c>
      <c r="BY181" s="113"/>
      <c r="BZ181" s="114"/>
      <c r="CA181" s="112">
        <f t="shared" si="531"/>
        <v>0</v>
      </c>
      <c r="CB181" s="113"/>
      <c r="CC181" s="114"/>
      <c r="CD181" s="115">
        <f t="shared" si="532"/>
        <v>0</v>
      </c>
      <c r="CE181" s="115">
        <f t="shared" si="533"/>
        <v>0</v>
      </c>
      <c r="ED181" t="s">
        <v>98</v>
      </c>
      <c r="EE181" t="s">
        <v>17</v>
      </c>
      <c r="EG181" t="s">
        <v>406</v>
      </c>
      <c r="EI181" t="s">
        <v>408</v>
      </c>
      <c r="EJ181" t="s">
        <v>409</v>
      </c>
      <c r="EK181" t="s">
        <v>408</v>
      </c>
    </row>
    <row r="182" spans="1:141" x14ac:dyDescent="0.25">
      <c r="A182" s="89" t="str">
        <f t="shared" si="506"/>
        <v>TERLOCBRADOVLI</v>
      </c>
      <c r="B182" s="51" t="str">
        <f t="shared" si="360"/>
        <v>N</v>
      </c>
      <c r="C182" s="105" t="s">
        <v>98</v>
      </c>
      <c r="D182" s="105" t="s">
        <v>114</v>
      </c>
      <c r="E182" s="106" t="s">
        <v>114</v>
      </c>
      <c r="F182" s="107" t="s">
        <v>115</v>
      </c>
      <c r="G182" s="106" t="s">
        <v>115</v>
      </c>
      <c r="H182" s="108" t="s">
        <v>90</v>
      </c>
      <c r="I182" s="109">
        <v>0</v>
      </c>
      <c r="J182" s="109">
        <v>0</v>
      </c>
      <c r="K182" s="110">
        <v>0</v>
      </c>
      <c r="L182" s="109">
        <f>IF(K182="","",K182-J182)</f>
        <v>0</v>
      </c>
      <c r="M182" s="111"/>
      <c r="N182" s="112"/>
      <c r="O182" s="113"/>
      <c r="P182" s="114"/>
      <c r="Q182" s="112">
        <f t="shared" si="509"/>
        <v>0</v>
      </c>
      <c r="R182" s="113"/>
      <c r="S182" s="114"/>
      <c r="T182" s="112">
        <f t="shared" si="510"/>
        <v>0</v>
      </c>
      <c r="U182" s="113"/>
      <c r="V182" s="114"/>
      <c r="W182" s="112">
        <f t="shared" si="511"/>
        <v>0</v>
      </c>
      <c r="X182" s="113"/>
      <c r="Y182" s="114"/>
      <c r="Z182" s="115">
        <f t="shared" si="512"/>
        <v>0</v>
      </c>
      <c r="AA182" s="115">
        <f t="shared" si="513"/>
        <v>0</v>
      </c>
      <c r="AB182" s="116">
        <f>Z182-AA182</f>
        <v>0</v>
      </c>
      <c r="AC182" s="117"/>
      <c r="AD182" s="118"/>
      <c r="AE182" s="116">
        <f t="shared" si="514"/>
        <v>0</v>
      </c>
      <c r="AF182" s="117"/>
      <c r="AG182" s="118"/>
      <c r="AH182" s="116">
        <f t="shared" si="515"/>
        <v>0</v>
      </c>
      <c r="AI182" s="117"/>
      <c r="AJ182" s="118"/>
      <c r="AK182" s="116">
        <f t="shared" si="516"/>
        <v>0</v>
      </c>
      <c r="AL182" s="117"/>
      <c r="AM182" s="118"/>
      <c r="AN182" s="115">
        <f t="shared" si="517"/>
        <v>0</v>
      </c>
      <c r="AO182" s="115">
        <f t="shared" si="518"/>
        <v>0</v>
      </c>
      <c r="AP182" s="112">
        <f>AN182-AO182</f>
        <v>0</v>
      </c>
      <c r="AQ182" s="113"/>
      <c r="AR182" s="114"/>
      <c r="AS182" s="112">
        <f t="shared" si="519"/>
        <v>0</v>
      </c>
      <c r="AT182" s="113"/>
      <c r="AU182" s="114"/>
      <c r="AV182" s="112">
        <f t="shared" si="520"/>
        <v>0</v>
      </c>
      <c r="AW182" s="113"/>
      <c r="AX182" s="114"/>
      <c r="AY182" s="112">
        <f t="shared" si="521"/>
        <v>0</v>
      </c>
      <c r="AZ182" s="113"/>
      <c r="BA182" s="114"/>
      <c r="BB182" s="115">
        <f t="shared" si="522"/>
        <v>0</v>
      </c>
      <c r="BC182" s="115">
        <f t="shared" si="523"/>
        <v>0</v>
      </c>
      <c r="BD182" s="116">
        <f>BB182-BC182</f>
        <v>0</v>
      </c>
      <c r="BE182" s="117"/>
      <c r="BF182" s="118"/>
      <c r="BG182" s="116">
        <f t="shared" si="524"/>
        <v>0</v>
      </c>
      <c r="BH182" s="117"/>
      <c r="BI182" s="118"/>
      <c r="BJ182" s="116">
        <f t="shared" si="525"/>
        <v>0</v>
      </c>
      <c r="BK182" s="117"/>
      <c r="BL182" s="118"/>
      <c r="BM182" s="116">
        <f t="shared" si="526"/>
        <v>0</v>
      </c>
      <c r="BN182" s="117"/>
      <c r="BO182" s="118"/>
      <c r="BP182" s="115">
        <f t="shared" si="527"/>
        <v>0</v>
      </c>
      <c r="BQ182" s="115">
        <f t="shared" si="528"/>
        <v>0</v>
      </c>
      <c r="BR182" s="112">
        <f>BP182-BQ182</f>
        <v>0</v>
      </c>
      <c r="BS182" s="113"/>
      <c r="BT182" s="114"/>
      <c r="BU182" s="112">
        <f t="shared" si="529"/>
        <v>0</v>
      </c>
      <c r="BV182" s="113"/>
      <c r="BW182" s="114"/>
      <c r="BX182" s="112">
        <f t="shared" si="530"/>
        <v>0</v>
      </c>
      <c r="BY182" s="113"/>
      <c r="BZ182" s="114"/>
      <c r="CA182" s="112">
        <f t="shared" si="531"/>
        <v>0</v>
      </c>
      <c r="CB182" s="113"/>
      <c r="CC182" s="114"/>
      <c r="CD182" s="115">
        <f t="shared" si="532"/>
        <v>0</v>
      </c>
      <c r="CE182" s="115">
        <f t="shared" si="533"/>
        <v>0</v>
      </c>
      <c r="ED182" t="s">
        <v>98</v>
      </c>
      <c r="EE182" t="s">
        <v>90</v>
      </c>
      <c r="EG182" t="s">
        <v>406</v>
      </c>
      <c r="EI182" t="s">
        <v>410</v>
      </c>
      <c r="EJ182" t="s">
        <v>411</v>
      </c>
      <c r="EK182" t="s">
        <v>410</v>
      </c>
    </row>
    <row r="183" spans="1:141" x14ac:dyDescent="0.25">
      <c r="A183" s="89" t="str">
        <f t="shared" si="506"/>
        <v>TOTAL</v>
      </c>
      <c r="B183" s="51" t="str">
        <f t="shared" si="360"/>
        <v>N</v>
      </c>
      <c r="C183" s="120" t="s">
        <v>93</v>
      </c>
      <c r="D183" s="120" t="s">
        <v>93</v>
      </c>
      <c r="E183" s="121"/>
      <c r="F183" s="122"/>
      <c r="G183" s="121"/>
      <c r="H183" s="123"/>
      <c r="I183" s="124">
        <v>0</v>
      </c>
      <c r="J183" s="124">
        <v>0</v>
      </c>
      <c r="K183" s="124">
        <f>SUM(K159:K182)</f>
        <v>0</v>
      </c>
      <c r="L183" s="124"/>
      <c r="M183" s="125">
        <f ca="1">SUMIFS(M:M,$D:$D,$D182,$H:$H,"RUMO")</f>
        <v>0</v>
      </c>
      <c r="N183" s="126">
        <f t="shared" ref="N183:BY183" si="534">SUM(N180:N182)</f>
        <v>0</v>
      </c>
      <c r="O183" s="127">
        <f t="shared" si="534"/>
        <v>0</v>
      </c>
      <c r="P183" s="128">
        <f t="shared" si="534"/>
        <v>0</v>
      </c>
      <c r="Q183" s="129">
        <f t="shared" si="534"/>
        <v>0</v>
      </c>
      <c r="R183" s="130">
        <f t="shared" si="534"/>
        <v>0</v>
      </c>
      <c r="S183" s="128">
        <f t="shared" si="534"/>
        <v>0</v>
      </c>
      <c r="T183" s="129">
        <f t="shared" si="534"/>
        <v>0</v>
      </c>
      <c r="U183" s="130">
        <f t="shared" si="534"/>
        <v>0</v>
      </c>
      <c r="V183" s="128">
        <f t="shared" si="534"/>
        <v>0</v>
      </c>
      <c r="W183" s="129">
        <f t="shared" si="534"/>
        <v>0</v>
      </c>
      <c r="X183" s="130">
        <f t="shared" si="534"/>
        <v>0</v>
      </c>
      <c r="Y183" s="128">
        <f t="shared" si="534"/>
        <v>0</v>
      </c>
      <c r="Z183" s="128">
        <f t="shared" si="534"/>
        <v>0</v>
      </c>
      <c r="AA183" s="128">
        <f t="shared" si="534"/>
        <v>0</v>
      </c>
      <c r="AB183" s="131">
        <f t="shared" si="534"/>
        <v>0</v>
      </c>
      <c r="AC183" s="132">
        <f t="shared" si="534"/>
        <v>0</v>
      </c>
      <c r="AD183" s="133">
        <f t="shared" si="534"/>
        <v>0</v>
      </c>
      <c r="AE183" s="131">
        <f t="shared" si="534"/>
        <v>0</v>
      </c>
      <c r="AF183" s="132">
        <f t="shared" si="534"/>
        <v>0</v>
      </c>
      <c r="AG183" s="133">
        <f t="shared" si="534"/>
        <v>0</v>
      </c>
      <c r="AH183" s="131">
        <f t="shared" si="534"/>
        <v>0</v>
      </c>
      <c r="AI183" s="132">
        <f t="shared" si="534"/>
        <v>0</v>
      </c>
      <c r="AJ183" s="133">
        <f t="shared" si="534"/>
        <v>0</v>
      </c>
      <c r="AK183" s="131">
        <f t="shared" si="534"/>
        <v>0</v>
      </c>
      <c r="AL183" s="132">
        <f t="shared" si="534"/>
        <v>0</v>
      </c>
      <c r="AM183" s="133">
        <f t="shared" si="534"/>
        <v>0</v>
      </c>
      <c r="AN183" s="133">
        <f t="shared" si="534"/>
        <v>0</v>
      </c>
      <c r="AO183" s="133">
        <f t="shared" si="534"/>
        <v>0</v>
      </c>
      <c r="AP183" s="126">
        <f t="shared" si="534"/>
        <v>0</v>
      </c>
      <c r="AQ183" s="127">
        <f t="shared" si="534"/>
        <v>0</v>
      </c>
      <c r="AR183" s="128">
        <f t="shared" si="534"/>
        <v>0</v>
      </c>
      <c r="AS183" s="126">
        <f t="shared" si="534"/>
        <v>0</v>
      </c>
      <c r="AT183" s="127">
        <f t="shared" si="534"/>
        <v>0</v>
      </c>
      <c r="AU183" s="128">
        <f t="shared" si="534"/>
        <v>0</v>
      </c>
      <c r="AV183" s="126">
        <f t="shared" si="534"/>
        <v>0</v>
      </c>
      <c r="AW183" s="127">
        <f t="shared" si="534"/>
        <v>0</v>
      </c>
      <c r="AX183" s="128">
        <f t="shared" si="534"/>
        <v>0</v>
      </c>
      <c r="AY183" s="126">
        <f t="shared" si="534"/>
        <v>0</v>
      </c>
      <c r="AZ183" s="127">
        <f t="shared" si="534"/>
        <v>0</v>
      </c>
      <c r="BA183" s="128">
        <f t="shared" si="534"/>
        <v>0</v>
      </c>
      <c r="BB183" s="128">
        <f t="shared" si="534"/>
        <v>0</v>
      </c>
      <c r="BC183" s="128">
        <f t="shared" si="534"/>
        <v>0</v>
      </c>
      <c r="BD183" s="131">
        <f t="shared" si="534"/>
        <v>0</v>
      </c>
      <c r="BE183" s="132">
        <f t="shared" si="534"/>
        <v>0</v>
      </c>
      <c r="BF183" s="133">
        <f t="shared" si="534"/>
        <v>0</v>
      </c>
      <c r="BG183" s="131">
        <f t="shared" si="534"/>
        <v>0</v>
      </c>
      <c r="BH183" s="132">
        <f t="shared" si="534"/>
        <v>0</v>
      </c>
      <c r="BI183" s="133">
        <f t="shared" si="534"/>
        <v>0</v>
      </c>
      <c r="BJ183" s="131">
        <f t="shared" si="534"/>
        <v>0</v>
      </c>
      <c r="BK183" s="132">
        <f t="shared" si="534"/>
        <v>0</v>
      </c>
      <c r="BL183" s="133">
        <f t="shared" si="534"/>
        <v>0</v>
      </c>
      <c r="BM183" s="131">
        <f t="shared" si="534"/>
        <v>0</v>
      </c>
      <c r="BN183" s="132">
        <f t="shared" si="534"/>
        <v>0</v>
      </c>
      <c r="BO183" s="133">
        <f t="shared" si="534"/>
        <v>0</v>
      </c>
      <c r="BP183" s="133">
        <f t="shared" si="534"/>
        <v>0</v>
      </c>
      <c r="BQ183" s="133">
        <f t="shared" si="534"/>
        <v>0</v>
      </c>
      <c r="BR183" s="126">
        <f t="shared" si="534"/>
        <v>0</v>
      </c>
      <c r="BS183" s="127">
        <f t="shared" si="534"/>
        <v>0</v>
      </c>
      <c r="BT183" s="128">
        <f t="shared" si="534"/>
        <v>0</v>
      </c>
      <c r="BU183" s="126">
        <f t="shared" si="534"/>
        <v>0</v>
      </c>
      <c r="BV183" s="127">
        <f t="shared" si="534"/>
        <v>0</v>
      </c>
      <c r="BW183" s="128">
        <f t="shared" si="534"/>
        <v>0</v>
      </c>
      <c r="BX183" s="126">
        <f t="shared" si="534"/>
        <v>0</v>
      </c>
      <c r="BY183" s="127">
        <f t="shared" si="534"/>
        <v>0</v>
      </c>
      <c r="BZ183" s="128">
        <f t="shared" ref="BZ183:CE183" si="535">SUM(BZ180:BZ182)</f>
        <v>0</v>
      </c>
      <c r="CA183" s="126">
        <f t="shared" si="535"/>
        <v>0</v>
      </c>
      <c r="CB183" s="127">
        <f t="shared" si="535"/>
        <v>0</v>
      </c>
      <c r="CC183" s="128">
        <f t="shared" si="535"/>
        <v>0</v>
      </c>
      <c r="CD183" s="128">
        <f t="shared" si="535"/>
        <v>0</v>
      </c>
      <c r="CE183" s="128">
        <f t="shared" si="535"/>
        <v>0</v>
      </c>
      <c r="EE183" t="s">
        <v>142</v>
      </c>
      <c r="EG183" t="s">
        <v>169</v>
      </c>
      <c r="EJ183" t="s">
        <v>412</v>
      </c>
    </row>
    <row r="184" spans="1:141" x14ac:dyDescent="0.25">
      <c r="A184" s="89" t="str">
        <f t="shared" si="506"/>
        <v/>
      </c>
      <c r="B184" s="51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36"/>
      <c r="R184" s="136"/>
      <c r="S184" s="136"/>
      <c r="T184" s="136"/>
      <c r="U184" s="136"/>
      <c r="V184" s="136"/>
      <c r="W184" s="136"/>
      <c r="X184" s="136"/>
      <c r="Y184" s="136"/>
      <c r="Z184" s="107"/>
      <c r="AA184" s="107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 t="s">
        <v>53</v>
      </c>
      <c r="AN184" s="107"/>
      <c r="AO184" s="107"/>
      <c r="AP184" s="107"/>
      <c r="AQ184" s="107"/>
      <c r="AR184" s="107"/>
      <c r="AS184" s="136"/>
      <c r="AT184" s="136"/>
      <c r="AU184" s="136"/>
      <c r="AV184" s="136"/>
      <c r="AW184" s="136"/>
      <c r="AX184" s="136"/>
      <c r="AY184" s="136"/>
      <c r="AZ184" s="136"/>
      <c r="BA184" s="136"/>
      <c r="BB184" s="107"/>
      <c r="BC184" s="107"/>
      <c r="BD184" s="136"/>
      <c r="BE184" s="136"/>
      <c r="BF184" s="136"/>
      <c r="BG184" s="136"/>
      <c r="BH184" s="136"/>
      <c r="BI184" s="136"/>
      <c r="BJ184" s="136"/>
      <c r="BK184" s="136"/>
      <c r="BL184" s="136"/>
      <c r="BM184" s="136"/>
      <c r="BN184" s="136"/>
      <c r="BO184" s="136"/>
      <c r="BP184" s="107"/>
      <c r="BQ184" s="107"/>
      <c r="BR184" s="107"/>
      <c r="BS184" s="107"/>
      <c r="BT184" s="107"/>
      <c r="BU184" s="136"/>
      <c r="BV184" s="136"/>
      <c r="BW184" s="136"/>
      <c r="BX184" s="136"/>
      <c r="BY184" s="136"/>
      <c r="BZ184" s="136"/>
      <c r="CA184" s="136"/>
      <c r="CB184" s="136"/>
      <c r="CC184" s="136"/>
      <c r="CD184" s="107"/>
      <c r="CE184" s="107"/>
      <c r="EF184" t="s">
        <v>53</v>
      </c>
    </row>
    <row r="185" spans="1:141" x14ac:dyDescent="0.25">
      <c r="A185" s="89" t="str">
        <f t="shared" si="506"/>
        <v>PORTO FERROFERRO</v>
      </c>
      <c r="B185" s="51" t="str">
        <f t="shared" si="360"/>
        <v>N</v>
      </c>
      <c r="C185" s="137" t="s">
        <v>93</v>
      </c>
      <c r="D185" s="137" t="s">
        <v>116</v>
      </c>
      <c r="E185" s="138"/>
      <c r="F185" s="138"/>
      <c r="G185" s="139"/>
      <c r="H185" s="140" t="s">
        <v>3</v>
      </c>
      <c r="I185" s="141">
        <f>SUMIF($EE$7:$EE$167,"RUMO",I$7:I$167)</f>
        <v>994</v>
      </c>
      <c r="J185" s="140">
        <f>SUMIF($EE$7:$EE$167,"T",J$7:J$167)</f>
        <v>45617.125</v>
      </c>
      <c r="K185" s="140">
        <f>SUMIF($EE$7:$EE$167,"VLI",K$7:K$167)+SUMIF($EE$7:$EE$167,"MRS",K$7:K$167)+K186</f>
        <v>0</v>
      </c>
      <c r="L185" s="140">
        <f>IF(K185="","",K185-J185)</f>
        <v>-45617.125</v>
      </c>
      <c r="M185" s="140">
        <f t="shared" ref="M185:AR185" ca="1" si="536">SUMIF($EE$7:$EE$167,"T",M$7:M$167)</f>
        <v>0</v>
      </c>
      <c r="N185" s="142">
        <f t="shared" si="536"/>
        <v>0</v>
      </c>
      <c r="O185" s="143">
        <f t="shared" si="536"/>
        <v>0</v>
      </c>
      <c r="P185" s="144">
        <f t="shared" si="536"/>
        <v>0</v>
      </c>
      <c r="Q185" s="145">
        <f t="shared" si="536"/>
        <v>0</v>
      </c>
      <c r="R185" s="146">
        <f t="shared" si="536"/>
        <v>0</v>
      </c>
      <c r="S185" s="144">
        <f t="shared" si="536"/>
        <v>0</v>
      </c>
      <c r="T185" s="145">
        <f t="shared" si="536"/>
        <v>0</v>
      </c>
      <c r="U185" s="146">
        <f t="shared" si="536"/>
        <v>0</v>
      </c>
      <c r="V185" s="144">
        <f t="shared" si="536"/>
        <v>0</v>
      </c>
      <c r="W185" s="144">
        <f t="shared" si="536"/>
        <v>0</v>
      </c>
      <c r="X185" s="147">
        <f t="shared" si="536"/>
        <v>0</v>
      </c>
      <c r="Y185" s="144">
        <f t="shared" si="536"/>
        <v>0</v>
      </c>
      <c r="Z185" s="144">
        <f t="shared" si="536"/>
        <v>0</v>
      </c>
      <c r="AA185" s="144">
        <f t="shared" si="536"/>
        <v>0</v>
      </c>
      <c r="AB185" s="148">
        <f t="shared" si="536"/>
        <v>0</v>
      </c>
      <c r="AC185" s="149">
        <f t="shared" si="536"/>
        <v>0</v>
      </c>
      <c r="AD185" s="150">
        <f t="shared" si="536"/>
        <v>0</v>
      </c>
      <c r="AE185" s="148">
        <f t="shared" si="536"/>
        <v>0</v>
      </c>
      <c r="AF185" s="149">
        <f t="shared" si="536"/>
        <v>0</v>
      </c>
      <c r="AG185" s="150">
        <f t="shared" si="536"/>
        <v>0</v>
      </c>
      <c r="AH185" s="148">
        <f t="shared" si="536"/>
        <v>0</v>
      </c>
      <c r="AI185" s="149">
        <f t="shared" si="536"/>
        <v>0</v>
      </c>
      <c r="AJ185" s="150">
        <f t="shared" si="536"/>
        <v>0</v>
      </c>
      <c r="AK185" s="148">
        <f t="shared" si="536"/>
        <v>0</v>
      </c>
      <c r="AL185" s="149">
        <f t="shared" si="536"/>
        <v>0</v>
      </c>
      <c r="AM185" s="150">
        <f t="shared" si="536"/>
        <v>0</v>
      </c>
      <c r="AN185" s="150">
        <f t="shared" si="536"/>
        <v>0</v>
      </c>
      <c r="AO185" s="150">
        <f t="shared" si="536"/>
        <v>0</v>
      </c>
      <c r="AP185" s="142">
        <f t="shared" si="536"/>
        <v>0</v>
      </c>
      <c r="AQ185" s="143">
        <f t="shared" si="536"/>
        <v>0</v>
      </c>
      <c r="AR185" s="144">
        <f t="shared" si="536"/>
        <v>0</v>
      </c>
      <c r="AS185" s="142">
        <f t="shared" ref="AS185:BX185" si="537">SUMIF($EE$7:$EE$167,"T",AS$7:AS$167)</f>
        <v>0</v>
      </c>
      <c r="AT185" s="143">
        <f t="shared" si="537"/>
        <v>0</v>
      </c>
      <c r="AU185" s="144">
        <f t="shared" si="537"/>
        <v>0</v>
      </c>
      <c r="AV185" s="142">
        <f t="shared" si="537"/>
        <v>0</v>
      </c>
      <c r="AW185" s="143">
        <f t="shared" si="537"/>
        <v>0</v>
      </c>
      <c r="AX185" s="144">
        <f t="shared" si="537"/>
        <v>0</v>
      </c>
      <c r="AY185" s="142">
        <f t="shared" si="537"/>
        <v>0</v>
      </c>
      <c r="AZ185" s="143">
        <f t="shared" si="537"/>
        <v>0</v>
      </c>
      <c r="BA185" s="144">
        <f t="shared" si="537"/>
        <v>0</v>
      </c>
      <c r="BB185" s="144">
        <f t="shared" si="537"/>
        <v>0</v>
      </c>
      <c r="BC185" s="144">
        <f t="shared" si="537"/>
        <v>0</v>
      </c>
      <c r="BD185" s="148">
        <f t="shared" si="537"/>
        <v>0</v>
      </c>
      <c r="BE185" s="149">
        <f t="shared" si="537"/>
        <v>0</v>
      </c>
      <c r="BF185" s="150">
        <f t="shared" si="537"/>
        <v>0</v>
      </c>
      <c r="BG185" s="148">
        <f t="shared" si="537"/>
        <v>0</v>
      </c>
      <c r="BH185" s="149">
        <f t="shared" si="537"/>
        <v>0</v>
      </c>
      <c r="BI185" s="150">
        <f t="shared" si="537"/>
        <v>0</v>
      </c>
      <c r="BJ185" s="148">
        <f t="shared" si="537"/>
        <v>0</v>
      </c>
      <c r="BK185" s="149">
        <f t="shared" si="537"/>
        <v>0</v>
      </c>
      <c r="BL185" s="150">
        <f t="shared" si="537"/>
        <v>0</v>
      </c>
      <c r="BM185" s="148">
        <f t="shared" si="537"/>
        <v>0</v>
      </c>
      <c r="BN185" s="149">
        <f t="shared" si="537"/>
        <v>0</v>
      </c>
      <c r="BO185" s="150">
        <f t="shared" si="537"/>
        <v>0</v>
      </c>
      <c r="BP185" s="150">
        <f t="shared" si="537"/>
        <v>0</v>
      </c>
      <c r="BQ185" s="150">
        <f t="shared" si="537"/>
        <v>0</v>
      </c>
      <c r="BR185" s="142">
        <f t="shared" si="537"/>
        <v>0</v>
      </c>
      <c r="BS185" s="143">
        <f t="shared" si="537"/>
        <v>0</v>
      </c>
      <c r="BT185" s="144">
        <f t="shared" si="537"/>
        <v>0</v>
      </c>
      <c r="BU185" s="142">
        <f t="shared" si="537"/>
        <v>0</v>
      </c>
      <c r="BV185" s="143">
        <f t="shared" si="537"/>
        <v>0</v>
      </c>
      <c r="BW185" s="144">
        <f t="shared" si="537"/>
        <v>0</v>
      </c>
      <c r="BX185" s="142">
        <f t="shared" si="537"/>
        <v>0</v>
      </c>
      <c r="BY185" s="143">
        <f t="shared" ref="BY185:CE185" si="538">SUMIF($EE$7:$EE$167,"T",BY$7:BY$167)</f>
        <v>0</v>
      </c>
      <c r="BZ185" s="144">
        <f t="shared" si="538"/>
        <v>0</v>
      </c>
      <c r="CA185" s="142">
        <f t="shared" si="538"/>
        <v>0</v>
      </c>
      <c r="CB185" s="143">
        <f t="shared" si="538"/>
        <v>0</v>
      </c>
      <c r="CC185" s="144">
        <f t="shared" si="538"/>
        <v>0</v>
      </c>
      <c r="CD185" s="144">
        <f t="shared" si="538"/>
        <v>0</v>
      </c>
      <c r="CE185" s="144">
        <f t="shared" si="538"/>
        <v>0</v>
      </c>
      <c r="EK185" t="s">
        <v>3</v>
      </c>
    </row>
    <row r="186" spans="1:141" x14ac:dyDescent="0.25">
      <c r="A186" s="89" t="str">
        <f t="shared" si="506"/>
        <v>RUMO GRAO + AÇÚCARRUMO</v>
      </c>
      <c r="B186" s="51" t="str">
        <f t="shared" si="360"/>
        <v>N</v>
      </c>
      <c r="C186" s="151" t="s">
        <v>93</v>
      </c>
      <c r="D186" s="137" t="s">
        <v>117</v>
      </c>
      <c r="E186" s="152"/>
      <c r="F186" s="152"/>
      <c r="G186" s="153"/>
      <c r="H186" s="154" t="s">
        <v>89</v>
      </c>
      <c r="I186" s="155">
        <f>SUMIF($EE$7:$EE$167,"RUMO",I$7:I$167)</f>
        <v>994</v>
      </c>
      <c r="J186" s="154">
        <f>SUMIF($EE$7:$EE$167,"RUMO",J$7:J$167)</f>
        <v>90810.166666666657</v>
      </c>
      <c r="K186" s="154">
        <f>SUMIF($EE$7:$EE$167,"RUMO",K$7:K$167)</f>
        <v>0</v>
      </c>
      <c r="L186" s="154">
        <f>IF(K186="","",K186-J186)</f>
        <v>-90810.166666666657</v>
      </c>
      <c r="M186" s="154">
        <f t="shared" ref="M186:AR186" si="539">SUMIF($EE$7:$EE$167,"RUMO",M$7:M$167)</f>
        <v>0</v>
      </c>
      <c r="N186" s="156">
        <f t="shared" si="539"/>
        <v>0</v>
      </c>
      <c r="O186" s="157">
        <f t="shared" si="539"/>
        <v>0</v>
      </c>
      <c r="P186" s="158">
        <f t="shared" si="539"/>
        <v>0</v>
      </c>
      <c r="Q186" s="159">
        <f t="shared" si="539"/>
        <v>0</v>
      </c>
      <c r="R186" s="160">
        <f t="shared" si="539"/>
        <v>0</v>
      </c>
      <c r="S186" s="158">
        <f t="shared" si="539"/>
        <v>0</v>
      </c>
      <c r="T186" s="159">
        <f t="shared" si="539"/>
        <v>0</v>
      </c>
      <c r="U186" s="160">
        <f t="shared" si="539"/>
        <v>0</v>
      </c>
      <c r="V186" s="158">
        <f t="shared" si="539"/>
        <v>0</v>
      </c>
      <c r="W186" s="161">
        <f t="shared" si="539"/>
        <v>0</v>
      </c>
      <c r="X186" s="162">
        <f t="shared" si="539"/>
        <v>0</v>
      </c>
      <c r="Y186" s="158">
        <f t="shared" si="539"/>
        <v>0</v>
      </c>
      <c r="Z186" s="158">
        <f t="shared" si="539"/>
        <v>0</v>
      </c>
      <c r="AA186" s="158">
        <f t="shared" si="539"/>
        <v>0</v>
      </c>
      <c r="AB186" s="163">
        <f t="shared" si="539"/>
        <v>0</v>
      </c>
      <c r="AC186" s="164">
        <f t="shared" si="539"/>
        <v>0</v>
      </c>
      <c r="AD186" s="164">
        <f t="shared" si="539"/>
        <v>0</v>
      </c>
      <c r="AE186" s="164">
        <f t="shared" si="539"/>
        <v>0</v>
      </c>
      <c r="AF186" s="164">
        <f t="shared" si="539"/>
        <v>0</v>
      </c>
      <c r="AG186" s="165">
        <f t="shared" si="539"/>
        <v>0</v>
      </c>
      <c r="AH186" s="163">
        <f t="shared" si="539"/>
        <v>0</v>
      </c>
      <c r="AI186" s="164">
        <f t="shared" si="539"/>
        <v>0</v>
      </c>
      <c r="AJ186" s="165">
        <f t="shared" si="539"/>
        <v>0</v>
      </c>
      <c r="AK186" s="163">
        <f t="shared" si="539"/>
        <v>0</v>
      </c>
      <c r="AL186" s="164">
        <f t="shared" si="539"/>
        <v>0</v>
      </c>
      <c r="AM186" s="165">
        <f t="shared" si="539"/>
        <v>0</v>
      </c>
      <c r="AN186" s="165">
        <f t="shared" si="539"/>
        <v>0</v>
      </c>
      <c r="AO186" s="165">
        <f t="shared" si="539"/>
        <v>0</v>
      </c>
      <c r="AP186" s="156">
        <f t="shared" si="539"/>
        <v>0</v>
      </c>
      <c r="AQ186" s="157">
        <f t="shared" si="539"/>
        <v>0</v>
      </c>
      <c r="AR186" s="158">
        <f t="shared" si="539"/>
        <v>0</v>
      </c>
      <c r="AS186" s="156">
        <f t="shared" ref="AS186:BX186" si="540">SUMIF($EE$7:$EE$167,"RUMO",AS$7:AS$167)</f>
        <v>0</v>
      </c>
      <c r="AT186" s="157">
        <f t="shared" si="540"/>
        <v>0</v>
      </c>
      <c r="AU186" s="158">
        <f t="shared" si="540"/>
        <v>0</v>
      </c>
      <c r="AV186" s="156">
        <f t="shared" si="540"/>
        <v>0</v>
      </c>
      <c r="AW186" s="157">
        <f t="shared" si="540"/>
        <v>0</v>
      </c>
      <c r="AX186" s="158">
        <f t="shared" si="540"/>
        <v>0</v>
      </c>
      <c r="AY186" s="156">
        <f t="shared" si="540"/>
        <v>0</v>
      </c>
      <c r="AZ186" s="157">
        <f t="shared" si="540"/>
        <v>0</v>
      </c>
      <c r="BA186" s="158">
        <f t="shared" si="540"/>
        <v>0</v>
      </c>
      <c r="BB186" s="158">
        <f t="shared" si="540"/>
        <v>0</v>
      </c>
      <c r="BC186" s="158">
        <f t="shared" si="540"/>
        <v>0</v>
      </c>
      <c r="BD186" s="163">
        <f t="shared" si="540"/>
        <v>0</v>
      </c>
      <c r="BE186" s="164">
        <f t="shared" si="540"/>
        <v>0</v>
      </c>
      <c r="BF186" s="165">
        <f t="shared" si="540"/>
        <v>0</v>
      </c>
      <c r="BG186" s="163">
        <f t="shared" si="540"/>
        <v>0</v>
      </c>
      <c r="BH186" s="164">
        <f t="shared" si="540"/>
        <v>0</v>
      </c>
      <c r="BI186" s="165">
        <f t="shared" si="540"/>
        <v>0</v>
      </c>
      <c r="BJ186" s="163">
        <f t="shared" si="540"/>
        <v>0</v>
      </c>
      <c r="BK186" s="164">
        <f t="shared" si="540"/>
        <v>0</v>
      </c>
      <c r="BL186" s="165">
        <f t="shared" si="540"/>
        <v>0</v>
      </c>
      <c r="BM186" s="163">
        <f t="shared" si="540"/>
        <v>0</v>
      </c>
      <c r="BN186" s="164">
        <f t="shared" si="540"/>
        <v>0</v>
      </c>
      <c r="BO186" s="165">
        <f t="shared" si="540"/>
        <v>0</v>
      </c>
      <c r="BP186" s="165">
        <f t="shared" si="540"/>
        <v>0</v>
      </c>
      <c r="BQ186" s="165">
        <f t="shared" si="540"/>
        <v>0</v>
      </c>
      <c r="BR186" s="156">
        <f t="shared" si="540"/>
        <v>0</v>
      </c>
      <c r="BS186" s="157">
        <f t="shared" si="540"/>
        <v>0</v>
      </c>
      <c r="BT186" s="158">
        <f t="shared" si="540"/>
        <v>0</v>
      </c>
      <c r="BU186" s="156">
        <f t="shared" si="540"/>
        <v>0</v>
      </c>
      <c r="BV186" s="157">
        <f t="shared" si="540"/>
        <v>0</v>
      </c>
      <c r="BW186" s="158">
        <f t="shared" si="540"/>
        <v>0</v>
      </c>
      <c r="BX186" s="156">
        <f t="shared" si="540"/>
        <v>0</v>
      </c>
      <c r="BY186" s="157">
        <f t="shared" ref="BY186:CE186" si="541">SUMIF($EE$7:$EE$167,"RUMO",BY$7:BY$167)</f>
        <v>0</v>
      </c>
      <c r="BZ186" s="158">
        <f t="shared" si="541"/>
        <v>0</v>
      </c>
      <c r="CA186" s="156">
        <f t="shared" si="541"/>
        <v>0</v>
      </c>
      <c r="CB186" s="157">
        <f t="shared" si="541"/>
        <v>0</v>
      </c>
      <c r="CC186" s="158">
        <f t="shared" si="541"/>
        <v>0</v>
      </c>
      <c r="CD186" s="158">
        <f t="shared" si="541"/>
        <v>0</v>
      </c>
      <c r="CE186" s="158">
        <f t="shared" si="541"/>
        <v>0</v>
      </c>
      <c r="EK186" t="s">
        <v>89</v>
      </c>
    </row>
    <row r="187" spans="1:141" x14ac:dyDescent="0.25">
      <c r="A187" s="89" t="str">
        <f t="shared" si="506"/>
        <v>RUMO GRÃO PSNRUMO</v>
      </c>
      <c r="B187" s="51" t="str">
        <f t="shared" si="360"/>
        <v>N</v>
      </c>
      <c r="C187" s="166" t="s">
        <v>102</v>
      </c>
      <c r="D187" s="167" t="s">
        <v>118</v>
      </c>
      <c r="E187" s="167"/>
      <c r="F187" s="167"/>
      <c r="G187" s="167"/>
      <c r="H187" s="168" t="s">
        <v>89</v>
      </c>
      <c r="I187" s="169">
        <f t="shared" ref="I187:AN187" si="542">SUM(SUMIF($EH$7:$EH$167,"GRAO M.DIREITA LARGA",I$7:I$167),SUMIF($EH$7:$EH$167,"GRAO M.ESQUERDAX LARGA",I$7:I$167))</f>
        <v>525</v>
      </c>
      <c r="J187" s="169">
        <f t="shared" si="542"/>
        <v>547</v>
      </c>
      <c r="K187" s="170">
        <f t="shared" si="542"/>
        <v>0</v>
      </c>
      <c r="L187" s="169">
        <f t="shared" si="542"/>
        <v>-547</v>
      </c>
      <c r="M187" s="169">
        <f t="shared" si="542"/>
        <v>0</v>
      </c>
      <c r="N187" s="171">
        <f t="shared" si="542"/>
        <v>0</v>
      </c>
      <c r="O187" s="171">
        <f t="shared" si="542"/>
        <v>0</v>
      </c>
      <c r="P187" s="172">
        <f t="shared" si="542"/>
        <v>0</v>
      </c>
      <c r="Q187" s="171">
        <f t="shared" si="542"/>
        <v>0</v>
      </c>
      <c r="R187" s="171">
        <f t="shared" si="542"/>
        <v>0</v>
      </c>
      <c r="S187" s="173">
        <f t="shared" si="542"/>
        <v>0</v>
      </c>
      <c r="T187" s="171">
        <f t="shared" si="542"/>
        <v>0</v>
      </c>
      <c r="U187" s="171">
        <f t="shared" si="542"/>
        <v>0</v>
      </c>
      <c r="V187" s="173">
        <f t="shared" si="542"/>
        <v>0</v>
      </c>
      <c r="W187" s="171">
        <f t="shared" si="542"/>
        <v>0</v>
      </c>
      <c r="X187" s="171">
        <f t="shared" si="542"/>
        <v>0</v>
      </c>
      <c r="Y187" s="173">
        <f t="shared" si="542"/>
        <v>0</v>
      </c>
      <c r="Z187" s="174">
        <f t="shared" si="542"/>
        <v>0</v>
      </c>
      <c r="AA187" s="174">
        <f t="shared" si="542"/>
        <v>0</v>
      </c>
      <c r="AB187" s="175">
        <f t="shared" si="542"/>
        <v>0</v>
      </c>
      <c r="AC187" s="175">
        <f t="shared" si="542"/>
        <v>0</v>
      </c>
      <c r="AD187" s="176">
        <f t="shared" si="542"/>
        <v>0</v>
      </c>
      <c r="AE187" s="175">
        <f t="shared" si="542"/>
        <v>0</v>
      </c>
      <c r="AF187" s="175">
        <f t="shared" si="542"/>
        <v>0</v>
      </c>
      <c r="AG187" s="176">
        <f t="shared" si="542"/>
        <v>0</v>
      </c>
      <c r="AH187" s="175">
        <f t="shared" si="542"/>
        <v>0</v>
      </c>
      <c r="AI187" s="175">
        <f t="shared" si="542"/>
        <v>0</v>
      </c>
      <c r="AJ187" s="176">
        <f t="shared" si="542"/>
        <v>0</v>
      </c>
      <c r="AK187" s="175">
        <f t="shared" si="542"/>
        <v>0</v>
      </c>
      <c r="AL187" s="175">
        <f t="shared" si="542"/>
        <v>0</v>
      </c>
      <c r="AM187" s="176">
        <f t="shared" si="542"/>
        <v>0</v>
      </c>
      <c r="AN187" s="174">
        <f t="shared" si="542"/>
        <v>0</v>
      </c>
      <c r="AO187" s="174">
        <f t="shared" ref="AO187:BT187" si="543">SUM(SUMIF($EH$7:$EH$167,"GRAO M.DIREITA LARGA",AO$7:AO$167),SUMIF($EH$7:$EH$167,"GRAO M.ESQUERDAX LARGA",AO$7:AO$167))</f>
        <v>0</v>
      </c>
      <c r="AP187" s="171">
        <f t="shared" si="543"/>
        <v>0</v>
      </c>
      <c r="AQ187" s="171">
        <f t="shared" si="543"/>
        <v>0</v>
      </c>
      <c r="AR187" s="172">
        <f t="shared" si="543"/>
        <v>0</v>
      </c>
      <c r="AS187" s="171">
        <f t="shared" si="543"/>
        <v>0</v>
      </c>
      <c r="AT187" s="171">
        <f t="shared" si="543"/>
        <v>0</v>
      </c>
      <c r="AU187" s="173">
        <f t="shared" si="543"/>
        <v>0</v>
      </c>
      <c r="AV187" s="171">
        <f t="shared" si="543"/>
        <v>0</v>
      </c>
      <c r="AW187" s="171">
        <f t="shared" si="543"/>
        <v>0</v>
      </c>
      <c r="AX187" s="173">
        <f t="shared" si="543"/>
        <v>0</v>
      </c>
      <c r="AY187" s="171">
        <f t="shared" si="543"/>
        <v>0</v>
      </c>
      <c r="AZ187" s="171">
        <f t="shared" si="543"/>
        <v>0</v>
      </c>
      <c r="BA187" s="173">
        <f t="shared" si="543"/>
        <v>0</v>
      </c>
      <c r="BB187" s="174">
        <f t="shared" si="543"/>
        <v>0</v>
      </c>
      <c r="BC187" s="174">
        <f t="shared" si="543"/>
        <v>0</v>
      </c>
      <c r="BD187" s="175">
        <f t="shared" si="543"/>
        <v>0</v>
      </c>
      <c r="BE187" s="175">
        <f t="shared" si="543"/>
        <v>0</v>
      </c>
      <c r="BF187" s="176">
        <f t="shared" si="543"/>
        <v>0</v>
      </c>
      <c r="BG187" s="175">
        <f t="shared" si="543"/>
        <v>0</v>
      </c>
      <c r="BH187" s="175">
        <f t="shared" si="543"/>
        <v>0</v>
      </c>
      <c r="BI187" s="176">
        <f t="shared" si="543"/>
        <v>0</v>
      </c>
      <c r="BJ187" s="175">
        <f t="shared" si="543"/>
        <v>0</v>
      </c>
      <c r="BK187" s="175">
        <f t="shared" si="543"/>
        <v>0</v>
      </c>
      <c r="BL187" s="176">
        <f t="shared" si="543"/>
        <v>0</v>
      </c>
      <c r="BM187" s="175">
        <f t="shared" si="543"/>
        <v>0</v>
      </c>
      <c r="BN187" s="175">
        <f t="shared" si="543"/>
        <v>0</v>
      </c>
      <c r="BO187" s="176">
        <f t="shared" si="543"/>
        <v>0</v>
      </c>
      <c r="BP187" s="174">
        <f t="shared" si="543"/>
        <v>0</v>
      </c>
      <c r="BQ187" s="174">
        <f t="shared" si="543"/>
        <v>0</v>
      </c>
      <c r="BR187" s="171">
        <f t="shared" si="543"/>
        <v>0</v>
      </c>
      <c r="BS187" s="171">
        <f t="shared" si="543"/>
        <v>0</v>
      </c>
      <c r="BT187" s="172">
        <f t="shared" si="543"/>
        <v>0</v>
      </c>
      <c r="BU187" s="171">
        <f t="shared" ref="BU187:CE187" si="544">SUM(SUMIF($EH$7:$EH$167,"GRAO M.DIREITA LARGA",BU$7:BU$167),SUMIF($EH$7:$EH$167,"GRAO M.ESQUERDAX LARGA",BU$7:BU$167))</f>
        <v>0</v>
      </c>
      <c r="BV187" s="171">
        <f t="shared" si="544"/>
        <v>0</v>
      </c>
      <c r="BW187" s="173">
        <f t="shared" si="544"/>
        <v>0</v>
      </c>
      <c r="BX187" s="171">
        <f t="shared" si="544"/>
        <v>0</v>
      </c>
      <c r="BY187" s="171">
        <f t="shared" si="544"/>
        <v>0</v>
      </c>
      <c r="BZ187" s="173">
        <f t="shared" si="544"/>
        <v>0</v>
      </c>
      <c r="CA187" s="171">
        <f t="shared" si="544"/>
        <v>0</v>
      </c>
      <c r="CB187" s="171">
        <f t="shared" si="544"/>
        <v>0</v>
      </c>
      <c r="CC187" s="173">
        <f t="shared" si="544"/>
        <v>0</v>
      </c>
      <c r="CD187" s="174">
        <f t="shared" si="544"/>
        <v>0</v>
      </c>
      <c r="CE187" s="174">
        <f t="shared" si="544"/>
        <v>0</v>
      </c>
      <c r="EK187" t="s">
        <v>89</v>
      </c>
    </row>
    <row r="188" spans="1:141" x14ac:dyDescent="0.25">
      <c r="A188" s="89" t="str">
        <f t="shared" si="506"/>
        <v>RUMO GRÃO PCZRUMO</v>
      </c>
      <c r="B188" s="51" t="str">
        <f t="shared" si="360"/>
        <v>N</v>
      </c>
      <c r="C188" s="166" t="s">
        <v>85</v>
      </c>
      <c r="D188" s="177" t="s">
        <v>119</v>
      </c>
      <c r="E188" s="177"/>
      <c r="F188" s="177"/>
      <c r="G188" s="177"/>
      <c r="H188" s="168" t="s">
        <v>89</v>
      </c>
      <c r="I188" s="169">
        <f t="shared" ref="I188:AN188" si="545">SUM(SUMIF($EH$7:$EH$167,"GRAO M.DIREITAX LARGA",I$7:I$167),SUMIF($EH$7:$EH$167,"GRAO M.ESQUERDA LARGA",I$7:I$167))</f>
        <v>271</v>
      </c>
      <c r="J188" s="169">
        <f t="shared" si="545"/>
        <v>89913.166666666657</v>
      </c>
      <c r="K188" s="170">
        <f t="shared" si="545"/>
        <v>0</v>
      </c>
      <c r="L188" s="169">
        <f t="shared" si="545"/>
        <v>-89913.166666666657</v>
      </c>
      <c r="M188" s="169">
        <f t="shared" si="545"/>
        <v>0</v>
      </c>
      <c r="N188" s="171">
        <f t="shared" si="545"/>
        <v>0</v>
      </c>
      <c r="O188" s="171">
        <f t="shared" si="545"/>
        <v>0</v>
      </c>
      <c r="P188" s="172">
        <f t="shared" si="545"/>
        <v>0</v>
      </c>
      <c r="Q188" s="171">
        <f t="shared" si="545"/>
        <v>0</v>
      </c>
      <c r="R188" s="171">
        <f t="shared" si="545"/>
        <v>0</v>
      </c>
      <c r="S188" s="173">
        <f t="shared" si="545"/>
        <v>0</v>
      </c>
      <c r="T188" s="171">
        <f t="shared" si="545"/>
        <v>0</v>
      </c>
      <c r="U188" s="171">
        <f t="shared" si="545"/>
        <v>0</v>
      </c>
      <c r="V188" s="173">
        <f t="shared" si="545"/>
        <v>0</v>
      </c>
      <c r="W188" s="171">
        <f t="shared" si="545"/>
        <v>0</v>
      </c>
      <c r="X188" s="171">
        <f t="shared" si="545"/>
        <v>0</v>
      </c>
      <c r="Y188" s="173">
        <f t="shared" si="545"/>
        <v>0</v>
      </c>
      <c r="Z188" s="174">
        <f t="shared" si="545"/>
        <v>0</v>
      </c>
      <c r="AA188" s="174">
        <f t="shared" si="545"/>
        <v>0</v>
      </c>
      <c r="AB188" s="175">
        <f t="shared" si="545"/>
        <v>0</v>
      </c>
      <c r="AC188" s="175">
        <f t="shared" si="545"/>
        <v>0</v>
      </c>
      <c r="AD188" s="176">
        <f t="shared" si="545"/>
        <v>0</v>
      </c>
      <c r="AE188" s="175">
        <f t="shared" si="545"/>
        <v>0</v>
      </c>
      <c r="AF188" s="175">
        <f t="shared" si="545"/>
        <v>0</v>
      </c>
      <c r="AG188" s="176">
        <f t="shared" si="545"/>
        <v>0</v>
      </c>
      <c r="AH188" s="175">
        <f t="shared" si="545"/>
        <v>0</v>
      </c>
      <c r="AI188" s="175">
        <f t="shared" si="545"/>
        <v>0</v>
      </c>
      <c r="AJ188" s="176">
        <f t="shared" si="545"/>
        <v>0</v>
      </c>
      <c r="AK188" s="175">
        <f t="shared" si="545"/>
        <v>0</v>
      </c>
      <c r="AL188" s="175">
        <f t="shared" si="545"/>
        <v>0</v>
      </c>
      <c r="AM188" s="176">
        <f t="shared" si="545"/>
        <v>0</v>
      </c>
      <c r="AN188" s="174">
        <f t="shared" si="545"/>
        <v>0</v>
      </c>
      <c r="AO188" s="174">
        <f t="shared" ref="AO188:BO188" si="546">SUM(SUMIF($EH$7:$EH$167,"GRAO M.DIREITAX LARGA",AO$7:AO$167),SUMIF($EH$7:$EH$167,"GRAO M.ESQUERDA LARGA",AO$7:AO$167))</f>
        <v>0</v>
      </c>
      <c r="AP188" s="171">
        <f t="shared" si="546"/>
        <v>0</v>
      </c>
      <c r="AQ188" s="171">
        <f t="shared" si="546"/>
        <v>0</v>
      </c>
      <c r="AR188" s="172">
        <f t="shared" si="546"/>
        <v>0</v>
      </c>
      <c r="AS188" s="171">
        <f t="shared" si="546"/>
        <v>0</v>
      </c>
      <c r="AT188" s="171">
        <f t="shared" si="546"/>
        <v>0</v>
      </c>
      <c r="AU188" s="173">
        <f t="shared" si="546"/>
        <v>0</v>
      </c>
      <c r="AV188" s="171">
        <f t="shared" si="546"/>
        <v>0</v>
      </c>
      <c r="AW188" s="171">
        <f t="shared" si="546"/>
        <v>0</v>
      </c>
      <c r="AX188" s="173">
        <f t="shared" si="546"/>
        <v>0</v>
      </c>
      <c r="AY188" s="171">
        <f t="shared" si="546"/>
        <v>0</v>
      </c>
      <c r="AZ188" s="171">
        <f t="shared" si="546"/>
        <v>0</v>
      </c>
      <c r="BA188" s="173">
        <f t="shared" si="546"/>
        <v>0</v>
      </c>
      <c r="BB188" s="174">
        <f t="shared" si="546"/>
        <v>0</v>
      </c>
      <c r="BC188" s="174">
        <f t="shared" si="546"/>
        <v>0</v>
      </c>
      <c r="BD188" s="175">
        <f t="shared" si="546"/>
        <v>0</v>
      </c>
      <c r="BE188" s="175">
        <f t="shared" si="546"/>
        <v>0</v>
      </c>
      <c r="BF188" s="176">
        <f t="shared" si="546"/>
        <v>0</v>
      </c>
      <c r="BG188" s="175">
        <f t="shared" si="546"/>
        <v>0</v>
      </c>
      <c r="BH188" s="175">
        <f t="shared" si="546"/>
        <v>0</v>
      </c>
      <c r="BI188" s="176">
        <f t="shared" si="546"/>
        <v>0</v>
      </c>
      <c r="BJ188" s="175">
        <f t="shared" si="546"/>
        <v>0</v>
      </c>
      <c r="BK188" s="175">
        <f t="shared" si="546"/>
        <v>0</v>
      </c>
      <c r="BL188" s="176">
        <f t="shared" si="546"/>
        <v>0</v>
      </c>
      <c r="BM188" s="175">
        <f t="shared" si="546"/>
        <v>0</v>
      </c>
      <c r="BN188" s="175">
        <f t="shared" si="546"/>
        <v>0</v>
      </c>
      <c r="BO188" s="176">
        <f t="shared" si="546"/>
        <v>0</v>
      </c>
      <c r="BP188" s="174">
        <f>SUM(SUMIF($EH$7:$EH$167,"GRAO M.DIREITAX LARGA",BP$7:BP$167),SUMIF($EH$7:$EH$167,"GRAO M.ESQUERDA LARGA",BP$7:BP$167))+BP138</f>
        <v>0</v>
      </c>
      <c r="BQ188" s="174">
        <f>SUM(SUMIF($EH$7:$EH$167,"GRAO M.DIREITAX LARGA",BQ$7:BQ$167),SUMIF($EH$7:$EH$167,"GRAO M.ESQUERDA LARGA",BQ$7:BQ$167))+BQ138</f>
        <v>0</v>
      </c>
      <c r="BR188" s="171">
        <f t="shared" ref="BR188:CC188" si="547">SUM(SUMIF($EH$7:$EH$167,"GRAO M.DIREITAX LARGA",BR$7:BR$167),SUMIF($EH$7:$EH$167,"GRAO M.ESQUERDA LARGA",BR$7:BR$167))</f>
        <v>0</v>
      </c>
      <c r="BS188" s="171">
        <f t="shared" si="547"/>
        <v>0</v>
      </c>
      <c r="BT188" s="172">
        <f t="shared" si="547"/>
        <v>0</v>
      </c>
      <c r="BU188" s="171">
        <f t="shared" si="547"/>
        <v>0</v>
      </c>
      <c r="BV188" s="171">
        <f t="shared" si="547"/>
        <v>0</v>
      </c>
      <c r="BW188" s="173">
        <f t="shared" si="547"/>
        <v>0</v>
      </c>
      <c r="BX188" s="171">
        <f t="shared" si="547"/>
        <v>0</v>
      </c>
      <c r="BY188" s="171">
        <f t="shared" si="547"/>
        <v>0</v>
      </c>
      <c r="BZ188" s="173">
        <f t="shared" si="547"/>
        <v>0</v>
      </c>
      <c r="CA188" s="171">
        <f t="shared" si="547"/>
        <v>0</v>
      </c>
      <c r="CB188" s="171">
        <f t="shared" si="547"/>
        <v>0</v>
      </c>
      <c r="CC188" s="173">
        <f t="shared" si="547"/>
        <v>0</v>
      </c>
      <c r="CD188" s="174">
        <f>SUM(SUMIF($EH$7:$EH$167,"GRAO M.DIREITAX LARGA",CD$7:CD$167),SUMIF($EH$7:$EH$167,"GRAO M.ESQUERDA LARGA",CD$7:CD$167))+CD138</f>
        <v>0</v>
      </c>
      <c r="CE188" s="174">
        <f>SUM(SUMIF($EH$7:$EH$167,"GRAO M.DIREITAX LARGA",CE$7:CE$167),SUMIF($EH$7:$EH$167,"GRAO M.ESQUERDA LARGA",CE$7:CE$167))+CE138</f>
        <v>0</v>
      </c>
      <c r="EK188" t="s">
        <v>89</v>
      </c>
    </row>
    <row r="189" spans="1:141" x14ac:dyDescent="0.25">
      <c r="A189" s="89" t="str">
        <f t="shared" si="506"/>
        <v>RUMO GRANELRUMO</v>
      </c>
      <c r="B189" s="51" t="str">
        <f t="shared" si="360"/>
        <v>N</v>
      </c>
      <c r="C189" s="120" t="s">
        <v>93</v>
      </c>
      <c r="D189" s="120" t="s">
        <v>120</v>
      </c>
      <c r="E189" s="122"/>
      <c r="F189" s="122"/>
      <c r="G189" s="121"/>
      <c r="H189" s="123" t="s">
        <v>89</v>
      </c>
      <c r="I189" s="178">
        <f>SUM(SUMIF($EH$7:$EH$167,"GRAO M.DIREITA LARGA",I$7:I$167),SUMIF($EH$7:$EH$167,"GRAO M.ESQUERDA LARGA",I$7:I$167))</f>
        <v>796</v>
      </c>
      <c r="J189" s="123"/>
      <c r="K189" s="123">
        <f t="shared" ref="K189:AP189" si="548">SUM(SUMIF($EH$7:$EH$167,"GRAO M.DIREITA LARGA",K$7:K$167),SUMIF($EH$7:$EH$167,"GRAO M.ESQUERDA LARGA",K$7:K$167))</f>
        <v>0</v>
      </c>
      <c r="L189" s="123">
        <f t="shared" si="548"/>
        <v>-90460.166666666657</v>
      </c>
      <c r="M189" s="123">
        <f t="shared" si="548"/>
        <v>0</v>
      </c>
      <c r="N189" s="179">
        <f t="shared" si="548"/>
        <v>0</v>
      </c>
      <c r="O189" s="180">
        <f t="shared" si="548"/>
        <v>0</v>
      </c>
      <c r="P189" s="181">
        <f t="shared" si="548"/>
        <v>0</v>
      </c>
      <c r="Q189" s="182">
        <f t="shared" si="548"/>
        <v>0</v>
      </c>
      <c r="R189" s="183">
        <f t="shared" si="548"/>
        <v>0</v>
      </c>
      <c r="S189" s="181">
        <f t="shared" si="548"/>
        <v>0</v>
      </c>
      <c r="T189" s="182">
        <f t="shared" si="548"/>
        <v>0</v>
      </c>
      <c r="U189" s="183">
        <f t="shared" si="548"/>
        <v>0</v>
      </c>
      <c r="V189" s="181">
        <f t="shared" si="548"/>
        <v>0</v>
      </c>
      <c r="W189" s="184">
        <f t="shared" si="548"/>
        <v>0</v>
      </c>
      <c r="X189" s="185">
        <f t="shared" si="548"/>
        <v>0</v>
      </c>
      <c r="Y189" s="181">
        <f t="shared" si="548"/>
        <v>0</v>
      </c>
      <c r="Z189" s="181">
        <f t="shared" si="548"/>
        <v>0</v>
      </c>
      <c r="AA189" s="181">
        <f t="shared" si="548"/>
        <v>0</v>
      </c>
      <c r="AB189" s="186">
        <f t="shared" si="548"/>
        <v>0</v>
      </c>
      <c r="AC189" s="187">
        <f t="shared" si="548"/>
        <v>0</v>
      </c>
      <c r="AD189" s="188">
        <f t="shared" si="548"/>
        <v>0</v>
      </c>
      <c r="AE189" s="186">
        <f t="shared" si="548"/>
        <v>0</v>
      </c>
      <c r="AF189" s="187">
        <f t="shared" si="548"/>
        <v>0</v>
      </c>
      <c r="AG189" s="188">
        <f t="shared" si="548"/>
        <v>0</v>
      </c>
      <c r="AH189" s="186">
        <f t="shared" si="548"/>
        <v>0</v>
      </c>
      <c r="AI189" s="187">
        <f t="shared" si="548"/>
        <v>0</v>
      </c>
      <c r="AJ189" s="188">
        <f t="shared" si="548"/>
        <v>0</v>
      </c>
      <c r="AK189" s="186">
        <f t="shared" si="548"/>
        <v>0</v>
      </c>
      <c r="AL189" s="187">
        <f t="shared" si="548"/>
        <v>0</v>
      </c>
      <c r="AM189" s="188">
        <f t="shared" si="548"/>
        <v>0</v>
      </c>
      <c r="AN189" s="188">
        <f t="shared" si="548"/>
        <v>0</v>
      </c>
      <c r="AO189" s="188">
        <f t="shared" si="548"/>
        <v>0</v>
      </c>
      <c r="AP189" s="179">
        <f t="shared" si="548"/>
        <v>0</v>
      </c>
      <c r="AQ189" s="180">
        <f t="shared" ref="AQ189:BV189" si="549">SUM(SUMIF($EH$7:$EH$167,"GRAO M.DIREITA LARGA",AQ$7:AQ$167),SUMIF($EH$7:$EH$167,"GRAO M.ESQUERDA LARGA",AQ$7:AQ$167))</f>
        <v>0</v>
      </c>
      <c r="AR189" s="181">
        <f t="shared" si="549"/>
        <v>0</v>
      </c>
      <c r="AS189" s="179">
        <f t="shared" si="549"/>
        <v>0</v>
      </c>
      <c r="AT189" s="180">
        <f t="shared" si="549"/>
        <v>0</v>
      </c>
      <c r="AU189" s="181">
        <f t="shared" si="549"/>
        <v>0</v>
      </c>
      <c r="AV189" s="179">
        <f t="shared" si="549"/>
        <v>0</v>
      </c>
      <c r="AW189" s="180">
        <f t="shared" si="549"/>
        <v>0</v>
      </c>
      <c r="AX189" s="181">
        <f t="shared" si="549"/>
        <v>0</v>
      </c>
      <c r="AY189" s="179">
        <f t="shared" si="549"/>
        <v>0</v>
      </c>
      <c r="AZ189" s="180">
        <f t="shared" si="549"/>
        <v>0</v>
      </c>
      <c r="BA189" s="181">
        <f t="shared" si="549"/>
        <v>0</v>
      </c>
      <c r="BB189" s="181">
        <f t="shared" si="549"/>
        <v>0</v>
      </c>
      <c r="BC189" s="181">
        <f t="shared" si="549"/>
        <v>0</v>
      </c>
      <c r="BD189" s="186">
        <f t="shared" si="549"/>
        <v>0</v>
      </c>
      <c r="BE189" s="187">
        <f t="shared" si="549"/>
        <v>0</v>
      </c>
      <c r="BF189" s="188">
        <f t="shared" si="549"/>
        <v>0</v>
      </c>
      <c r="BG189" s="186">
        <f t="shared" si="549"/>
        <v>0</v>
      </c>
      <c r="BH189" s="187">
        <f t="shared" si="549"/>
        <v>0</v>
      </c>
      <c r="BI189" s="188">
        <f t="shared" si="549"/>
        <v>0</v>
      </c>
      <c r="BJ189" s="186">
        <f t="shared" si="549"/>
        <v>0</v>
      </c>
      <c r="BK189" s="187">
        <f t="shared" si="549"/>
        <v>0</v>
      </c>
      <c r="BL189" s="188">
        <f t="shared" si="549"/>
        <v>0</v>
      </c>
      <c r="BM189" s="186">
        <f t="shared" si="549"/>
        <v>0</v>
      </c>
      <c r="BN189" s="187">
        <f t="shared" si="549"/>
        <v>0</v>
      </c>
      <c r="BO189" s="188">
        <f t="shared" si="549"/>
        <v>0</v>
      </c>
      <c r="BP189" s="188">
        <f t="shared" si="549"/>
        <v>0</v>
      </c>
      <c r="BQ189" s="188">
        <f t="shared" si="549"/>
        <v>0</v>
      </c>
      <c r="BR189" s="179">
        <f t="shared" si="549"/>
        <v>0</v>
      </c>
      <c r="BS189" s="180">
        <f t="shared" si="549"/>
        <v>0</v>
      </c>
      <c r="BT189" s="181">
        <f t="shared" si="549"/>
        <v>0</v>
      </c>
      <c r="BU189" s="179">
        <f t="shared" si="549"/>
        <v>0</v>
      </c>
      <c r="BV189" s="180">
        <f t="shared" si="549"/>
        <v>0</v>
      </c>
      <c r="BW189" s="181">
        <f t="shared" ref="BW189:CE189" si="550">SUM(SUMIF($EH$7:$EH$167,"GRAO M.DIREITA LARGA",BW$7:BW$167),SUMIF($EH$7:$EH$167,"GRAO M.ESQUERDA LARGA",BW$7:BW$167))</f>
        <v>0</v>
      </c>
      <c r="BX189" s="179">
        <f t="shared" si="550"/>
        <v>0</v>
      </c>
      <c r="BY189" s="180">
        <f t="shared" si="550"/>
        <v>0</v>
      </c>
      <c r="BZ189" s="181">
        <f t="shared" si="550"/>
        <v>0</v>
      </c>
      <c r="CA189" s="179">
        <f t="shared" si="550"/>
        <v>0</v>
      </c>
      <c r="CB189" s="180">
        <f t="shared" si="550"/>
        <v>0</v>
      </c>
      <c r="CC189" s="181">
        <f t="shared" si="550"/>
        <v>0</v>
      </c>
      <c r="CD189" s="181">
        <f t="shared" si="550"/>
        <v>0</v>
      </c>
      <c r="CE189" s="181">
        <f t="shared" si="550"/>
        <v>0</v>
      </c>
      <c r="EK189" t="s">
        <v>89</v>
      </c>
    </row>
    <row r="190" spans="1:141" x14ac:dyDescent="0.25">
      <c r="A190" s="89" t="str">
        <f t="shared" si="506"/>
        <v>RUMO AÇÚCAR PSNRUMO</v>
      </c>
      <c r="B190" s="51" t="str">
        <f t="shared" si="360"/>
        <v>N</v>
      </c>
      <c r="C190" s="166" t="s">
        <v>102</v>
      </c>
      <c r="D190" s="167" t="s">
        <v>121</v>
      </c>
      <c r="E190" s="167"/>
      <c r="F190" s="167"/>
      <c r="G190" s="167"/>
      <c r="H190" s="168" t="s">
        <v>89</v>
      </c>
      <c r="I190" s="169">
        <f>SUM(SUMIF($EH$7:$EH$167,"ACG M.DIREITA LARGA",I$7:I$167),SUMIF($EH$7:$EH$167,"ACG M.ESQUERDAX LARGA",I$7:I$167))</f>
        <v>198</v>
      </c>
      <c r="J190" s="169"/>
      <c r="K190" s="170">
        <f t="shared" ref="K190:AP190" si="551">SUM(SUMIF($EH$7:$EH$167,"ACG M.DIREITA LARGA",K$7:K$167),SUMIF($EH$7:$EH$167,"ACG M.ESQUERDAX LARGA",K$7:K$167))</f>
        <v>0</v>
      </c>
      <c r="L190" s="169">
        <f t="shared" si="551"/>
        <v>-350</v>
      </c>
      <c r="M190" s="169">
        <f t="shared" si="551"/>
        <v>0</v>
      </c>
      <c r="N190" s="171">
        <f t="shared" si="551"/>
        <v>0</v>
      </c>
      <c r="O190" s="171">
        <f t="shared" si="551"/>
        <v>0</v>
      </c>
      <c r="P190" s="172">
        <f t="shared" si="551"/>
        <v>0</v>
      </c>
      <c r="Q190" s="171">
        <f t="shared" si="551"/>
        <v>0</v>
      </c>
      <c r="R190" s="171">
        <f t="shared" si="551"/>
        <v>0</v>
      </c>
      <c r="S190" s="173">
        <f t="shared" si="551"/>
        <v>0</v>
      </c>
      <c r="T190" s="171">
        <f t="shared" si="551"/>
        <v>0</v>
      </c>
      <c r="U190" s="171">
        <f t="shared" si="551"/>
        <v>0</v>
      </c>
      <c r="V190" s="173">
        <f t="shared" si="551"/>
        <v>0</v>
      </c>
      <c r="W190" s="171">
        <f t="shared" si="551"/>
        <v>0</v>
      </c>
      <c r="X190" s="171">
        <f t="shared" si="551"/>
        <v>0</v>
      </c>
      <c r="Y190" s="173">
        <f t="shared" si="551"/>
        <v>0</v>
      </c>
      <c r="Z190" s="174">
        <f t="shared" si="551"/>
        <v>0</v>
      </c>
      <c r="AA190" s="174">
        <f t="shared" si="551"/>
        <v>0</v>
      </c>
      <c r="AB190" s="175">
        <f t="shared" si="551"/>
        <v>0</v>
      </c>
      <c r="AC190" s="175">
        <f t="shared" si="551"/>
        <v>0</v>
      </c>
      <c r="AD190" s="176">
        <f t="shared" si="551"/>
        <v>0</v>
      </c>
      <c r="AE190" s="175">
        <f t="shared" si="551"/>
        <v>0</v>
      </c>
      <c r="AF190" s="175">
        <f t="shared" si="551"/>
        <v>0</v>
      </c>
      <c r="AG190" s="176">
        <f t="shared" si="551"/>
        <v>0</v>
      </c>
      <c r="AH190" s="175">
        <f t="shared" si="551"/>
        <v>0</v>
      </c>
      <c r="AI190" s="175">
        <f t="shared" si="551"/>
        <v>0</v>
      </c>
      <c r="AJ190" s="176">
        <f t="shared" si="551"/>
        <v>0</v>
      </c>
      <c r="AK190" s="175">
        <f t="shared" si="551"/>
        <v>0</v>
      </c>
      <c r="AL190" s="175">
        <f t="shared" si="551"/>
        <v>0</v>
      </c>
      <c r="AM190" s="176">
        <f t="shared" si="551"/>
        <v>0</v>
      </c>
      <c r="AN190" s="174">
        <f t="shared" si="551"/>
        <v>0</v>
      </c>
      <c r="AO190" s="174">
        <f t="shared" si="551"/>
        <v>0</v>
      </c>
      <c r="AP190" s="171">
        <f t="shared" si="551"/>
        <v>0</v>
      </c>
      <c r="AQ190" s="171">
        <f t="shared" ref="AQ190:BV190" si="552">SUM(SUMIF($EH$7:$EH$167,"ACG M.DIREITA LARGA",AQ$7:AQ$167),SUMIF($EH$7:$EH$167,"ACG M.ESQUERDAX LARGA",AQ$7:AQ$167))</f>
        <v>0</v>
      </c>
      <c r="AR190" s="172">
        <f t="shared" si="552"/>
        <v>0</v>
      </c>
      <c r="AS190" s="171">
        <f t="shared" si="552"/>
        <v>0</v>
      </c>
      <c r="AT190" s="171">
        <f t="shared" si="552"/>
        <v>0</v>
      </c>
      <c r="AU190" s="173">
        <f t="shared" si="552"/>
        <v>0</v>
      </c>
      <c r="AV190" s="171">
        <f t="shared" si="552"/>
        <v>0</v>
      </c>
      <c r="AW190" s="171">
        <f t="shared" si="552"/>
        <v>0</v>
      </c>
      <c r="AX190" s="173">
        <f t="shared" si="552"/>
        <v>0</v>
      </c>
      <c r="AY190" s="171">
        <f t="shared" si="552"/>
        <v>0</v>
      </c>
      <c r="AZ190" s="171">
        <f t="shared" si="552"/>
        <v>0</v>
      </c>
      <c r="BA190" s="173">
        <f t="shared" si="552"/>
        <v>0</v>
      </c>
      <c r="BB190" s="174">
        <f t="shared" si="552"/>
        <v>0</v>
      </c>
      <c r="BC190" s="174">
        <f t="shared" si="552"/>
        <v>0</v>
      </c>
      <c r="BD190" s="175">
        <f t="shared" si="552"/>
        <v>0</v>
      </c>
      <c r="BE190" s="175">
        <f t="shared" si="552"/>
        <v>0</v>
      </c>
      <c r="BF190" s="176">
        <f t="shared" si="552"/>
        <v>0</v>
      </c>
      <c r="BG190" s="175">
        <f t="shared" si="552"/>
        <v>0</v>
      </c>
      <c r="BH190" s="175">
        <f t="shared" si="552"/>
        <v>0</v>
      </c>
      <c r="BI190" s="176">
        <f t="shared" si="552"/>
        <v>0</v>
      </c>
      <c r="BJ190" s="175">
        <f t="shared" si="552"/>
        <v>0</v>
      </c>
      <c r="BK190" s="175">
        <f t="shared" si="552"/>
        <v>0</v>
      </c>
      <c r="BL190" s="176">
        <f t="shared" si="552"/>
        <v>0</v>
      </c>
      <c r="BM190" s="175">
        <f t="shared" si="552"/>
        <v>0</v>
      </c>
      <c r="BN190" s="175">
        <f t="shared" si="552"/>
        <v>0</v>
      </c>
      <c r="BO190" s="176">
        <f t="shared" si="552"/>
        <v>0</v>
      </c>
      <c r="BP190" s="174">
        <f t="shared" si="552"/>
        <v>0</v>
      </c>
      <c r="BQ190" s="174">
        <f t="shared" si="552"/>
        <v>0</v>
      </c>
      <c r="BR190" s="171">
        <f t="shared" si="552"/>
        <v>0</v>
      </c>
      <c r="BS190" s="171">
        <f t="shared" si="552"/>
        <v>0</v>
      </c>
      <c r="BT190" s="172">
        <f t="shared" si="552"/>
        <v>0</v>
      </c>
      <c r="BU190" s="171">
        <f t="shared" si="552"/>
        <v>0</v>
      </c>
      <c r="BV190" s="171">
        <f t="shared" si="552"/>
        <v>0</v>
      </c>
      <c r="BW190" s="173">
        <f t="shared" ref="BW190:CE190" si="553">SUM(SUMIF($EH$7:$EH$167,"ACG M.DIREITA LARGA",BW$7:BW$167),SUMIF($EH$7:$EH$167,"ACG M.ESQUERDAX LARGA",BW$7:BW$167))</f>
        <v>0</v>
      </c>
      <c r="BX190" s="171">
        <f t="shared" si="553"/>
        <v>0</v>
      </c>
      <c r="BY190" s="171">
        <f t="shared" si="553"/>
        <v>0</v>
      </c>
      <c r="BZ190" s="173">
        <f t="shared" si="553"/>
        <v>0</v>
      </c>
      <c r="CA190" s="171">
        <f t="shared" si="553"/>
        <v>0</v>
      </c>
      <c r="CB190" s="171">
        <f t="shared" si="553"/>
        <v>0</v>
      </c>
      <c r="CC190" s="173">
        <f t="shared" si="553"/>
        <v>0</v>
      </c>
      <c r="CD190" s="174">
        <f t="shared" si="553"/>
        <v>0</v>
      </c>
      <c r="CE190" s="174">
        <f t="shared" si="553"/>
        <v>0</v>
      </c>
      <c r="EK190" t="s">
        <v>89</v>
      </c>
    </row>
    <row r="191" spans="1:141" x14ac:dyDescent="0.25">
      <c r="A191" s="89" t="str">
        <f t="shared" si="506"/>
        <v>RUMO AÇÚCAR PCZRUMO</v>
      </c>
      <c r="B191" s="51" t="str">
        <f t="shared" si="360"/>
        <v>N</v>
      </c>
      <c r="C191" s="166" t="s">
        <v>85</v>
      </c>
      <c r="D191" s="177" t="s">
        <v>122</v>
      </c>
      <c r="E191" s="177"/>
      <c r="F191" s="177"/>
      <c r="G191" s="177"/>
      <c r="H191" s="168" t="s">
        <v>89</v>
      </c>
      <c r="I191" s="169">
        <f>SUM(SUMIF($EH$7:$EH$167,"ACG M.DIREITAX LARGA",I$7:I$167),SUMIF($EH$7:$EH$167,"ACG M.ESQUERDA LARGA",I$7:I$167))</f>
        <v>0</v>
      </c>
      <c r="J191" s="169"/>
      <c r="K191" s="170">
        <f t="shared" ref="K191:AP191" si="554">SUM(SUMIF($EH$7:$EH$167,"ACG M.DIREITAX LARGA",K$7:K$167),SUMIF($EH$7:$EH$167,"ACG M.ESQUERDA LARGA",K$7:K$167))</f>
        <v>0</v>
      </c>
      <c r="L191" s="169">
        <f t="shared" si="554"/>
        <v>0</v>
      </c>
      <c r="M191" s="169">
        <f t="shared" si="554"/>
        <v>0</v>
      </c>
      <c r="N191" s="171">
        <f t="shared" si="554"/>
        <v>0</v>
      </c>
      <c r="O191" s="171">
        <f t="shared" si="554"/>
        <v>0</v>
      </c>
      <c r="P191" s="172">
        <f t="shared" si="554"/>
        <v>0</v>
      </c>
      <c r="Q191" s="171">
        <f t="shared" si="554"/>
        <v>0</v>
      </c>
      <c r="R191" s="171">
        <f t="shared" si="554"/>
        <v>0</v>
      </c>
      <c r="S191" s="173">
        <f t="shared" si="554"/>
        <v>0</v>
      </c>
      <c r="T191" s="171">
        <f t="shared" si="554"/>
        <v>0</v>
      </c>
      <c r="U191" s="171">
        <f t="shared" si="554"/>
        <v>0</v>
      </c>
      <c r="V191" s="173">
        <f t="shared" si="554"/>
        <v>0</v>
      </c>
      <c r="W191" s="171">
        <f t="shared" si="554"/>
        <v>0</v>
      </c>
      <c r="X191" s="171">
        <f t="shared" si="554"/>
        <v>0</v>
      </c>
      <c r="Y191" s="173">
        <f t="shared" si="554"/>
        <v>0</v>
      </c>
      <c r="Z191" s="174">
        <f t="shared" si="554"/>
        <v>0</v>
      </c>
      <c r="AA191" s="174">
        <f t="shared" si="554"/>
        <v>0</v>
      </c>
      <c r="AB191" s="175">
        <f t="shared" si="554"/>
        <v>0</v>
      </c>
      <c r="AC191" s="175">
        <f t="shared" si="554"/>
        <v>0</v>
      </c>
      <c r="AD191" s="176">
        <f t="shared" si="554"/>
        <v>0</v>
      </c>
      <c r="AE191" s="175">
        <f t="shared" si="554"/>
        <v>0</v>
      </c>
      <c r="AF191" s="175">
        <f t="shared" si="554"/>
        <v>0</v>
      </c>
      <c r="AG191" s="176">
        <f t="shared" si="554"/>
        <v>0</v>
      </c>
      <c r="AH191" s="175">
        <f t="shared" si="554"/>
        <v>0</v>
      </c>
      <c r="AI191" s="175">
        <f t="shared" si="554"/>
        <v>0</v>
      </c>
      <c r="AJ191" s="176">
        <f t="shared" si="554"/>
        <v>0</v>
      </c>
      <c r="AK191" s="175">
        <f t="shared" si="554"/>
        <v>0</v>
      </c>
      <c r="AL191" s="175">
        <f t="shared" si="554"/>
        <v>0</v>
      </c>
      <c r="AM191" s="176">
        <f t="shared" si="554"/>
        <v>0</v>
      </c>
      <c r="AN191" s="174">
        <f t="shared" si="554"/>
        <v>0</v>
      </c>
      <c r="AO191" s="174">
        <f t="shared" si="554"/>
        <v>0</v>
      </c>
      <c r="AP191" s="171">
        <f t="shared" si="554"/>
        <v>0</v>
      </c>
      <c r="AQ191" s="171">
        <f t="shared" ref="AQ191:BV191" si="555">SUM(SUMIF($EH$7:$EH$167,"ACG M.DIREITAX LARGA",AQ$7:AQ$167),SUMIF($EH$7:$EH$167,"ACG M.ESQUERDA LARGA",AQ$7:AQ$167))</f>
        <v>0</v>
      </c>
      <c r="AR191" s="172">
        <f t="shared" si="555"/>
        <v>0</v>
      </c>
      <c r="AS191" s="171">
        <f t="shared" si="555"/>
        <v>0</v>
      </c>
      <c r="AT191" s="171">
        <f t="shared" si="555"/>
        <v>0</v>
      </c>
      <c r="AU191" s="173">
        <f t="shared" si="555"/>
        <v>0</v>
      </c>
      <c r="AV191" s="171">
        <f t="shared" si="555"/>
        <v>0</v>
      </c>
      <c r="AW191" s="171">
        <f t="shared" si="555"/>
        <v>0</v>
      </c>
      <c r="AX191" s="173">
        <f t="shared" si="555"/>
        <v>0</v>
      </c>
      <c r="AY191" s="171">
        <f t="shared" si="555"/>
        <v>0</v>
      </c>
      <c r="AZ191" s="171">
        <f t="shared" si="555"/>
        <v>0</v>
      </c>
      <c r="BA191" s="173">
        <f t="shared" si="555"/>
        <v>0</v>
      </c>
      <c r="BB191" s="174">
        <f t="shared" si="555"/>
        <v>0</v>
      </c>
      <c r="BC191" s="174">
        <f t="shared" si="555"/>
        <v>0</v>
      </c>
      <c r="BD191" s="175">
        <f t="shared" si="555"/>
        <v>0</v>
      </c>
      <c r="BE191" s="175">
        <f t="shared" si="555"/>
        <v>0</v>
      </c>
      <c r="BF191" s="176">
        <f t="shared" si="555"/>
        <v>0</v>
      </c>
      <c r="BG191" s="175">
        <f t="shared" si="555"/>
        <v>0</v>
      </c>
      <c r="BH191" s="175">
        <f t="shared" si="555"/>
        <v>0</v>
      </c>
      <c r="BI191" s="176">
        <f t="shared" si="555"/>
        <v>0</v>
      </c>
      <c r="BJ191" s="175">
        <f t="shared" si="555"/>
        <v>0</v>
      </c>
      <c r="BK191" s="175">
        <f t="shared" si="555"/>
        <v>0</v>
      </c>
      <c r="BL191" s="176">
        <f t="shared" si="555"/>
        <v>0</v>
      </c>
      <c r="BM191" s="175">
        <f t="shared" si="555"/>
        <v>0</v>
      </c>
      <c r="BN191" s="175">
        <f t="shared" si="555"/>
        <v>0</v>
      </c>
      <c r="BO191" s="176">
        <f t="shared" si="555"/>
        <v>0</v>
      </c>
      <c r="BP191" s="174">
        <f t="shared" si="555"/>
        <v>0</v>
      </c>
      <c r="BQ191" s="174">
        <f t="shared" si="555"/>
        <v>0</v>
      </c>
      <c r="BR191" s="171">
        <f t="shared" si="555"/>
        <v>0</v>
      </c>
      <c r="BS191" s="171">
        <f t="shared" si="555"/>
        <v>0</v>
      </c>
      <c r="BT191" s="172">
        <f t="shared" si="555"/>
        <v>0</v>
      </c>
      <c r="BU191" s="171">
        <f t="shared" si="555"/>
        <v>0</v>
      </c>
      <c r="BV191" s="171">
        <f t="shared" si="555"/>
        <v>0</v>
      </c>
      <c r="BW191" s="173">
        <f t="shared" ref="BW191:CE191" si="556">SUM(SUMIF($EH$7:$EH$167,"ACG M.DIREITAX LARGA",BW$7:BW$167),SUMIF($EH$7:$EH$167,"ACG M.ESQUERDA LARGA",BW$7:BW$167))</f>
        <v>0</v>
      </c>
      <c r="BX191" s="171">
        <f t="shared" si="556"/>
        <v>0</v>
      </c>
      <c r="BY191" s="171">
        <f t="shared" si="556"/>
        <v>0</v>
      </c>
      <c r="BZ191" s="173">
        <f t="shared" si="556"/>
        <v>0</v>
      </c>
      <c r="CA191" s="171">
        <f t="shared" si="556"/>
        <v>0</v>
      </c>
      <c r="CB191" s="171">
        <f t="shared" si="556"/>
        <v>0</v>
      </c>
      <c r="CC191" s="173">
        <f t="shared" si="556"/>
        <v>0</v>
      </c>
      <c r="CD191" s="174">
        <f t="shared" si="556"/>
        <v>0</v>
      </c>
      <c r="CE191" s="174">
        <f t="shared" si="556"/>
        <v>0</v>
      </c>
      <c r="EK191" t="s">
        <v>89</v>
      </c>
    </row>
    <row r="192" spans="1:141" x14ac:dyDescent="0.25">
      <c r="A192" s="89" t="str">
        <f t="shared" si="506"/>
        <v>RUMO ACUCARRUMO</v>
      </c>
      <c r="B192" s="51" t="str">
        <f t="shared" si="360"/>
        <v>N</v>
      </c>
      <c r="C192" s="120" t="s">
        <v>93</v>
      </c>
      <c r="D192" s="120" t="s">
        <v>123</v>
      </c>
      <c r="E192" s="122"/>
      <c r="F192" s="122"/>
      <c r="G192" s="121"/>
      <c r="H192" s="123" t="s">
        <v>89</v>
      </c>
      <c r="I192" s="178">
        <f>SUM(SUMIF($EH$7:$EH$167,"ACG M.DIREITA LARGA",I$7:I$167),SUMIF($EH$7:$EH$167,"ACG M.ESQUERDA LARGA",I$7:I$167))</f>
        <v>198</v>
      </c>
      <c r="J192" s="123"/>
      <c r="K192" s="123">
        <f t="shared" ref="K192:AF192" si="557">SUM(SUMIF($EH$7:$EH$167,"ACG M.DIREITA LARGA",K$7:K$167),SUMIF($EH$7:$EH$167,"ACG M.ESQUERDA LARGA",K$7:K$167))</f>
        <v>0</v>
      </c>
      <c r="L192" s="123">
        <f t="shared" si="557"/>
        <v>-350</v>
      </c>
      <c r="M192" s="123">
        <f t="shared" si="557"/>
        <v>0</v>
      </c>
      <c r="N192" s="179">
        <f t="shared" si="557"/>
        <v>0</v>
      </c>
      <c r="O192" s="180">
        <f t="shared" si="557"/>
        <v>0</v>
      </c>
      <c r="P192" s="181">
        <f t="shared" si="557"/>
        <v>0</v>
      </c>
      <c r="Q192" s="182">
        <f t="shared" si="557"/>
        <v>0</v>
      </c>
      <c r="R192" s="183">
        <f t="shared" si="557"/>
        <v>0</v>
      </c>
      <c r="S192" s="181">
        <f t="shared" si="557"/>
        <v>0</v>
      </c>
      <c r="T192" s="182">
        <f t="shared" si="557"/>
        <v>0</v>
      </c>
      <c r="U192" s="183">
        <f t="shared" si="557"/>
        <v>0</v>
      </c>
      <c r="V192" s="181">
        <f t="shared" si="557"/>
        <v>0</v>
      </c>
      <c r="W192" s="182">
        <f t="shared" si="557"/>
        <v>0</v>
      </c>
      <c r="X192" s="183">
        <f t="shared" si="557"/>
        <v>0</v>
      </c>
      <c r="Y192" s="181">
        <f t="shared" si="557"/>
        <v>0</v>
      </c>
      <c r="Z192" s="181">
        <f t="shared" si="557"/>
        <v>0</v>
      </c>
      <c r="AA192" s="181">
        <f t="shared" si="557"/>
        <v>0</v>
      </c>
      <c r="AB192" s="186">
        <f t="shared" si="557"/>
        <v>0</v>
      </c>
      <c r="AC192" s="187">
        <f t="shared" si="557"/>
        <v>0</v>
      </c>
      <c r="AD192" s="188">
        <f t="shared" si="557"/>
        <v>0</v>
      </c>
      <c r="AE192" s="186">
        <f t="shared" si="557"/>
        <v>0</v>
      </c>
      <c r="AF192" s="187">
        <f t="shared" si="557"/>
        <v>0</v>
      </c>
      <c r="AG192" s="188"/>
      <c r="AH192" s="186">
        <f t="shared" ref="AH192:BM192" si="558">SUM(SUMIF($EH$7:$EH$167,"ACG M.DIREITA LARGA",AH$7:AH$167),SUMIF($EH$7:$EH$167,"ACG M.ESQUERDA LARGA",AH$7:AH$167))</f>
        <v>0</v>
      </c>
      <c r="AI192" s="187">
        <f t="shared" si="558"/>
        <v>0</v>
      </c>
      <c r="AJ192" s="188">
        <f t="shared" si="558"/>
        <v>0</v>
      </c>
      <c r="AK192" s="186">
        <f t="shared" si="558"/>
        <v>0</v>
      </c>
      <c r="AL192" s="187">
        <f t="shared" si="558"/>
        <v>0</v>
      </c>
      <c r="AM192" s="188">
        <f t="shared" si="558"/>
        <v>0</v>
      </c>
      <c r="AN192" s="188">
        <f t="shared" si="558"/>
        <v>0</v>
      </c>
      <c r="AO192" s="188">
        <f t="shared" si="558"/>
        <v>0</v>
      </c>
      <c r="AP192" s="179">
        <f t="shared" si="558"/>
        <v>0</v>
      </c>
      <c r="AQ192" s="180">
        <f t="shared" si="558"/>
        <v>0</v>
      </c>
      <c r="AR192" s="181">
        <f t="shared" si="558"/>
        <v>0</v>
      </c>
      <c r="AS192" s="179">
        <f t="shared" si="558"/>
        <v>0</v>
      </c>
      <c r="AT192" s="180">
        <f t="shared" si="558"/>
        <v>0</v>
      </c>
      <c r="AU192" s="181">
        <f t="shared" si="558"/>
        <v>0</v>
      </c>
      <c r="AV192" s="179">
        <f t="shared" si="558"/>
        <v>0</v>
      </c>
      <c r="AW192" s="180">
        <f t="shared" si="558"/>
        <v>0</v>
      </c>
      <c r="AX192" s="181">
        <f t="shared" si="558"/>
        <v>0</v>
      </c>
      <c r="AY192" s="179">
        <f t="shared" si="558"/>
        <v>0</v>
      </c>
      <c r="AZ192" s="180">
        <f t="shared" si="558"/>
        <v>0</v>
      </c>
      <c r="BA192" s="181">
        <f t="shared" si="558"/>
        <v>0</v>
      </c>
      <c r="BB192" s="181">
        <f t="shared" si="558"/>
        <v>0</v>
      </c>
      <c r="BC192" s="181">
        <f t="shared" si="558"/>
        <v>0</v>
      </c>
      <c r="BD192" s="186">
        <f t="shared" si="558"/>
        <v>0</v>
      </c>
      <c r="BE192" s="187">
        <f t="shared" si="558"/>
        <v>0</v>
      </c>
      <c r="BF192" s="188">
        <f t="shared" si="558"/>
        <v>0</v>
      </c>
      <c r="BG192" s="186">
        <f t="shared" si="558"/>
        <v>0</v>
      </c>
      <c r="BH192" s="187">
        <f t="shared" si="558"/>
        <v>0</v>
      </c>
      <c r="BI192" s="188">
        <f t="shared" si="558"/>
        <v>0</v>
      </c>
      <c r="BJ192" s="186">
        <f t="shared" si="558"/>
        <v>0</v>
      </c>
      <c r="BK192" s="187">
        <f t="shared" si="558"/>
        <v>0</v>
      </c>
      <c r="BL192" s="188">
        <f t="shared" si="558"/>
        <v>0</v>
      </c>
      <c r="BM192" s="186">
        <f t="shared" si="558"/>
        <v>0</v>
      </c>
      <c r="BN192" s="187">
        <f t="shared" ref="BN192:CE192" si="559">SUM(SUMIF($EH$7:$EH$167,"ACG M.DIREITA LARGA",BN$7:BN$167),SUMIF($EH$7:$EH$167,"ACG M.ESQUERDA LARGA",BN$7:BN$167))</f>
        <v>0</v>
      </c>
      <c r="BO192" s="188">
        <f t="shared" si="559"/>
        <v>0</v>
      </c>
      <c r="BP192" s="188">
        <f t="shared" si="559"/>
        <v>0</v>
      </c>
      <c r="BQ192" s="188">
        <f t="shared" si="559"/>
        <v>0</v>
      </c>
      <c r="BR192" s="179">
        <f t="shared" si="559"/>
        <v>0</v>
      </c>
      <c r="BS192" s="180">
        <f t="shared" si="559"/>
        <v>0</v>
      </c>
      <c r="BT192" s="181">
        <f t="shared" si="559"/>
        <v>0</v>
      </c>
      <c r="BU192" s="179">
        <f t="shared" si="559"/>
        <v>0</v>
      </c>
      <c r="BV192" s="180">
        <f t="shared" si="559"/>
        <v>0</v>
      </c>
      <c r="BW192" s="181">
        <f t="shared" si="559"/>
        <v>0</v>
      </c>
      <c r="BX192" s="179">
        <f t="shared" si="559"/>
        <v>0</v>
      </c>
      <c r="BY192" s="180">
        <f t="shared" si="559"/>
        <v>0</v>
      </c>
      <c r="BZ192" s="181">
        <f t="shared" si="559"/>
        <v>0</v>
      </c>
      <c r="CA192" s="179">
        <f t="shared" si="559"/>
        <v>0</v>
      </c>
      <c r="CB192" s="180">
        <f t="shared" si="559"/>
        <v>0</v>
      </c>
      <c r="CC192" s="181">
        <f t="shared" si="559"/>
        <v>0</v>
      </c>
      <c r="CD192" s="181">
        <f t="shared" si="559"/>
        <v>0</v>
      </c>
      <c r="CE192" s="181">
        <f t="shared" si="559"/>
        <v>0</v>
      </c>
      <c r="EK192" t="s">
        <v>89</v>
      </c>
    </row>
    <row r="193" spans="1:141" x14ac:dyDescent="0.25">
      <c r="A193" s="89" t="str">
        <f t="shared" si="506"/>
        <v>RUMO CELULOSE PSNRUMO</v>
      </c>
      <c r="B193" s="51" t="str">
        <f t="shared" si="360"/>
        <v>N</v>
      </c>
      <c r="C193" s="166" t="s">
        <v>102</v>
      </c>
      <c r="D193" s="167" t="s">
        <v>124</v>
      </c>
      <c r="E193" s="167"/>
      <c r="F193" s="167"/>
      <c r="G193" s="167"/>
      <c r="H193" s="168" t="s">
        <v>89</v>
      </c>
      <c r="I193" s="169">
        <f>SUM(SUMIF($EH$7:$EH$167,"ACG M.DIREITA LARGA",I$7:I$167),SUMIF($EH$7:$EH$167,"ACG M.ESQUERDAX LARGA",I$7:I$167))</f>
        <v>198</v>
      </c>
      <c r="J193" s="169">
        <f>SUM(SUMIF($EH$7:$EH$167,"ACG M.DIREITA LARGA",J$7:J$167),SUMIF($EH$7:$EH$167,"ACG M.ESQUERDAX LARGA",J$7:J$167))</f>
        <v>350</v>
      </c>
      <c r="K193" s="170">
        <f>SUM(SUMIF($EH$7:$EH$167,"ACG M.DIREITA LARGA",K$7:K$167),SUMIF($EH$7:$EH$167,"ACG M.ESQUERDAX LARGA",K$7:K$167))</f>
        <v>0</v>
      </c>
      <c r="L193" s="169">
        <f>SUM(SUMIF($EH$7:$EH$167,"ACG M.DIREITA LARGA",L$7:L$167),SUMIF($EH$7:$EH$167,"ACG M.ESQUERDAX LARGA",L$7:L$167))</f>
        <v>-350</v>
      </c>
      <c r="M193" s="169">
        <f>SUM(SUMIF($EH$7:$EH$167,"ACG M.DIREITA LARGA",M$7:M$167),SUMIF($EH$7:$EH$167,"ACG M.ESQUERDAX LARGA",M$7:M$167))</f>
        <v>0</v>
      </c>
      <c r="N193" s="171">
        <f t="shared" ref="N193:BY193" si="560">N168+N172</f>
        <v>0</v>
      </c>
      <c r="O193" s="171">
        <f t="shared" si="560"/>
        <v>0</v>
      </c>
      <c r="P193" s="172">
        <f t="shared" si="560"/>
        <v>0</v>
      </c>
      <c r="Q193" s="171">
        <f t="shared" si="560"/>
        <v>0</v>
      </c>
      <c r="R193" s="171">
        <f t="shared" si="560"/>
        <v>0</v>
      </c>
      <c r="S193" s="173">
        <f t="shared" si="560"/>
        <v>0</v>
      </c>
      <c r="T193" s="171">
        <f t="shared" si="560"/>
        <v>0</v>
      </c>
      <c r="U193" s="171">
        <f t="shared" si="560"/>
        <v>0</v>
      </c>
      <c r="V193" s="173">
        <f t="shared" si="560"/>
        <v>0</v>
      </c>
      <c r="W193" s="171">
        <f t="shared" si="560"/>
        <v>0</v>
      </c>
      <c r="X193" s="171">
        <f t="shared" si="560"/>
        <v>0</v>
      </c>
      <c r="Y193" s="173">
        <f t="shared" si="560"/>
        <v>0</v>
      </c>
      <c r="Z193" s="174">
        <f t="shared" si="560"/>
        <v>0</v>
      </c>
      <c r="AA193" s="174">
        <f t="shared" si="560"/>
        <v>0</v>
      </c>
      <c r="AB193" s="175">
        <f t="shared" si="560"/>
        <v>0</v>
      </c>
      <c r="AC193" s="175">
        <f t="shared" si="560"/>
        <v>0</v>
      </c>
      <c r="AD193" s="176">
        <f t="shared" si="560"/>
        <v>0</v>
      </c>
      <c r="AE193" s="175">
        <f t="shared" si="560"/>
        <v>0</v>
      </c>
      <c r="AF193" s="175">
        <f t="shared" si="560"/>
        <v>0</v>
      </c>
      <c r="AG193" s="176">
        <f t="shared" si="560"/>
        <v>0</v>
      </c>
      <c r="AH193" s="175">
        <f t="shared" si="560"/>
        <v>0</v>
      </c>
      <c r="AI193" s="175">
        <f t="shared" si="560"/>
        <v>0</v>
      </c>
      <c r="AJ193" s="176">
        <f t="shared" si="560"/>
        <v>0</v>
      </c>
      <c r="AK193" s="175">
        <f t="shared" si="560"/>
        <v>0</v>
      </c>
      <c r="AL193" s="175">
        <f t="shared" si="560"/>
        <v>0</v>
      </c>
      <c r="AM193" s="176">
        <f t="shared" si="560"/>
        <v>0</v>
      </c>
      <c r="AN193" s="174">
        <f t="shared" si="560"/>
        <v>0</v>
      </c>
      <c r="AO193" s="174">
        <f t="shared" si="560"/>
        <v>0</v>
      </c>
      <c r="AP193" s="171">
        <f t="shared" si="560"/>
        <v>0</v>
      </c>
      <c r="AQ193" s="171">
        <f t="shared" si="560"/>
        <v>0</v>
      </c>
      <c r="AR193" s="172">
        <f t="shared" si="560"/>
        <v>0</v>
      </c>
      <c r="AS193" s="171">
        <f t="shared" si="560"/>
        <v>0</v>
      </c>
      <c r="AT193" s="171">
        <f t="shared" si="560"/>
        <v>0</v>
      </c>
      <c r="AU193" s="173">
        <f t="shared" si="560"/>
        <v>0</v>
      </c>
      <c r="AV193" s="171">
        <f t="shared" si="560"/>
        <v>0</v>
      </c>
      <c r="AW193" s="171">
        <f t="shared" si="560"/>
        <v>0</v>
      </c>
      <c r="AX193" s="173">
        <f t="shared" si="560"/>
        <v>0</v>
      </c>
      <c r="AY193" s="171">
        <f t="shared" si="560"/>
        <v>0</v>
      </c>
      <c r="AZ193" s="171">
        <f t="shared" si="560"/>
        <v>0</v>
      </c>
      <c r="BA193" s="173">
        <f t="shared" si="560"/>
        <v>0</v>
      </c>
      <c r="BB193" s="174">
        <f t="shared" si="560"/>
        <v>0</v>
      </c>
      <c r="BC193" s="174">
        <f t="shared" si="560"/>
        <v>0</v>
      </c>
      <c r="BD193" s="175">
        <f t="shared" si="560"/>
        <v>0</v>
      </c>
      <c r="BE193" s="175">
        <f t="shared" si="560"/>
        <v>0</v>
      </c>
      <c r="BF193" s="176">
        <f t="shared" si="560"/>
        <v>0</v>
      </c>
      <c r="BG193" s="175">
        <f t="shared" si="560"/>
        <v>0</v>
      </c>
      <c r="BH193" s="175">
        <f t="shared" si="560"/>
        <v>0</v>
      </c>
      <c r="BI193" s="176">
        <f t="shared" si="560"/>
        <v>0</v>
      </c>
      <c r="BJ193" s="175">
        <f t="shared" si="560"/>
        <v>0</v>
      </c>
      <c r="BK193" s="175">
        <f t="shared" si="560"/>
        <v>0</v>
      </c>
      <c r="BL193" s="176">
        <f t="shared" si="560"/>
        <v>0</v>
      </c>
      <c r="BM193" s="175">
        <f t="shared" si="560"/>
        <v>0</v>
      </c>
      <c r="BN193" s="175">
        <f t="shared" si="560"/>
        <v>0</v>
      </c>
      <c r="BO193" s="176">
        <f t="shared" si="560"/>
        <v>0</v>
      </c>
      <c r="BP193" s="174">
        <f t="shared" si="560"/>
        <v>0</v>
      </c>
      <c r="BQ193" s="174">
        <f t="shared" si="560"/>
        <v>0</v>
      </c>
      <c r="BR193" s="171">
        <f t="shared" si="560"/>
        <v>0</v>
      </c>
      <c r="BS193" s="171">
        <f t="shared" si="560"/>
        <v>0</v>
      </c>
      <c r="BT193" s="172">
        <f t="shared" si="560"/>
        <v>0</v>
      </c>
      <c r="BU193" s="171">
        <f t="shared" si="560"/>
        <v>0</v>
      </c>
      <c r="BV193" s="171">
        <f t="shared" si="560"/>
        <v>0</v>
      </c>
      <c r="BW193" s="173">
        <f t="shared" si="560"/>
        <v>0</v>
      </c>
      <c r="BX193" s="171">
        <f t="shared" si="560"/>
        <v>0</v>
      </c>
      <c r="BY193" s="171">
        <f t="shared" si="560"/>
        <v>0</v>
      </c>
      <c r="BZ193" s="173">
        <f t="shared" ref="BZ193:CE193" si="561">BZ168+BZ172</f>
        <v>0</v>
      </c>
      <c r="CA193" s="171">
        <f t="shared" si="561"/>
        <v>0</v>
      </c>
      <c r="CB193" s="171">
        <f t="shared" si="561"/>
        <v>0</v>
      </c>
      <c r="CC193" s="173">
        <f t="shared" si="561"/>
        <v>0</v>
      </c>
      <c r="CD193" s="174">
        <f t="shared" si="561"/>
        <v>0</v>
      </c>
      <c r="CE193" s="174">
        <f t="shared" si="561"/>
        <v>0</v>
      </c>
      <c r="EK193" t="s">
        <v>89</v>
      </c>
    </row>
    <row r="194" spans="1:141" x14ac:dyDescent="0.25">
      <c r="A194" s="89" t="str">
        <f t="shared" si="506"/>
        <v>RUMO CELULOSE IBARUMO</v>
      </c>
      <c r="B194" s="51" t="str">
        <f t="shared" si="360"/>
        <v>N</v>
      </c>
      <c r="C194" s="166" t="s">
        <v>19</v>
      </c>
      <c r="D194" s="177" t="s">
        <v>125</v>
      </c>
      <c r="E194" s="177"/>
      <c r="F194" s="177"/>
      <c r="G194" s="177"/>
      <c r="H194" s="168" t="s">
        <v>89</v>
      </c>
      <c r="I194" s="169">
        <f>SUM(SUMIF($EH$7:$EH$167,"ACG M.DIREITAX LARGA",I$7:I$167),SUMIF($EH$7:$EH$167,"ACG M.ESQUERDA LARGA",I$7:I$167))</f>
        <v>0</v>
      </c>
      <c r="J194" s="169">
        <f>SUM(SUMIF($EH$7:$EH$167,"ACG M.DIREITAX LARGA",J$7:J$167),SUMIF($EH$7:$EH$167,"ACG M.ESQUERDA LARGA",J$7:J$167))</f>
        <v>0</v>
      </c>
      <c r="K194" s="170">
        <f>SUM(SUMIF($EH$7:$EH$167,"ACG M.DIREITAX LARGA",K$7:K$167),SUMIF($EH$7:$EH$167,"ACG M.ESQUERDA LARGA",K$7:K$167))</f>
        <v>0</v>
      </c>
      <c r="L194" s="169">
        <f>SUM(SUMIF($EH$7:$EH$167,"ACG M.DIREITAX LARGA",L$7:L$167),SUMIF($EH$7:$EH$167,"ACG M.ESQUERDA LARGA",L$7:L$167))</f>
        <v>0</v>
      </c>
      <c r="M194" s="169">
        <f>SUM(SUMIF($EH$7:$EH$167,"ACG M.DIREITAX LARGA",M$7:M$167),SUMIF($EH$7:$EH$167,"ACG M.ESQUERDA LARGA",M$7:M$167))</f>
        <v>0</v>
      </c>
      <c r="N194" s="171">
        <f t="shared" ref="N194:AH194" si="562">N176</f>
        <v>0</v>
      </c>
      <c r="O194" s="171">
        <f t="shared" si="562"/>
        <v>0</v>
      </c>
      <c r="P194" s="172">
        <f t="shared" si="562"/>
        <v>0</v>
      </c>
      <c r="Q194" s="171">
        <f t="shared" si="562"/>
        <v>0</v>
      </c>
      <c r="R194" s="171">
        <f t="shared" si="562"/>
        <v>0</v>
      </c>
      <c r="S194" s="173">
        <f t="shared" si="562"/>
        <v>0</v>
      </c>
      <c r="T194" s="171">
        <f t="shared" si="562"/>
        <v>0</v>
      </c>
      <c r="U194" s="171">
        <f t="shared" si="562"/>
        <v>0</v>
      </c>
      <c r="V194" s="173">
        <f t="shared" si="562"/>
        <v>0</v>
      </c>
      <c r="W194" s="171">
        <f t="shared" si="562"/>
        <v>0</v>
      </c>
      <c r="X194" s="171">
        <f t="shared" si="562"/>
        <v>0</v>
      </c>
      <c r="Y194" s="173">
        <f t="shared" si="562"/>
        <v>0</v>
      </c>
      <c r="Z194" s="174">
        <f t="shared" si="562"/>
        <v>0</v>
      </c>
      <c r="AA194" s="174">
        <f t="shared" si="562"/>
        <v>0</v>
      </c>
      <c r="AB194" s="175">
        <f t="shared" si="562"/>
        <v>0</v>
      </c>
      <c r="AC194" s="175">
        <f t="shared" si="562"/>
        <v>0</v>
      </c>
      <c r="AD194" s="176">
        <f t="shared" si="562"/>
        <v>0</v>
      </c>
      <c r="AE194" s="175">
        <f t="shared" si="562"/>
        <v>0</v>
      </c>
      <c r="AF194" s="175">
        <f t="shared" si="562"/>
        <v>0</v>
      </c>
      <c r="AG194" s="176">
        <f t="shared" si="562"/>
        <v>0</v>
      </c>
      <c r="AH194" s="175">
        <f t="shared" si="562"/>
        <v>0</v>
      </c>
      <c r="AI194" s="189"/>
      <c r="AJ194" s="176">
        <f t="shared" ref="AJ194:CE194" si="563">AJ176</f>
        <v>0</v>
      </c>
      <c r="AK194" s="175">
        <f t="shared" si="563"/>
        <v>0</v>
      </c>
      <c r="AL194" s="175">
        <f t="shared" si="563"/>
        <v>0</v>
      </c>
      <c r="AM194" s="176">
        <f t="shared" si="563"/>
        <v>0</v>
      </c>
      <c r="AN194" s="174">
        <f t="shared" si="563"/>
        <v>0</v>
      </c>
      <c r="AO194" s="174">
        <f t="shared" si="563"/>
        <v>0</v>
      </c>
      <c r="AP194" s="171">
        <f t="shared" si="563"/>
        <v>0</v>
      </c>
      <c r="AQ194" s="171">
        <f t="shared" si="563"/>
        <v>0</v>
      </c>
      <c r="AR194" s="172">
        <f t="shared" si="563"/>
        <v>0</v>
      </c>
      <c r="AS194" s="171">
        <f t="shared" si="563"/>
        <v>0</v>
      </c>
      <c r="AT194" s="171">
        <f t="shared" si="563"/>
        <v>0</v>
      </c>
      <c r="AU194" s="173">
        <f t="shared" si="563"/>
        <v>0</v>
      </c>
      <c r="AV194" s="171">
        <f t="shared" si="563"/>
        <v>0</v>
      </c>
      <c r="AW194" s="171">
        <f t="shared" si="563"/>
        <v>0</v>
      </c>
      <c r="AX194" s="173">
        <f t="shared" si="563"/>
        <v>0</v>
      </c>
      <c r="AY194" s="171">
        <f t="shared" si="563"/>
        <v>0</v>
      </c>
      <c r="AZ194" s="171">
        <f t="shared" si="563"/>
        <v>0</v>
      </c>
      <c r="BA194" s="173">
        <f t="shared" si="563"/>
        <v>0</v>
      </c>
      <c r="BB194" s="174">
        <f t="shared" si="563"/>
        <v>0</v>
      </c>
      <c r="BC194" s="174">
        <f t="shared" si="563"/>
        <v>0</v>
      </c>
      <c r="BD194" s="175">
        <f t="shared" si="563"/>
        <v>0</v>
      </c>
      <c r="BE194" s="175">
        <f t="shared" si="563"/>
        <v>0</v>
      </c>
      <c r="BF194" s="176">
        <f t="shared" si="563"/>
        <v>0</v>
      </c>
      <c r="BG194" s="175">
        <f t="shared" si="563"/>
        <v>0</v>
      </c>
      <c r="BH194" s="175">
        <f t="shared" si="563"/>
        <v>0</v>
      </c>
      <c r="BI194" s="176">
        <f t="shared" si="563"/>
        <v>0</v>
      </c>
      <c r="BJ194" s="175">
        <f t="shared" si="563"/>
        <v>0</v>
      </c>
      <c r="BK194" s="175">
        <f t="shared" si="563"/>
        <v>0</v>
      </c>
      <c r="BL194" s="176">
        <f t="shared" si="563"/>
        <v>0</v>
      </c>
      <c r="BM194" s="175">
        <f t="shared" si="563"/>
        <v>0</v>
      </c>
      <c r="BN194" s="175">
        <f t="shared" si="563"/>
        <v>0</v>
      </c>
      <c r="BO194" s="176">
        <f t="shared" si="563"/>
        <v>0</v>
      </c>
      <c r="BP194" s="174">
        <f t="shared" si="563"/>
        <v>0</v>
      </c>
      <c r="BQ194" s="174">
        <f t="shared" si="563"/>
        <v>0</v>
      </c>
      <c r="BR194" s="171">
        <f t="shared" si="563"/>
        <v>0</v>
      </c>
      <c r="BS194" s="171">
        <f t="shared" si="563"/>
        <v>0</v>
      </c>
      <c r="BT194" s="172">
        <f t="shared" si="563"/>
        <v>0</v>
      </c>
      <c r="BU194" s="171">
        <f t="shared" si="563"/>
        <v>0</v>
      </c>
      <c r="BV194" s="171">
        <f t="shared" si="563"/>
        <v>0</v>
      </c>
      <c r="BW194" s="173">
        <f t="shared" si="563"/>
        <v>0</v>
      </c>
      <c r="BX194" s="171">
        <f t="shared" si="563"/>
        <v>0</v>
      </c>
      <c r="BY194" s="171">
        <f t="shared" si="563"/>
        <v>0</v>
      </c>
      <c r="BZ194" s="173">
        <f t="shared" si="563"/>
        <v>0</v>
      </c>
      <c r="CA194" s="171">
        <f t="shared" si="563"/>
        <v>0</v>
      </c>
      <c r="CB194" s="171">
        <f t="shared" si="563"/>
        <v>0</v>
      </c>
      <c r="CC194" s="173">
        <f t="shared" si="563"/>
        <v>0</v>
      </c>
      <c r="CD194" s="174">
        <f t="shared" si="563"/>
        <v>0</v>
      </c>
      <c r="CE194" s="174">
        <f t="shared" si="563"/>
        <v>0</v>
      </c>
      <c r="EK194" t="s">
        <v>89</v>
      </c>
    </row>
    <row r="195" spans="1:141" x14ac:dyDescent="0.25">
      <c r="A195" s="89" t="str">
        <f t="shared" si="506"/>
        <v>SUZANORUMO</v>
      </c>
      <c r="B195" s="51" t="str">
        <f t="shared" si="360"/>
        <v>N</v>
      </c>
      <c r="C195" s="120" t="s">
        <v>93</v>
      </c>
      <c r="D195" s="120" t="s">
        <v>126</v>
      </c>
      <c r="E195" s="122"/>
      <c r="F195" s="122"/>
      <c r="G195" s="121"/>
      <c r="H195" s="123" t="s">
        <v>89</v>
      </c>
      <c r="I195" s="178">
        <f>SUMIF($EE$7:$EE$167,"BE",I$7:I$167)</f>
        <v>0</v>
      </c>
      <c r="J195" s="123">
        <f>SUMIF($EE$7:$EE$167,"BE",J$7:J$167)</f>
        <v>0</v>
      </c>
      <c r="K195" s="123">
        <f>SUMIF($EE$7:$EE$167,"BE",K$7:K$167)</f>
        <v>0</v>
      </c>
      <c r="L195" s="123">
        <f>IF(K195="","",K195-J195)</f>
        <v>0</v>
      </c>
      <c r="M195" s="123">
        <f>SUMIF($EE$7:$EE$167,"SUZANO",M$7:M$167)</f>
        <v>0</v>
      </c>
      <c r="N195" s="179">
        <f t="shared" ref="N195:AS195" si="564">SUM(N193:N194)</f>
        <v>0</v>
      </c>
      <c r="O195" s="180">
        <f t="shared" si="564"/>
        <v>0</v>
      </c>
      <c r="P195" s="181">
        <f t="shared" si="564"/>
        <v>0</v>
      </c>
      <c r="Q195" s="182">
        <f t="shared" si="564"/>
        <v>0</v>
      </c>
      <c r="R195" s="183">
        <f t="shared" si="564"/>
        <v>0</v>
      </c>
      <c r="S195" s="181">
        <f t="shared" si="564"/>
        <v>0</v>
      </c>
      <c r="T195" s="182">
        <f t="shared" si="564"/>
        <v>0</v>
      </c>
      <c r="U195" s="183">
        <f t="shared" si="564"/>
        <v>0</v>
      </c>
      <c r="V195" s="181">
        <f t="shared" si="564"/>
        <v>0</v>
      </c>
      <c r="W195" s="182">
        <f t="shared" si="564"/>
        <v>0</v>
      </c>
      <c r="X195" s="183">
        <f t="shared" si="564"/>
        <v>0</v>
      </c>
      <c r="Y195" s="181">
        <f t="shared" si="564"/>
        <v>0</v>
      </c>
      <c r="Z195" s="181">
        <f t="shared" si="564"/>
        <v>0</v>
      </c>
      <c r="AA195" s="181">
        <f t="shared" si="564"/>
        <v>0</v>
      </c>
      <c r="AB195" s="186">
        <f t="shared" si="564"/>
        <v>0</v>
      </c>
      <c r="AC195" s="187">
        <f t="shared" si="564"/>
        <v>0</v>
      </c>
      <c r="AD195" s="188">
        <f t="shared" si="564"/>
        <v>0</v>
      </c>
      <c r="AE195" s="186">
        <f t="shared" si="564"/>
        <v>0</v>
      </c>
      <c r="AF195" s="187">
        <f t="shared" si="564"/>
        <v>0</v>
      </c>
      <c r="AG195" s="188">
        <f t="shared" si="564"/>
        <v>0</v>
      </c>
      <c r="AH195" s="186">
        <f t="shared" si="564"/>
        <v>0</v>
      </c>
      <c r="AI195" s="187">
        <f t="shared" si="564"/>
        <v>0</v>
      </c>
      <c r="AJ195" s="188">
        <f t="shared" si="564"/>
        <v>0</v>
      </c>
      <c r="AK195" s="186">
        <f t="shared" si="564"/>
        <v>0</v>
      </c>
      <c r="AL195" s="187">
        <f t="shared" si="564"/>
        <v>0</v>
      </c>
      <c r="AM195" s="188">
        <f t="shared" si="564"/>
        <v>0</v>
      </c>
      <c r="AN195" s="188">
        <f t="shared" si="564"/>
        <v>0</v>
      </c>
      <c r="AO195" s="188">
        <f t="shared" si="564"/>
        <v>0</v>
      </c>
      <c r="AP195" s="179">
        <f t="shared" si="564"/>
        <v>0</v>
      </c>
      <c r="AQ195" s="180">
        <f t="shared" si="564"/>
        <v>0</v>
      </c>
      <c r="AR195" s="181">
        <f t="shared" si="564"/>
        <v>0</v>
      </c>
      <c r="AS195" s="179">
        <f t="shared" si="564"/>
        <v>0</v>
      </c>
      <c r="AT195" s="180">
        <f t="shared" ref="AT195:CE195" si="565">SUM(AT193:AT194)</f>
        <v>0</v>
      </c>
      <c r="AU195" s="181">
        <f t="shared" si="565"/>
        <v>0</v>
      </c>
      <c r="AV195" s="179">
        <f t="shared" si="565"/>
        <v>0</v>
      </c>
      <c r="AW195" s="180">
        <f t="shared" si="565"/>
        <v>0</v>
      </c>
      <c r="AX195" s="181">
        <f t="shared" si="565"/>
        <v>0</v>
      </c>
      <c r="AY195" s="179">
        <f t="shared" si="565"/>
        <v>0</v>
      </c>
      <c r="AZ195" s="180">
        <f t="shared" si="565"/>
        <v>0</v>
      </c>
      <c r="BA195" s="181">
        <f t="shared" si="565"/>
        <v>0</v>
      </c>
      <c r="BB195" s="181">
        <f t="shared" si="565"/>
        <v>0</v>
      </c>
      <c r="BC195" s="181">
        <f t="shared" si="565"/>
        <v>0</v>
      </c>
      <c r="BD195" s="186">
        <f t="shared" si="565"/>
        <v>0</v>
      </c>
      <c r="BE195" s="187">
        <f t="shared" si="565"/>
        <v>0</v>
      </c>
      <c r="BF195" s="188">
        <f t="shared" si="565"/>
        <v>0</v>
      </c>
      <c r="BG195" s="186">
        <f t="shared" si="565"/>
        <v>0</v>
      </c>
      <c r="BH195" s="187">
        <f t="shared" si="565"/>
        <v>0</v>
      </c>
      <c r="BI195" s="188">
        <f t="shared" si="565"/>
        <v>0</v>
      </c>
      <c r="BJ195" s="186">
        <f t="shared" si="565"/>
        <v>0</v>
      </c>
      <c r="BK195" s="187">
        <f t="shared" si="565"/>
        <v>0</v>
      </c>
      <c r="BL195" s="188">
        <f t="shared" si="565"/>
        <v>0</v>
      </c>
      <c r="BM195" s="186">
        <f t="shared" si="565"/>
        <v>0</v>
      </c>
      <c r="BN195" s="187">
        <f t="shared" si="565"/>
        <v>0</v>
      </c>
      <c r="BO195" s="188">
        <f t="shared" si="565"/>
        <v>0</v>
      </c>
      <c r="BP195" s="188">
        <f t="shared" si="565"/>
        <v>0</v>
      </c>
      <c r="BQ195" s="188">
        <f t="shared" si="565"/>
        <v>0</v>
      </c>
      <c r="BR195" s="179">
        <f t="shared" si="565"/>
        <v>0</v>
      </c>
      <c r="BS195" s="180">
        <f t="shared" si="565"/>
        <v>0</v>
      </c>
      <c r="BT195" s="181">
        <f t="shared" si="565"/>
        <v>0</v>
      </c>
      <c r="BU195" s="179">
        <f t="shared" si="565"/>
        <v>0</v>
      </c>
      <c r="BV195" s="180">
        <f t="shared" si="565"/>
        <v>0</v>
      </c>
      <c r="BW195" s="181">
        <f t="shared" si="565"/>
        <v>0</v>
      </c>
      <c r="BX195" s="179">
        <f t="shared" si="565"/>
        <v>0</v>
      </c>
      <c r="BY195" s="180">
        <f t="shared" si="565"/>
        <v>0</v>
      </c>
      <c r="BZ195" s="181">
        <f t="shared" si="565"/>
        <v>0</v>
      </c>
      <c r="CA195" s="179">
        <f t="shared" si="565"/>
        <v>0</v>
      </c>
      <c r="CB195" s="180">
        <f t="shared" si="565"/>
        <v>0</v>
      </c>
      <c r="CC195" s="181">
        <f t="shared" si="565"/>
        <v>0</v>
      </c>
      <c r="CD195" s="181">
        <f t="shared" si="565"/>
        <v>0</v>
      </c>
      <c r="CE195" s="181">
        <f t="shared" si="565"/>
        <v>0</v>
      </c>
      <c r="EK195" t="s">
        <v>89</v>
      </c>
    </row>
    <row r="196" spans="1:141" x14ac:dyDescent="0.25">
      <c r="A196" s="89" t="str">
        <f t="shared" si="506"/>
        <v>RUMO BRADO ICBRUMO</v>
      </c>
      <c r="B196" s="51" t="str">
        <f t="shared" si="360"/>
        <v>N</v>
      </c>
      <c r="C196" s="166" t="s">
        <v>98</v>
      </c>
      <c r="D196" s="190" t="s">
        <v>127</v>
      </c>
      <c r="E196" s="190"/>
      <c r="F196" s="190"/>
      <c r="G196" s="190"/>
      <c r="H196" s="168" t="s">
        <v>89</v>
      </c>
      <c r="I196" s="169">
        <f>SUM(SUMIF($EH$7:$EH$167,"ACG M.DIREITAX LARGA",I$7:I$167),SUMIF($EH$7:$EH$167,"ACG M.ESQUERDA LARGA",I$7:I$167))</f>
        <v>0</v>
      </c>
      <c r="J196" s="169">
        <f>SUM(SUMIF($EH$7:$EH$167,"ACG M.DIREITAX LARGA",J$7:J$167),SUMIF($EH$7:$EH$167,"ACG M.ESQUERDA LARGA",J$7:J$167))</f>
        <v>0</v>
      </c>
      <c r="K196" s="170">
        <f>SUM(SUMIF($EH$7:$EH$167,"ACG M.DIREITAX LARGA",K$7:K$167),SUMIF($EH$7:$EH$167,"ACG M.ESQUERDA LARGA",K$7:K$167))</f>
        <v>0</v>
      </c>
      <c r="L196" s="169">
        <f>SUM(SUMIF($EH$7:$EH$167,"ACG M.DIREITAX LARGA",L$7:L$167),SUMIF($EH$7:$EH$167,"ACG M.ESQUERDA LARGA",L$7:L$167))</f>
        <v>0</v>
      </c>
      <c r="M196" s="169">
        <f>SUM(SUMIF($EH$7:$EH$167,"ACG M.DIREITAX LARGA",M$7:M$167),SUMIF($EH$7:$EH$167,"ACG M.ESQUERDA LARGA",M$7:M$167))</f>
        <v>0</v>
      </c>
      <c r="N196" s="171">
        <f t="shared" ref="N196:BY196" si="566">N180</f>
        <v>0</v>
      </c>
      <c r="O196" s="171">
        <f t="shared" si="566"/>
        <v>0</v>
      </c>
      <c r="P196" s="172">
        <f t="shared" si="566"/>
        <v>0</v>
      </c>
      <c r="Q196" s="171">
        <f t="shared" si="566"/>
        <v>0</v>
      </c>
      <c r="R196" s="171">
        <f t="shared" si="566"/>
        <v>0</v>
      </c>
      <c r="S196" s="173">
        <f t="shared" si="566"/>
        <v>0</v>
      </c>
      <c r="T196" s="171">
        <f t="shared" si="566"/>
        <v>0</v>
      </c>
      <c r="U196" s="171">
        <f t="shared" si="566"/>
        <v>0</v>
      </c>
      <c r="V196" s="173">
        <f t="shared" si="566"/>
        <v>0</v>
      </c>
      <c r="W196" s="171">
        <f t="shared" si="566"/>
        <v>0</v>
      </c>
      <c r="X196" s="171">
        <f t="shared" si="566"/>
        <v>0</v>
      </c>
      <c r="Y196" s="173">
        <f t="shared" si="566"/>
        <v>0</v>
      </c>
      <c r="Z196" s="174">
        <f t="shared" si="566"/>
        <v>0</v>
      </c>
      <c r="AA196" s="174">
        <f t="shared" si="566"/>
        <v>0</v>
      </c>
      <c r="AB196" s="175">
        <f t="shared" si="566"/>
        <v>0</v>
      </c>
      <c r="AC196" s="175">
        <f t="shared" si="566"/>
        <v>0</v>
      </c>
      <c r="AD196" s="176">
        <f t="shared" si="566"/>
        <v>0</v>
      </c>
      <c r="AE196" s="175">
        <f t="shared" si="566"/>
        <v>0</v>
      </c>
      <c r="AF196" s="175">
        <f t="shared" si="566"/>
        <v>0</v>
      </c>
      <c r="AG196" s="176">
        <f t="shared" si="566"/>
        <v>0</v>
      </c>
      <c r="AH196" s="175">
        <f t="shared" si="566"/>
        <v>0</v>
      </c>
      <c r="AI196" s="175">
        <f t="shared" si="566"/>
        <v>0</v>
      </c>
      <c r="AJ196" s="176">
        <f t="shared" si="566"/>
        <v>0</v>
      </c>
      <c r="AK196" s="175">
        <f t="shared" si="566"/>
        <v>0</v>
      </c>
      <c r="AL196" s="175">
        <f t="shared" si="566"/>
        <v>0</v>
      </c>
      <c r="AM196" s="176">
        <f t="shared" si="566"/>
        <v>0</v>
      </c>
      <c r="AN196" s="174">
        <f t="shared" si="566"/>
        <v>0</v>
      </c>
      <c r="AO196" s="174">
        <f t="shared" si="566"/>
        <v>0</v>
      </c>
      <c r="AP196" s="171">
        <f t="shared" si="566"/>
        <v>0</v>
      </c>
      <c r="AQ196" s="171">
        <f t="shared" si="566"/>
        <v>0</v>
      </c>
      <c r="AR196" s="172">
        <f t="shared" si="566"/>
        <v>0</v>
      </c>
      <c r="AS196" s="171">
        <f t="shared" si="566"/>
        <v>0</v>
      </c>
      <c r="AT196" s="171">
        <f t="shared" si="566"/>
        <v>0</v>
      </c>
      <c r="AU196" s="173">
        <f t="shared" si="566"/>
        <v>0</v>
      </c>
      <c r="AV196" s="171">
        <f t="shared" si="566"/>
        <v>0</v>
      </c>
      <c r="AW196" s="171">
        <f t="shared" si="566"/>
        <v>0</v>
      </c>
      <c r="AX196" s="173">
        <f t="shared" si="566"/>
        <v>0</v>
      </c>
      <c r="AY196" s="171">
        <f t="shared" si="566"/>
        <v>0</v>
      </c>
      <c r="AZ196" s="171">
        <f t="shared" si="566"/>
        <v>0</v>
      </c>
      <c r="BA196" s="173">
        <f t="shared" si="566"/>
        <v>0</v>
      </c>
      <c r="BB196" s="174">
        <f t="shared" si="566"/>
        <v>0</v>
      </c>
      <c r="BC196" s="174">
        <f t="shared" si="566"/>
        <v>0</v>
      </c>
      <c r="BD196" s="175">
        <f t="shared" si="566"/>
        <v>0</v>
      </c>
      <c r="BE196" s="175">
        <f t="shared" si="566"/>
        <v>0</v>
      </c>
      <c r="BF196" s="176">
        <f t="shared" si="566"/>
        <v>0</v>
      </c>
      <c r="BG196" s="175">
        <f t="shared" si="566"/>
        <v>0</v>
      </c>
      <c r="BH196" s="175">
        <f t="shared" si="566"/>
        <v>0</v>
      </c>
      <c r="BI196" s="176">
        <f t="shared" si="566"/>
        <v>0</v>
      </c>
      <c r="BJ196" s="175">
        <f t="shared" si="566"/>
        <v>0</v>
      </c>
      <c r="BK196" s="175">
        <f t="shared" si="566"/>
        <v>0</v>
      </c>
      <c r="BL196" s="176">
        <f t="shared" si="566"/>
        <v>0</v>
      </c>
      <c r="BM196" s="175">
        <f t="shared" si="566"/>
        <v>0</v>
      </c>
      <c r="BN196" s="175">
        <f t="shared" si="566"/>
        <v>0</v>
      </c>
      <c r="BO196" s="176">
        <f t="shared" si="566"/>
        <v>0</v>
      </c>
      <c r="BP196" s="174">
        <f t="shared" si="566"/>
        <v>0</v>
      </c>
      <c r="BQ196" s="174">
        <f t="shared" si="566"/>
        <v>0</v>
      </c>
      <c r="BR196" s="171">
        <f t="shared" si="566"/>
        <v>0</v>
      </c>
      <c r="BS196" s="171">
        <f t="shared" si="566"/>
        <v>0</v>
      </c>
      <c r="BT196" s="172">
        <f t="shared" si="566"/>
        <v>0</v>
      </c>
      <c r="BU196" s="171">
        <f t="shared" si="566"/>
        <v>0</v>
      </c>
      <c r="BV196" s="171">
        <f t="shared" si="566"/>
        <v>0</v>
      </c>
      <c r="BW196" s="173">
        <f t="shared" si="566"/>
        <v>0</v>
      </c>
      <c r="BX196" s="171">
        <f t="shared" si="566"/>
        <v>0</v>
      </c>
      <c r="BY196" s="171">
        <f t="shared" si="566"/>
        <v>0</v>
      </c>
      <c r="BZ196" s="173">
        <f t="shared" ref="BZ196:CE196" si="567">BZ180</f>
        <v>0</v>
      </c>
      <c r="CA196" s="171">
        <f t="shared" si="567"/>
        <v>0</v>
      </c>
      <c r="CB196" s="171">
        <f t="shared" si="567"/>
        <v>0</v>
      </c>
      <c r="CC196" s="173">
        <f t="shared" si="567"/>
        <v>0</v>
      </c>
      <c r="CD196" s="174">
        <f t="shared" si="567"/>
        <v>0</v>
      </c>
      <c r="CE196" s="174">
        <f t="shared" si="567"/>
        <v>0</v>
      </c>
      <c r="EK196" t="s">
        <v>89</v>
      </c>
    </row>
    <row r="197" spans="1:141" x14ac:dyDescent="0.25">
      <c r="A197" s="89" t="str">
        <f t="shared" si="506"/>
        <v>BRADORUMO</v>
      </c>
      <c r="B197" s="51" t="str">
        <f t="shared" si="360"/>
        <v>N</v>
      </c>
      <c r="C197" s="120" t="s">
        <v>93</v>
      </c>
      <c r="D197" s="120" t="s">
        <v>115</v>
      </c>
      <c r="E197" s="122"/>
      <c r="F197" s="122"/>
      <c r="G197" s="121"/>
      <c r="H197" s="123" t="s">
        <v>89</v>
      </c>
      <c r="I197" s="178">
        <f>SUMIF($EE$7:$EE$167,"BE",I$7:I$167)</f>
        <v>0</v>
      </c>
      <c r="J197" s="123">
        <f>SUMIF($EE$7:$EE$167,"BE",J$7:J$167)</f>
        <v>0</v>
      </c>
      <c r="K197" s="123">
        <f>SUMIF($EE$7:$EE$167,"BE",K$7:K$167)</f>
        <v>0</v>
      </c>
      <c r="L197" s="123">
        <f>IF(K197="","",K197-J197)</f>
        <v>0</v>
      </c>
      <c r="M197" s="123">
        <f>SUMIF($EE$7:$EE$167,"SUZANO",M$7:M$167)</f>
        <v>0</v>
      </c>
      <c r="N197" s="179">
        <f t="shared" ref="N197:BY197" si="568">N196</f>
        <v>0</v>
      </c>
      <c r="O197" s="180">
        <f t="shared" si="568"/>
        <v>0</v>
      </c>
      <c r="P197" s="181">
        <f t="shared" si="568"/>
        <v>0</v>
      </c>
      <c r="Q197" s="182">
        <f t="shared" si="568"/>
        <v>0</v>
      </c>
      <c r="R197" s="183">
        <f t="shared" si="568"/>
        <v>0</v>
      </c>
      <c r="S197" s="181">
        <f t="shared" si="568"/>
        <v>0</v>
      </c>
      <c r="T197" s="182">
        <f t="shared" si="568"/>
        <v>0</v>
      </c>
      <c r="U197" s="183">
        <f t="shared" si="568"/>
        <v>0</v>
      </c>
      <c r="V197" s="181">
        <f t="shared" si="568"/>
        <v>0</v>
      </c>
      <c r="W197" s="182">
        <f t="shared" si="568"/>
        <v>0</v>
      </c>
      <c r="X197" s="183">
        <f t="shared" si="568"/>
        <v>0</v>
      </c>
      <c r="Y197" s="181">
        <f t="shared" si="568"/>
        <v>0</v>
      </c>
      <c r="Z197" s="181">
        <f t="shared" si="568"/>
        <v>0</v>
      </c>
      <c r="AA197" s="181">
        <f t="shared" si="568"/>
        <v>0</v>
      </c>
      <c r="AB197" s="186">
        <f t="shared" si="568"/>
        <v>0</v>
      </c>
      <c r="AC197" s="187">
        <f t="shared" si="568"/>
        <v>0</v>
      </c>
      <c r="AD197" s="188">
        <f t="shared" si="568"/>
        <v>0</v>
      </c>
      <c r="AE197" s="186">
        <f t="shared" si="568"/>
        <v>0</v>
      </c>
      <c r="AF197" s="187">
        <f t="shared" si="568"/>
        <v>0</v>
      </c>
      <c r="AG197" s="188">
        <f t="shared" si="568"/>
        <v>0</v>
      </c>
      <c r="AH197" s="186">
        <f t="shared" si="568"/>
        <v>0</v>
      </c>
      <c r="AI197" s="187">
        <f t="shared" si="568"/>
        <v>0</v>
      </c>
      <c r="AJ197" s="188">
        <f t="shared" si="568"/>
        <v>0</v>
      </c>
      <c r="AK197" s="186">
        <f t="shared" si="568"/>
        <v>0</v>
      </c>
      <c r="AL197" s="187">
        <f t="shared" si="568"/>
        <v>0</v>
      </c>
      <c r="AM197" s="188">
        <f t="shared" si="568"/>
        <v>0</v>
      </c>
      <c r="AN197" s="188">
        <f t="shared" si="568"/>
        <v>0</v>
      </c>
      <c r="AO197" s="188">
        <f t="shared" si="568"/>
        <v>0</v>
      </c>
      <c r="AP197" s="179">
        <f t="shared" si="568"/>
        <v>0</v>
      </c>
      <c r="AQ197" s="180">
        <f t="shared" si="568"/>
        <v>0</v>
      </c>
      <c r="AR197" s="181">
        <f t="shared" si="568"/>
        <v>0</v>
      </c>
      <c r="AS197" s="179">
        <f t="shared" si="568"/>
        <v>0</v>
      </c>
      <c r="AT197" s="180">
        <f t="shared" si="568"/>
        <v>0</v>
      </c>
      <c r="AU197" s="181">
        <f t="shared" si="568"/>
        <v>0</v>
      </c>
      <c r="AV197" s="179">
        <f t="shared" si="568"/>
        <v>0</v>
      </c>
      <c r="AW197" s="180">
        <f t="shared" si="568"/>
        <v>0</v>
      </c>
      <c r="AX197" s="181">
        <f t="shared" si="568"/>
        <v>0</v>
      </c>
      <c r="AY197" s="179">
        <f t="shared" si="568"/>
        <v>0</v>
      </c>
      <c r="AZ197" s="180">
        <f t="shared" si="568"/>
        <v>0</v>
      </c>
      <c r="BA197" s="181">
        <f t="shared" si="568"/>
        <v>0</v>
      </c>
      <c r="BB197" s="181">
        <f t="shared" si="568"/>
        <v>0</v>
      </c>
      <c r="BC197" s="181">
        <f t="shared" si="568"/>
        <v>0</v>
      </c>
      <c r="BD197" s="186">
        <f t="shared" si="568"/>
        <v>0</v>
      </c>
      <c r="BE197" s="187">
        <f t="shared" si="568"/>
        <v>0</v>
      </c>
      <c r="BF197" s="188">
        <f t="shared" si="568"/>
        <v>0</v>
      </c>
      <c r="BG197" s="186">
        <f t="shared" si="568"/>
        <v>0</v>
      </c>
      <c r="BH197" s="187">
        <f t="shared" si="568"/>
        <v>0</v>
      </c>
      <c r="BI197" s="188">
        <f t="shared" si="568"/>
        <v>0</v>
      </c>
      <c r="BJ197" s="186">
        <f t="shared" si="568"/>
        <v>0</v>
      </c>
      <c r="BK197" s="187">
        <f t="shared" si="568"/>
        <v>0</v>
      </c>
      <c r="BL197" s="188">
        <f t="shared" si="568"/>
        <v>0</v>
      </c>
      <c r="BM197" s="186">
        <f t="shared" si="568"/>
        <v>0</v>
      </c>
      <c r="BN197" s="187">
        <f t="shared" si="568"/>
        <v>0</v>
      </c>
      <c r="BO197" s="188">
        <f t="shared" si="568"/>
        <v>0</v>
      </c>
      <c r="BP197" s="188">
        <f t="shared" si="568"/>
        <v>0</v>
      </c>
      <c r="BQ197" s="188">
        <f t="shared" si="568"/>
        <v>0</v>
      </c>
      <c r="BR197" s="179">
        <f t="shared" si="568"/>
        <v>0</v>
      </c>
      <c r="BS197" s="180">
        <f t="shared" si="568"/>
        <v>0</v>
      </c>
      <c r="BT197" s="181">
        <f t="shared" si="568"/>
        <v>0</v>
      </c>
      <c r="BU197" s="179">
        <f t="shared" si="568"/>
        <v>0</v>
      </c>
      <c r="BV197" s="180">
        <f t="shared" si="568"/>
        <v>0</v>
      </c>
      <c r="BW197" s="181">
        <f t="shared" si="568"/>
        <v>0</v>
      </c>
      <c r="BX197" s="179">
        <f t="shared" si="568"/>
        <v>0</v>
      </c>
      <c r="BY197" s="180">
        <f t="shared" si="568"/>
        <v>0</v>
      </c>
      <c r="BZ197" s="181">
        <f t="shared" ref="BZ197:CE197" si="569">BZ196</f>
        <v>0</v>
      </c>
      <c r="CA197" s="179">
        <f t="shared" si="569"/>
        <v>0</v>
      </c>
      <c r="CB197" s="180">
        <f t="shared" si="569"/>
        <v>0</v>
      </c>
      <c r="CC197" s="181">
        <f t="shared" si="569"/>
        <v>0</v>
      </c>
      <c r="CD197" s="181">
        <f t="shared" si="569"/>
        <v>0</v>
      </c>
      <c r="CE197" s="181">
        <f t="shared" si="569"/>
        <v>0</v>
      </c>
      <c r="EK197" t="s">
        <v>89</v>
      </c>
    </row>
    <row r="198" spans="1:141" x14ac:dyDescent="0.25">
      <c r="A198" s="89" t="str">
        <f t="shared" si="506"/>
        <v/>
      </c>
      <c r="B198" s="51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36"/>
      <c r="R198" s="136"/>
      <c r="S198" s="136"/>
      <c r="T198" s="136"/>
      <c r="U198" s="136"/>
      <c r="V198" s="136"/>
      <c r="W198" s="136"/>
      <c r="X198" s="136"/>
      <c r="Y198" s="136"/>
      <c r="Z198" s="107"/>
      <c r="AA198" s="107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6"/>
      <c r="AL198" s="136"/>
      <c r="AM198" s="136"/>
      <c r="AN198" s="107"/>
      <c r="AO198" s="107"/>
      <c r="AP198" s="107"/>
      <c r="AQ198" s="107"/>
      <c r="AR198" s="107"/>
      <c r="AS198" s="136"/>
      <c r="AT198" s="136"/>
      <c r="AU198" s="136"/>
      <c r="AV198" s="136"/>
      <c r="AW198" s="136"/>
      <c r="AX198" s="136"/>
      <c r="AY198" s="136"/>
      <c r="AZ198" s="136"/>
      <c r="BA198" s="136"/>
      <c r="BB198" s="107"/>
      <c r="BC198" s="107"/>
      <c r="BD198" s="136"/>
      <c r="BE198" s="136"/>
      <c r="BF198" s="136"/>
      <c r="BG198" s="136"/>
      <c r="BH198" s="136"/>
      <c r="BI198" s="136"/>
      <c r="BJ198" s="136"/>
      <c r="BK198" s="136"/>
      <c r="BL198" s="136"/>
      <c r="BM198" s="136"/>
      <c r="BN198" s="136"/>
      <c r="BO198" s="136"/>
      <c r="BP198" s="107"/>
      <c r="BQ198" s="107"/>
      <c r="BR198" s="107"/>
      <c r="BS198" s="107"/>
      <c r="BT198" s="107"/>
      <c r="BU198" s="136"/>
      <c r="BV198" s="136"/>
      <c r="BW198" s="136"/>
      <c r="BX198" s="136"/>
      <c r="BY198" s="136"/>
      <c r="BZ198" s="136"/>
      <c r="CA198" s="136"/>
      <c r="CB198" s="136"/>
      <c r="CC198" s="136"/>
      <c r="CD198" s="107"/>
      <c r="CE198" s="107"/>
    </row>
    <row r="199" spans="1:141" x14ac:dyDescent="0.25">
      <c r="A199" s="89" t="str">
        <f t="shared" si="506"/>
        <v>VLI GRÃO PSNVLI</v>
      </c>
      <c r="B199" s="51" t="str">
        <f t="shared" si="360"/>
        <v>N</v>
      </c>
      <c r="C199" s="191" t="s">
        <v>102</v>
      </c>
      <c r="D199" s="167" t="s">
        <v>128</v>
      </c>
      <c r="E199" s="167"/>
      <c r="F199" s="167"/>
      <c r="G199" s="167"/>
      <c r="H199" s="192" t="s">
        <v>90</v>
      </c>
      <c r="I199" s="193">
        <f>SUMIFS(I$8:I$167,$F$8:$F$167,"GRÃO",$H$8:$H$167,"VLI")</f>
        <v>253</v>
      </c>
      <c r="J199" s="193">
        <f>SUMIFS(J$8:J$167,$F$8:$F$167,"GRÃO",$H$8:$H$167,"VLI")</f>
        <v>61</v>
      </c>
      <c r="K199" s="194">
        <f>SUMIFS(K$8:K$167,$F$8:$F$167,"GRÃO",$H$8:$H$167,"VLI")</f>
        <v>0</v>
      </c>
      <c r="L199" s="193">
        <f>SUMIFS(L$8:L$167,$F$8:$F$167,"GRÃO",$H$8:$H$167,"VLI")</f>
        <v>-61</v>
      </c>
      <c r="M199" s="193">
        <f>SUMIFS(M$8:M$185,$F$8:$F$185,"AÇÚCAR",$H$8:$H$185,"VLI",$C6:$C183,"PSN")</f>
        <v>0</v>
      </c>
      <c r="N199" s="195">
        <f t="shared" ref="N199:BY199" si="570">SUMIFS(N8:N167,$F$8:$F$167,"GRÃO",$H$8:$H$167,"VLI",$C8:$C167,"PSN")</f>
        <v>0</v>
      </c>
      <c r="O199" s="195">
        <f t="shared" si="570"/>
        <v>0</v>
      </c>
      <c r="P199" s="196">
        <f t="shared" si="570"/>
        <v>0</v>
      </c>
      <c r="Q199" s="195">
        <f t="shared" si="570"/>
        <v>0</v>
      </c>
      <c r="R199" s="195">
        <f t="shared" si="570"/>
        <v>0</v>
      </c>
      <c r="S199" s="197">
        <f t="shared" si="570"/>
        <v>0</v>
      </c>
      <c r="T199" s="195">
        <f t="shared" si="570"/>
        <v>0</v>
      </c>
      <c r="U199" s="195">
        <f t="shared" si="570"/>
        <v>0</v>
      </c>
      <c r="V199" s="197">
        <f t="shared" si="570"/>
        <v>0</v>
      </c>
      <c r="W199" s="195">
        <f t="shared" si="570"/>
        <v>0</v>
      </c>
      <c r="X199" s="195">
        <f t="shared" si="570"/>
        <v>0</v>
      </c>
      <c r="Y199" s="197">
        <f t="shared" si="570"/>
        <v>0</v>
      </c>
      <c r="Z199" s="198">
        <f t="shared" si="570"/>
        <v>0</v>
      </c>
      <c r="AA199" s="198">
        <f t="shared" si="570"/>
        <v>0</v>
      </c>
      <c r="AB199" s="199">
        <f t="shared" si="570"/>
        <v>0</v>
      </c>
      <c r="AC199" s="199">
        <f t="shared" si="570"/>
        <v>0</v>
      </c>
      <c r="AD199" s="200">
        <f t="shared" si="570"/>
        <v>0</v>
      </c>
      <c r="AE199" s="199">
        <f t="shared" si="570"/>
        <v>0</v>
      </c>
      <c r="AF199" s="199">
        <f t="shared" si="570"/>
        <v>0</v>
      </c>
      <c r="AG199" s="200">
        <f t="shared" si="570"/>
        <v>0</v>
      </c>
      <c r="AH199" s="199">
        <f t="shared" si="570"/>
        <v>0</v>
      </c>
      <c r="AI199" s="199">
        <f t="shared" si="570"/>
        <v>0</v>
      </c>
      <c r="AJ199" s="200">
        <f t="shared" si="570"/>
        <v>0</v>
      </c>
      <c r="AK199" s="199">
        <f t="shared" si="570"/>
        <v>0</v>
      </c>
      <c r="AL199" s="199">
        <f t="shared" si="570"/>
        <v>0</v>
      </c>
      <c r="AM199" s="200">
        <f t="shared" si="570"/>
        <v>0</v>
      </c>
      <c r="AN199" s="198">
        <f t="shared" si="570"/>
        <v>0</v>
      </c>
      <c r="AO199" s="198">
        <f t="shared" si="570"/>
        <v>0</v>
      </c>
      <c r="AP199" s="195">
        <f t="shared" si="570"/>
        <v>0</v>
      </c>
      <c r="AQ199" s="195">
        <f t="shared" si="570"/>
        <v>0</v>
      </c>
      <c r="AR199" s="196">
        <f t="shared" si="570"/>
        <v>0</v>
      </c>
      <c r="AS199" s="195">
        <f t="shared" si="570"/>
        <v>0</v>
      </c>
      <c r="AT199" s="195">
        <f t="shared" si="570"/>
        <v>0</v>
      </c>
      <c r="AU199" s="197">
        <f t="shared" si="570"/>
        <v>0</v>
      </c>
      <c r="AV199" s="195">
        <f t="shared" si="570"/>
        <v>0</v>
      </c>
      <c r="AW199" s="195">
        <f t="shared" si="570"/>
        <v>0</v>
      </c>
      <c r="AX199" s="197">
        <f t="shared" si="570"/>
        <v>0</v>
      </c>
      <c r="AY199" s="195">
        <f t="shared" si="570"/>
        <v>0</v>
      </c>
      <c r="AZ199" s="195">
        <f t="shared" si="570"/>
        <v>0</v>
      </c>
      <c r="BA199" s="197">
        <f t="shared" si="570"/>
        <v>0</v>
      </c>
      <c r="BB199" s="198">
        <f t="shared" si="570"/>
        <v>0</v>
      </c>
      <c r="BC199" s="198">
        <f t="shared" si="570"/>
        <v>0</v>
      </c>
      <c r="BD199" s="199">
        <f t="shared" si="570"/>
        <v>0</v>
      </c>
      <c r="BE199" s="199">
        <f t="shared" si="570"/>
        <v>0</v>
      </c>
      <c r="BF199" s="200">
        <f t="shared" si="570"/>
        <v>0</v>
      </c>
      <c r="BG199" s="199">
        <f t="shared" si="570"/>
        <v>0</v>
      </c>
      <c r="BH199" s="199">
        <f t="shared" si="570"/>
        <v>0</v>
      </c>
      <c r="BI199" s="200">
        <f t="shared" si="570"/>
        <v>0</v>
      </c>
      <c r="BJ199" s="199">
        <f t="shared" si="570"/>
        <v>0</v>
      </c>
      <c r="BK199" s="199">
        <f t="shared" si="570"/>
        <v>0</v>
      </c>
      <c r="BL199" s="200">
        <f t="shared" si="570"/>
        <v>0</v>
      </c>
      <c r="BM199" s="199">
        <f t="shared" si="570"/>
        <v>0</v>
      </c>
      <c r="BN199" s="199">
        <f t="shared" si="570"/>
        <v>0</v>
      </c>
      <c r="BO199" s="200">
        <f t="shared" si="570"/>
        <v>0</v>
      </c>
      <c r="BP199" s="198">
        <f t="shared" si="570"/>
        <v>0</v>
      </c>
      <c r="BQ199" s="198">
        <f t="shared" si="570"/>
        <v>0</v>
      </c>
      <c r="BR199" s="195">
        <f t="shared" si="570"/>
        <v>0</v>
      </c>
      <c r="BS199" s="195">
        <f t="shared" si="570"/>
        <v>0</v>
      </c>
      <c r="BT199" s="196">
        <f t="shared" si="570"/>
        <v>0</v>
      </c>
      <c r="BU199" s="195">
        <f t="shared" si="570"/>
        <v>0</v>
      </c>
      <c r="BV199" s="195">
        <f t="shared" si="570"/>
        <v>0</v>
      </c>
      <c r="BW199" s="197">
        <f t="shared" si="570"/>
        <v>0</v>
      </c>
      <c r="BX199" s="195">
        <f t="shared" si="570"/>
        <v>0</v>
      </c>
      <c r="BY199" s="195">
        <f t="shared" si="570"/>
        <v>0</v>
      </c>
      <c r="BZ199" s="197">
        <f t="shared" ref="BZ199:CE199" si="571">SUMIFS(BZ8:BZ167,$F$8:$F$167,"GRÃO",$H$8:$H$167,"VLI",$C8:$C167,"PSN")</f>
        <v>0</v>
      </c>
      <c r="CA199" s="195">
        <f t="shared" si="571"/>
        <v>0</v>
      </c>
      <c r="CB199" s="195">
        <f t="shared" si="571"/>
        <v>0</v>
      </c>
      <c r="CC199" s="197">
        <f t="shared" si="571"/>
        <v>0</v>
      </c>
      <c r="CD199" s="198">
        <f t="shared" si="571"/>
        <v>0</v>
      </c>
      <c r="CE199" s="198">
        <f t="shared" si="571"/>
        <v>0</v>
      </c>
    </row>
    <row r="200" spans="1:141" x14ac:dyDescent="0.25">
      <c r="A200" s="89" t="str">
        <f t="shared" si="506"/>
        <v>VLI GRÃO PCZVLI</v>
      </c>
      <c r="B200" s="51" t="str">
        <f t="shared" si="360"/>
        <v>N</v>
      </c>
      <c r="C200" s="166" t="s">
        <v>85</v>
      </c>
      <c r="D200" s="177" t="s">
        <v>129</v>
      </c>
      <c r="E200" s="177"/>
      <c r="F200" s="177"/>
      <c r="G200" s="177"/>
      <c r="H200" s="168" t="s">
        <v>90</v>
      </c>
      <c r="I200" s="169">
        <f t="shared" ref="I200:L202" si="572">SUMIFS(I$8:I$167,$F$8:$F$167,"AÇÚCAR",$H$8:$H$167,"VLI")</f>
        <v>0</v>
      </c>
      <c r="J200" s="169">
        <f t="shared" si="572"/>
        <v>44845.125</v>
      </c>
      <c r="K200" s="170">
        <f t="shared" si="572"/>
        <v>0</v>
      </c>
      <c r="L200" s="169">
        <f t="shared" si="572"/>
        <v>-44845.125</v>
      </c>
      <c r="M200" s="169">
        <f>SUMIFS(M$8:M$185,$F$8:$F$185,"AÇÚCAR",$H$8:$H$185,"VLI",$C7:$C184,"Pcz")</f>
        <v>0</v>
      </c>
      <c r="N200" s="171">
        <f t="shared" ref="N200:BY200" si="573">SUMIFS(N8:N167,$F$8:$F$167,"GRÃO",$H$8:$H$167,"VLI",$C8:$C167,"Pcz")</f>
        <v>0</v>
      </c>
      <c r="O200" s="171">
        <f t="shared" si="573"/>
        <v>0</v>
      </c>
      <c r="P200" s="172">
        <f t="shared" si="573"/>
        <v>0</v>
      </c>
      <c r="Q200" s="171">
        <f t="shared" si="573"/>
        <v>0</v>
      </c>
      <c r="R200" s="171">
        <f t="shared" si="573"/>
        <v>0</v>
      </c>
      <c r="S200" s="173">
        <f t="shared" si="573"/>
        <v>0</v>
      </c>
      <c r="T200" s="171">
        <f t="shared" si="573"/>
        <v>0</v>
      </c>
      <c r="U200" s="171">
        <f t="shared" si="573"/>
        <v>0</v>
      </c>
      <c r="V200" s="173">
        <f t="shared" si="573"/>
        <v>0</v>
      </c>
      <c r="W200" s="171">
        <f t="shared" si="573"/>
        <v>0</v>
      </c>
      <c r="X200" s="171">
        <f t="shared" si="573"/>
        <v>0</v>
      </c>
      <c r="Y200" s="173">
        <f t="shared" si="573"/>
        <v>0</v>
      </c>
      <c r="Z200" s="174">
        <f t="shared" si="573"/>
        <v>0</v>
      </c>
      <c r="AA200" s="174">
        <f t="shared" si="573"/>
        <v>0</v>
      </c>
      <c r="AB200" s="175">
        <f t="shared" si="573"/>
        <v>0</v>
      </c>
      <c r="AC200" s="175">
        <f t="shared" si="573"/>
        <v>0</v>
      </c>
      <c r="AD200" s="176">
        <f t="shared" si="573"/>
        <v>0</v>
      </c>
      <c r="AE200" s="175">
        <f t="shared" si="573"/>
        <v>0</v>
      </c>
      <c r="AF200" s="175">
        <f t="shared" si="573"/>
        <v>0</v>
      </c>
      <c r="AG200" s="176">
        <f t="shared" si="573"/>
        <v>0</v>
      </c>
      <c r="AH200" s="175">
        <f t="shared" si="573"/>
        <v>0</v>
      </c>
      <c r="AI200" s="175">
        <f t="shared" si="573"/>
        <v>0</v>
      </c>
      <c r="AJ200" s="176">
        <f t="shared" si="573"/>
        <v>0</v>
      </c>
      <c r="AK200" s="175">
        <f t="shared" si="573"/>
        <v>0</v>
      </c>
      <c r="AL200" s="175">
        <f t="shared" si="573"/>
        <v>0</v>
      </c>
      <c r="AM200" s="176">
        <f t="shared" si="573"/>
        <v>0</v>
      </c>
      <c r="AN200" s="174">
        <f t="shared" si="573"/>
        <v>0</v>
      </c>
      <c r="AO200" s="174">
        <f t="shared" si="573"/>
        <v>0</v>
      </c>
      <c r="AP200" s="171">
        <f t="shared" si="573"/>
        <v>0</v>
      </c>
      <c r="AQ200" s="171">
        <f t="shared" si="573"/>
        <v>0</v>
      </c>
      <c r="AR200" s="172">
        <f t="shared" si="573"/>
        <v>0</v>
      </c>
      <c r="AS200" s="171">
        <f t="shared" si="573"/>
        <v>0</v>
      </c>
      <c r="AT200" s="171">
        <f t="shared" si="573"/>
        <v>0</v>
      </c>
      <c r="AU200" s="173">
        <f t="shared" si="573"/>
        <v>0</v>
      </c>
      <c r="AV200" s="171">
        <f t="shared" si="573"/>
        <v>0</v>
      </c>
      <c r="AW200" s="171">
        <f t="shared" si="573"/>
        <v>0</v>
      </c>
      <c r="AX200" s="173">
        <f t="shared" si="573"/>
        <v>0</v>
      </c>
      <c r="AY200" s="171">
        <f t="shared" si="573"/>
        <v>0</v>
      </c>
      <c r="AZ200" s="171">
        <f t="shared" si="573"/>
        <v>0</v>
      </c>
      <c r="BA200" s="173">
        <f t="shared" si="573"/>
        <v>0</v>
      </c>
      <c r="BB200" s="174">
        <f t="shared" si="573"/>
        <v>0</v>
      </c>
      <c r="BC200" s="174">
        <f t="shared" si="573"/>
        <v>0</v>
      </c>
      <c r="BD200" s="175">
        <f t="shared" si="573"/>
        <v>0</v>
      </c>
      <c r="BE200" s="175">
        <f t="shared" si="573"/>
        <v>0</v>
      </c>
      <c r="BF200" s="176">
        <f t="shared" si="573"/>
        <v>0</v>
      </c>
      <c r="BG200" s="175">
        <f t="shared" si="573"/>
        <v>0</v>
      </c>
      <c r="BH200" s="175">
        <f t="shared" si="573"/>
        <v>0</v>
      </c>
      <c r="BI200" s="176">
        <f t="shared" si="573"/>
        <v>0</v>
      </c>
      <c r="BJ200" s="175">
        <f t="shared" si="573"/>
        <v>0</v>
      </c>
      <c r="BK200" s="175">
        <f t="shared" si="573"/>
        <v>0</v>
      </c>
      <c r="BL200" s="176">
        <f t="shared" si="573"/>
        <v>0</v>
      </c>
      <c r="BM200" s="175">
        <f t="shared" si="573"/>
        <v>0</v>
      </c>
      <c r="BN200" s="175">
        <f t="shared" si="573"/>
        <v>0</v>
      </c>
      <c r="BO200" s="176">
        <f t="shared" si="573"/>
        <v>0</v>
      </c>
      <c r="BP200" s="174">
        <f t="shared" si="573"/>
        <v>0</v>
      </c>
      <c r="BQ200" s="174">
        <f t="shared" si="573"/>
        <v>0</v>
      </c>
      <c r="BR200" s="171">
        <f t="shared" si="573"/>
        <v>0</v>
      </c>
      <c r="BS200" s="171">
        <f t="shared" si="573"/>
        <v>0</v>
      </c>
      <c r="BT200" s="172">
        <f t="shared" si="573"/>
        <v>0</v>
      </c>
      <c r="BU200" s="171">
        <f t="shared" si="573"/>
        <v>0</v>
      </c>
      <c r="BV200" s="171">
        <f t="shared" si="573"/>
        <v>0</v>
      </c>
      <c r="BW200" s="173">
        <f t="shared" si="573"/>
        <v>0</v>
      </c>
      <c r="BX200" s="171">
        <f t="shared" si="573"/>
        <v>0</v>
      </c>
      <c r="BY200" s="171">
        <f t="shared" si="573"/>
        <v>0</v>
      </c>
      <c r="BZ200" s="173">
        <f t="shared" ref="BZ200:CE200" si="574">SUMIFS(BZ8:BZ167,$F$8:$F$167,"GRÃO",$H$8:$H$167,"VLI",$C8:$C167,"Pcz")</f>
        <v>0</v>
      </c>
      <c r="CA200" s="171">
        <f t="shared" si="574"/>
        <v>0</v>
      </c>
      <c r="CB200" s="171">
        <f t="shared" si="574"/>
        <v>0</v>
      </c>
      <c r="CC200" s="173">
        <f t="shared" si="574"/>
        <v>0</v>
      </c>
      <c r="CD200" s="174">
        <f t="shared" si="574"/>
        <v>0</v>
      </c>
      <c r="CE200" s="174">
        <f t="shared" si="574"/>
        <v>0</v>
      </c>
    </row>
    <row r="201" spans="1:141" x14ac:dyDescent="0.25">
      <c r="A201" s="89" t="str">
        <f t="shared" si="506"/>
        <v>VLI AÇÚCAR PSNVLI</v>
      </c>
      <c r="B201" s="51" t="str">
        <f t="shared" ref="B201:B212" si="575">IF(SUM(N201:CE201)&gt;0, "S", "N")</f>
        <v>N</v>
      </c>
      <c r="C201" s="191" t="s">
        <v>102</v>
      </c>
      <c r="D201" s="167" t="s">
        <v>130</v>
      </c>
      <c r="E201" s="167"/>
      <c r="F201" s="167"/>
      <c r="G201" s="167"/>
      <c r="H201" s="192" t="s">
        <v>90</v>
      </c>
      <c r="I201" s="193">
        <f t="shared" si="572"/>
        <v>0</v>
      </c>
      <c r="J201" s="193">
        <f t="shared" si="572"/>
        <v>44845.125</v>
      </c>
      <c r="K201" s="194">
        <f t="shared" si="572"/>
        <v>0</v>
      </c>
      <c r="L201" s="193">
        <f t="shared" si="572"/>
        <v>-44845.125</v>
      </c>
      <c r="M201" s="193">
        <f>SUMIFS(M$8:M$185,$F$8:$F$185,"AÇÚCAR",$H$8:$H$185,"VLI",$C8:$C185,"PSN")</f>
        <v>0</v>
      </c>
      <c r="N201" s="195">
        <f t="shared" ref="N201:BY201" si="576">SUMIFS(N8:N167,$F$8:$F$167,"AÇÚCAR",$H$8:$H$167,"VLI",$C8:$C167,"PSN")</f>
        <v>0</v>
      </c>
      <c r="O201" s="195">
        <f t="shared" si="576"/>
        <v>0</v>
      </c>
      <c r="P201" s="196">
        <f t="shared" si="576"/>
        <v>0</v>
      </c>
      <c r="Q201" s="195">
        <f t="shared" si="576"/>
        <v>0</v>
      </c>
      <c r="R201" s="195">
        <f t="shared" si="576"/>
        <v>0</v>
      </c>
      <c r="S201" s="197">
        <f t="shared" si="576"/>
        <v>0</v>
      </c>
      <c r="T201" s="195">
        <f t="shared" si="576"/>
        <v>0</v>
      </c>
      <c r="U201" s="195">
        <f t="shared" si="576"/>
        <v>0</v>
      </c>
      <c r="V201" s="197">
        <f t="shared" si="576"/>
        <v>0</v>
      </c>
      <c r="W201" s="195">
        <f t="shared" si="576"/>
        <v>0</v>
      </c>
      <c r="X201" s="195">
        <f t="shared" si="576"/>
        <v>0</v>
      </c>
      <c r="Y201" s="197">
        <f t="shared" si="576"/>
        <v>0</v>
      </c>
      <c r="Z201" s="198">
        <f t="shared" si="576"/>
        <v>0</v>
      </c>
      <c r="AA201" s="198">
        <f t="shared" si="576"/>
        <v>0</v>
      </c>
      <c r="AB201" s="199">
        <f t="shared" si="576"/>
        <v>0</v>
      </c>
      <c r="AC201" s="199">
        <f t="shared" si="576"/>
        <v>0</v>
      </c>
      <c r="AD201" s="200">
        <f t="shared" si="576"/>
        <v>0</v>
      </c>
      <c r="AE201" s="199">
        <f t="shared" si="576"/>
        <v>0</v>
      </c>
      <c r="AF201" s="199">
        <f t="shared" si="576"/>
        <v>0</v>
      </c>
      <c r="AG201" s="200">
        <f t="shared" si="576"/>
        <v>0</v>
      </c>
      <c r="AH201" s="199">
        <f t="shared" si="576"/>
        <v>0</v>
      </c>
      <c r="AI201" s="199">
        <f t="shared" si="576"/>
        <v>0</v>
      </c>
      <c r="AJ201" s="200">
        <f t="shared" si="576"/>
        <v>0</v>
      </c>
      <c r="AK201" s="199">
        <f t="shared" si="576"/>
        <v>0</v>
      </c>
      <c r="AL201" s="199">
        <f t="shared" si="576"/>
        <v>0</v>
      </c>
      <c r="AM201" s="200">
        <f t="shared" si="576"/>
        <v>0</v>
      </c>
      <c r="AN201" s="198">
        <f t="shared" si="576"/>
        <v>0</v>
      </c>
      <c r="AO201" s="198">
        <f t="shared" si="576"/>
        <v>0</v>
      </c>
      <c r="AP201" s="195">
        <f t="shared" si="576"/>
        <v>0</v>
      </c>
      <c r="AQ201" s="195">
        <f t="shared" si="576"/>
        <v>0</v>
      </c>
      <c r="AR201" s="196">
        <f t="shared" si="576"/>
        <v>0</v>
      </c>
      <c r="AS201" s="195">
        <f t="shared" si="576"/>
        <v>0</v>
      </c>
      <c r="AT201" s="195">
        <f t="shared" si="576"/>
        <v>0</v>
      </c>
      <c r="AU201" s="197">
        <f t="shared" si="576"/>
        <v>0</v>
      </c>
      <c r="AV201" s="195">
        <f t="shared" si="576"/>
        <v>0</v>
      </c>
      <c r="AW201" s="195">
        <f t="shared" si="576"/>
        <v>0</v>
      </c>
      <c r="AX201" s="197">
        <f t="shared" si="576"/>
        <v>0</v>
      </c>
      <c r="AY201" s="195">
        <f t="shared" si="576"/>
        <v>0</v>
      </c>
      <c r="AZ201" s="195">
        <f t="shared" si="576"/>
        <v>0</v>
      </c>
      <c r="BA201" s="197">
        <f t="shared" si="576"/>
        <v>0</v>
      </c>
      <c r="BB201" s="198">
        <f t="shared" si="576"/>
        <v>0</v>
      </c>
      <c r="BC201" s="198">
        <f t="shared" si="576"/>
        <v>0</v>
      </c>
      <c r="BD201" s="199">
        <f t="shared" si="576"/>
        <v>0</v>
      </c>
      <c r="BE201" s="199">
        <f t="shared" si="576"/>
        <v>0</v>
      </c>
      <c r="BF201" s="200">
        <f t="shared" si="576"/>
        <v>0</v>
      </c>
      <c r="BG201" s="199">
        <f t="shared" si="576"/>
        <v>0</v>
      </c>
      <c r="BH201" s="199">
        <f t="shared" si="576"/>
        <v>0</v>
      </c>
      <c r="BI201" s="200">
        <f t="shared" si="576"/>
        <v>0</v>
      </c>
      <c r="BJ201" s="199">
        <f t="shared" si="576"/>
        <v>0</v>
      </c>
      <c r="BK201" s="199">
        <f t="shared" si="576"/>
        <v>0</v>
      </c>
      <c r="BL201" s="200">
        <f t="shared" si="576"/>
        <v>0</v>
      </c>
      <c r="BM201" s="199">
        <f t="shared" si="576"/>
        <v>0</v>
      </c>
      <c r="BN201" s="199">
        <f t="shared" si="576"/>
        <v>0</v>
      </c>
      <c r="BO201" s="200">
        <f t="shared" si="576"/>
        <v>0</v>
      </c>
      <c r="BP201" s="198">
        <f t="shared" si="576"/>
        <v>0</v>
      </c>
      <c r="BQ201" s="198">
        <f t="shared" si="576"/>
        <v>0</v>
      </c>
      <c r="BR201" s="195">
        <f t="shared" si="576"/>
        <v>0</v>
      </c>
      <c r="BS201" s="195">
        <f t="shared" si="576"/>
        <v>0</v>
      </c>
      <c r="BT201" s="196">
        <f t="shared" si="576"/>
        <v>0</v>
      </c>
      <c r="BU201" s="195">
        <f t="shared" si="576"/>
        <v>0</v>
      </c>
      <c r="BV201" s="195">
        <f t="shared" si="576"/>
        <v>0</v>
      </c>
      <c r="BW201" s="197">
        <f t="shared" si="576"/>
        <v>0</v>
      </c>
      <c r="BX201" s="195">
        <f t="shared" si="576"/>
        <v>0</v>
      </c>
      <c r="BY201" s="195">
        <f t="shared" si="576"/>
        <v>0</v>
      </c>
      <c r="BZ201" s="197">
        <f t="shared" ref="BZ201:CE201" si="577">SUMIFS(BZ8:BZ167,$F$8:$F$167,"AÇÚCAR",$H$8:$H$167,"VLI",$C8:$C167,"PSN")</f>
        <v>0</v>
      </c>
      <c r="CA201" s="195">
        <f t="shared" si="577"/>
        <v>0</v>
      </c>
      <c r="CB201" s="195">
        <f t="shared" si="577"/>
        <v>0</v>
      </c>
      <c r="CC201" s="197">
        <f t="shared" si="577"/>
        <v>0</v>
      </c>
      <c r="CD201" s="198">
        <f t="shared" si="577"/>
        <v>0</v>
      </c>
      <c r="CE201" s="198">
        <f t="shared" si="577"/>
        <v>0</v>
      </c>
      <c r="EK201" t="s">
        <v>90</v>
      </c>
    </row>
    <row r="202" spans="1:141" x14ac:dyDescent="0.25">
      <c r="A202" s="89" t="str">
        <f t="shared" si="506"/>
        <v>VLI AÇÚCAR PCZVLI</v>
      </c>
      <c r="B202" s="51" t="str">
        <f t="shared" si="575"/>
        <v>N</v>
      </c>
      <c r="C202" s="166" t="s">
        <v>85</v>
      </c>
      <c r="D202" s="177" t="s">
        <v>131</v>
      </c>
      <c r="E202" s="177"/>
      <c r="F202" s="177"/>
      <c r="G202" s="177"/>
      <c r="H202" s="168" t="s">
        <v>90</v>
      </c>
      <c r="I202" s="169">
        <f t="shared" si="572"/>
        <v>0</v>
      </c>
      <c r="J202" s="169">
        <f t="shared" si="572"/>
        <v>44845.125</v>
      </c>
      <c r="K202" s="170">
        <f t="shared" si="572"/>
        <v>0</v>
      </c>
      <c r="L202" s="169">
        <f t="shared" si="572"/>
        <v>-44845.125</v>
      </c>
      <c r="M202" s="169">
        <f>SUMIFS(M$8:M$185,$F$8:$F$185,"AÇÚCAR",$H$8:$H$185,"VLI",$C9:$C186,"Pcz")</f>
        <v>0</v>
      </c>
      <c r="N202" s="171">
        <f t="shared" ref="N202:BY202" si="578">SUMIFS(N8:N167,$F$8:$F$167,"AÇÚCAR",$H$8:$H$167,"VLI",$C8:$C167,"Pcz")</f>
        <v>0</v>
      </c>
      <c r="O202" s="171">
        <f t="shared" si="578"/>
        <v>0</v>
      </c>
      <c r="P202" s="172">
        <f t="shared" si="578"/>
        <v>0</v>
      </c>
      <c r="Q202" s="171">
        <f t="shared" si="578"/>
        <v>0</v>
      </c>
      <c r="R202" s="171">
        <f t="shared" si="578"/>
        <v>0</v>
      </c>
      <c r="S202" s="173">
        <f t="shared" si="578"/>
        <v>0</v>
      </c>
      <c r="T202" s="171">
        <f t="shared" si="578"/>
        <v>0</v>
      </c>
      <c r="U202" s="171">
        <f t="shared" si="578"/>
        <v>0</v>
      </c>
      <c r="V202" s="173">
        <f t="shared" si="578"/>
        <v>0</v>
      </c>
      <c r="W202" s="171">
        <f t="shared" si="578"/>
        <v>0</v>
      </c>
      <c r="X202" s="171">
        <f t="shared" si="578"/>
        <v>0</v>
      </c>
      <c r="Y202" s="173">
        <f t="shared" si="578"/>
        <v>0</v>
      </c>
      <c r="Z202" s="174">
        <f t="shared" si="578"/>
        <v>0</v>
      </c>
      <c r="AA202" s="174">
        <f t="shared" si="578"/>
        <v>0</v>
      </c>
      <c r="AB202" s="175">
        <f t="shared" si="578"/>
        <v>0</v>
      </c>
      <c r="AC202" s="175">
        <f t="shared" si="578"/>
        <v>0</v>
      </c>
      <c r="AD202" s="176">
        <f t="shared" si="578"/>
        <v>0</v>
      </c>
      <c r="AE202" s="175">
        <f t="shared" si="578"/>
        <v>0</v>
      </c>
      <c r="AF202" s="175">
        <f t="shared" si="578"/>
        <v>0</v>
      </c>
      <c r="AG202" s="176">
        <f t="shared" si="578"/>
        <v>0</v>
      </c>
      <c r="AH202" s="175">
        <f t="shared" si="578"/>
        <v>0</v>
      </c>
      <c r="AI202" s="175">
        <f t="shared" si="578"/>
        <v>0</v>
      </c>
      <c r="AJ202" s="176">
        <f t="shared" si="578"/>
        <v>0</v>
      </c>
      <c r="AK202" s="175">
        <f t="shared" si="578"/>
        <v>0</v>
      </c>
      <c r="AL202" s="175">
        <f t="shared" si="578"/>
        <v>0</v>
      </c>
      <c r="AM202" s="176">
        <f t="shared" si="578"/>
        <v>0</v>
      </c>
      <c r="AN202" s="174">
        <f t="shared" si="578"/>
        <v>0</v>
      </c>
      <c r="AO202" s="174">
        <f t="shared" si="578"/>
        <v>0</v>
      </c>
      <c r="AP202" s="171">
        <f t="shared" si="578"/>
        <v>0</v>
      </c>
      <c r="AQ202" s="171">
        <f t="shared" si="578"/>
        <v>0</v>
      </c>
      <c r="AR202" s="172">
        <f t="shared" si="578"/>
        <v>0</v>
      </c>
      <c r="AS202" s="171">
        <f t="shared" si="578"/>
        <v>0</v>
      </c>
      <c r="AT202" s="171">
        <f t="shared" si="578"/>
        <v>0</v>
      </c>
      <c r="AU202" s="173">
        <f t="shared" si="578"/>
        <v>0</v>
      </c>
      <c r="AV202" s="171">
        <f t="shared" si="578"/>
        <v>0</v>
      </c>
      <c r="AW202" s="171">
        <f t="shared" si="578"/>
        <v>0</v>
      </c>
      <c r="AX202" s="173">
        <f t="shared" si="578"/>
        <v>0</v>
      </c>
      <c r="AY202" s="171">
        <f t="shared" si="578"/>
        <v>0</v>
      </c>
      <c r="AZ202" s="171">
        <f t="shared" si="578"/>
        <v>0</v>
      </c>
      <c r="BA202" s="173">
        <f t="shared" si="578"/>
        <v>0</v>
      </c>
      <c r="BB202" s="174">
        <f t="shared" si="578"/>
        <v>0</v>
      </c>
      <c r="BC202" s="174">
        <f t="shared" si="578"/>
        <v>0</v>
      </c>
      <c r="BD202" s="175">
        <f t="shared" si="578"/>
        <v>0</v>
      </c>
      <c r="BE202" s="175">
        <f t="shared" si="578"/>
        <v>0</v>
      </c>
      <c r="BF202" s="176">
        <f t="shared" si="578"/>
        <v>0</v>
      </c>
      <c r="BG202" s="175">
        <f t="shared" si="578"/>
        <v>0</v>
      </c>
      <c r="BH202" s="175">
        <f t="shared" si="578"/>
        <v>0</v>
      </c>
      <c r="BI202" s="176">
        <f t="shared" si="578"/>
        <v>0</v>
      </c>
      <c r="BJ202" s="175">
        <f t="shared" si="578"/>
        <v>0</v>
      </c>
      <c r="BK202" s="175">
        <f t="shared" si="578"/>
        <v>0</v>
      </c>
      <c r="BL202" s="176">
        <f t="shared" si="578"/>
        <v>0</v>
      </c>
      <c r="BM202" s="175">
        <f t="shared" si="578"/>
        <v>0</v>
      </c>
      <c r="BN202" s="175">
        <f t="shared" si="578"/>
        <v>0</v>
      </c>
      <c r="BO202" s="176">
        <f t="shared" si="578"/>
        <v>0</v>
      </c>
      <c r="BP202" s="174">
        <f t="shared" si="578"/>
        <v>0</v>
      </c>
      <c r="BQ202" s="174">
        <f t="shared" si="578"/>
        <v>0</v>
      </c>
      <c r="BR202" s="171">
        <f t="shared" si="578"/>
        <v>0</v>
      </c>
      <c r="BS202" s="171">
        <f t="shared" si="578"/>
        <v>0</v>
      </c>
      <c r="BT202" s="172">
        <f t="shared" si="578"/>
        <v>0</v>
      </c>
      <c r="BU202" s="171">
        <f t="shared" si="578"/>
        <v>0</v>
      </c>
      <c r="BV202" s="171">
        <f t="shared" si="578"/>
        <v>0</v>
      </c>
      <c r="BW202" s="173">
        <f t="shared" si="578"/>
        <v>0</v>
      </c>
      <c r="BX202" s="171">
        <f t="shared" si="578"/>
        <v>0</v>
      </c>
      <c r="BY202" s="171">
        <f t="shared" si="578"/>
        <v>0</v>
      </c>
      <c r="BZ202" s="173">
        <f t="shared" ref="BZ202:CE202" si="579">SUMIFS(BZ8:BZ167,$F$8:$F$167,"AÇÚCAR",$H$8:$H$167,"VLI",$C8:$C167,"Pcz")</f>
        <v>0</v>
      </c>
      <c r="CA202" s="171">
        <f t="shared" si="579"/>
        <v>0</v>
      </c>
      <c r="CB202" s="171">
        <f t="shared" si="579"/>
        <v>0</v>
      </c>
      <c r="CC202" s="173">
        <f t="shared" si="579"/>
        <v>0</v>
      </c>
      <c r="CD202" s="174">
        <f t="shared" si="579"/>
        <v>0</v>
      </c>
      <c r="CE202" s="174">
        <f t="shared" si="579"/>
        <v>0</v>
      </c>
      <c r="EK202" t="s">
        <v>90</v>
      </c>
    </row>
    <row r="203" spans="1:141" x14ac:dyDescent="0.25">
      <c r="A203" s="89" t="str">
        <f t="shared" si="506"/>
        <v>VLI GRAO + ACUCARVLI</v>
      </c>
      <c r="B203" s="51" t="str">
        <f t="shared" si="575"/>
        <v>N</v>
      </c>
      <c r="C203" s="120" t="s">
        <v>93</v>
      </c>
      <c r="D203" s="120" t="s">
        <v>132</v>
      </c>
      <c r="E203" s="122"/>
      <c r="F203" s="122"/>
      <c r="G203" s="121"/>
      <c r="H203" s="123" t="s">
        <v>90</v>
      </c>
      <c r="I203" s="178">
        <f>SUM(I201:I202)</f>
        <v>0</v>
      </c>
      <c r="J203" s="123">
        <f>SUM(J201:J202)</f>
        <v>89690.25</v>
      </c>
      <c r="K203" s="123">
        <f>SUM(K201:K202)</f>
        <v>0</v>
      </c>
      <c r="L203" s="123">
        <f>SUM(L201:L202)</f>
        <v>-89690.25</v>
      </c>
      <c r="M203" s="123">
        <f t="shared" ref="M203:BX203" si="580">SUM(M199:M202)</f>
        <v>0</v>
      </c>
      <c r="N203" s="179">
        <f t="shared" si="580"/>
        <v>0</v>
      </c>
      <c r="O203" s="180">
        <f t="shared" si="580"/>
        <v>0</v>
      </c>
      <c r="P203" s="181">
        <f t="shared" si="580"/>
        <v>0</v>
      </c>
      <c r="Q203" s="182">
        <f t="shared" si="580"/>
        <v>0</v>
      </c>
      <c r="R203" s="183">
        <f t="shared" si="580"/>
        <v>0</v>
      </c>
      <c r="S203" s="181">
        <f t="shared" si="580"/>
        <v>0</v>
      </c>
      <c r="T203" s="182">
        <f t="shared" si="580"/>
        <v>0</v>
      </c>
      <c r="U203" s="183">
        <f t="shared" si="580"/>
        <v>0</v>
      </c>
      <c r="V203" s="181">
        <f t="shared" si="580"/>
        <v>0</v>
      </c>
      <c r="W203" s="182">
        <f t="shared" si="580"/>
        <v>0</v>
      </c>
      <c r="X203" s="183">
        <f t="shared" si="580"/>
        <v>0</v>
      </c>
      <c r="Y203" s="181">
        <f t="shared" si="580"/>
        <v>0</v>
      </c>
      <c r="Z203" s="181">
        <f t="shared" si="580"/>
        <v>0</v>
      </c>
      <c r="AA203" s="181">
        <f t="shared" si="580"/>
        <v>0</v>
      </c>
      <c r="AB203" s="186">
        <f t="shared" si="580"/>
        <v>0</v>
      </c>
      <c r="AC203" s="187">
        <f t="shared" si="580"/>
        <v>0</v>
      </c>
      <c r="AD203" s="188">
        <f t="shared" si="580"/>
        <v>0</v>
      </c>
      <c r="AE203" s="186">
        <f t="shared" si="580"/>
        <v>0</v>
      </c>
      <c r="AF203" s="187">
        <f t="shared" si="580"/>
        <v>0</v>
      </c>
      <c r="AG203" s="188">
        <f t="shared" si="580"/>
        <v>0</v>
      </c>
      <c r="AH203" s="186">
        <f t="shared" si="580"/>
        <v>0</v>
      </c>
      <c r="AI203" s="187">
        <f t="shared" si="580"/>
        <v>0</v>
      </c>
      <c r="AJ203" s="188">
        <f t="shared" si="580"/>
        <v>0</v>
      </c>
      <c r="AK203" s="186">
        <f t="shared" si="580"/>
        <v>0</v>
      </c>
      <c r="AL203" s="187">
        <f t="shared" si="580"/>
        <v>0</v>
      </c>
      <c r="AM203" s="188">
        <f t="shared" si="580"/>
        <v>0</v>
      </c>
      <c r="AN203" s="188">
        <f t="shared" si="580"/>
        <v>0</v>
      </c>
      <c r="AO203" s="188">
        <f t="shared" si="580"/>
        <v>0</v>
      </c>
      <c r="AP203" s="179">
        <f t="shared" si="580"/>
        <v>0</v>
      </c>
      <c r="AQ203" s="180">
        <f t="shared" si="580"/>
        <v>0</v>
      </c>
      <c r="AR203" s="181">
        <f t="shared" si="580"/>
        <v>0</v>
      </c>
      <c r="AS203" s="179">
        <f t="shared" si="580"/>
        <v>0</v>
      </c>
      <c r="AT203" s="180">
        <f t="shared" si="580"/>
        <v>0</v>
      </c>
      <c r="AU203" s="181">
        <f t="shared" si="580"/>
        <v>0</v>
      </c>
      <c r="AV203" s="179">
        <f t="shared" si="580"/>
        <v>0</v>
      </c>
      <c r="AW203" s="180">
        <f t="shared" si="580"/>
        <v>0</v>
      </c>
      <c r="AX203" s="181">
        <f t="shared" si="580"/>
        <v>0</v>
      </c>
      <c r="AY203" s="179">
        <f t="shared" si="580"/>
        <v>0</v>
      </c>
      <c r="AZ203" s="180">
        <f t="shared" si="580"/>
        <v>0</v>
      </c>
      <c r="BA203" s="181">
        <f t="shared" si="580"/>
        <v>0</v>
      </c>
      <c r="BB203" s="181">
        <f t="shared" si="580"/>
        <v>0</v>
      </c>
      <c r="BC203" s="181">
        <f t="shared" si="580"/>
        <v>0</v>
      </c>
      <c r="BD203" s="186">
        <f t="shared" si="580"/>
        <v>0</v>
      </c>
      <c r="BE203" s="187">
        <f t="shared" si="580"/>
        <v>0</v>
      </c>
      <c r="BF203" s="188">
        <f t="shared" si="580"/>
        <v>0</v>
      </c>
      <c r="BG203" s="186">
        <f t="shared" si="580"/>
        <v>0</v>
      </c>
      <c r="BH203" s="187">
        <f t="shared" si="580"/>
        <v>0</v>
      </c>
      <c r="BI203" s="188">
        <f t="shared" si="580"/>
        <v>0</v>
      </c>
      <c r="BJ203" s="186">
        <f t="shared" si="580"/>
        <v>0</v>
      </c>
      <c r="BK203" s="187">
        <f t="shared" si="580"/>
        <v>0</v>
      </c>
      <c r="BL203" s="188">
        <f t="shared" si="580"/>
        <v>0</v>
      </c>
      <c r="BM203" s="186">
        <f t="shared" si="580"/>
        <v>0</v>
      </c>
      <c r="BN203" s="187">
        <f t="shared" si="580"/>
        <v>0</v>
      </c>
      <c r="BO203" s="188">
        <f t="shared" si="580"/>
        <v>0</v>
      </c>
      <c r="BP203" s="188">
        <f t="shared" si="580"/>
        <v>0</v>
      </c>
      <c r="BQ203" s="188">
        <f t="shared" si="580"/>
        <v>0</v>
      </c>
      <c r="BR203" s="179">
        <f t="shared" si="580"/>
        <v>0</v>
      </c>
      <c r="BS203" s="180">
        <f t="shared" si="580"/>
        <v>0</v>
      </c>
      <c r="BT203" s="181">
        <f t="shared" si="580"/>
        <v>0</v>
      </c>
      <c r="BU203" s="179">
        <f t="shared" si="580"/>
        <v>0</v>
      </c>
      <c r="BV203" s="180">
        <f t="shared" si="580"/>
        <v>0</v>
      </c>
      <c r="BW203" s="181">
        <f t="shared" si="580"/>
        <v>0</v>
      </c>
      <c r="BX203" s="179">
        <f t="shared" si="580"/>
        <v>0</v>
      </c>
      <c r="BY203" s="180">
        <f t="shared" ref="BY203:CE203" si="581">SUM(BY199:BY202)</f>
        <v>0</v>
      </c>
      <c r="BZ203" s="181">
        <f t="shared" si="581"/>
        <v>0</v>
      </c>
      <c r="CA203" s="179">
        <f t="shared" si="581"/>
        <v>0</v>
      </c>
      <c r="CB203" s="180">
        <f t="shared" si="581"/>
        <v>0</v>
      </c>
      <c r="CC203" s="181">
        <f t="shared" si="581"/>
        <v>0</v>
      </c>
      <c r="CD203" s="181">
        <f t="shared" si="581"/>
        <v>0</v>
      </c>
      <c r="CE203" s="181">
        <f t="shared" si="581"/>
        <v>0</v>
      </c>
      <c r="EK203" t="s">
        <v>90</v>
      </c>
    </row>
    <row r="204" spans="1:141" x14ac:dyDescent="0.25">
      <c r="A204" s="89" t="str">
        <f t="shared" si="506"/>
        <v/>
      </c>
      <c r="B204" s="51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36"/>
      <c r="R204" s="136"/>
      <c r="S204" s="136"/>
      <c r="T204" s="136"/>
      <c r="U204" s="136"/>
      <c r="V204" s="136"/>
      <c r="W204" s="136"/>
      <c r="X204" s="136"/>
      <c r="Y204" s="136"/>
      <c r="Z204" s="107"/>
      <c r="AA204" s="107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6"/>
      <c r="AL204" s="136"/>
      <c r="AM204" s="136"/>
      <c r="AN204" s="107"/>
      <c r="AO204" s="107"/>
      <c r="AP204" s="107"/>
      <c r="AQ204" s="107"/>
      <c r="AR204" s="107"/>
      <c r="AS204" s="136"/>
      <c r="AT204" s="136"/>
      <c r="AU204" s="136"/>
      <c r="AV204" s="136"/>
      <c r="AW204" s="136"/>
      <c r="AX204" s="136"/>
      <c r="AY204" s="136"/>
      <c r="AZ204" s="136"/>
      <c r="BA204" s="136"/>
      <c r="BB204" s="107"/>
      <c r="BC204" s="107"/>
      <c r="BD204" s="136"/>
      <c r="BE204" s="136"/>
      <c r="BF204" s="136"/>
      <c r="BG204" s="136"/>
      <c r="BH204" s="136"/>
      <c r="BI204" s="136"/>
      <c r="BJ204" s="136"/>
      <c r="BK204" s="136"/>
      <c r="BL204" s="136"/>
      <c r="BM204" s="136"/>
      <c r="BN204" s="136"/>
      <c r="BO204" s="136"/>
      <c r="BP204" s="107"/>
      <c r="BQ204" s="107"/>
      <c r="BR204" s="107"/>
      <c r="BS204" s="107"/>
      <c r="BT204" s="107"/>
      <c r="BU204" s="136"/>
      <c r="BV204" s="136"/>
      <c r="BW204" s="136"/>
      <c r="BX204" s="136"/>
      <c r="BY204" s="136"/>
      <c r="BZ204" s="136"/>
      <c r="CA204" s="136"/>
      <c r="CB204" s="136"/>
      <c r="CC204" s="136"/>
      <c r="CD204" s="107"/>
      <c r="CE204" s="107"/>
    </row>
    <row r="205" spans="1:141" x14ac:dyDescent="0.25">
      <c r="A205" s="89" t="str">
        <f t="shared" si="506"/>
        <v>MRS GRÃO PSNMRS</v>
      </c>
      <c r="B205" s="51" t="str">
        <f t="shared" si="575"/>
        <v>N</v>
      </c>
      <c r="C205" s="191" t="s">
        <v>102</v>
      </c>
      <c r="D205" s="167" t="s">
        <v>133</v>
      </c>
      <c r="E205" s="167"/>
      <c r="F205" s="167"/>
      <c r="G205" s="167"/>
      <c r="H205" s="192" t="s">
        <v>17</v>
      </c>
      <c r="I205" s="193">
        <f>SUMIFS(I$8:I$167,$F$8:$F$167,"GRÃO",$H$8:$H$167,"MRS")</f>
        <v>279</v>
      </c>
      <c r="J205" s="193">
        <f>SUMIFS(J$8:J$167,$F$8:$F$167,"GRÃO",$H$8:$H$167,"MRS")</f>
        <v>45010.125</v>
      </c>
      <c r="K205" s="194">
        <f>SUMIFS(K$8:K$167,$F$8:$F$167,"GRÃO",$H$8:$H$167,"MRS")</f>
        <v>0</v>
      </c>
      <c r="L205" s="193">
        <f>SUMIFS(L$8:L$167,$F$8:$F$167,"GRÃO",$H$8:$H$167,"MRS")</f>
        <v>-45010.125</v>
      </c>
      <c r="M205" s="193">
        <f>SUMIFS(M$8:M$185,$F$8:$F$185,"AÇÚCAR",$H$8:$H$185,"MRS",$C12:$C189,"PSN")</f>
        <v>0</v>
      </c>
      <c r="N205" s="195">
        <f t="shared" ref="N205:BY205" si="582">SUMIFS(N8:N167,$F$8:$F$167,"GRÃO",$H$8:$H$167,"MRS",$C8:$C167,"PSN")</f>
        <v>0</v>
      </c>
      <c r="O205" s="195">
        <f t="shared" si="582"/>
        <v>0</v>
      </c>
      <c r="P205" s="196">
        <f t="shared" si="582"/>
        <v>0</v>
      </c>
      <c r="Q205" s="195">
        <f t="shared" si="582"/>
        <v>0</v>
      </c>
      <c r="R205" s="195">
        <f t="shared" si="582"/>
        <v>0</v>
      </c>
      <c r="S205" s="197">
        <f t="shared" si="582"/>
        <v>0</v>
      </c>
      <c r="T205" s="195">
        <f t="shared" si="582"/>
        <v>0</v>
      </c>
      <c r="U205" s="195">
        <f t="shared" si="582"/>
        <v>0</v>
      </c>
      <c r="V205" s="197">
        <f t="shared" si="582"/>
        <v>0</v>
      </c>
      <c r="W205" s="195">
        <f t="shared" si="582"/>
        <v>0</v>
      </c>
      <c r="X205" s="195">
        <f t="shared" si="582"/>
        <v>0</v>
      </c>
      <c r="Y205" s="197">
        <f t="shared" si="582"/>
        <v>0</v>
      </c>
      <c r="Z205" s="198">
        <f t="shared" si="582"/>
        <v>0</v>
      </c>
      <c r="AA205" s="198">
        <f t="shared" si="582"/>
        <v>0</v>
      </c>
      <c r="AB205" s="199">
        <f t="shared" si="582"/>
        <v>0</v>
      </c>
      <c r="AC205" s="199">
        <f t="shared" si="582"/>
        <v>0</v>
      </c>
      <c r="AD205" s="200">
        <f t="shared" si="582"/>
        <v>0</v>
      </c>
      <c r="AE205" s="199">
        <f t="shared" si="582"/>
        <v>0</v>
      </c>
      <c r="AF205" s="199">
        <f t="shared" si="582"/>
        <v>0</v>
      </c>
      <c r="AG205" s="200">
        <f t="shared" si="582"/>
        <v>0</v>
      </c>
      <c r="AH205" s="199">
        <f t="shared" si="582"/>
        <v>0</v>
      </c>
      <c r="AI205" s="199">
        <f t="shared" si="582"/>
        <v>0</v>
      </c>
      <c r="AJ205" s="200">
        <f t="shared" si="582"/>
        <v>0</v>
      </c>
      <c r="AK205" s="199">
        <f t="shared" si="582"/>
        <v>0</v>
      </c>
      <c r="AL205" s="199">
        <f t="shared" si="582"/>
        <v>0</v>
      </c>
      <c r="AM205" s="200">
        <f t="shared" si="582"/>
        <v>0</v>
      </c>
      <c r="AN205" s="198">
        <f t="shared" si="582"/>
        <v>0</v>
      </c>
      <c r="AO205" s="198">
        <f t="shared" si="582"/>
        <v>0</v>
      </c>
      <c r="AP205" s="195">
        <f t="shared" si="582"/>
        <v>0</v>
      </c>
      <c r="AQ205" s="195">
        <f t="shared" si="582"/>
        <v>0</v>
      </c>
      <c r="AR205" s="196">
        <f t="shared" si="582"/>
        <v>0</v>
      </c>
      <c r="AS205" s="195">
        <f t="shared" si="582"/>
        <v>0</v>
      </c>
      <c r="AT205" s="195">
        <f t="shared" si="582"/>
        <v>0</v>
      </c>
      <c r="AU205" s="197">
        <f t="shared" si="582"/>
        <v>0</v>
      </c>
      <c r="AV205" s="195">
        <f t="shared" si="582"/>
        <v>0</v>
      </c>
      <c r="AW205" s="195">
        <f t="shared" si="582"/>
        <v>0</v>
      </c>
      <c r="AX205" s="197">
        <f t="shared" si="582"/>
        <v>0</v>
      </c>
      <c r="AY205" s="195">
        <f t="shared" si="582"/>
        <v>0</v>
      </c>
      <c r="AZ205" s="195">
        <f t="shared" si="582"/>
        <v>0</v>
      </c>
      <c r="BA205" s="197">
        <f t="shared" si="582"/>
        <v>0</v>
      </c>
      <c r="BB205" s="198">
        <f t="shared" si="582"/>
        <v>0</v>
      </c>
      <c r="BC205" s="198">
        <f t="shared" si="582"/>
        <v>0</v>
      </c>
      <c r="BD205" s="199">
        <f t="shared" si="582"/>
        <v>0</v>
      </c>
      <c r="BE205" s="199">
        <f t="shared" si="582"/>
        <v>0</v>
      </c>
      <c r="BF205" s="200">
        <f t="shared" si="582"/>
        <v>0</v>
      </c>
      <c r="BG205" s="199">
        <f t="shared" si="582"/>
        <v>0</v>
      </c>
      <c r="BH205" s="199">
        <f t="shared" si="582"/>
        <v>0</v>
      </c>
      <c r="BI205" s="200">
        <f t="shared" si="582"/>
        <v>0</v>
      </c>
      <c r="BJ205" s="199">
        <f t="shared" si="582"/>
        <v>0</v>
      </c>
      <c r="BK205" s="199">
        <f t="shared" si="582"/>
        <v>0</v>
      </c>
      <c r="BL205" s="200">
        <f t="shared" si="582"/>
        <v>0</v>
      </c>
      <c r="BM205" s="199">
        <f t="shared" si="582"/>
        <v>0</v>
      </c>
      <c r="BN205" s="199">
        <f t="shared" si="582"/>
        <v>0</v>
      </c>
      <c r="BO205" s="200">
        <f t="shared" si="582"/>
        <v>0</v>
      </c>
      <c r="BP205" s="198">
        <f t="shared" si="582"/>
        <v>0</v>
      </c>
      <c r="BQ205" s="198">
        <f t="shared" si="582"/>
        <v>0</v>
      </c>
      <c r="BR205" s="195">
        <f t="shared" si="582"/>
        <v>0</v>
      </c>
      <c r="BS205" s="195">
        <f t="shared" si="582"/>
        <v>0</v>
      </c>
      <c r="BT205" s="196">
        <f t="shared" si="582"/>
        <v>0</v>
      </c>
      <c r="BU205" s="195">
        <f t="shared" si="582"/>
        <v>0</v>
      </c>
      <c r="BV205" s="195">
        <f t="shared" si="582"/>
        <v>0</v>
      </c>
      <c r="BW205" s="197">
        <f t="shared" si="582"/>
        <v>0</v>
      </c>
      <c r="BX205" s="195">
        <f t="shared" si="582"/>
        <v>0</v>
      </c>
      <c r="BY205" s="195">
        <f t="shared" si="582"/>
        <v>0</v>
      </c>
      <c r="BZ205" s="197">
        <f t="shared" ref="BZ205:CE205" si="583">SUMIFS(BZ8:BZ167,$F$8:$F$167,"GRÃO",$H$8:$H$167,"MRS",$C8:$C167,"PSN")</f>
        <v>0</v>
      </c>
      <c r="CA205" s="195">
        <f t="shared" si="583"/>
        <v>0</v>
      </c>
      <c r="CB205" s="195">
        <f t="shared" si="583"/>
        <v>0</v>
      </c>
      <c r="CC205" s="197">
        <f t="shared" si="583"/>
        <v>0</v>
      </c>
      <c r="CD205" s="198">
        <f t="shared" si="583"/>
        <v>0</v>
      </c>
      <c r="CE205" s="198">
        <f t="shared" si="583"/>
        <v>0</v>
      </c>
      <c r="EK205" t="s">
        <v>17</v>
      </c>
    </row>
    <row r="206" spans="1:141" x14ac:dyDescent="0.25">
      <c r="A206" s="89" t="str">
        <f t="shared" si="506"/>
        <v>MRS GRÃO PCZMRS</v>
      </c>
      <c r="B206" s="51" t="str">
        <f t="shared" si="575"/>
        <v>N</v>
      </c>
      <c r="C206" s="166" t="s">
        <v>85</v>
      </c>
      <c r="D206" s="177" t="s">
        <v>134</v>
      </c>
      <c r="E206" s="177"/>
      <c r="F206" s="177"/>
      <c r="G206" s="177"/>
      <c r="H206" s="168" t="s">
        <v>17</v>
      </c>
      <c r="I206" s="169">
        <f t="shared" ref="I206:L208" si="584">SUMIFS(I$8:I$167,$F$8:$F$167,"AÇÚCAR",$H$8:$H$167,"MRS")</f>
        <v>2</v>
      </c>
      <c r="J206" s="169">
        <f t="shared" si="584"/>
        <v>44845.125</v>
      </c>
      <c r="K206" s="170">
        <f t="shared" si="584"/>
        <v>0</v>
      </c>
      <c r="L206" s="169">
        <f t="shared" si="584"/>
        <v>-44845.125</v>
      </c>
      <c r="M206" s="169">
        <f>SUMIFS(M$8:M$185,$F$8:$F$185,"AÇÚCAR",$H$8:$H$185,"MRS",$C13:$C190,"Pcz")</f>
        <v>0</v>
      </c>
      <c r="N206" s="171">
        <f t="shared" ref="N206:BY206" si="585">SUMIFS(N8:N167,$F$8:$F$167,"GRÃO",$H$8:$H$167,"MRS",$C8:$C167,"Pcz")</f>
        <v>0</v>
      </c>
      <c r="O206" s="171">
        <f t="shared" si="585"/>
        <v>0</v>
      </c>
      <c r="P206" s="172">
        <f t="shared" si="585"/>
        <v>0</v>
      </c>
      <c r="Q206" s="171">
        <f t="shared" si="585"/>
        <v>0</v>
      </c>
      <c r="R206" s="171">
        <f t="shared" si="585"/>
        <v>0</v>
      </c>
      <c r="S206" s="173">
        <f t="shared" si="585"/>
        <v>0</v>
      </c>
      <c r="T206" s="171">
        <f t="shared" si="585"/>
        <v>0</v>
      </c>
      <c r="U206" s="171">
        <f t="shared" si="585"/>
        <v>0</v>
      </c>
      <c r="V206" s="173">
        <f t="shared" si="585"/>
        <v>0</v>
      </c>
      <c r="W206" s="171">
        <f t="shared" si="585"/>
        <v>0</v>
      </c>
      <c r="X206" s="171">
        <f t="shared" si="585"/>
        <v>0</v>
      </c>
      <c r="Y206" s="173">
        <f t="shared" si="585"/>
        <v>0</v>
      </c>
      <c r="Z206" s="174">
        <f t="shared" si="585"/>
        <v>0</v>
      </c>
      <c r="AA206" s="174">
        <f t="shared" si="585"/>
        <v>0</v>
      </c>
      <c r="AB206" s="175">
        <f t="shared" si="585"/>
        <v>0</v>
      </c>
      <c r="AC206" s="175">
        <f t="shared" si="585"/>
        <v>0</v>
      </c>
      <c r="AD206" s="176">
        <f t="shared" si="585"/>
        <v>0</v>
      </c>
      <c r="AE206" s="175">
        <f t="shared" si="585"/>
        <v>0</v>
      </c>
      <c r="AF206" s="175">
        <f t="shared" si="585"/>
        <v>0</v>
      </c>
      <c r="AG206" s="176">
        <f t="shared" si="585"/>
        <v>0</v>
      </c>
      <c r="AH206" s="175">
        <f t="shared" si="585"/>
        <v>0</v>
      </c>
      <c r="AI206" s="175">
        <f t="shared" si="585"/>
        <v>0</v>
      </c>
      <c r="AJ206" s="176">
        <f t="shared" si="585"/>
        <v>0</v>
      </c>
      <c r="AK206" s="175">
        <f t="shared" si="585"/>
        <v>0</v>
      </c>
      <c r="AL206" s="175">
        <f t="shared" si="585"/>
        <v>0</v>
      </c>
      <c r="AM206" s="176">
        <f t="shared" si="585"/>
        <v>0</v>
      </c>
      <c r="AN206" s="174">
        <f t="shared" si="585"/>
        <v>0</v>
      </c>
      <c r="AO206" s="174">
        <f t="shared" si="585"/>
        <v>0</v>
      </c>
      <c r="AP206" s="171">
        <f t="shared" si="585"/>
        <v>0</v>
      </c>
      <c r="AQ206" s="171">
        <f t="shared" si="585"/>
        <v>0</v>
      </c>
      <c r="AR206" s="172">
        <f t="shared" si="585"/>
        <v>0</v>
      </c>
      <c r="AS206" s="171">
        <f t="shared" si="585"/>
        <v>0</v>
      </c>
      <c r="AT206" s="171">
        <f t="shared" si="585"/>
        <v>0</v>
      </c>
      <c r="AU206" s="173">
        <f t="shared" si="585"/>
        <v>0</v>
      </c>
      <c r="AV206" s="171">
        <f t="shared" si="585"/>
        <v>0</v>
      </c>
      <c r="AW206" s="171">
        <f t="shared" si="585"/>
        <v>0</v>
      </c>
      <c r="AX206" s="173">
        <f t="shared" si="585"/>
        <v>0</v>
      </c>
      <c r="AY206" s="171">
        <f t="shared" si="585"/>
        <v>0</v>
      </c>
      <c r="AZ206" s="171">
        <f t="shared" si="585"/>
        <v>0</v>
      </c>
      <c r="BA206" s="173">
        <f t="shared" si="585"/>
        <v>0</v>
      </c>
      <c r="BB206" s="174">
        <f t="shared" si="585"/>
        <v>0</v>
      </c>
      <c r="BC206" s="174">
        <f t="shared" si="585"/>
        <v>0</v>
      </c>
      <c r="BD206" s="175">
        <f t="shared" si="585"/>
        <v>0</v>
      </c>
      <c r="BE206" s="175">
        <f t="shared" si="585"/>
        <v>0</v>
      </c>
      <c r="BF206" s="176">
        <f t="shared" si="585"/>
        <v>0</v>
      </c>
      <c r="BG206" s="175">
        <f t="shared" si="585"/>
        <v>0</v>
      </c>
      <c r="BH206" s="175">
        <f t="shared" si="585"/>
        <v>0</v>
      </c>
      <c r="BI206" s="176">
        <f t="shared" si="585"/>
        <v>0</v>
      </c>
      <c r="BJ206" s="175">
        <f t="shared" si="585"/>
        <v>0</v>
      </c>
      <c r="BK206" s="175">
        <f t="shared" si="585"/>
        <v>0</v>
      </c>
      <c r="BL206" s="176">
        <f t="shared" si="585"/>
        <v>0</v>
      </c>
      <c r="BM206" s="175">
        <f t="shared" si="585"/>
        <v>0</v>
      </c>
      <c r="BN206" s="175">
        <f t="shared" si="585"/>
        <v>0</v>
      </c>
      <c r="BO206" s="176">
        <f t="shared" si="585"/>
        <v>0</v>
      </c>
      <c r="BP206" s="174">
        <f t="shared" si="585"/>
        <v>0</v>
      </c>
      <c r="BQ206" s="174">
        <f t="shared" si="585"/>
        <v>0</v>
      </c>
      <c r="BR206" s="171">
        <f t="shared" si="585"/>
        <v>0</v>
      </c>
      <c r="BS206" s="171">
        <f t="shared" si="585"/>
        <v>0</v>
      </c>
      <c r="BT206" s="172">
        <f t="shared" si="585"/>
        <v>0</v>
      </c>
      <c r="BU206" s="171">
        <f t="shared" si="585"/>
        <v>0</v>
      </c>
      <c r="BV206" s="171">
        <f t="shared" si="585"/>
        <v>0</v>
      </c>
      <c r="BW206" s="173">
        <f t="shared" si="585"/>
        <v>0</v>
      </c>
      <c r="BX206" s="171">
        <f t="shared" si="585"/>
        <v>0</v>
      </c>
      <c r="BY206" s="171">
        <f t="shared" si="585"/>
        <v>0</v>
      </c>
      <c r="BZ206" s="173">
        <f t="shared" ref="BZ206:CE206" si="586">SUMIFS(BZ8:BZ167,$F$8:$F$167,"GRÃO",$H$8:$H$167,"MRS",$C8:$C167,"Pcz")</f>
        <v>0</v>
      </c>
      <c r="CA206" s="171">
        <f t="shared" si="586"/>
        <v>0</v>
      </c>
      <c r="CB206" s="171">
        <f t="shared" si="586"/>
        <v>0</v>
      </c>
      <c r="CC206" s="173">
        <f t="shared" si="586"/>
        <v>0</v>
      </c>
      <c r="CD206" s="174">
        <f t="shared" si="586"/>
        <v>0</v>
      </c>
      <c r="CE206" s="174">
        <f t="shared" si="586"/>
        <v>0</v>
      </c>
      <c r="EK206" t="s">
        <v>17</v>
      </c>
    </row>
    <row r="207" spans="1:141" x14ac:dyDescent="0.25">
      <c r="A207" s="89" t="str">
        <f t="shared" si="506"/>
        <v>MRS AÇÚCAR PSNMRS</v>
      </c>
      <c r="B207" s="51" t="str">
        <f t="shared" si="575"/>
        <v>N</v>
      </c>
      <c r="C207" s="191" t="s">
        <v>102</v>
      </c>
      <c r="D207" s="167" t="s">
        <v>135</v>
      </c>
      <c r="E207" s="167"/>
      <c r="F207" s="167"/>
      <c r="G207" s="167"/>
      <c r="H207" s="192" t="s">
        <v>17</v>
      </c>
      <c r="I207" s="193">
        <f t="shared" si="584"/>
        <v>2</v>
      </c>
      <c r="J207" s="193">
        <f t="shared" si="584"/>
        <v>44845.125</v>
      </c>
      <c r="K207" s="194">
        <f t="shared" si="584"/>
        <v>0</v>
      </c>
      <c r="L207" s="193">
        <f t="shared" si="584"/>
        <v>-44845.125</v>
      </c>
      <c r="M207" s="193">
        <f>SUMIFS(M$8:M$185,$F$8:$F$185,"AÇÚCAR",$H$8:$H$185,"MRS",$C14:$C191,"PSN")</f>
        <v>0</v>
      </c>
      <c r="N207" s="195">
        <f t="shared" ref="N207:BY207" si="587">SUMIFS(N8:N167,$F$8:$F$167,"AÇÚCAR",$H$8:$H$167,"MRS",$C8:$C167,"PSN")</f>
        <v>0</v>
      </c>
      <c r="O207" s="195">
        <f t="shared" si="587"/>
        <v>0</v>
      </c>
      <c r="P207" s="196">
        <f t="shared" si="587"/>
        <v>0</v>
      </c>
      <c r="Q207" s="195">
        <f t="shared" si="587"/>
        <v>0</v>
      </c>
      <c r="R207" s="195">
        <f t="shared" si="587"/>
        <v>0</v>
      </c>
      <c r="S207" s="197">
        <f t="shared" si="587"/>
        <v>0</v>
      </c>
      <c r="T207" s="195">
        <f t="shared" si="587"/>
        <v>0</v>
      </c>
      <c r="U207" s="195">
        <f t="shared" si="587"/>
        <v>0</v>
      </c>
      <c r="V207" s="197">
        <f t="shared" si="587"/>
        <v>0</v>
      </c>
      <c r="W207" s="195">
        <f t="shared" si="587"/>
        <v>0</v>
      </c>
      <c r="X207" s="195">
        <f t="shared" si="587"/>
        <v>0</v>
      </c>
      <c r="Y207" s="197">
        <f t="shared" si="587"/>
        <v>0</v>
      </c>
      <c r="Z207" s="198">
        <f t="shared" si="587"/>
        <v>0</v>
      </c>
      <c r="AA207" s="198">
        <f t="shared" si="587"/>
        <v>0</v>
      </c>
      <c r="AB207" s="199">
        <f t="shared" si="587"/>
        <v>0</v>
      </c>
      <c r="AC207" s="199">
        <f t="shared" si="587"/>
        <v>0</v>
      </c>
      <c r="AD207" s="200">
        <f t="shared" si="587"/>
        <v>0</v>
      </c>
      <c r="AE207" s="199">
        <f t="shared" si="587"/>
        <v>0</v>
      </c>
      <c r="AF207" s="199">
        <f t="shared" si="587"/>
        <v>0</v>
      </c>
      <c r="AG207" s="200">
        <f t="shared" si="587"/>
        <v>0</v>
      </c>
      <c r="AH207" s="199">
        <f t="shared" si="587"/>
        <v>0</v>
      </c>
      <c r="AI207" s="199">
        <f t="shared" si="587"/>
        <v>0</v>
      </c>
      <c r="AJ207" s="200">
        <f t="shared" si="587"/>
        <v>0</v>
      </c>
      <c r="AK207" s="199">
        <f t="shared" si="587"/>
        <v>0</v>
      </c>
      <c r="AL207" s="199">
        <f t="shared" si="587"/>
        <v>0</v>
      </c>
      <c r="AM207" s="200">
        <f t="shared" si="587"/>
        <v>0</v>
      </c>
      <c r="AN207" s="198">
        <f t="shared" si="587"/>
        <v>0</v>
      </c>
      <c r="AO207" s="198">
        <f t="shared" si="587"/>
        <v>0</v>
      </c>
      <c r="AP207" s="195">
        <f t="shared" si="587"/>
        <v>0</v>
      </c>
      <c r="AQ207" s="195">
        <f t="shared" si="587"/>
        <v>0</v>
      </c>
      <c r="AR207" s="196">
        <f t="shared" si="587"/>
        <v>0</v>
      </c>
      <c r="AS207" s="195">
        <f t="shared" si="587"/>
        <v>0</v>
      </c>
      <c r="AT207" s="195">
        <f t="shared" si="587"/>
        <v>0</v>
      </c>
      <c r="AU207" s="197">
        <f t="shared" si="587"/>
        <v>0</v>
      </c>
      <c r="AV207" s="195">
        <f t="shared" si="587"/>
        <v>0</v>
      </c>
      <c r="AW207" s="195">
        <f t="shared" si="587"/>
        <v>0</v>
      </c>
      <c r="AX207" s="197">
        <f t="shared" si="587"/>
        <v>0</v>
      </c>
      <c r="AY207" s="195">
        <f t="shared" si="587"/>
        <v>0</v>
      </c>
      <c r="AZ207" s="195">
        <f t="shared" si="587"/>
        <v>0</v>
      </c>
      <c r="BA207" s="197">
        <f t="shared" si="587"/>
        <v>0</v>
      </c>
      <c r="BB207" s="198">
        <f t="shared" si="587"/>
        <v>0</v>
      </c>
      <c r="BC207" s="198">
        <f t="shared" si="587"/>
        <v>0</v>
      </c>
      <c r="BD207" s="199">
        <f t="shared" si="587"/>
        <v>0</v>
      </c>
      <c r="BE207" s="199">
        <f t="shared" si="587"/>
        <v>0</v>
      </c>
      <c r="BF207" s="200">
        <f t="shared" si="587"/>
        <v>0</v>
      </c>
      <c r="BG207" s="199">
        <f t="shared" si="587"/>
        <v>0</v>
      </c>
      <c r="BH207" s="199">
        <f t="shared" si="587"/>
        <v>0</v>
      </c>
      <c r="BI207" s="200">
        <f t="shared" si="587"/>
        <v>0</v>
      </c>
      <c r="BJ207" s="199">
        <f t="shared" si="587"/>
        <v>0</v>
      </c>
      <c r="BK207" s="199">
        <f t="shared" si="587"/>
        <v>0</v>
      </c>
      <c r="BL207" s="200">
        <f t="shared" si="587"/>
        <v>0</v>
      </c>
      <c r="BM207" s="199">
        <f t="shared" si="587"/>
        <v>0</v>
      </c>
      <c r="BN207" s="199">
        <f t="shared" si="587"/>
        <v>0</v>
      </c>
      <c r="BO207" s="200">
        <f t="shared" si="587"/>
        <v>0</v>
      </c>
      <c r="BP207" s="198">
        <f t="shared" si="587"/>
        <v>0</v>
      </c>
      <c r="BQ207" s="198">
        <f t="shared" si="587"/>
        <v>0</v>
      </c>
      <c r="BR207" s="195">
        <f t="shared" si="587"/>
        <v>0</v>
      </c>
      <c r="BS207" s="195">
        <f t="shared" si="587"/>
        <v>0</v>
      </c>
      <c r="BT207" s="196">
        <f t="shared" si="587"/>
        <v>0</v>
      </c>
      <c r="BU207" s="195">
        <f t="shared" si="587"/>
        <v>0</v>
      </c>
      <c r="BV207" s="195">
        <f t="shared" si="587"/>
        <v>0</v>
      </c>
      <c r="BW207" s="197">
        <f t="shared" si="587"/>
        <v>0</v>
      </c>
      <c r="BX207" s="195">
        <f t="shared" si="587"/>
        <v>0</v>
      </c>
      <c r="BY207" s="195">
        <f t="shared" si="587"/>
        <v>0</v>
      </c>
      <c r="BZ207" s="197">
        <f t="shared" ref="BZ207:CE207" si="588">SUMIFS(BZ8:BZ167,$F$8:$F$167,"AÇÚCAR",$H$8:$H$167,"MRS",$C8:$C167,"PSN")</f>
        <v>0</v>
      </c>
      <c r="CA207" s="195">
        <f t="shared" si="588"/>
        <v>0</v>
      </c>
      <c r="CB207" s="195">
        <f t="shared" si="588"/>
        <v>0</v>
      </c>
      <c r="CC207" s="197">
        <f t="shared" si="588"/>
        <v>0</v>
      </c>
      <c r="CD207" s="198">
        <f t="shared" si="588"/>
        <v>0</v>
      </c>
      <c r="CE207" s="198">
        <f t="shared" si="588"/>
        <v>0</v>
      </c>
      <c r="EK207" t="s">
        <v>17</v>
      </c>
    </row>
    <row r="208" spans="1:141" x14ac:dyDescent="0.25">
      <c r="A208" s="89" t="str">
        <f t="shared" si="506"/>
        <v>MRS AÇÚCAR PCZMRS</v>
      </c>
      <c r="B208" s="51" t="str">
        <f t="shared" si="575"/>
        <v>N</v>
      </c>
      <c r="C208" s="201" t="s">
        <v>85</v>
      </c>
      <c r="D208" s="202" t="s">
        <v>136</v>
      </c>
      <c r="E208" s="202"/>
      <c r="F208" s="202"/>
      <c r="G208" s="202"/>
      <c r="H208" s="203" t="s">
        <v>17</v>
      </c>
      <c r="I208" s="169">
        <f t="shared" si="584"/>
        <v>2</v>
      </c>
      <c r="J208" s="169">
        <f t="shared" si="584"/>
        <v>44845.125</v>
      </c>
      <c r="K208" s="170">
        <f t="shared" si="584"/>
        <v>0</v>
      </c>
      <c r="L208" s="169">
        <f t="shared" si="584"/>
        <v>-44845.125</v>
      </c>
      <c r="M208" s="169">
        <f>SUMIFS(M$8:M$185,$F$8:$F$185,"AÇÚCAR",$H$8:$H$185,"MRS",$C15:$C192,"Pcz")</f>
        <v>0</v>
      </c>
      <c r="N208" s="171">
        <f t="shared" ref="N208:BY208" si="589">SUMIFS(N8:N167,$F$8:$F$167,"AÇÚCAR",$H$8:$H$167,"MRS",$C8:$C167,"Pcz")</f>
        <v>0</v>
      </c>
      <c r="O208" s="171">
        <f t="shared" si="589"/>
        <v>0</v>
      </c>
      <c r="P208" s="172">
        <f t="shared" si="589"/>
        <v>0</v>
      </c>
      <c r="Q208" s="171">
        <f t="shared" si="589"/>
        <v>0</v>
      </c>
      <c r="R208" s="171">
        <f t="shared" si="589"/>
        <v>0</v>
      </c>
      <c r="S208" s="173">
        <f t="shared" si="589"/>
        <v>0</v>
      </c>
      <c r="T208" s="171">
        <f t="shared" si="589"/>
        <v>0</v>
      </c>
      <c r="U208" s="171">
        <f t="shared" si="589"/>
        <v>0</v>
      </c>
      <c r="V208" s="173">
        <f t="shared" si="589"/>
        <v>0</v>
      </c>
      <c r="W208" s="171">
        <f t="shared" si="589"/>
        <v>0</v>
      </c>
      <c r="X208" s="171">
        <f t="shared" si="589"/>
        <v>0</v>
      </c>
      <c r="Y208" s="173">
        <f t="shared" si="589"/>
        <v>0</v>
      </c>
      <c r="Z208" s="174">
        <f t="shared" si="589"/>
        <v>0</v>
      </c>
      <c r="AA208" s="174">
        <f t="shared" si="589"/>
        <v>0</v>
      </c>
      <c r="AB208" s="175">
        <f t="shared" si="589"/>
        <v>0</v>
      </c>
      <c r="AC208" s="175">
        <f t="shared" si="589"/>
        <v>0</v>
      </c>
      <c r="AD208" s="176">
        <f t="shared" si="589"/>
        <v>0</v>
      </c>
      <c r="AE208" s="175">
        <f t="shared" si="589"/>
        <v>0</v>
      </c>
      <c r="AF208" s="175">
        <f t="shared" si="589"/>
        <v>0</v>
      </c>
      <c r="AG208" s="176">
        <f t="shared" si="589"/>
        <v>0</v>
      </c>
      <c r="AH208" s="175">
        <f t="shared" si="589"/>
        <v>0</v>
      </c>
      <c r="AI208" s="175">
        <f t="shared" si="589"/>
        <v>0</v>
      </c>
      <c r="AJ208" s="176">
        <f t="shared" si="589"/>
        <v>0</v>
      </c>
      <c r="AK208" s="175">
        <f t="shared" si="589"/>
        <v>0</v>
      </c>
      <c r="AL208" s="175">
        <f t="shared" si="589"/>
        <v>0</v>
      </c>
      <c r="AM208" s="176">
        <f t="shared" si="589"/>
        <v>0</v>
      </c>
      <c r="AN208" s="174">
        <f t="shared" si="589"/>
        <v>0</v>
      </c>
      <c r="AO208" s="174">
        <f t="shared" si="589"/>
        <v>0</v>
      </c>
      <c r="AP208" s="171">
        <f t="shared" si="589"/>
        <v>0</v>
      </c>
      <c r="AQ208" s="171">
        <f t="shared" si="589"/>
        <v>0</v>
      </c>
      <c r="AR208" s="172">
        <f t="shared" si="589"/>
        <v>0</v>
      </c>
      <c r="AS208" s="171">
        <f t="shared" si="589"/>
        <v>0</v>
      </c>
      <c r="AT208" s="171">
        <f t="shared" si="589"/>
        <v>0</v>
      </c>
      <c r="AU208" s="173">
        <f t="shared" si="589"/>
        <v>0</v>
      </c>
      <c r="AV208" s="171">
        <f t="shared" si="589"/>
        <v>0</v>
      </c>
      <c r="AW208" s="171">
        <f t="shared" si="589"/>
        <v>0</v>
      </c>
      <c r="AX208" s="173">
        <f t="shared" si="589"/>
        <v>0</v>
      </c>
      <c r="AY208" s="171">
        <f t="shared" si="589"/>
        <v>0</v>
      </c>
      <c r="AZ208" s="171">
        <f t="shared" si="589"/>
        <v>0</v>
      </c>
      <c r="BA208" s="173">
        <f t="shared" si="589"/>
        <v>0</v>
      </c>
      <c r="BB208" s="174">
        <f t="shared" si="589"/>
        <v>0</v>
      </c>
      <c r="BC208" s="174">
        <f t="shared" si="589"/>
        <v>0</v>
      </c>
      <c r="BD208" s="175">
        <f t="shared" si="589"/>
        <v>0</v>
      </c>
      <c r="BE208" s="175">
        <f t="shared" si="589"/>
        <v>0</v>
      </c>
      <c r="BF208" s="176">
        <f t="shared" si="589"/>
        <v>0</v>
      </c>
      <c r="BG208" s="175">
        <f t="shared" si="589"/>
        <v>0</v>
      </c>
      <c r="BH208" s="175">
        <f t="shared" si="589"/>
        <v>0</v>
      </c>
      <c r="BI208" s="176">
        <f t="shared" si="589"/>
        <v>0</v>
      </c>
      <c r="BJ208" s="175">
        <f t="shared" si="589"/>
        <v>0</v>
      </c>
      <c r="BK208" s="175">
        <f t="shared" si="589"/>
        <v>0</v>
      </c>
      <c r="BL208" s="176">
        <f t="shared" si="589"/>
        <v>0</v>
      </c>
      <c r="BM208" s="175">
        <f t="shared" si="589"/>
        <v>0</v>
      </c>
      <c r="BN208" s="175">
        <f t="shared" si="589"/>
        <v>0</v>
      </c>
      <c r="BO208" s="176">
        <f t="shared" si="589"/>
        <v>0</v>
      </c>
      <c r="BP208" s="174">
        <f t="shared" si="589"/>
        <v>0</v>
      </c>
      <c r="BQ208" s="174">
        <f t="shared" si="589"/>
        <v>0</v>
      </c>
      <c r="BR208" s="171">
        <f t="shared" si="589"/>
        <v>0</v>
      </c>
      <c r="BS208" s="171">
        <f t="shared" si="589"/>
        <v>0</v>
      </c>
      <c r="BT208" s="172">
        <f t="shared" si="589"/>
        <v>0</v>
      </c>
      <c r="BU208" s="171">
        <f t="shared" si="589"/>
        <v>0</v>
      </c>
      <c r="BV208" s="171">
        <f t="shared" si="589"/>
        <v>0</v>
      </c>
      <c r="BW208" s="173">
        <f t="shared" si="589"/>
        <v>0</v>
      </c>
      <c r="BX208" s="171">
        <f t="shared" si="589"/>
        <v>0</v>
      </c>
      <c r="BY208" s="171">
        <f t="shared" si="589"/>
        <v>0</v>
      </c>
      <c r="BZ208" s="173">
        <f t="shared" ref="BZ208:CE208" si="590">SUMIFS(BZ8:BZ167,$F$8:$F$167,"AÇÚCAR",$H$8:$H$167,"MRS",$C8:$C167,"Pcz")</f>
        <v>0</v>
      </c>
      <c r="CA208" s="171">
        <f t="shared" si="590"/>
        <v>0</v>
      </c>
      <c r="CB208" s="171">
        <f t="shared" si="590"/>
        <v>0</v>
      </c>
      <c r="CC208" s="173">
        <f t="shared" si="590"/>
        <v>0</v>
      </c>
      <c r="CD208" s="174">
        <f t="shared" si="590"/>
        <v>0</v>
      </c>
      <c r="CE208" s="174">
        <f t="shared" si="590"/>
        <v>0</v>
      </c>
      <c r="EK208" t="s">
        <v>17</v>
      </c>
    </row>
    <row r="209" spans="1:141" x14ac:dyDescent="0.25">
      <c r="A209" s="89" t="str">
        <f t="shared" si="506"/>
        <v>MRS GRAO + ACUCARMRS</v>
      </c>
      <c r="B209" s="51" t="str">
        <f t="shared" si="575"/>
        <v>N</v>
      </c>
      <c r="C209" s="120" t="s">
        <v>93</v>
      </c>
      <c r="D209" s="120" t="s">
        <v>137</v>
      </c>
      <c r="E209" s="122"/>
      <c r="F209" s="122"/>
      <c r="G209" s="121"/>
      <c r="H209" s="123" t="s">
        <v>17</v>
      </c>
      <c r="I209" s="178">
        <f>SUM(I207:I208)</f>
        <v>4</v>
      </c>
      <c r="J209" s="123">
        <f>SUM(J207:J208)</f>
        <v>89690.25</v>
      </c>
      <c r="K209" s="123">
        <f>SUM(K207:K208)</f>
        <v>0</v>
      </c>
      <c r="L209" s="123">
        <f>SUM(L207:L208)</f>
        <v>-89690.25</v>
      </c>
      <c r="M209" s="123">
        <f t="shared" ref="M209:BX209" si="591">SUM(M205:M208)</f>
        <v>0</v>
      </c>
      <c r="N209" s="179">
        <f t="shared" si="591"/>
        <v>0</v>
      </c>
      <c r="O209" s="180">
        <f t="shared" si="591"/>
        <v>0</v>
      </c>
      <c r="P209" s="181">
        <f t="shared" si="591"/>
        <v>0</v>
      </c>
      <c r="Q209" s="182">
        <f t="shared" si="591"/>
        <v>0</v>
      </c>
      <c r="R209" s="183">
        <f t="shared" si="591"/>
        <v>0</v>
      </c>
      <c r="S209" s="181">
        <f t="shared" si="591"/>
        <v>0</v>
      </c>
      <c r="T209" s="182">
        <f t="shared" si="591"/>
        <v>0</v>
      </c>
      <c r="U209" s="183">
        <f t="shared" si="591"/>
        <v>0</v>
      </c>
      <c r="V209" s="181">
        <f t="shared" si="591"/>
        <v>0</v>
      </c>
      <c r="W209" s="182">
        <f t="shared" si="591"/>
        <v>0</v>
      </c>
      <c r="X209" s="183">
        <f t="shared" si="591"/>
        <v>0</v>
      </c>
      <c r="Y209" s="181">
        <f t="shared" si="591"/>
        <v>0</v>
      </c>
      <c r="Z209" s="181">
        <f t="shared" si="591"/>
        <v>0</v>
      </c>
      <c r="AA209" s="181">
        <f t="shared" si="591"/>
        <v>0</v>
      </c>
      <c r="AB209" s="186">
        <f t="shared" si="591"/>
        <v>0</v>
      </c>
      <c r="AC209" s="187">
        <f t="shared" si="591"/>
        <v>0</v>
      </c>
      <c r="AD209" s="188">
        <f t="shared" si="591"/>
        <v>0</v>
      </c>
      <c r="AE209" s="186">
        <f t="shared" si="591"/>
        <v>0</v>
      </c>
      <c r="AF209" s="187">
        <f t="shared" si="591"/>
        <v>0</v>
      </c>
      <c r="AG209" s="188">
        <f t="shared" si="591"/>
        <v>0</v>
      </c>
      <c r="AH209" s="186">
        <f t="shared" si="591"/>
        <v>0</v>
      </c>
      <c r="AI209" s="187">
        <f t="shared" si="591"/>
        <v>0</v>
      </c>
      <c r="AJ209" s="188">
        <f t="shared" si="591"/>
        <v>0</v>
      </c>
      <c r="AK209" s="186">
        <f t="shared" si="591"/>
        <v>0</v>
      </c>
      <c r="AL209" s="187">
        <f t="shared" si="591"/>
        <v>0</v>
      </c>
      <c r="AM209" s="188">
        <f t="shared" si="591"/>
        <v>0</v>
      </c>
      <c r="AN209" s="188">
        <f t="shared" si="591"/>
        <v>0</v>
      </c>
      <c r="AO209" s="188">
        <f t="shared" si="591"/>
        <v>0</v>
      </c>
      <c r="AP209" s="179">
        <f t="shared" si="591"/>
        <v>0</v>
      </c>
      <c r="AQ209" s="180">
        <f t="shared" si="591"/>
        <v>0</v>
      </c>
      <c r="AR209" s="181">
        <f t="shared" si="591"/>
        <v>0</v>
      </c>
      <c r="AS209" s="179">
        <f t="shared" si="591"/>
        <v>0</v>
      </c>
      <c r="AT209" s="180">
        <f t="shared" si="591"/>
        <v>0</v>
      </c>
      <c r="AU209" s="181">
        <f t="shared" si="591"/>
        <v>0</v>
      </c>
      <c r="AV209" s="179">
        <f t="shared" si="591"/>
        <v>0</v>
      </c>
      <c r="AW209" s="180">
        <f t="shared" si="591"/>
        <v>0</v>
      </c>
      <c r="AX209" s="181">
        <f t="shared" si="591"/>
        <v>0</v>
      </c>
      <c r="AY209" s="179">
        <f t="shared" si="591"/>
        <v>0</v>
      </c>
      <c r="AZ209" s="180">
        <f t="shared" si="591"/>
        <v>0</v>
      </c>
      <c r="BA209" s="181">
        <f t="shared" si="591"/>
        <v>0</v>
      </c>
      <c r="BB209" s="181">
        <f t="shared" si="591"/>
        <v>0</v>
      </c>
      <c r="BC209" s="181">
        <f t="shared" si="591"/>
        <v>0</v>
      </c>
      <c r="BD209" s="186">
        <f t="shared" si="591"/>
        <v>0</v>
      </c>
      <c r="BE209" s="187">
        <f t="shared" si="591"/>
        <v>0</v>
      </c>
      <c r="BF209" s="188">
        <f t="shared" si="591"/>
        <v>0</v>
      </c>
      <c r="BG209" s="186">
        <f t="shared" si="591"/>
        <v>0</v>
      </c>
      <c r="BH209" s="187">
        <f t="shared" si="591"/>
        <v>0</v>
      </c>
      <c r="BI209" s="188">
        <f t="shared" si="591"/>
        <v>0</v>
      </c>
      <c r="BJ209" s="186">
        <f t="shared" si="591"/>
        <v>0</v>
      </c>
      <c r="BK209" s="187">
        <f t="shared" si="591"/>
        <v>0</v>
      </c>
      <c r="BL209" s="188">
        <f t="shared" si="591"/>
        <v>0</v>
      </c>
      <c r="BM209" s="186">
        <f t="shared" si="591"/>
        <v>0</v>
      </c>
      <c r="BN209" s="187">
        <f t="shared" si="591"/>
        <v>0</v>
      </c>
      <c r="BO209" s="188">
        <f t="shared" si="591"/>
        <v>0</v>
      </c>
      <c r="BP209" s="188">
        <f t="shared" si="591"/>
        <v>0</v>
      </c>
      <c r="BQ209" s="188">
        <f t="shared" si="591"/>
        <v>0</v>
      </c>
      <c r="BR209" s="179">
        <f t="shared" si="591"/>
        <v>0</v>
      </c>
      <c r="BS209" s="180">
        <f t="shared" si="591"/>
        <v>0</v>
      </c>
      <c r="BT209" s="181">
        <f t="shared" si="591"/>
        <v>0</v>
      </c>
      <c r="BU209" s="179">
        <f t="shared" si="591"/>
        <v>0</v>
      </c>
      <c r="BV209" s="180">
        <f t="shared" si="591"/>
        <v>0</v>
      </c>
      <c r="BW209" s="181">
        <f t="shared" si="591"/>
        <v>0</v>
      </c>
      <c r="BX209" s="179">
        <f t="shared" si="591"/>
        <v>0</v>
      </c>
      <c r="BY209" s="180">
        <f t="shared" ref="BY209:CE209" si="592">SUM(BY205:BY208)</f>
        <v>0</v>
      </c>
      <c r="BZ209" s="181">
        <f t="shared" si="592"/>
        <v>0</v>
      </c>
      <c r="CA209" s="179">
        <f t="shared" si="592"/>
        <v>0</v>
      </c>
      <c r="CB209" s="180">
        <f t="shared" si="592"/>
        <v>0</v>
      </c>
      <c r="CC209" s="181">
        <f t="shared" si="592"/>
        <v>0</v>
      </c>
      <c r="CD209" s="181">
        <f t="shared" si="592"/>
        <v>0</v>
      </c>
      <c r="CE209" s="181">
        <f t="shared" si="592"/>
        <v>0</v>
      </c>
      <c r="EK209" t="s">
        <v>17</v>
      </c>
    </row>
    <row r="210" spans="1:141" x14ac:dyDescent="0.25">
      <c r="A210" s="89" t="str">
        <f t="shared" si="506"/>
        <v>MRS CELULOSE PSNMRS</v>
      </c>
      <c r="B210" s="51" t="str">
        <f t="shared" si="575"/>
        <v>N</v>
      </c>
      <c r="C210" s="204" t="s">
        <v>102</v>
      </c>
      <c r="D210" s="190" t="s">
        <v>138</v>
      </c>
      <c r="E210" s="190" t="s">
        <v>53</v>
      </c>
      <c r="F210" s="190"/>
      <c r="G210" s="190"/>
      <c r="H210" s="205" t="s">
        <v>17</v>
      </c>
      <c r="I210" s="169">
        <f>SUM(SUMIF($EH$7:$EH$167,"ACG M.DIREITAX LARGA",I$7:I$167),SUMIF($EH$7:$EH$167,"ACG M.ESQUERDA LARGA",I$7:I$167))</f>
        <v>0</v>
      </c>
      <c r="J210" s="169">
        <f>SUM(SUMIF($EH$7:$EH$167,"ACG M.DIREITAX LARGA",J$7:J$167),SUMIF($EH$7:$EH$167,"ACG M.ESQUERDA LARGA",J$7:J$167))</f>
        <v>0</v>
      </c>
      <c r="K210" s="170">
        <f>SUM(SUMIF($EH$7:$EH$167,"ACG M.DIREITAX LARGA",K$7:K$167),SUMIF($EH$7:$EH$167,"ACG M.ESQUERDA LARGA",K$7:K$167))</f>
        <v>0</v>
      </c>
      <c r="L210" s="169">
        <f>SUM(SUMIF($EH$7:$EH$167,"ACG M.DIREITAX LARGA",L$7:L$167),SUMIF($EH$7:$EH$167,"ACG M.ESQUERDA LARGA",L$7:L$167))</f>
        <v>0</v>
      </c>
      <c r="M210" s="169">
        <f>SUM(SUMIF($EH$7:$EH$167,"ACG M.DIREITAX LARGA",M$7:M$167),SUMIF($EH$7:$EH$167,"ACG M.ESQUERDA LARGA",M$7:M$167))</f>
        <v>0</v>
      </c>
      <c r="N210" s="171">
        <f t="shared" ref="N210:BY210" si="593">N169</f>
        <v>0</v>
      </c>
      <c r="O210" s="171">
        <f t="shared" si="593"/>
        <v>0</v>
      </c>
      <c r="P210" s="172">
        <f t="shared" si="593"/>
        <v>0</v>
      </c>
      <c r="Q210" s="171">
        <f t="shared" si="593"/>
        <v>0</v>
      </c>
      <c r="R210" s="171">
        <f t="shared" si="593"/>
        <v>0</v>
      </c>
      <c r="S210" s="173">
        <f t="shared" si="593"/>
        <v>0</v>
      </c>
      <c r="T210" s="171">
        <f t="shared" si="593"/>
        <v>0</v>
      </c>
      <c r="U210" s="171">
        <f t="shared" si="593"/>
        <v>0</v>
      </c>
      <c r="V210" s="173">
        <f t="shared" si="593"/>
        <v>0</v>
      </c>
      <c r="W210" s="171">
        <f t="shared" si="593"/>
        <v>0</v>
      </c>
      <c r="X210" s="171">
        <f t="shared" si="593"/>
        <v>0</v>
      </c>
      <c r="Y210" s="173">
        <f t="shared" si="593"/>
        <v>0</v>
      </c>
      <c r="Z210" s="174">
        <f t="shared" si="593"/>
        <v>0</v>
      </c>
      <c r="AA210" s="174">
        <f t="shared" si="593"/>
        <v>0</v>
      </c>
      <c r="AB210" s="175">
        <f t="shared" si="593"/>
        <v>0</v>
      </c>
      <c r="AC210" s="175">
        <f t="shared" si="593"/>
        <v>0</v>
      </c>
      <c r="AD210" s="176">
        <f t="shared" si="593"/>
        <v>0</v>
      </c>
      <c r="AE210" s="175">
        <f t="shared" si="593"/>
        <v>0</v>
      </c>
      <c r="AF210" s="175">
        <f t="shared" si="593"/>
        <v>0</v>
      </c>
      <c r="AG210" s="176">
        <f t="shared" si="593"/>
        <v>0</v>
      </c>
      <c r="AH210" s="175">
        <f t="shared" si="593"/>
        <v>0</v>
      </c>
      <c r="AI210" s="189">
        <f t="shared" si="593"/>
        <v>0</v>
      </c>
      <c r="AJ210" s="176">
        <f t="shared" si="593"/>
        <v>0</v>
      </c>
      <c r="AK210" s="175">
        <f t="shared" si="593"/>
        <v>0</v>
      </c>
      <c r="AL210" s="175">
        <f t="shared" si="593"/>
        <v>0</v>
      </c>
      <c r="AM210" s="176">
        <f t="shared" si="593"/>
        <v>0</v>
      </c>
      <c r="AN210" s="174">
        <f t="shared" si="593"/>
        <v>0</v>
      </c>
      <c r="AO210" s="174">
        <f t="shared" si="593"/>
        <v>0</v>
      </c>
      <c r="AP210" s="171">
        <f t="shared" si="593"/>
        <v>0</v>
      </c>
      <c r="AQ210" s="171">
        <f t="shared" si="593"/>
        <v>0</v>
      </c>
      <c r="AR210" s="172">
        <f t="shared" si="593"/>
        <v>0</v>
      </c>
      <c r="AS210" s="171">
        <f t="shared" si="593"/>
        <v>0</v>
      </c>
      <c r="AT210" s="171">
        <f t="shared" si="593"/>
        <v>0</v>
      </c>
      <c r="AU210" s="173">
        <f t="shared" si="593"/>
        <v>0</v>
      </c>
      <c r="AV210" s="171">
        <f t="shared" si="593"/>
        <v>0</v>
      </c>
      <c r="AW210" s="171">
        <f t="shared" si="593"/>
        <v>0</v>
      </c>
      <c r="AX210" s="173">
        <f t="shared" si="593"/>
        <v>0</v>
      </c>
      <c r="AY210" s="171">
        <f t="shared" si="593"/>
        <v>0</v>
      </c>
      <c r="AZ210" s="171">
        <f t="shared" si="593"/>
        <v>0</v>
      </c>
      <c r="BA210" s="173">
        <f t="shared" si="593"/>
        <v>0</v>
      </c>
      <c r="BB210" s="174">
        <f t="shared" si="593"/>
        <v>0</v>
      </c>
      <c r="BC210" s="174">
        <f t="shared" si="593"/>
        <v>0</v>
      </c>
      <c r="BD210" s="175">
        <f t="shared" si="593"/>
        <v>0</v>
      </c>
      <c r="BE210" s="175">
        <f t="shared" si="593"/>
        <v>0</v>
      </c>
      <c r="BF210" s="176">
        <f t="shared" si="593"/>
        <v>0</v>
      </c>
      <c r="BG210" s="175">
        <f t="shared" si="593"/>
        <v>0</v>
      </c>
      <c r="BH210" s="175">
        <f t="shared" si="593"/>
        <v>0</v>
      </c>
      <c r="BI210" s="176">
        <f t="shared" si="593"/>
        <v>0</v>
      </c>
      <c r="BJ210" s="175">
        <f t="shared" si="593"/>
        <v>0</v>
      </c>
      <c r="BK210" s="175">
        <f t="shared" si="593"/>
        <v>0</v>
      </c>
      <c r="BL210" s="176">
        <f t="shared" si="593"/>
        <v>0</v>
      </c>
      <c r="BM210" s="175">
        <f t="shared" si="593"/>
        <v>0</v>
      </c>
      <c r="BN210" s="175">
        <f t="shared" si="593"/>
        <v>0</v>
      </c>
      <c r="BO210" s="176">
        <f t="shared" si="593"/>
        <v>0</v>
      </c>
      <c r="BP210" s="174">
        <f t="shared" si="593"/>
        <v>0</v>
      </c>
      <c r="BQ210" s="174">
        <f t="shared" si="593"/>
        <v>0</v>
      </c>
      <c r="BR210" s="171">
        <f t="shared" si="593"/>
        <v>0</v>
      </c>
      <c r="BS210" s="171">
        <f t="shared" si="593"/>
        <v>0</v>
      </c>
      <c r="BT210" s="172">
        <f t="shared" si="593"/>
        <v>0</v>
      </c>
      <c r="BU210" s="171">
        <f t="shared" si="593"/>
        <v>0</v>
      </c>
      <c r="BV210" s="171">
        <f t="shared" si="593"/>
        <v>0</v>
      </c>
      <c r="BW210" s="173">
        <f t="shared" si="593"/>
        <v>0</v>
      </c>
      <c r="BX210" s="171">
        <f t="shared" si="593"/>
        <v>0</v>
      </c>
      <c r="BY210" s="171">
        <f t="shared" si="593"/>
        <v>0</v>
      </c>
      <c r="BZ210" s="173">
        <f t="shared" ref="BZ210:CE210" si="594">BZ169</f>
        <v>0</v>
      </c>
      <c r="CA210" s="171">
        <f t="shared" si="594"/>
        <v>0</v>
      </c>
      <c r="CB210" s="171">
        <f t="shared" si="594"/>
        <v>0</v>
      </c>
      <c r="CC210" s="173">
        <f t="shared" si="594"/>
        <v>0</v>
      </c>
      <c r="CD210" s="174">
        <f t="shared" si="594"/>
        <v>0</v>
      </c>
      <c r="CE210" s="174">
        <f t="shared" si="594"/>
        <v>0</v>
      </c>
      <c r="EK210" t="s">
        <v>17</v>
      </c>
    </row>
    <row r="211" spans="1:141" x14ac:dyDescent="0.25">
      <c r="A211" s="89" t="str">
        <f t="shared" si="506"/>
        <v>BRACELLMRS</v>
      </c>
      <c r="B211" s="51" t="str">
        <f t="shared" si="575"/>
        <v>N</v>
      </c>
      <c r="C211" s="120" t="s">
        <v>93</v>
      </c>
      <c r="D211" s="120" t="s">
        <v>112</v>
      </c>
      <c r="E211" s="122"/>
      <c r="F211" s="122"/>
      <c r="G211" s="121"/>
      <c r="H211" s="123" t="s">
        <v>17</v>
      </c>
      <c r="I211" s="178">
        <f>SUMIF($EE$7:$EE$167,"BE",I$7:I$167)</f>
        <v>0</v>
      </c>
      <c r="J211" s="123">
        <f>SUMIF($EE$7:$EE$167,"BE",J$7:J$167)</f>
        <v>0</v>
      </c>
      <c r="K211" s="123">
        <f>SUMIF($EE$7:$EE$167,"BE",K$7:K$167)</f>
        <v>0</v>
      </c>
      <c r="L211" s="123">
        <f>IF(K211="","",K211-J211)</f>
        <v>0</v>
      </c>
      <c r="M211" s="123">
        <f>SUMIF($EE$7:$EE$167,"SUZANO",M$7:M$167)</f>
        <v>0</v>
      </c>
      <c r="N211" s="179">
        <f t="shared" ref="N211:BY211" si="595">N210</f>
        <v>0</v>
      </c>
      <c r="O211" s="180">
        <f t="shared" si="595"/>
        <v>0</v>
      </c>
      <c r="P211" s="181">
        <f t="shared" si="595"/>
        <v>0</v>
      </c>
      <c r="Q211" s="182">
        <f t="shared" si="595"/>
        <v>0</v>
      </c>
      <c r="R211" s="183">
        <f t="shared" si="595"/>
        <v>0</v>
      </c>
      <c r="S211" s="181">
        <f t="shared" si="595"/>
        <v>0</v>
      </c>
      <c r="T211" s="182">
        <f t="shared" si="595"/>
        <v>0</v>
      </c>
      <c r="U211" s="183">
        <f t="shared" si="595"/>
        <v>0</v>
      </c>
      <c r="V211" s="181">
        <f t="shared" si="595"/>
        <v>0</v>
      </c>
      <c r="W211" s="182">
        <f t="shared" si="595"/>
        <v>0</v>
      </c>
      <c r="X211" s="183">
        <f t="shared" si="595"/>
        <v>0</v>
      </c>
      <c r="Y211" s="181">
        <f t="shared" si="595"/>
        <v>0</v>
      </c>
      <c r="Z211" s="181">
        <f t="shared" si="595"/>
        <v>0</v>
      </c>
      <c r="AA211" s="181">
        <f t="shared" si="595"/>
        <v>0</v>
      </c>
      <c r="AB211" s="186">
        <f t="shared" si="595"/>
        <v>0</v>
      </c>
      <c r="AC211" s="187">
        <f t="shared" si="595"/>
        <v>0</v>
      </c>
      <c r="AD211" s="188">
        <f t="shared" si="595"/>
        <v>0</v>
      </c>
      <c r="AE211" s="186">
        <f t="shared" si="595"/>
        <v>0</v>
      </c>
      <c r="AF211" s="187">
        <f t="shared" si="595"/>
        <v>0</v>
      </c>
      <c r="AG211" s="188">
        <f t="shared" si="595"/>
        <v>0</v>
      </c>
      <c r="AH211" s="186">
        <f t="shared" si="595"/>
        <v>0</v>
      </c>
      <c r="AI211" s="187">
        <f t="shared" si="595"/>
        <v>0</v>
      </c>
      <c r="AJ211" s="188">
        <f t="shared" si="595"/>
        <v>0</v>
      </c>
      <c r="AK211" s="186">
        <f t="shared" si="595"/>
        <v>0</v>
      </c>
      <c r="AL211" s="187">
        <f t="shared" si="595"/>
        <v>0</v>
      </c>
      <c r="AM211" s="188">
        <f t="shared" si="595"/>
        <v>0</v>
      </c>
      <c r="AN211" s="188">
        <f t="shared" si="595"/>
        <v>0</v>
      </c>
      <c r="AO211" s="188">
        <f t="shared" si="595"/>
        <v>0</v>
      </c>
      <c r="AP211" s="179">
        <f t="shared" si="595"/>
        <v>0</v>
      </c>
      <c r="AQ211" s="180">
        <f t="shared" si="595"/>
        <v>0</v>
      </c>
      <c r="AR211" s="181">
        <f t="shared" si="595"/>
        <v>0</v>
      </c>
      <c r="AS211" s="179">
        <f t="shared" si="595"/>
        <v>0</v>
      </c>
      <c r="AT211" s="180">
        <f t="shared" si="595"/>
        <v>0</v>
      </c>
      <c r="AU211" s="181">
        <f t="shared" si="595"/>
        <v>0</v>
      </c>
      <c r="AV211" s="179">
        <f t="shared" si="595"/>
        <v>0</v>
      </c>
      <c r="AW211" s="180">
        <f t="shared" si="595"/>
        <v>0</v>
      </c>
      <c r="AX211" s="181">
        <f t="shared" si="595"/>
        <v>0</v>
      </c>
      <c r="AY211" s="179">
        <f t="shared" si="595"/>
        <v>0</v>
      </c>
      <c r="AZ211" s="180">
        <f t="shared" si="595"/>
        <v>0</v>
      </c>
      <c r="BA211" s="181">
        <f t="shared" si="595"/>
        <v>0</v>
      </c>
      <c r="BB211" s="181">
        <f t="shared" si="595"/>
        <v>0</v>
      </c>
      <c r="BC211" s="181">
        <f t="shared" si="595"/>
        <v>0</v>
      </c>
      <c r="BD211" s="186">
        <f t="shared" si="595"/>
        <v>0</v>
      </c>
      <c r="BE211" s="187">
        <f t="shared" si="595"/>
        <v>0</v>
      </c>
      <c r="BF211" s="188">
        <f t="shared" si="595"/>
        <v>0</v>
      </c>
      <c r="BG211" s="186">
        <f t="shared" si="595"/>
        <v>0</v>
      </c>
      <c r="BH211" s="187">
        <f t="shared" si="595"/>
        <v>0</v>
      </c>
      <c r="BI211" s="188">
        <f t="shared" si="595"/>
        <v>0</v>
      </c>
      <c r="BJ211" s="186">
        <f t="shared" si="595"/>
        <v>0</v>
      </c>
      <c r="BK211" s="187">
        <f t="shared" si="595"/>
        <v>0</v>
      </c>
      <c r="BL211" s="188">
        <f t="shared" si="595"/>
        <v>0</v>
      </c>
      <c r="BM211" s="186">
        <f t="shared" si="595"/>
        <v>0</v>
      </c>
      <c r="BN211" s="187">
        <f t="shared" si="595"/>
        <v>0</v>
      </c>
      <c r="BO211" s="188">
        <f t="shared" si="595"/>
        <v>0</v>
      </c>
      <c r="BP211" s="188">
        <f t="shared" si="595"/>
        <v>0</v>
      </c>
      <c r="BQ211" s="188">
        <f t="shared" si="595"/>
        <v>0</v>
      </c>
      <c r="BR211" s="179">
        <f t="shared" si="595"/>
        <v>0</v>
      </c>
      <c r="BS211" s="180">
        <f t="shared" si="595"/>
        <v>0</v>
      </c>
      <c r="BT211" s="181">
        <f t="shared" si="595"/>
        <v>0</v>
      </c>
      <c r="BU211" s="179">
        <f t="shared" si="595"/>
        <v>0</v>
      </c>
      <c r="BV211" s="180">
        <f t="shared" si="595"/>
        <v>0</v>
      </c>
      <c r="BW211" s="181">
        <f t="shared" si="595"/>
        <v>0</v>
      </c>
      <c r="BX211" s="179">
        <f t="shared" si="595"/>
        <v>0</v>
      </c>
      <c r="BY211" s="180">
        <f t="shared" si="595"/>
        <v>0</v>
      </c>
      <c r="BZ211" s="181">
        <f t="shared" ref="BZ211:CE211" si="596">BZ210</f>
        <v>0</v>
      </c>
      <c r="CA211" s="179">
        <f t="shared" si="596"/>
        <v>0</v>
      </c>
      <c r="CB211" s="180">
        <f t="shared" si="596"/>
        <v>0</v>
      </c>
      <c r="CC211" s="181">
        <f t="shared" si="596"/>
        <v>0</v>
      </c>
      <c r="CD211" s="181">
        <f t="shared" si="596"/>
        <v>0</v>
      </c>
      <c r="CE211" s="181">
        <f t="shared" si="596"/>
        <v>0</v>
      </c>
      <c r="EK211" t="s">
        <v>17</v>
      </c>
    </row>
    <row r="212" spans="1:141" x14ac:dyDescent="0.25">
      <c r="A212" s="89" t="str">
        <f t="shared" si="506"/>
        <v>GERAL FERROVIASFERRO</v>
      </c>
      <c r="B212" s="51" t="str">
        <f t="shared" si="575"/>
        <v>N</v>
      </c>
      <c r="C212" s="120" t="s">
        <v>93</v>
      </c>
      <c r="D212" s="120" t="s">
        <v>139</v>
      </c>
      <c r="E212" s="122"/>
      <c r="F212" s="122"/>
      <c r="G212" s="121"/>
      <c r="H212" s="123" t="s">
        <v>3</v>
      </c>
      <c r="I212" s="178">
        <f>SUMIF($EE$7:$EE$167,"RUMO",I$7:I$167)+SUMIF($EE$7:$EE$167,"MRS",I$7:I$167)+SUMIF($EE$7:$EE$167,"VLI",I$7:I$167)</f>
        <v>1528</v>
      </c>
      <c r="J212" s="123">
        <f>SUMIF($EE$7:$EE$167,"RUMO",J$7:J$167)+SUMIF($EE$7:$EE$167,"MRS",J$7:J$167)+SUMIF($EE$7:$EE$167,"VLI",J$7:J$167)</f>
        <v>225571.54166666666</v>
      </c>
      <c r="K212" s="123">
        <f>SUMIF($EE$7:$EE$167,"RUMO",K$7:K$167)+SUMIF($EE$7:$EE$167,"MRS",K$7:K$167)+SUMIF($EE$7:$EE$167,"VLI",K$7:K$167)</f>
        <v>0</v>
      </c>
      <c r="L212" s="123">
        <f>SUMIF($EE$7:$EE$167,"RUMO",L$7:L$167)+SUMIF($EE$7:$EE$167,"MRS",L$7:L$167)+SUMIF($EE$7:$EE$167,"VLI",L$7:L$167)</f>
        <v>-225571.54166666666</v>
      </c>
      <c r="M212" s="123">
        <f>SUM(M205:M208)</f>
        <v>0</v>
      </c>
      <c r="N212" s="179">
        <f t="shared" ref="N212:AS212" si="597">SUMIF($EE$7:$EE$175,"RUMO",N$7:N$175)+SUMIF($EE$7:$EE$175,"MRS",N$7:N$175)+SUMIF($EE$7:$EE$175,"VLI",N$7:N$175)</f>
        <v>0</v>
      </c>
      <c r="O212" s="180">
        <f t="shared" si="597"/>
        <v>0</v>
      </c>
      <c r="P212" s="181">
        <f t="shared" si="597"/>
        <v>0</v>
      </c>
      <c r="Q212" s="182">
        <f t="shared" si="597"/>
        <v>0</v>
      </c>
      <c r="R212" s="182">
        <f t="shared" si="597"/>
        <v>0</v>
      </c>
      <c r="S212" s="181">
        <f t="shared" si="597"/>
        <v>0</v>
      </c>
      <c r="T212" s="182">
        <f t="shared" si="597"/>
        <v>0</v>
      </c>
      <c r="U212" s="183">
        <f t="shared" si="597"/>
        <v>0</v>
      </c>
      <c r="V212" s="181">
        <f t="shared" si="597"/>
        <v>0</v>
      </c>
      <c r="W212" s="182">
        <f t="shared" si="597"/>
        <v>0</v>
      </c>
      <c r="X212" s="183">
        <f t="shared" si="597"/>
        <v>0</v>
      </c>
      <c r="Y212" s="181">
        <f t="shared" si="597"/>
        <v>0</v>
      </c>
      <c r="Z212" s="181">
        <f t="shared" si="597"/>
        <v>0</v>
      </c>
      <c r="AA212" s="181">
        <f t="shared" si="597"/>
        <v>0</v>
      </c>
      <c r="AB212" s="186">
        <f t="shared" si="597"/>
        <v>0</v>
      </c>
      <c r="AC212" s="187">
        <f t="shared" si="597"/>
        <v>0</v>
      </c>
      <c r="AD212" s="188">
        <f t="shared" si="597"/>
        <v>0</v>
      </c>
      <c r="AE212" s="186">
        <f t="shared" si="597"/>
        <v>0</v>
      </c>
      <c r="AF212" s="187">
        <f t="shared" si="597"/>
        <v>0</v>
      </c>
      <c r="AG212" s="188">
        <f t="shared" si="597"/>
        <v>0</v>
      </c>
      <c r="AH212" s="186">
        <f t="shared" si="597"/>
        <v>0</v>
      </c>
      <c r="AI212" s="187">
        <f t="shared" si="597"/>
        <v>0</v>
      </c>
      <c r="AJ212" s="188">
        <f t="shared" si="597"/>
        <v>0</v>
      </c>
      <c r="AK212" s="186">
        <f t="shared" si="597"/>
        <v>0</v>
      </c>
      <c r="AL212" s="187">
        <f t="shared" si="597"/>
        <v>0</v>
      </c>
      <c r="AM212" s="188">
        <f t="shared" si="597"/>
        <v>0</v>
      </c>
      <c r="AN212" s="188">
        <f t="shared" si="597"/>
        <v>0</v>
      </c>
      <c r="AO212" s="188">
        <f t="shared" si="597"/>
        <v>0</v>
      </c>
      <c r="AP212" s="179">
        <f t="shared" si="597"/>
        <v>0</v>
      </c>
      <c r="AQ212" s="180">
        <f t="shared" si="597"/>
        <v>0</v>
      </c>
      <c r="AR212" s="181">
        <f t="shared" si="597"/>
        <v>0</v>
      </c>
      <c r="AS212" s="179">
        <f t="shared" si="597"/>
        <v>0</v>
      </c>
      <c r="AT212" s="180">
        <f t="shared" ref="AT212:BY212" si="598">SUMIF($EE$7:$EE$175,"RUMO",AT$7:AT$175)+SUMIF($EE$7:$EE$175,"MRS",AT$7:AT$175)+SUMIF($EE$7:$EE$175,"VLI",AT$7:AT$175)</f>
        <v>0</v>
      </c>
      <c r="AU212" s="181">
        <f t="shared" si="598"/>
        <v>0</v>
      </c>
      <c r="AV212" s="179">
        <f t="shared" si="598"/>
        <v>0</v>
      </c>
      <c r="AW212" s="180">
        <f t="shared" si="598"/>
        <v>0</v>
      </c>
      <c r="AX212" s="181">
        <f t="shared" si="598"/>
        <v>0</v>
      </c>
      <c r="AY212" s="179">
        <f t="shared" si="598"/>
        <v>0</v>
      </c>
      <c r="AZ212" s="180">
        <f t="shared" si="598"/>
        <v>0</v>
      </c>
      <c r="BA212" s="181">
        <f t="shared" si="598"/>
        <v>0</v>
      </c>
      <c r="BB212" s="181">
        <f t="shared" si="598"/>
        <v>0</v>
      </c>
      <c r="BC212" s="181">
        <f t="shared" si="598"/>
        <v>0</v>
      </c>
      <c r="BD212" s="186">
        <f t="shared" si="598"/>
        <v>0</v>
      </c>
      <c r="BE212" s="187">
        <f t="shared" si="598"/>
        <v>0</v>
      </c>
      <c r="BF212" s="188">
        <f t="shared" si="598"/>
        <v>0</v>
      </c>
      <c r="BG212" s="186">
        <f t="shared" si="598"/>
        <v>0</v>
      </c>
      <c r="BH212" s="187">
        <f t="shared" si="598"/>
        <v>0</v>
      </c>
      <c r="BI212" s="188">
        <f t="shared" si="598"/>
        <v>0</v>
      </c>
      <c r="BJ212" s="186">
        <f t="shared" si="598"/>
        <v>0</v>
      </c>
      <c r="BK212" s="187">
        <f t="shared" si="598"/>
        <v>0</v>
      </c>
      <c r="BL212" s="188">
        <f t="shared" si="598"/>
        <v>0</v>
      </c>
      <c r="BM212" s="186">
        <f t="shared" si="598"/>
        <v>0</v>
      </c>
      <c r="BN212" s="187">
        <f t="shared" si="598"/>
        <v>0</v>
      </c>
      <c r="BO212" s="188">
        <f t="shared" si="598"/>
        <v>0</v>
      </c>
      <c r="BP212" s="188">
        <f t="shared" si="598"/>
        <v>0</v>
      </c>
      <c r="BQ212" s="188">
        <f t="shared" si="598"/>
        <v>0</v>
      </c>
      <c r="BR212" s="179">
        <f t="shared" si="598"/>
        <v>0</v>
      </c>
      <c r="BS212" s="180">
        <f t="shared" si="598"/>
        <v>0</v>
      </c>
      <c r="BT212" s="181">
        <f t="shared" si="598"/>
        <v>0</v>
      </c>
      <c r="BU212" s="179">
        <f t="shared" si="598"/>
        <v>0</v>
      </c>
      <c r="BV212" s="180">
        <f t="shared" si="598"/>
        <v>0</v>
      </c>
      <c r="BW212" s="181">
        <f t="shared" si="598"/>
        <v>0</v>
      </c>
      <c r="BX212" s="179">
        <f t="shared" si="598"/>
        <v>0</v>
      </c>
      <c r="BY212" s="180">
        <f t="shared" si="598"/>
        <v>0</v>
      </c>
      <c r="BZ212" s="181">
        <f t="shared" ref="BZ212:CE212" si="599">SUMIF($EE$7:$EE$175,"RUMO",BZ$7:BZ$175)+SUMIF($EE$7:$EE$175,"MRS",BZ$7:BZ$175)+SUMIF($EE$7:$EE$175,"VLI",BZ$7:BZ$175)</f>
        <v>0</v>
      </c>
      <c r="CA212" s="179">
        <f t="shared" si="599"/>
        <v>0</v>
      </c>
      <c r="CB212" s="180">
        <f t="shared" si="599"/>
        <v>0</v>
      </c>
      <c r="CC212" s="181">
        <f t="shared" si="599"/>
        <v>0</v>
      </c>
      <c r="CD212" s="181">
        <f t="shared" si="599"/>
        <v>0</v>
      </c>
      <c r="CE212" s="181">
        <f t="shared" si="599"/>
        <v>0</v>
      </c>
      <c r="EK212" t="s">
        <v>3</v>
      </c>
    </row>
    <row r="213" spans="1:141" ht="12" customHeight="1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</row>
    <row r="214" spans="1:141" ht="12" customHeight="1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</row>
    <row r="215" spans="1:141" ht="12" customHeight="1" x14ac:dyDescent="0.25">
      <c r="A215" s="47"/>
      <c r="B215" s="47"/>
      <c r="C215" s="47"/>
      <c r="D215" s="47"/>
      <c r="E215" s="47"/>
      <c r="F215" s="47"/>
      <c r="G215" s="206" t="s">
        <v>91</v>
      </c>
      <c r="H215" s="207" t="s">
        <v>140</v>
      </c>
      <c r="I215" s="47"/>
      <c r="J215" s="47"/>
      <c r="K215" s="47"/>
      <c r="L215" s="47"/>
      <c r="M215" s="47"/>
      <c r="N215" s="97">
        <f t="shared" ref="N215:AC217" si="600">SUMIFS(N$8:N$183,$G$8:$G$183,$G215,$H$8:$H$183,$H215)</f>
        <v>0</v>
      </c>
      <c r="O215" s="98">
        <f t="shared" si="600"/>
        <v>0</v>
      </c>
      <c r="P215" s="99">
        <f t="shared" si="600"/>
        <v>0</v>
      </c>
      <c r="Q215" s="97">
        <f t="shared" si="600"/>
        <v>0</v>
      </c>
      <c r="R215" s="98">
        <f t="shared" si="600"/>
        <v>0</v>
      </c>
      <c r="S215" s="99">
        <f t="shared" si="600"/>
        <v>0</v>
      </c>
      <c r="T215" s="97">
        <f t="shared" si="600"/>
        <v>0</v>
      </c>
      <c r="U215" s="98">
        <f t="shared" si="600"/>
        <v>0</v>
      </c>
      <c r="V215" s="100">
        <f t="shared" si="600"/>
        <v>0</v>
      </c>
      <c r="W215" s="97">
        <f t="shared" si="600"/>
        <v>0</v>
      </c>
      <c r="X215" s="98">
        <f t="shared" si="600"/>
        <v>0</v>
      </c>
      <c r="Y215" s="99">
        <f t="shared" si="600"/>
        <v>0</v>
      </c>
      <c r="Z215" s="101">
        <f t="shared" si="600"/>
        <v>0</v>
      </c>
      <c r="AA215" s="101">
        <f t="shared" si="600"/>
        <v>0</v>
      </c>
      <c r="AB215" s="102">
        <f t="shared" si="600"/>
        <v>0</v>
      </c>
      <c r="AC215" s="103">
        <f t="shared" si="600"/>
        <v>0</v>
      </c>
      <c r="AD215" s="104">
        <f t="shared" ref="AD215:AS217" si="601">SUMIFS(AD$8:AD$183,$G$8:$G$183,$G215,$H$8:$H$183,$H215)</f>
        <v>0</v>
      </c>
      <c r="AE215" s="102">
        <f t="shared" si="601"/>
        <v>0</v>
      </c>
      <c r="AF215" s="103">
        <f t="shared" si="601"/>
        <v>0</v>
      </c>
      <c r="AG215" s="104">
        <f t="shared" si="601"/>
        <v>0</v>
      </c>
      <c r="AH215" s="102">
        <f t="shared" si="601"/>
        <v>0</v>
      </c>
      <c r="AI215" s="103">
        <f t="shared" si="601"/>
        <v>0</v>
      </c>
      <c r="AJ215" s="104">
        <f t="shared" si="601"/>
        <v>0</v>
      </c>
      <c r="AK215" s="102">
        <f t="shared" si="601"/>
        <v>0</v>
      </c>
      <c r="AL215" s="103">
        <f t="shared" si="601"/>
        <v>0</v>
      </c>
      <c r="AM215" s="104">
        <f t="shared" si="601"/>
        <v>0</v>
      </c>
      <c r="AN215" s="101">
        <f t="shared" si="601"/>
        <v>0</v>
      </c>
      <c r="AO215" s="101">
        <f t="shared" si="601"/>
        <v>0</v>
      </c>
      <c r="AP215" s="97">
        <f t="shared" si="601"/>
        <v>0</v>
      </c>
      <c r="AQ215" s="98">
        <f t="shared" si="601"/>
        <v>0</v>
      </c>
      <c r="AR215" s="99">
        <f t="shared" si="601"/>
        <v>0</v>
      </c>
      <c r="AS215" s="97">
        <f t="shared" si="601"/>
        <v>0</v>
      </c>
      <c r="AT215" s="98">
        <f t="shared" ref="AT215:BI217" si="602">SUMIFS(AT$8:AT$183,$G$8:$G$183,$G215,$H$8:$H$183,$H215)</f>
        <v>0</v>
      </c>
      <c r="AU215" s="99">
        <f t="shared" si="602"/>
        <v>0</v>
      </c>
      <c r="AV215" s="97">
        <f t="shared" si="602"/>
        <v>0</v>
      </c>
      <c r="AW215" s="98">
        <f t="shared" si="602"/>
        <v>0</v>
      </c>
      <c r="AX215" s="100">
        <f t="shared" si="602"/>
        <v>0</v>
      </c>
      <c r="AY215" s="97">
        <f t="shared" si="602"/>
        <v>0</v>
      </c>
      <c r="AZ215" s="98">
        <f t="shared" si="602"/>
        <v>0</v>
      </c>
      <c r="BA215" s="99">
        <f t="shared" si="602"/>
        <v>0</v>
      </c>
      <c r="BB215" s="101">
        <f t="shared" si="602"/>
        <v>0</v>
      </c>
      <c r="BC215" s="101">
        <f t="shared" si="602"/>
        <v>0</v>
      </c>
      <c r="BD215" s="97">
        <f t="shared" si="602"/>
        <v>0</v>
      </c>
      <c r="BE215" s="98">
        <f t="shared" si="602"/>
        <v>0</v>
      </c>
      <c r="BF215" s="104">
        <f t="shared" si="602"/>
        <v>0</v>
      </c>
      <c r="BG215" s="97">
        <f t="shared" si="602"/>
        <v>0</v>
      </c>
      <c r="BH215" s="98">
        <f t="shared" si="602"/>
        <v>0</v>
      </c>
      <c r="BI215" s="104">
        <f t="shared" si="602"/>
        <v>0</v>
      </c>
      <c r="BJ215" s="97">
        <f t="shared" ref="BJ215:BQ217" si="603">SUMIFS(BJ$8:BJ$183,$G$8:$G$183,$G215,$H$8:$H$183,$H215)</f>
        <v>0</v>
      </c>
      <c r="BK215" s="98">
        <f t="shared" si="603"/>
        <v>0</v>
      </c>
      <c r="BL215" s="104">
        <f t="shared" si="603"/>
        <v>0</v>
      </c>
      <c r="BM215" s="97">
        <f t="shared" si="603"/>
        <v>0</v>
      </c>
      <c r="BN215" s="98">
        <f t="shared" si="603"/>
        <v>0</v>
      </c>
      <c r="BO215" s="104">
        <f t="shared" si="603"/>
        <v>0</v>
      </c>
      <c r="BP215" s="101">
        <f t="shared" si="603"/>
        <v>0</v>
      </c>
      <c r="BQ215" s="101">
        <f t="shared" si="603"/>
        <v>0</v>
      </c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</row>
    <row r="216" spans="1:141" ht="12" customHeight="1" x14ac:dyDescent="0.25">
      <c r="A216" s="47"/>
      <c r="B216" s="47"/>
      <c r="C216" s="47"/>
      <c r="D216" s="47"/>
      <c r="E216" s="47"/>
      <c r="F216" s="47"/>
      <c r="G216" s="208" t="s">
        <v>88</v>
      </c>
      <c r="H216" s="209" t="s">
        <v>140</v>
      </c>
      <c r="I216" s="47"/>
      <c r="J216" s="47"/>
      <c r="K216" s="47"/>
      <c r="L216" s="47"/>
      <c r="M216" s="47"/>
      <c r="N216" s="112">
        <f t="shared" si="600"/>
        <v>0</v>
      </c>
      <c r="O216" s="113">
        <f t="shared" si="600"/>
        <v>0</v>
      </c>
      <c r="P216" s="114">
        <f t="shared" si="600"/>
        <v>0</v>
      </c>
      <c r="Q216" s="112">
        <f t="shared" si="600"/>
        <v>0</v>
      </c>
      <c r="R216" s="113">
        <f t="shared" si="600"/>
        <v>0</v>
      </c>
      <c r="S216" s="114">
        <f t="shared" si="600"/>
        <v>0</v>
      </c>
      <c r="T216" s="112">
        <f t="shared" si="600"/>
        <v>0</v>
      </c>
      <c r="U216" s="113">
        <f t="shared" si="600"/>
        <v>0</v>
      </c>
      <c r="V216" s="114">
        <f t="shared" si="600"/>
        <v>0</v>
      </c>
      <c r="W216" s="112">
        <f t="shared" si="600"/>
        <v>0</v>
      </c>
      <c r="X216" s="113">
        <f t="shared" si="600"/>
        <v>0</v>
      </c>
      <c r="Y216" s="114">
        <f t="shared" si="600"/>
        <v>0</v>
      </c>
      <c r="Z216" s="115">
        <f t="shared" si="600"/>
        <v>0</v>
      </c>
      <c r="AA216" s="115">
        <f t="shared" si="600"/>
        <v>0</v>
      </c>
      <c r="AB216" s="116">
        <f t="shared" si="600"/>
        <v>0</v>
      </c>
      <c r="AC216" s="117">
        <f t="shared" si="600"/>
        <v>0</v>
      </c>
      <c r="AD216" s="118">
        <f t="shared" si="601"/>
        <v>0</v>
      </c>
      <c r="AE216" s="116">
        <f t="shared" si="601"/>
        <v>0</v>
      </c>
      <c r="AF216" s="117">
        <f t="shared" si="601"/>
        <v>0</v>
      </c>
      <c r="AG216" s="118">
        <f t="shared" si="601"/>
        <v>0</v>
      </c>
      <c r="AH216" s="116">
        <f t="shared" si="601"/>
        <v>0</v>
      </c>
      <c r="AI216" s="117">
        <f t="shared" si="601"/>
        <v>0</v>
      </c>
      <c r="AJ216" s="118">
        <f t="shared" si="601"/>
        <v>0</v>
      </c>
      <c r="AK216" s="116">
        <f t="shared" si="601"/>
        <v>0</v>
      </c>
      <c r="AL216" s="117">
        <f t="shared" si="601"/>
        <v>0</v>
      </c>
      <c r="AM216" s="118">
        <f t="shared" si="601"/>
        <v>0</v>
      </c>
      <c r="AN216" s="115">
        <f t="shared" si="601"/>
        <v>0</v>
      </c>
      <c r="AO216" s="115">
        <f t="shared" si="601"/>
        <v>0</v>
      </c>
      <c r="AP216" s="112">
        <f t="shared" si="601"/>
        <v>0</v>
      </c>
      <c r="AQ216" s="113">
        <f t="shared" si="601"/>
        <v>0</v>
      </c>
      <c r="AR216" s="114">
        <f t="shared" si="601"/>
        <v>0</v>
      </c>
      <c r="AS216" s="112">
        <f t="shared" si="601"/>
        <v>0</v>
      </c>
      <c r="AT216" s="113">
        <f t="shared" si="602"/>
        <v>0</v>
      </c>
      <c r="AU216" s="114">
        <f t="shared" si="602"/>
        <v>0</v>
      </c>
      <c r="AV216" s="112">
        <f t="shared" si="602"/>
        <v>0</v>
      </c>
      <c r="AW216" s="113">
        <f t="shared" si="602"/>
        <v>0</v>
      </c>
      <c r="AX216" s="114">
        <f t="shared" si="602"/>
        <v>0</v>
      </c>
      <c r="AY216" s="112">
        <f t="shared" si="602"/>
        <v>0</v>
      </c>
      <c r="AZ216" s="113">
        <f t="shared" si="602"/>
        <v>0</v>
      </c>
      <c r="BA216" s="114">
        <f t="shared" si="602"/>
        <v>0</v>
      </c>
      <c r="BB216" s="115">
        <f t="shared" si="602"/>
        <v>0</v>
      </c>
      <c r="BC216" s="115">
        <f t="shared" si="602"/>
        <v>0</v>
      </c>
      <c r="BD216" s="112">
        <f t="shared" si="602"/>
        <v>0</v>
      </c>
      <c r="BE216" s="113">
        <f t="shared" si="602"/>
        <v>0</v>
      </c>
      <c r="BF216" s="118">
        <f t="shared" si="602"/>
        <v>0</v>
      </c>
      <c r="BG216" s="112">
        <f t="shared" si="602"/>
        <v>0</v>
      </c>
      <c r="BH216" s="113">
        <f t="shared" si="602"/>
        <v>0</v>
      </c>
      <c r="BI216" s="118">
        <f t="shared" si="602"/>
        <v>0</v>
      </c>
      <c r="BJ216" s="112">
        <f t="shared" si="603"/>
        <v>0</v>
      </c>
      <c r="BK216" s="113">
        <f t="shared" si="603"/>
        <v>0</v>
      </c>
      <c r="BL216" s="118">
        <f t="shared" si="603"/>
        <v>0</v>
      </c>
      <c r="BM216" s="112">
        <f t="shared" si="603"/>
        <v>0</v>
      </c>
      <c r="BN216" s="113">
        <f t="shared" si="603"/>
        <v>0</v>
      </c>
      <c r="BO216" s="118">
        <f t="shared" si="603"/>
        <v>0</v>
      </c>
      <c r="BP216" s="115">
        <f t="shared" si="603"/>
        <v>0</v>
      </c>
      <c r="BQ216" s="115">
        <f t="shared" si="603"/>
        <v>0</v>
      </c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</row>
    <row r="217" spans="1:141" ht="12" customHeight="1" x14ac:dyDescent="0.25">
      <c r="A217" s="47"/>
      <c r="B217" s="47"/>
      <c r="C217" s="47"/>
      <c r="D217" s="47"/>
      <c r="E217" s="47"/>
      <c r="F217" s="47"/>
      <c r="G217" s="208" t="s">
        <v>92</v>
      </c>
      <c r="H217" s="209" t="s">
        <v>140</v>
      </c>
      <c r="I217" s="47"/>
      <c r="J217" s="47"/>
      <c r="K217" s="47"/>
      <c r="L217" s="47"/>
      <c r="M217" s="47"/>
      <c r="N217" s="112">
        <f t="shared" si="600"/>
        <v>0</v>
      </c>
      <c r="O217" s="113">
        <f t="shared" si="600"/>
        <v>0</v>
      </c>
      <c r="P217" s="114">
        <f t="shared" si="600"/>
        <v>0</v>
      </c>
      <c r="Q217" s="112">
        <f t="shared" si="600"/>
        <v>0</v>
      </c>
      <c r="R217" s="113">
        <f t="shared" si="600"/>
        <v>0</v>
      </c>
      <c r="S217" s="114">
        <f t="shared" si="600"/>
        <v>0</v>
      </c>
      <c r="T217" s="112">
        <f t="shared" si="600"/>
        <v>0</v>
      </c>
      <c r="U217" s="113">
        <f t="shared" si="600"/>
        <v>0</v>
      </c>
      <c r="V217" s="114">
        <f t="shared" si="600"/>
        <v>0</v>
      </c>
      <c r="W217" s="112">
        <f t="shared" si="600"/>
        <v>0</v>
      </c>
      <c r="X217" s="113">
        <f t="shared" si="600"/>
        <v>0</v>
      </c>
      <c r="Y217" s="114">
        <f t="shared" si="600"/>
        <v>0</v>
      </c>
      <c r="Z217" s="115">
        <f t="shared" si="600"/>
        <v>0</v>
      </c>
      <c r="AA217" s="115">
        <f t="shared" si="600"/>
        <v>0</v>
      </c>
      <c r="AB217" s="116">
        <f t="shared" si="600"/>
        <v>0</v>
      </c>
      <c r="AC217" s="117">
        <f t="shared" si="600"/>
        <v>0</v>
      </c>
      <c r="AD217" s="118">
        <f t="shared" si="601"/>
        <v>0</v>
      </c>
      <c r="AE217" s="116">
        <f t="shared" si="601"/>
        <v>0</v>
      </c>
      <c r="AF217" s="117">
        <f t="shared" si="601"/>
        <v>0</v>
      </c>
      <c r="AG217" s="118">
        <f t="shared" si="601"/>
        <v>0</v>
      </c>
      <c r="AH217" s="116">
        <f t="shared" si="601"/>
        <v>0</v>
      </c>
      <c r="AI217" s="117">
        <f t="shared" si="601"/>
        <v>0</v>
      </c>
      <c r="AJ217" s="118">
        <f t="shared" si="601"/>
        <v>0</v>
      </c>
      <c r="AK217" s="116">
        <f t="shared" si="601"/>
        <v>0</v>
      </c>
      <c r="AL217" s="117">
        <f t="shared" si="601"/>
        <v>0</v>
      </c>
      <c r="AM217" s="118">
        <f t="shared" si="601"/>
        <v>0</v>
      </c>
      <c r="AN217" s="115">
        <f t="shared" si="601"/>
        <v>0</v>
      </c>
      <c r="AO217" s="115">
        <f t="shared" si="601"/>
        <v>0</v>
      </c>
      <c r="AP217" s="112">
        <f t="shared" si="601"/>
        <v>0</v>
      </c>
      <c r="AQ217" s="113">
        <f t="shared" si="601"/>
        <v>0</v>
      </c>
      <c r="AR217" s="114">
        <f t="shared" si="601"/>
        <v>0</v>
      </c>
      <c r="AS217" s="112">
        <f t="shared" si="601"/>
        <v>0</v>
      </c>
      <c r="AT217" s="113">
        <f t="shared" si="602"/>
        <v>0</v>
      </c>
      <c r="AU217" s="114">
        <f t="shared" si="602"/>
        <v>0</v>
      </c>
      <c r="AV217" s="112">
        <f t="shared" si="602"/>
        <v>0</v>
      </c>
      <c r="AW217" s="113">
        <f t="shared" si="602"/>
        <v>0</v>
      </c>
      <c r="AX217" s="114">
        <f t="shared" si="602"/>
        <v>0</v>
      </c>
      <c r="AY217" s="112">
        <f t="shared" si="602"/>
        <v>0</v>
      </c>
      <c r="AZ217" s="113">
        <f t="shared" si="602"/>
        <v>0</v>
      </c>
      <c r="BA217" s="114">
        <f t="shared" si="602"/>
        <v>0</v>
      </c>
      <c r="BB217" s="115">
        <f t="shared" si="602"/>
        <v>0</v>
      </c>
      <c r="BC217" s="115">
        <f t="shared" si="602"/>
        <v>0</v>
      </c>
      <c r="BD217" s="112">
        <f t="shared" si="602"/>
        <v>0</v>
      </c>
      <c r="BE217" s="113">
        <f t="shared" si="602"/>
        <v>0</v>
      </c>
      <c r="BF217" s="118">
        <f t="shared" si="602"/>
        <v>0</v>
      </c>
      <c r="BG217" s="112">
        <f t="shared" si="602"/>
        <v>0</v>
      </c>
      <c r="BH217" s="113">
        <f t="shared" si="602"/>
        <v>0</v>
      </c>
      <c r="BI217" s="118">
        <f t="shared" si="602"/>
        <v>0</v>
      </c>
      <c r="BJ217" s="112">
        <f t="shared" si="603"/>
        <v>0</v>
      </c>
      <c r="BK217" s="113">
        <f t="shared" si="603"/>
        <v>0</v>
      </c>
      <c r="BL217" s="118">
        <f t="shared" si="603"/>
        <v>0</v>
      </c>
      <c r="BM217" s="112">
        <f t="shared" si="603"/>
        <v>0</v>
      </c>
      <c r="BN217" s="113">
        <f t="shared" si="603"/>
        <v>0</v>
      </c>
      <c r="BO217" s="118">
        <f t="shared" si="603"/>
        <v>0</v>
      </c>
      <c r="BP217" s="115">
        <f t="shared" si="603"/>
        <v>0</v>
      </c>
      <c r="BQ217" s="115">
        <f t="shared" si="603"/>
        <v>0</v>
      </c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</row>
    <row r="218" spans="1:141" ht="12" customHeight="1" x14ac:dyDescent="0.25">
      <c r="A218" s="47"/>
      <c r="B218" s="47"/>
      <c r="C218" s="47"/>
      <c r="D218" s="47"/>
      <c r="E218" s="47"/>
      <c r="F218" s="47"/>
      <c r="G218" s="123" t="s">
        <v>93</v>
      </c>
      <c r="H218" s="123"/>
      <c r="I218" s="47"/>
      <c r="J218" s="47"/>
      <c r="K218" s="47"/>
      <c r="L218" s="47"/>
      <c r="M218" s="47"/>
      <c r="N218" s="97">
        <f t="shared" ref="N218:AS218" si="604">SUM(N215:N217)</f>
        <v>0</v>
      </c>
      <c r="O218" s="98">
        <f t="shared" si="604"/>
        <v>0</v>
      </c>
      <c r="P218" s="99">
        <f t="shared" si="604"/>
        <v>0</v>
      </c>
      <c r="Q218" s="97">
        <f t="shared" si="604"/>
        <v>0</v>
      </c>
      <c r="R218" s="98">
        <f t="shared" si="604"/>
        <v>0</v>
      </c>
      <c r="S218" s="99">
        <f t="shared" si="604"/>
        <v>0</v>
      </c>
      <c r="T218" s="97">
        <f t="shared" si="604"/>
        <v>0</v>
      </c>
      <c r="U218" s="98">
        <f t="shared" si="604"/>
        <v>0</v>
      </c>
      <c r="V218" s="100">
        <f t="shared" si="604"/>
        <v>0</v>
      </c>
      <c r="W218" s="97">
        <f t="shared" si="604"/>
        <v>0</v>
      </c>
      <c r="X218" s="98">
        <f t="shared" si="604"/>
        <v>0</v>
      </c>
      <c r="Y218" s="99">
        <f t="shared" si="604"/>
        <v>0</v>
      </c>
      <c r="Z218" s="101">
        <f t="shared" si="604"/>
        <v>0</v>
      </c>
      <c r="AA218" s="101">
        <f t="shared" si="604"/>
        <v>0</v>
      </c>
      <c r="AB218" s="102">
        <f t="shared" si="604"/>
        <v>0</v>
      </c>
      <c r="AC218" s="103">
        <f t="shared" si="604"/>
        <v>0</v>
      </c>
      <c r="AD218" s="104">
        <f t="shared" si="604"/>
        <v>0</v>
      </c>
      <c r="AE218" s="102">
        <f t="shared" si="604"/>
        <v>0</v>
      </c>
      <c r="AF218" s="103">
        <f t="shared" si="604"/>
        <v>0</v>
      </c>
      <c r="AG218" s="104">
        <f t="shared" si="604"/>
        <v>0</v>
      </c>
      <c r="AH218" s="102">
        <f t="shared" si="604"/>
        <v>0</v>
      </c>
      <c r="AI218" s="103">
        <f t="shared" si="604"/>
        <v>0</v>
      </c>
      <c r="AJ218" s="104">
        <f t="shared" si="604"/>
        <v>0</v>
      </c>
      <c r="AK218" s="102">
        <f t="shared" si="604"/>
        <v>0</v>
      </c>
      <c r="AL218" s="103">
        <f t="shared" si="604"/>
        <v>0</v>
      </c>
      <c r="AM218" s="104">
        <f t="shared" si="604"/>
        <v>0</v>
      </c>
      <c r="AN218" s="101">
        <f t="shared" si="604"/>
        <v>0</v>
      </c>
      <c r="AO218" s="101">
        <f t="shared" si="604"/>
        <v>0</v>
      </c>
      <c r="AP218" s="97">
        <f t="shared" si="604"/>
        <v>0</v>
      </c>
      <c r="AQ218" s="98">
        <f t="shared" si="604"/>
        <v>0</v>
      </c>
      <c r="AR218" s="99">
        <f t="shared" si="604"/>
        <v>0</v>
      </c>
      <c r="AS218" s="97">
        <f t="shared" si="604"/>
        <v>0</v>
      </c>
      <c r="AT218" s="98">
        <f t="shared" ref="AT218:BQ218" si="605">SUM(AT215:AT217)</f>
        <v>0</v>
      </c>
      <c r="AU218" s="99">
        <f t="shared" si="605"/>
        <v>0</v>
      </c>
      <c r="AV218" s="97">
        <f t="shared" si="605"/>
        <v>0</v>
      </c>
      <c r="AW218" s="98">
        <f t="shared" si="605"/>
        <v>0</v>
      </c>
      <c r="AX218" s="100">
        <f t="shared" si="605"/>
        <v>0</v>
      </c>
      <c r="AY218" s="97">
        <f t="shared" si="605"/>
        <v>0</v>
      </c>
      <c r="AZ218" s="98">
        <f t="shared" si="605"/>
        <v>0</v>
      </c>
      <c r="BA218" s="99">
        <f t="shared" si="605"/>
        <v>0</v>
      </c>
      <c r="BB218" s="101">
        <f t="shared" si="605"/>
        <v>0</v>
      </c>
      <c r="BC218" s="101">
        <f t="shared" si="605"/>
        <v>0</v>
      </c>
      <c r="BD218" s="97">
        <f t="shared" si="605"/>
        <v>0</v>
      </c>
      <c r="BE218" s="98">
        <f t="shared" si="605"/>
        <v>0</v>
      </c>
      <c r="BF218" s="104">
        <f t="shared" si="605"/>
        <v>0</v>
      </c>
      <c r="BG218" s="97">
        <f t="shared" si="605"/>
        <v>0</v>
      </c>
      <c r="BH218" s="98">
        <f t="shared" si="605"/>
        <v>0</v>
      </c>
      <c r="BI218" s="104">
        <f t="shared" si="605"/>
        <v>0</v>
      </c>
      <c r="BJ218" s="97">
        <f t="shared" si="605"/>
        <v>0</v>
      </c>
      <c r="BK218" s="98">
        <f t="shared" si="605"/>
        <v>0</v>
      </c>
      <c r="BL218" s="104">
        <f t="shared" si="605"/>
        <v>0</v>
      </c>
      <c r="BM218" s="97">
        <f t="shared" si="605"/>
        <v>0</v>
      </c>
      <c r="BN218" s="98">
        <f t="shared" si="605"/>
        <v>0</v>
      </c>
      <c r="BO218" s="104">
        <f t="shared" si="605"/>
        <v>0</v>
      </c>
      <c r="BP218" s="101">
        <f t="shared" si="605"/>
        <v>0</v>
      </c>
      <c r="BQ218" s="101">
        <f t="shared" si="605"/>
        <v>0</v>
      </c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</row>
    <row r="219" spans="1:141" ht="12" customHeight="1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</row>
  </sheetData>
  <mergeCells count="12">
    <mergeCell ref="CA6:CC6"/>
    <mergeCell ref="CD6:CE6"/>
    <mergeCell ref="BD5:BQ5"/>
    <mergeCell ref="BR5:CE5"/>
    <mergeCell ref="BD6:BF6"/>
    <mergeCell ref="BG6:BI6"/>
    <mergeCell ref="BJ6:BL6"/>
    <mergeCell ref="BM6:BO6"/>
    <mergeCell ref="BP6:BQ6"/>
    <mergeCell ref="BR6:BT6"/>
    <mergeCell ref="BU6:BW6"/>
    <mergeCell ref="BX6:BZ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Criar_Trem</vt:lpstr>
      <vt:lpstr>Detalhe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2024-08-23T18:24:35Z</dcterms:modified>
</cp:coreProperties>
</file>