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QuantileRegression\"/>
    </mc:Choice>
  </mc:AlternateContent>
  <xr:revisionPtr revIDLastSave="0" documentId="13_ncr:1_{5840B3BE-3A4C-48C8-9639-0A4A19315D24}" xr6:coauthVersionLast="34" xr6:coauthVersionMax="34" xr10:uidLastSave="{00000000-0000-0000-0000-000000000000}"/>
  <bookViews>
    <workbookView xWindow="0" yWindow="0" windowWidth="23040" windowHeight="9216" xr2:uid="{00000000-000D-0000-FFFF-FFFF00000000}"/>
  </bookViews>
  <sheets>
    <sheet name="resultado_stress" sheetId="1" r:id="rId1"/>
  </sheets>
  <calcPr calcId="179017"/>
</workbook>
</file>

<file path=xl/calcChain.xml><?xml version="1.0" encoding="utf-8"?>
<calcChain xmlns="http://schemas.openxmlformats.org/spreadsheetml/2006/main">
  <c r="AA4" i="1" l="1"/>
  <c r="AA3" i="1"/>
  <c r="Z5" i="1"/>
  <c r="AA5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AA15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H35" i="1"/>
  <c r="M35" i="1" s="1"/>
  <c r="H34" i="1"/>
  <c r="M34" i="1" s="1"/>
  <c r="H33" i="1"/>
  <c r="L33" i="1" s="1"/>
  <c r="H32" i="1"/>
  <c r="L32" i="1" s="1"/>
  <c r="H31" i="1"/>
  <c r="M31" i="1" s="1"/>
  <c r="H30" i="1"/>
  <c r="M30" i="1" s="1"/>
  <c r="H29" i="1"/>
  <c r="L29" i="1" s="1"/>
  <c r="H28" i="1"/>
  <c r="L28" i="1" s="1"/>
  <c r="H27" i="1"/>
  <c r="M27" i="1" s="1"/>
  <c r="H26" i="1"/>
  <c r="M26" i="1" s="1"/>
  <c r="H25" i="1"/>
  <c r="L25" i="1" s="1"/>
  <c r="H24" i="1"/>
  <c r="L24" i="1" s="1"/>
  <c r="H23" i="1"/>
  <c r="K23" i="1" s="1"/>
  <c r="H5" i="1"/>
  <c r="S5" i="1" s="1"/>
  <c r="H6" i="1"/>
  <c r="Q6" i="1" s="1"/>
  <c r="H7" i="1"/>
  <c r="R7" i="1" s="1"/>
  <c r="H8" i="1"/>
  <c r="R8" i="1" s="1"/>
  <c r="H9" i="1"/>
  <c r="S9" i="1" s="1"/>
  <c r="H10" i="1"/>
  <c r="Q10" i="1" s="1"/>
  <c r="H11" i="1"/>
  <c r="R11" i="1" s="1"/>
  <c r="H12" i="1"/>
  <c r="R12" i="1" s="1"/>
  <c r="H13" i="1"/>
  <c r="S13" i="1" s="1"/>
  <c r="H14" i="1"/>
  <c r="Q14" i="1" s="1"/>
  <c r="H15" i="1"/>
  <c r="R15" i="1" s="1"/>
  <c r="H4" i="1"/>
  <c r="S4" i="1" s="1"/>
  <c r="H3" i="1"/>
  <c r="Q3" i="1" s="1"/>
  <c r="B6" i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5" i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1"/>
  <c r="K33" i="1" l="1"/>
  <c r="K29" i="1"/>
  <c r="K25" i="1"/>
  <c r="M33" i="1"/>
  <c r="M29" i="1"/>
  <c r="M25" i="1"/>
  <c r="S3" i="1"/>
  <c r="S6" i="1"/>
  <c r="S8" i="1"/>
  <c r="S10" i="1"/>
  <c r="S12" i="1"/>
  <c r="S14" i="1"/>
  <c r="AA13" i="1"/>
  <c r="AA9" i="1"/>
  <c r="R5" i="1"/>
  <c r="R9" i="1"/>
  <c r="R13" i="1"/>
  <c r="L35" i="1"/>
  <c r="L31" i="1"/>
  <c r="L27" i="1"/>
  <c r="K32" i="1"/>
  <c r="K28" i="1"/>
  <c r="K24" i="1"/>
  <c r="M32" i="1"/>
  <c r="M28" i="1"/>
  <c r="M24" i="1"/>
  <c r="Q5" i="1"/>
  <c r="Q7" i="1"/>
  <c r="Q9" i="1"/>
  <c r="Q11" i="1"/>
  <c r="Q13" i="1"/>
  <c r="Q15" i="1"/>
  <c r="AA12" i="1"/>
  <c r="AA8" i="1"/>
  <c r="R6" i="1"/>
  <c r="R10" i="1"/>
  <c r="R14" i="1"/>
  <c r="L34" i="1"/>
  <c r="L30" i="1"/>
  <c r="L26" i="1"/>
  <c r="K35" i="1"/>
  <c r="N35" i="1" s="1"/>
  <c r="K31" i="1"/>
  <c r="N31" i="1" s="1"/>
  <c r="K27" i="1"/>
  <c r="N27" i="1" s="1"/>
  <c r="M23" i="1"/>
  <c r="N23" i="1" s="1"/>
  <c r="S7" i="1"/>
  <c r="S11" i="1"/>
  <c r="S15" i="1"/>
  <c r="AA11" i="1"/>
  <c r="AA7" i="1"/>
  <c r="R3" i="1"/>
  <c r="K34" i="1"/>
  <c r="N34" i="1" s="1"/>
  <c r="K30" i="1"/>
  <c r="N30" i="1" s="1"/>
  <c r="K26" i="1"/>
  <c r="N26" i="1" s="1"/>
  <c r="Q8" i="1"/>
  <c r="Q12" i="1"/>
  <c r="AA14" i="1"/>
  <c r="AA10" i="1"/>
  <c r="AA6" i="1"/>
  <c r="R4" i="1"/>
  <c r="L23" i="1"/>
  <c r="Q4" i="1"/>
  <c r="N24" i="1" l="1"/>
  <c r="N32" i="1"/>
  <c r="N28" i="1"/>
  <c r="N25" i="1"/>
  <c r="N29" i="1"/>
  <c r="N33" i="1"/>
</calcChain>
</file>

<file path=xl/sharedStrings.xml><?xml version="1.0" encoding="utf-8"?>
<sst xmlns="http://schemas.openxmlformats.org/spreadsheetml/2006/main" count="101" uniqueCount="55">
  <si>
    <t>Caso</t>
  </si>
  <si>
    <t xml:space="preserve"> Clp</t>
  </si>
  <si>
    <t xml:space="preserve"> Simplex</t>
  </si>
  <si>
    <t xml:space="preserve"> Pontos Interiores </t>
  </si>
  <si>
    <t>1 tempo</t>
  </si>
  <si>
    <t>1 fobjt</t>
  </si>
  <si>
    <t>5 tempo</t>
  </si>
  <si>
    <t>5 fobjt</t>
  </si>
  <si>
    <t>10 tempo</t>
  </si>
  <si>
    <t>10 fobjt</t>
  </si>
  <si>
    <t>15 tempo</t>
  </si>
  <si>
    <t>15 fobjt</t>
  </si>
  <si>
    <t>20 tempo</t>
  </si>
  <si>
    <t>20 fobjt</t>
  </si>
  <si>
    <t>25 tempo</t>
  </si>
  <si>
    <t>25 fobjt</t>
  </si>
  <si>
    <t>30 tempo</t>
  </si>
  <si>
    <t>30 fobjt</t>
  </si>
  <si>
    <t>35 tempo</t>
  </si>
  <si>
    <t>35 fobjt</t>
  </si>
  <si>
    <t>40 tempo</t>
  </si>
  <si>
    <t>40 fobjt</t>
  </si>
  <si>
    <t>45 tempo</t>
  </si>
  <si>
    <t>45 fobjt</t>
  </si>
  <si>
    <t>50 tempo</t>
  </si>
  <si>
    <t>50 fobjt</t>
  </si>
  <si>
    <t>55 tempo</t>
  </si>
  <si>
    <t>55 fobjt</t>
  </si>
  <si>
    <t>60 tempo</t>
  </si>
  <si>
    <t>60 fobjt</t>
  </si>
  <si>
    <t>tempo</t>
  </si>
  <si>
    <t>fobjt</t>
  </si>
  <si>
    <t>obj</t>
  </si>
  <si>
    <t xml:space="preserve">1 </t>
  </si>
  <si>
    <t xml:space="preserve">5 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</si>
  <si>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</si>
  <si>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</si>
  <si>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</si>
  <si>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</si>
  <si>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</si>
  <si>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</si>
  <si>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</si>
  <si>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</si>
  <si>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</si>
  <si>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</si>
  <si>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</si>
  <si>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GLPK</t>
  </si>
  <si>
    <t>Total Cost (R$)</t>
  </si>
  <si>
    <t>Time (s)</t>
  </si>
  <si>
    <t>Interior Points</t>
  </si>
  <si>
    <t>Case</t>
  </si>
  <si>
    <t>Stages</t>
  </si>
  <si>
    <t>Total Decision Variables</t>
  </si>
  <si>
    <t>Difference (%)</t>
  </si>
  <si>
    <t>Simplex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</si>
</sst>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164" fontId="0" fillId="34" borderId="14" xfId="0" applyNumberFormat="1" applyFill="1" applyBorder="1" applyAlignment="1">
      <alignment horizontal="center" vertical="center"/>
    </xf>
    <xf numFmtId="164" fontId="0" fillId="34" borderId="15" xfId="0" applyNumberFormat="1" applyFill="1" applyBorder="1" applyAlignment="1">
      <alignment horizontal="center" vertical="center"/>
    </xf>
    <xf numFmtId="0" fontId="16" fillId="35" borderId="16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164" fontId="0" fillId="34" borderId="17" xfId="0" applyNumberFormat="1" applyFill="1" applyBorder="1" applyAlignment="1">
      <alignment horizontal="center" vertical="center"/>
    </xf>
    <xf numFmtId="164" fontId="0" fillId="34" borderId="18" xfId="0" applyNumberForma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9" fontId="0" fillId="0" borderId="0" xfId="0" applyNumberFormat="1"/>
    <xf numFmtId="9" fontId="16" fillId="34" borderId="15" xfId="0" applyNumberFormat="1" applyFont="1" applyFill="1" applyBorder="1" applyAlignment="1">
      <alignment horizontal="center" vertical="center"/>
    </xf>
    <xf numFmtId="9" fontId="16" fillId="34" borderId="18" xfId="0" applyNumberFormat="1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resultado_stress!$Q$2</c:f>
              <c:strCache>
                <c:ptCount val="1"/>
                <c:pt idx="0">
                  <c:v>GLPK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resultado_stress!$Q$3:$Q$15</c:f>
              <c:numCache>
                <c:formatCode>0.00</c:formatCode>
                <c:ptCount val="6"/>
                <c:pt idx="0">
                  <c:v>2.75746E-4</c:v>
                </c:pt>
                <c:pt idx="1">
                  <c:v>5.1340999999999995E-4</c:v>
                </c:pt>
                <c:pt idx="2">
                  <c:v>1.554333E-3</c:v>
                </c:pt>
                <c:pt idx="3">
                  <c:v>2.1340349999999998E-3</c:v>
                </c:pt>
                <c:pt idx="4">
                  <c:v>1.6826860000000001E-3</c:v>
                </c:pt>
                <c:pt idx="5">
                  <c:v>1.948911E-3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4275-BD39-DEC239D992B4}"/>
            </c:ext>
          </c:extLst>
        </c:ser>
        <c:ser>
          <c:idx val="1"/>
          <c:order val="1"/>
          <c:tx>
            <c:strRef>
              <c:f>resultado_stress!$S$2</c:f>
              <c:strCache>
                <c:ptCount val="1"/>
                <c:pt idx="0">
                  <c:v>Interior Points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resultado_stress!$S$3:$S$15</c:f>
              <c:numCache>
                <c:formatCode>0.00</c:formatCode>
                <c:ptCount val="6"/>
                <c:pt idx="0">
                  <c:v>0.10660122599999999</c:v>
                </c:pt>
                <c:pt idx="1">
                  <c:v>0.16768813799999999</c:v>
                </c:pt>
                <c:pt idx="2">
                  <c:v>0.32284675699999998</c:v>
                </c:pt>
                <c:pt idx="3">
                  <c:v>0.71442409100000004</c:v>
                </c:pt>
                <c:pt idx="4">
                  <c:v>1.4505654729999999</c:v>
                </c:pt>
                <c:pt idx="5">
                  <c:v>3.2266071639999998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E-4275-BD39-DEC239D992B4}"/>
            </c:ext>
          </c:extLst>
        </c:ser>
        <c:ser>
          <c:idx val="2"/>
          <c:order val="2"/>
          <c:tx>
            <c:strRef>
              <c:f>resultado_stress!$R$2</c:f>
              <c:strCache>
                <c:ptCount val="1"/>
                <c:pt idx="0">
                  <c:v>Simplex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resultado_stress!$R$3:$R$15</c:f>
              <c:numCache>
                <c:formatCode>0.00</c:formatCode>
                <c:ptCount val="6"/>
                <c:pt idx="0">
                  <c:v>4.3017437999999998E-2</c:v>
                </c:pt>
                <c:pt idx="1">
                  <c:v>1.733210082</c:v>
                </c:pt>
                <c:pt idx="2">
                  <c:v>3.433865913</c:v>
                </c:pt>
                <c:pt idx="3">
                  <c:v>6.7338003620000002</c:v>
                </c:pt>
                <c:pt idx="4">
                  <c:v>10.067097259000001</c:v>
                </c:pt>
                <c:pt idx="5">
                  <c:v>17.727065035999999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E-4275-BD39-DEC239D9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65151"/>
        <c:axId val="504138287"/>
      </c:lineChart>
      <c:catAx>
        <c:axId val="59086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8287"/>
        <c:crosses val="autoZero"/>
        <c:auto val="1"/>
        <c:lblAlgn val="ctr"/>
        <c:lblOffset val="100"/>
        <c:noMultiLvlLbl val="0"/>
      </c:catAx>
      <c:valAx>
        <c:axId val="5041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- </a:t>
                </a: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resultado_stress!$K$22</c:f>
              <c:strCache>
                <c:ptCount val="1"/>
                <c:pt idx="0">
                  <c:v>GLPK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resultado_stress!$K$23:$K$35</c:f>
              <c:numCache>
                <c:formatCode>General</c:formatCode>
                <c:ptCount val="13"/>
                <c:pt idx="0">
                  <c:v>299.14085000000102</c:v>
                </c:pt>
                <c:pt idx="1">
                  <c:v>1294.4513999999201</c:v>
                </c:pt>
                <c:pt idx="2">
                  <c:v>1940.7127999997001</c:v>
                </c:pt>
                <c:pt idx="3">
                  <c:v>1604.3394999995801</c:v>
                </c:pt>
                <c:pt idx="4">
                  <c:v>784.83829999972295</c:v>
                </c:pt>
                <c:pt idx="5">
                  <c:v>153.256900000043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7-4C38-B1AD-DABA49B59B04}"/>
            </c:ext>
          </c:extLst>
        </c:ser>
        <c:ser>
          <c:idx val="1"/>
          <c:order val="1"/>
          <c:tx>
            <c:strRef>
              <c:f>resultado_stress!$M$22</c:f>
              <c:strCache>
                <c:ptCount val="1"/>
                <c:pt idx="0">
                  <c:v>Interior Points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resultado_stress!$M$23:$M$35</c:f>
              <c:numCache>
                <c:formatCode>General</c:formatCode>
                <c:ptCount val="13"/>
                <c:pt idx="0">
                  <c:v>299.14084996885998</c:v>
                </c:pt>
                <c:pt idx="1">
                  <c:v>1294.45139998744</c:v>
                </c:pt>
                <c:pt idx="2">
                  <c:v>1940.7127999752199</c:v>
                </c:pt>
                <c:pt idx="3">
                  <c:v>1604.33949996038</c:v>
                </c:pt>
                <c:pt idx="4">
                  <c:v>784.83829999208103</c:v>
                </c:pt>
                <c:pt idx="5">
                  <c:v>153.25689999108801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7-4C38-B1AD-DABA49B59B04}"/>
            </c:ext>
          </c:extLst>
        </c:ser>
        <c:ser>
          <c:idx val="2"/>
          <c:order val="2"/>
          <c:tx>
            <c:strRef>
              <c:f>resultado_stress!$L$22</c:f>
              <c:strCache>
                <c:ptCount val="1"/>
                <c:pt idx="0">
                  <c:v>Simplex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resultado_stress!$L$23:$L$35</c:f>
              <c:numCache>
                <c:formatCode>General</c:formatCode>
                <c:ptCount val="13"/>
                <c:pt idx="0">
                  <c:v>299.14085000000102</c:v>
                </c:pt>
                <c:pt idx="1">
                  <c:v>1294.4513999999201</c:v>
                </c:pt>
                <c:pt idx="2">
                  <c:v>1940.7127999997001</c:v>
                </c:pt>
                <c:pt idx="3">
                  <c:v>1604.3394999995801</c:v>
                </c:pt>
                <c:pt idx="4">
                  <c:v>784.83829999972295</c:v>
                </c:pt>
                <c:pt idx="5">
                  <c:v>153.256900000043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7-4C38-B1AD-DABA49B59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116223"/>
        <c:axId val="504134127"/>
      </c:barChart>
      <c:catAx>
        <c:axId val="6011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4127"/>
        <c:crosses val="autoZero"/>
        <c:auto val="1"/>
        <c:lblAlgn val="ctr"/>
        <c:lblOffset val="100"/>
        <c:noMultiLvlLbl val="0"/>
      </c:catAx>
      <c:valAx>
        <c:axId val="5041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</a:t>
                </a:r>
                <a:r>
                  <a:rPr lang="en-US" baseline="0"/>
                  <a:t>Cost - </a:t>
                </a: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425632</xdr:colOff>
      <xdr:row>17</xdr:row>
      <xdr:rowOff>17418</xdr:rowOff>
    </xdr:from>
    <xdr:to>
      <xdr:col>22</xdr:col>
      <xdr:colOff>30048</xdr:colOff>
      <xdr:row>37</xdr:row>
      <xdr:rowOff>9798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AD882-7E15-4C38-BE81-C5F05F94E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969917</xdr:colOff>
      <xdr:row>17</xdr:row>
      <xdr:rowOff>82732</xdr:rowOff>
    </xdr:from>
    <xdr:to>
      <xdr:col>30</xdr:col>
      <xdr:colOff>119743</xdr:colOff>
      <xdr:row>38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EFD3B-7E2C-4B4D-81B1-85C69D53E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topLeftCell="G1" zoomScale="70" zoomScaleNormal="70" workbookViewId="0">
      <selection activeCell="Q3" sqref="Q3:V8"/>
    </sheetView>
  </sheetViews>
  <sheetFormatPr defaultRowHeight="14.4" x14ac:dyDescent="0.3"/>
  <cols>
    <col min="11" max="11" width="9" bestFit="1" customWidth="1"/>
    <col min="12" max="12" width="9" customWidth="1"/>
    <col min="13" max="13" width="9" bestFit="1" customWidth="1"/>
    <col min="14" max="14" width="12.6640625" bestFit="1" customWidth="1"/>
    <col min="15" max="15" width="12.6640625" customWidth="1"/>
    <col min="16" max="16" width="9.5546875" bestFit="1" customWidth="1"/>
    <col min="17" max="23" width="14.33203125" customWidth="1"/>
    <col min="27" max="27" width="13" customWidth="1"/>
  </cols>
  <sheetData>
    <row r="1" spans="1:27" x14ac:dyDescent="0.3">
      <c r="P1" s="18" t="s">
        <v>50</v>
      </c>
      <c r="Q1" s="23" t="s">
        <v>48</v>
      </c>
      <c r="R1" s="23"/>
      <c r="S1" s="23"/>
      <c r="T1" s="20" t="s">
        <v>47</v>
      </c>
      <c r="U1" s="21"/>
      <c r="V1" s="21"/>
      <c r="W1" s="15"/>
      <c r="Y1" s="18" t="s">
        <v>50</v>
      </c>
      <c r="Z1" s="18" t="s">
        <v>51</v>
      </c>
      <c r="AA1" s="16" t="s">
        <v>52</v>
      </c>
    </row>
    <row r="2" spans="1:27" x14ac:dyDescent="0.3">
      <c r="C2" t="s">
        <v>0</v>
      </c>
      <c r="D2" t="s">
        <v>1</v>
      </c>
      <c r="E2" t="s">
        <v>2</v>
      </c>
      <c r="F2" t="s">
        <v>3</v>
      </c>
      <c r="P2" s="19"/>
      <c r="Q2" s="1" t="s">
        <v>46</v>
      </c>
      <c r="R2" s="1" t="s">
        <v>54</v>
      </c>
      <c r="S2" s="1" t="s">
        <v>49</v>
      </c>
      <c r="T2" s="1" t="s">
        <v>46</v>
      </c>
      <c r="U2" s="1" t="s">
        <v>54</v>
      </c>
      <c r="V2" s="2" t="s">
        <v>49</v>
      </c>
      <c r="W2" s="2" t="s">
        <v>53</v>
      </c>
      <c r="Y2" s="19"/>
      <c r="Z2" s="19"/>
      <c r="AA2" s="17"/>
    </row>
    <row r="3" spans="1:27" x14ac:dyDescent="0.3">
      <c r="A3" t="str">
        <f>LEFT(C3,2)</f>
        <v xml:space="preserve">1 </v>
      </c>
      <c r="B3" t="s">
        <v>30</v>
      </c>
      <c r="C3" t="s">
        <v>4</v>
      </c>
      <c r="D3">
        <v>2.75746E-4</v>
      </c>
      <c r="E3">
        <v>4.3017437999999998E-2</v>
      </c>
      <c r="F3">
        <v>0.10660122599999999</v>
      </c>
      <c r="H3" t="str">
        <f>CONCATENATE(I3,J3)</f>
        <v>1 tempo</v>
      </c>
      <c r="I3" t="s">
        <v>33</v>
      </c>
      <c r="J3" t="s">
        <v>30</v>
      </c>
      <c r="P3" s="3">
        <v>1</v>
      </c>
      <c r="Q3" s="4">
        <f t="shared" ref="Q3:Q15" si="0">INDEX($D$3:$D$28,MATCH(H3,$C$3:$C$28,0))</f>
        <v>2.75746E-4</v>
      </c>
      <c r="R3" s="4">
        <f>INDEX($E$3:$E$28,MATCH(H3,$C$3:$C$28,0))</f>
        <v>4.3017437999999998E-2</v>
      </c>
      <c r="S3" s="4">
        <f t="shared" ref="S3:S15" si="1">INDEX($F$3:$F$28,MATCH(H3,$C$3:$C$28,0))</f>
        <v>0.10660122599999999</v>
      </c>
      <c r="T3" s="5">
        <v>299.14085000000102</v>
      </c>
      <c r="U3" s="6">
        <v>299.14085000000102</v>
      </c>
      <c r="V3" s="6">
        <v>299.14084996885998</v>
      </c>
      <c r="W3" s="13">
        <v>-5.0325159595132618E-9</v>
      </c>
      <c r="Y3" s="3">
        <v>1</v>
      </c>
      <c r="Z3" s="11">
        <v>1</v>
      </c>
      <c r="AA3" s="11">
        <f>1+10*Z3</f>
        <v>11</v>
      </c>
    </row>
    <row r="4" spans="1:27" x14ac:dyDescent="0.3">
      <c r="A4" t="str">
        <f t="shared" ref="A4:A28" si="2">LEFT(C4,2)</f>
        <v xml:space="preserve">1 </v>
      </c>
      <c r="B4" t="s">
        <v>32</v>
      </c>
      <c r="C4" t="s">
        <v>5</v>
      </c>
      <c r="D4">
        <v>299.14085000000102</v>
      </c>
      <c r="E4">
        <v>299.14085000000102</v>
      </c>
      <c r="F4">
        <v>299.14084996885998</v>
      </c>
      <c r="H4" t="str">
        <f t="shared" ref="H4" si="3">CONCATENATE(I4,J4)</f>
        <v>5 tempo</v>
      </c>
      <c r="I4" t="s">
        <v>34</v>
      </c>
      <c r="J4" t="s">
        <v>30</v>
      </c>
      <c r="P4" s="3">
        <f>P3+1</f>
        <v>2</v>
      </c>
      <c r="Q4" s="4">
        <f t="shared" si="0"/>
        <v>5.1340999999999995E-4</v>
      </c>
      <c r="R4" s="4">
        <f t="shared" ref="R4:R15" si="4">INDEX($E$3:$E$28,MATCH(H4,$C$3:$C$28,0))</f>
        <v>1.733210082</v>
      </c>
      <c r="S4" s="4">
        <f t="shared" si="1"/>
        <v>0.16768813799999999</v>
      </c>
      <c r="T4" s="5">
        <v>1294.4513999999201</v>
      </c>
      <c r="U4" s="6">
        <v>1294.4513999999201</v>
      </c>
      <c r="V4" s="6">
        <v>1294.45139998744</v>
      </c>
      <c r="W4" s="13">
        <v>7.0640658743741369E-3</v>
      </c>
      <c r="Y4" s="3">
        <f>Y3+1</f>
        <v>2</v>
      </c>
      <c r="Z4" s="11">
        <v>5</v>
      </c>
      <c r="AA4" s="11">
        <f t="shared" ref="AA4:AA15" si="5">1+10*Z4</f>
        <v>51</v>
      </c>
    </row>
    <row r="5" spans="1:27" x14ac:dyDescent="0.3">
      <c r="A5" t="str">
        <f t="shared" si="2"/>
        <v xml:space="preserve">5 </v>
      </c>
      <c r="B5" t="str">
        <f>B3</f>
        <v>tempo</v>
      </c>
      <c r="C5" t="s">
        <v>6</v>
      </c>
      <c r="D5">
        <v>5.1340999999999995E-4</v>
      </c>
      <c r="E5">
        <v>1.733210082</v>
      </c>
      <c r="F5">
        <v>0.16768813799999999</v>
      </c>
      <c r="H5" t="str">
        <f t="shared" ref="H5:H15" si="6">CONCATENATE(I5," ",J5)</f>
        <v>10 tempo</v>
      </c>
      <c r="I5" t="s">
        <v>35</v>
      </c>
      <c r="J5" t="s">
        <v>30</v>
      </c>
      <c r="P5" s="3">
        <f t="shared" ref="P5:P15" si="7">P4+1</f>
        <v>3</v>
      </c>
      <c r="Q5" s="4">
        <f t="shared" si="0"/>
        <v>1.554333E-3</v>
      </c>
      <c r="R5" s="4">
        <f t="shared" si="4"/>
        <v>3.433865913</v>
      </c>
      <c r="S5" s="4">
        <f t="shared" si="1"/>
        <v>0.32284675699999998</v>
      </c>
      <c r="T5" s="5">
        <v>1940.7127999997001</v>
      </c>
      <c r="U5" s="6">
        <v>1940.7127999997001</v>
      </c>
      <c r="V5" s="6">
        <v>1940.7127999752199</v>
      </c>
      <c r="W5" s="13">
        <v>5.2195764577658288E-3</v>
      </c>
      <c r="Y5" s="3">
        <f t="shared" ref="Y5:Y15" si="8">Y4+1</f>
        <v>3</v>
      </c>
      <c r="Z5" s="11">
        <f>Z4+5</f>
        <v>10</v>
      </c>
      <c r="AA5" s="11">
        <f t="shared" si="5"/>
        <v>101</v>
      </c>
    </row>
    <row r="6" spans="1:27" x14ac:dyDescent="0.3">
      <c r="A6" t="str">
        <f t="shared" si="2"/>
        <v xml:space="preserve">5 </v>
      </c>
      <c r="B6" t="str">
        <f t="shared" ref="B6:B28" si="9">B4</f>
        <v>obj</v>
      </c>
      <c r="C6" t="s">
        <v>7</v>
      </c>
      <c r="D6">
        <v>1294.4513999999201</v>
      </c>
      <c r="E6">
        <v>1294.4513999999201</v>
      </c>
      <c r="F6">
        <v>1294.45139998744</v>
      </c>
      <c r="H6" t="str">
        <f t="shared" si="6"/>
        <v>15 tempo</v>
      </c>
      <c r="I6" t="s">
        <v>36</v>
      </c>
      <c r="J6" t="s">
        <v>30</v>
      </c>
      <c r="P6" s="3">
        <f t="shared" si="7"/>
        <v>4</v>
      </c>
      <c r="Q6" s="4">
        <f t="shared" si="0"/>
        <v>2.1340349999999998E-3</v>
      </c>
      <c r="R6" s="4">
        <f t="shared" si="4"/>
        <v>6.7338003620000002</v>
      </c>
      <c r="S6" s="4">
        <f t="shared" si="1"/>
        <v>0.71442409100000004</v>
      </c>
      <c r="T6" s="5">
        <v>1604.3394999995801</v>
      </c>
      <c r="U6" s="6">
        <v>1604.3394999995801</v>
      </c>
      <c r="V6" s="6">
        <v>1604.33949996038</v>
      </c>
      <c r="W6" s="13">
        <v>3.01064447259769E-3</v>
      </c>
      <c r="Y6" s="3">
        <f t="shared" si="8"/>
        <v>4</v>
      </c>
      <c r="Z6" s="11">
        <f>Z5+5</f>
        <v>15</v>
      </c>
      <c r="AA6" s="11">
        <f t="shared" si="5"/>
        <v>151</v>
      </c>
    </row>
    <row r="7" spans="1:27" x14ac:dyDescent="0.3">
      <c r="A7" t="str">
        <f t="shared" si="2"/>
        <v>10</v>
      </c>
      <c r="B7" t="str">
        <f t="shared" si="9"/>
        <v>tempo</v>
      </c>
      <c r="C7" t="s">
        <v>8</v>
      </c>
      <c r="D7">
        <v>1.554333E-3</v>
      </c>
      <c r="E7">
        <v>3.433865913</v>
      </c>
      <c r="F7">
        <v>0.32284675699999998</v>
      </c>
      <c r="H7" t="str">
        <f t="shared" si="6"/>
        <v>20 tempo</v>
      </c>
      <c r="I7" t="s">
        <v>37</v>
      </c>
      <c r="J7" t="s">
        <v>30</v>
      </c>
      <c r="P7" s="3">
        <f t="shared" si="7"/>
        <v>5</v>
      </c>
      <c r="Q7" s="4">
        <f t="shared" si="0"/>
        <v>1.6826860000000001E-3</v>
      </c>
      <c r="R7" s="4">
        <f t="shared" si="4"/>
        <v>10.067097259000001</v>
      </c>
      <c r="S7" s="4">
        <f t="shared" si="1"/>
        <v>1.4505654729999999</v>
      </c>
      <c r="T7" s="5">
        <v>784.83829999972295</v>
      </c>
      <c r="U7" s="6">
        <v>784.83829999972295</v>
      </c>
      <c r="V7" s="6">
        <v>784.83829999208103</v>
      </c>
      <c r="W7" s="13">
        <v>8.1917177073000946E-3</v>
      </c>
      <c r="Y7" s="3">
        <f t="shared" si="8"/>
        <v>5</v>
      </c>
      <c r="Z7" s="11">
        <f t="shared" ref="Z7:Z15" si="10">Z6+5</f>
        <v>20</v>
      </c>
      <c r="AA7" s="11">
        <f t="shared" si="5"/>
        <v>201</v>
      </c>
    </row>
    <row r="8" spans="1:27" x14ac:dyDescent="0.3">
      <c r="A8" t="str">
        <f t="shared" si="2"/>
        <v>10</v>
      </c>
      <c r="B8" t="str">
        <f t="shared" si="9"/>
        <v>obj</v>
      </c>
      <c r="C8" t="s">
        <v>9</v>
      </c>
      <c r="D8">
        <v>1940.7127999997001</v>
      </c>
      <c r="E8">
        <v>1940.7127999997001</v>
      </c>
      <c r="F8">
        <v>1940.7127999752199</v>
      </c>
      <c r="H8" t="str">
        <f t="shared" si="6"/>
        <v>25 tempo</v>
      </c>
      <c r="I8" t="s">
        <v>38</v>
      </c>
      <c r="J8" t="s">
        <v>30</v>
      </c>
      <c r="P8" s="3">
        <f t="shared" si="7"/>
        <v>6</v>
      </c>
      <c r="Q8" s="4">
        <f t="shared" si="0"/>
        <v>1.948911E-3</v>
      </c>
      <c r="R8" s="4">
        <f t="shared" si="4"/>
        <v>17.727065035999999</v>
      </c>
      <c r="S8" s="4">
        <f t="shared" si="1"/>
        <v>3.2266071639999998</v>
      </c>
      <c r="T8" s="5">
        <v>153.256900000043</v>
      </c>
      <c r="U8" s="6">
        <v>153.256900000043</v>
      </c>
      <c r="V8" s="6">
        <v>153.25689999108801</v>
      </c>
      <c r="W8" s="13">
        <v>4.835453951006885E-2</v>
      </c>
      <c r="Y8" s="3">
        <f t="shared" si="8"/>
        <v>6</v>
      </c>
      <c r="Z8" s="11">
        <f t="shared" si="10"/>
        <v>25</v>
      </c>
      <c r="AA8" s="11">
        <f t="shared" si="5"/>
        <v>251</v>
      </c>
    </row>
    <row r="9" spans="1:27" hidden="1" x14ac:dyDescent="0.3">
      <c r="A9" t="str">
        <f t="shared" si="2"/>
        <v>15</v>
      </c>
      <c r="B9" t="str">
        <f t="shared" si="9"/>
        <v>tempo</v>
      </c>
      <c r="C9" t="s">
        <v>10</v>
      </c>
      <c r="D9">
        <v>2.1340349999999998E-3</v>
      </c>
      <c r="E9">
        <v>6.7338003620000002</v>
      </c>
      <c r="F9">
        <v>0.71442409100000004</v>
      </c>
      <c r="H9" t="str">
        <f t="shared" si="6"/>
        <v>30 tempo</v>
      </c>
      <c r="I9" t="s">
        <v>39</v>
      </c>
      <c r="J9" t="s">
        <v>30</v>
      </c>
      <c r="P9" s="3">
        <f t="shared" si="7"/>
        <v>7</v>
      </c>
      <c r="Q9" s="4">
        <f t="shared" si="0"/>
        <v>0</v>
      </c>
      <c r="R9" s="4">
        <f t="shared" si="4"/>
        <v>0</v>
      </c>
      <c r="S9" s="4">
        <f t="shared" si="1"/>
        <v>0</v>
      </c>
      <c r="T9" s="5">
        <v>0</v>
      </c>
      <c r="U9" s="6">
        <v>0</v>
      </c>
      <c r="V9" s="6">
        <v>0</v>
      </c>
      <c r="W9" s="13">
        <v>8.9963748654978914E-2</v>
      </c>
      <c r="Y9" s="3">
        <f t="shared" si="8"/>
        <v>7</v>
      </c>
      <c r="Z9" s="11">
        <f t="shared" si="10"/>
        <v>30</v>
      </c>
      <c r="AA9" s="11">
        <f t="shared" si="5"/>
        <v>301</v>
      </c>
    </row>
    <row r="10" spans="1:27" hidden="1" x14ac:dyDescent="0.3">
      <c r="A10" t="str">
        <f t="shared" si="2"/>
        <v>15</v>
      </c>
      <c r="B10" t="str">
        <f t="shared" si="9"/>
        <v>obj</v>
      </c>
      <c r="C10" t="s">
        <v>11</v>
      </c>
      <c r="D10">
        <v>1604.3394999995801</v>
      </c>
      <c r="E10">
        <v>1604.3394999995801</v>
      </c>
      <c r="F10">
        <v>1604.33949996038</v>
      </c>
      <c r="H10" t="str">
        <f t="shared" si="6"/>
        <v>35 tempo</v>
      </c>
      <c r="I10" t="s">
        <v>40</v>
      </c>
      <c r="J10" t="s">
        <v>30</v>
      </c>
      <c r="P10" s="3">
        <f t="shared" si="7"/>
        <v>8</v>
      </c>
      <c r="Q10" s="4">
        <f t="shared" si="0"/>
        <v>0</v>
      </c>
      <c r="R10" s="4">
        <f t="shared" si="4"/>
        <v>0</v>
      </c>
      <c r="S10" s="4">
        <f t="shared" si="1"/>
        <v>0</v>
      </c>
      <c r="T10" s="5">
        <v>0</v>
      </c>
      <c r="U10" s="6">
        <v>0</v>
      </c>
      <c r="V10" s="6">
        <v>0</v>
      </c>
      <c r="W10" s="13">
        <v>0.21683976282163409</v>
      </c>
      <c r="Y10" s="3">
        <f t="shared" si="8"/>
        <v>8</v>
      </c>
      <c r="Z10" s="11">
        <f t="shared" si="10"/>
        <v>35</v>
      </c>
      <c r="AA10" s="11">
        <f t="shared" si="5"/>
        <v>351</v>
      </c>
    </row>
    <row r="11" spans="1:27" hidden="1" x14ac:dyDescent="0.3">
      <c r="A11" t="str">
        <f t="shared" si="2"/>
        <v>20</v>
      </c>
      <c r="B11" t="str">
        <f t="shared" si="9"/>
        <v>tempo</v>
      </c>
      <c r="C11" t="s">
        <v>12</v>
      </c>
      <c r="D11">
        <v>1.6826860000000001E-3</v>
      </c>
      <c r="E11">
        <v>10.067097259000001</v>
      </c>
      <c r="F11">
        <v>1.4505654729999999</v>
      </c>
      <c r="H11" t="str">
        <f t="shared" si="6"/>
        <v>40 tempo</v>
      </c>
      <c r="I11" t="s">
        <v>41</v>
      </c>
      <c r="J11" t="s">
        <v>30</v>
      </c>
      <c r="P11" s="3">
        <f t="shared" si="7"/>
        <v>9</v>
      </c>
      <c r="Q11" s="4">
        <f t="shared" si="0"/>
        <v>0</v>
      </c>
      <c r="R11" s="4">
        <f t="shared" si="4"/>
        <v>0</v>
      </c>
      <c r="S11" s="4">
        <f t="shared" si="1"/>
        <v>0</v>
      </c>
      <c r="T11" s="5">
        <v>0</v>
      </c>
      <c r="U11" s="6">
        <v>0</v>
      </c>
      <c r="V11" s="6">
        <v>0</v>
      </c>
      <c r="W11" s="13">
        <v>-2.0353102853175598E-2</v>
      </c>
      <c r="Y11" s="3">
        <f t="shared" si="8"/>
        <v>9</v>
      </c>
      <c r="Z11" s="11">
        <f t="shared" si="10"/>
        <v>40</v>
      </c>
      <c r="AA11" s="11">
        <f t="shared" si="5"/>
        <v>401</v>
      </c>
    </row>
    <row r="12" spans="1:27" hidden="1" x14ac:dyDescent="0.3">
      <c r="A12" t="str">
        <f t="shared" si="2"/>
        <v>20</v>
      </c>
      <c r="B12" t="str">
        <f t="shared" si="9"/>
        <v>obj</v>
      </c>
      <c r="C12" t="s">
        <v>13</v>
      </c>
      <c r="D12">
        <v>784.83829999972295</v>
      </c>
      <c r="E12">
        <v>784.83829999972295</v>
      </c>
      <c r="F12">
        <v>784.83829999208103</v>
      </c>
      <c r="H12" t="str">
        <f t="shared" si="6"/>
        <v>45 tempo</v>
      </c>
      <c r="I12" t="s">
        <v>42</v>
      </c>
      <c r="J12" t="s">
        <v>30</v>
      </c>
      <c r="P12" s="3">
        <f t="shared" si="7"/>
        <v>10</v>
      </c>
      <c r="Q12" s="4">
        <f t="shared" si="0"/>
        <v>0</v>
      </c>
      <c r="R12" s="4">
        <f t="shared" si="4"/>
        <v>0</v>
      </c>
      <c r="S12" s="4">
        <f t="shared" si="1"/>
        <v>0</v>
      </c>
      <c r="T12" s="5">
        <v>0</v>
      </c>
      <c r="U12" s="6">
        <v>0</v>
      </c>
      <c r="V12" s="6">
        <v>0</v>
      </c>
      <c r="W12" s="13">
        <v>0.14768297024255528</v>
      </c>
      <c r="Y12" s="3">
        <f t="shared" si="8"/>
        <v>10</v>
      </c>
      <c r="Z12" s="11">
        <f t="shared" si="10"/>
        <v>45</v>
      </c>
      <c r="AA12" s="11">
        <f t="shared" si="5"/>
        <v>451</v>
      </c>
    </row>
    <row r="13" spans="1:27" hidden="1" x14ac:dyDescent="0.3">
      <c r="A13" t="str">
        <f t="shared" si="2"/>
        <v>25</v>
      </c>
      <c r="B13" t="str">
        <f t="shared" si="9"/>
        <v>tempo</v>
      </c>
      <c r="C13" t="s">
        <v>14</v>
      </c>
      <c r="D13">
        <v>1.948911E-3</v>
      </c>
      <c r="E13">
        <v>17.727065035999999</v>
      </c>
      <c r="F13">
        <v>3.2266071639999998</v>
      </c>
      <c r="H13" t="str">
        <f t="shared" si="6"/>
        <v>50 tempo</v>
      </c>
      <c r="I13" t="s">
        <v>43</v>
      </c>
      <c r="J13" t="s">
        <v>30</v>
      </c>
      <c r="P13" s="3">
        <f t="shared" si="7"/>
        <v>11</v>
      </c>
      <c r="Q13" s="4">
        <f t="shared" si="0"/>
        <v>0</v>
      </c>
      <c r="R13" s="4">
        <f t="shared" si="4"/>
        <v>0</v>
      </c>
      <c r="S13" s="4">
        <f t="shared" si="1"/>
        <v>0</v>
      </c>
      <c r="T13" s="5">
        <v>0</v>
      </c>
      <c r="U13" s="6">
        <v>0</v>
      </c>
      <c r="V13" s="6">
        <v>0</v>
      </c>
      <c r="W13" s="13">
        <v>0.18515482028240204</v>
      </c>
      <c r="Y13" s="3">
        <f t="shared" si="8"/>
        <v>11</v>
      </c>
      <c r="Z13" s="11">
        <f t="shared" si="10"/>
        <v>50</v>
      </c>
      <c r="AA13" s="11">
        <f t="shared" si="5"/>
        <v>501</v>
      </c>
    </row>
    <row r="14" spans="1:27" hidden="1" x14ac:dyDescent="0.3">
      <c r="A14" t="str">
        <f t="shared" si="2"/>
        <v>25</v>
      </c>
      <c r="B14" t="str">
        <f t="shared" si="9"/>
        <v>obj</v>
      </c>
      <c r="C14" t="s">
        <v>15</v>
      </c>
      <c r="D14">
        <v>153.256900000043</v>
      </c>
      <c r="E14">
        <v>153.256900000043</v>
      </c>
      <c r="F14">
        <v>153.25689999108801</v>
      </c>
      <c r="H14" t="str">
        <f t="shared" si="6"/>
        <v>55 tempo</v>
      </c>
      <c r="I14" t="s">
        <v>44</v>
      </c>
      <c r="J14" t="s">
        <v>30</v>
      </c>
      <c r="P14" s="3">
        <f t="shared" si="7"/>
        <v>12</v>
      </c>
      <c r="Q14" s="4">
        <f t="shared" si="0"/>
        <v>0</v>
      </c>
      <c r="R14" s="4">
        <f t="shared" si="4"/>
        <v>0</v>
      </c>
      <c r="S14" s="4">
        <f t="shared" si="1"/>
        <v>0</v>
      </c>
      <c r="T14" s="5">
        <v>0</v>
      </c>
      <c r="U14" s="6">
        <v>0</v>
      </c>
      <c r="V14" s="6">
        <v>0</v>
      </c>
      <c r="W14" s="13">
        <v>0.18923058739317589</v>
      </c>
      <c r="Y14" s="3">
        <f t="shared" si="8"/>
        <v>12</v>
      </c>
      <c r="Z14" s="11">
        <f t="shared" si="10"/>
        <v>55</v>
      </c>
      <c r="AA14" s="11">
        <f t="shared" si="5"/>
        <v>551</v>
      </c>
    </row>
    <row r="15" spans="1:27" hidden="1" x14ac:dyDescent="0.3">
      <c r="A15" t="str">
        <f t="shared" si="2"/>
        <v>30</v>
      </c>
      <c r="B15" t="str">
        <f t="shared" si="9"/>
        <v>tempo</v>
      </c>
      <c r="C15" t="s">
        <v>16</v>
      </c>
      <c r="H15" t="str">
        <f t="shared" si="6"/>
        <v>60 tempo</v>
      </c>
      <c r="I15" t="s">
        <v>45</v>
      </c>
      <c r="J15" t="s">
        <v>30</v>
      </c>
      <c r="P15" s="7">
        <f t="shared" si="7"/>
        <v>13</v>
      </c>
      <c r="Q15" s="8">
        <f t="shared" si="0"/>
        <v>0</v>
      </c>
      <c r="R15" s="8">
        <f t="shared" si="4"/>
        <v>0</v>
      </c>
      <c r="S15" s="8">
        <f t="shared" si="1"/>
        <v>0</v>
      </c>
      <c r="T15" s="9">
        <v>0</v>
      </c>
      <c r="U15" s="10">
        <v>0</v>
      </c>
      <c r="V15" s="10">
        <v>0</v>
      </c>
      <c r="W15" s="14">
        <v>0.31766038191605594</v>
      </c>
      <c r="Y15" s="7">
        <f t="shared" si="8"/>
        <v>13</v>
      </c>
      <c r="Z15" s="11">
        <f t="shared" si="10"/>
        <v>60</v>
      </c>
      <c r="AA15" s="11">
        <f t="shared" si="5"/>
        <v>601</v>
      </c>
    </row>
    <row r="16" spans="1:27" x14ac:dyDescent="0.3">
      <c r="A16" t="str">
        <f t="shared" si="2"/>
        <v>30</v>
      </c>
      <c r="B16" t="str">
        <f t="shared" si="9"/>
        <v>obj</v>
      </c>
      <c r="C16" t="s">
        <v>17</v>
      </c>
    </row>
    <row r="17" spans="1:15" x14ac:dyDescent="0.3">
      <c r="A17" t="str">
        <f t="shared" si="2"/>
        <v>35</v>
      </c>
      <c r="B17" t="str">
        <f t="shared" si="9"/>
        <v>tempo</v>
      </c>
      <c r="C17" t="s">
        <v>18</v>
      </c>
    </row>
    <row r="18" spans="1:15" x14ac:dyDescent="0.3">
      <c r="A18" t="str">
        <f t="shared" si="2"/>
        <v>35</v>
      </c>
      <c r="B18" t="str">
        <f t="shared" si="9"/>
        <v>obj</v>
      </c>
      <c r="C18" t="s">
        <v>19</v>
      </c>
    </row>
    <row r="19" spans="1:15" x14ac:dyDescent="0.3">
      <c r="A19" t="str">
        <f t="shared" si="2"/>
        <v>40</v>
      </c>
      <c r="B19" t="str">
        <f t="shared" si="9"/>
        <v>tempo</v>
      </c>
      <c r="C19" t="s">
        <v>20</v>
      </c>
    </row>
    <row r="20" spans="1:15" x14ac:dyDescent="0.3">
      <c r="A20" t="str">
        <f t="shared" si="2"/>
        <v>40</v>
      </c>
      <c r="B20" t="str">
        <f t="shared" si="9"/>
        <v>obj</v>
      </c>
      <c r="C20" t="s">
        <v>21</v>
      </c>
    </row>
    <row r="21" spans="1:15" x14ac:dyDescent="0.3">
      <c r="A21" t="str">
        <f t="shared" si="2"/>
        <v>45</v>
      </c>
      <c r="B21" t="str">
        <f t="shared" si="9"/>
        <v>tempo</v>
      </c>
      <c r="C21" t="s">
        <v>22</v>
      </c>
      <c r="K21" s="22" t="s">
        <v>47</v>
      </c>
      <c r="L21" s="22"/>
      <c r="M21" s="22"/>
    </row>
    <row r="22" spans="1:15" x14ac:dyDescent="0.3">
      <c r="A22" t="str">
        <f t="shared" si="2"/>
        <v>45</v>
      </c>
      <c r="B22" t="str">
        <f t="shared" si="9"/>
        <v>obj</v>
      </c>
      <c r="C22" t="s">
        <v>23</v>
      </c>
      <c r="K22" t="s">
        <v>46</v>
      </c>
      <c r="L22" t="s">
        <v>54</v>
      </c>
      <c r="M22" t="s">
        <v>49</v>
      </c>
    </row>
    <row r="23" spans="1:15" x14ac:dyDescent="0.3">
      <c r="A23" t="str">
        <f t="shared" si="2"/>
        <v>50</v>
      </c>
      <c r="B23" t="str">
        <f t="shared" si="9"/>
        <v>tempo</v>
      </c>
      <c r="C23" t="s">
        <v>24</v>
      </c>
      <c r="H23" t="str">
        <f>CONCATENATE(I23,J23)</f>
        <v>1 fobjt</v>
      </c>
      <c r="I23" t="s">
        <v>33</v>
      </c>
      <c r="J23" t="s">
        <v>31</v>
      </c>
      <c r="K23">
        <f t="shared" ref="K23:K35" si="11">INDEX($D$3:$D$28,MATCH(H23,$C$3:$C$28,0))</f>
        <v>299.14085000000102</v>
      </c>
      <c r="L23">
        <f>INDEX($E$3:$E$28,MATCH(H23,$C$3:$C$28,0))</f>
        <v>299.14085000000102</v>
      </c>
      <c r="M23">
        <f t="shared" ref="M23:M35" si="12">INDEX($F$3:$F$28,MATCH(H23,$C$3:$C$28,0))</f>
        <v>299.14084996885998</v>
      </c>
      <c r="N23" s="12">
        <f>M23/K23-1</f>
        <v>-1.0410161621621228E-10</v>
      </c>
      <c r="O23" s="12"/>
    </row>
    <row r="24" spans="1:15" x14ac:dyDescent="0.3">
      <c r="A24" t="str">
        <f t="shared" si="2"/>
        <v>50</v>
      </c>
      <c r="B24" t="str">
        <f t="shared" si="9"/>
        <v>obj</v>
      </c>
      <c r="C24" t="s">
        <v>25</v>
      </c>
      <c r="H24" t="str">
        <f t="shared" ref="H24" si="13">CONCATENATE(I24,J24)</f>
        <v>5 fobjt</v>
      </c>
      <c r="I24" t="s">
        <v>34</v>
      </c>
      <c r="J24" t="s">
        <v>31</v>
      </c>
      <c r="K24">
        <f t="shared" si="11"/>
        <v>1294.4513999999201</v>
      </c>
      <c r="L24">
        <f t="shared" ref="L24:L35" si="14">INDEX($E$3:$E$28,MATCH(H24,$C$3:$C$28,0))</f>
        <v>1294.4513999999201</v>
      </c>
      <c r="M24">
        <f t="shared" si="12"/>
        <v>1294.45139998744</v>
      </c>
      <c r="N24" s="12">
        <f t="shared" ref="N24:N35" si="15">M24/K24-1</f>
        <v>-9.6411767458448594E-12</v>
      </c>
      <c r="O24" s="12"/>
    </row>
    <row r="25" spans="1:15" x14ac:dyDescent="0.3">
      <c r="A25" t="str">
        <f t="shared" si="2"/>
        <v>55</v>
      </c>
      <c r="B25" t="str">
        <f t="shared" si="9"/>
        <v>tempo</v>
      </c>
      <c r="C25" t="s">
        <v>26</v>
      </c>
      <c r="H25" t="str">
        <f t="shared" ref="H25:H35" si="16">CONCATENATE(I25," ",J25)</f>
        <v>10 fobjt</v>
      </c>
      <c r="I25" t="s">
        <v>35</v>
      </c>
      <c r="J25" t="s">
        <v>31</v>
      </c>
      <c r="K25">
        <f t="shared" si="11"/>
        <v>1940.7127999997001</v>
      </c>
      <c r="L25">
        <f t="shared" si="14"/>
        <v>1940.7127999997001</v>
      </c>
      <c r="M25">
        <f t="shared" si="12"/>
        <v>1940.7127999752199</v>
      </c>
      <c r="N25" s="12">
        <f t="shared" si="15"/>
        <v>-1.2614020938883641E-11</v>
      </c>
      <c r="O25" s="12"/>
    </row>
    <row r="26" spans="1:15" x14ac:dyDescent="0.3">
      <c r="A26" t="str">
        <f t="shared" si="2"/>
        <v>55</v>
      </c>
      <c r="B26" t="str">
        <f t="shared" si="9"/>
        <v>obj</v>
      </c>
      <c r="C26" t="s">
        <v>27</v>
      </c>
      <c r="H26" t="str">
        <f t="shared" si="16"/>
        <v>15 fobjt</v>
      </c>
      <c r="I26" t="s">
        <v>36</v>
      </c>
      <c r="J26" t="s">
        <v>31</v>
      </c>
      <c r="K26">
        <f t="shared" si="11"/>
        <v>1604.3394999995801</v>
      </c>
      <c r="L26">
        <f t="shared" si="14"/>
        <v>1604.3394999995801</v>
      </c>
      <c r="M26">
        <f t="shared" si="12"/>
        <v>1604.33949996038</v>
      </c>
      <c r="N26" s="12">
        <f t="shared" si="15"/>
        <v>-2.4433788325950445E-11</v>
      </c>
      <c r="O26" s="12"/>
    </row>
    <row r="27" spans="1:15" x14ac:dyDescent="0.3">
      <c r="A27" t="str">
        <f t="shared" si="2"/>
        <v>60</v>
      </c>
      <c r="B27" t="str">
        <f t="shared" si="9"/>
        <v>tempo</v>
      </c>
      <c r="C27" t="s">
        <v>28</v>
      </c>
      <c r="H27" t="str">
        <f t="shared" si="16"/>
        <v>20 fobjt</v>
      </c>
      <c r="I27" t="s">
        <v>37</v>
      </c>
      <c r="J27" t="s">
        <v>31</v>
      </c>
      <c r="K27">
        <f t="shared" si="11"/>
        <v>784.83829999972295</v>
      </c>
      <c r="L27">
        <f t="shared" si="14"/>
        <v>784.83829999972295</v>
      </c>
      <c r="M27">
        <f t="shared" si="12"/>
        <v>784.83829999208103</v>
      </c>
      <c r="N27" s="12">
        <f t="shared" si="15"/>
        <v>-9.7368779705675479E-12</v>
      </c>
      <c r="O27" s="12"/>
    </row>
    <row r="28" spans="1:15" x14ac:dyDescent="0.3">
      <c r="A28" t="str">
        <f t="shared" si="2"/>
        <v>60</v>
      </c>
      <c r="B28" t="str">
        <f t="shared" si="9"/>
        <v>obj</v>
      </c>
      <c r="C28" t="s">
        <v>29</v>
      </c>
      <c r="H28" t="str">
        <f t="shared" si="16"/>
        <v>25 fobjt</v>
      </c>
      <c r="I28" t="s">
        <v>38</v>
      </c>
      <c r="J28" t="s">
        <v>31</v>
      </c>
      <c r="K28">
        <f t="shared" si="11"/>
        <v>153.256900000043</v>
      </c>
      <c r="L28">
        <f t="shared" si="14"/>
        <v>153.256900000043</v>
      </c>
      <c r="M28">
        <f t="shared" si="12"/>
        <v>153.25689999108801</v>
      </c>
      <c r="N28" s="12">
        <f t="shared" si="15"/>
        <v>-5.8431259830626914E-11</v>
      </c>
      <c r="O28" s="12"/>
    </row>
    <row r="29" spans="1:15" x14ac:dyDescent="0.3">
      <c r="H29" t="str">
        <f t="shared" si="16"/>
        <v>30 fobjt</v>
      </c>
      <c r="I29" t="s">
        <v>39</v>
      </c>
      <c r="J29" t="s">
        <v>31</v>
      </c>
      <c r="K29">
        <f t="shared" si="11"/>
        <v>0</v>
      </c>
      <c r="L29">
        <f t="shared" si="14"/>
        <v>0</v>
      </c>
      <c r="M29">
        <f t="shared" si="12"/>
        <v>0</v>
      </c>
      <c r="N29" s="12" t="e">
        <f t="shared" si="15"/>
        <v>#DIV/0!</v>
      </c>
      <c r="O29" s="12"/>
    </row>
    <row r="30" spans="1:15" x14ac:dyDescent="0.3">
      <c r="H30" t="str">
        <f t="shared" si="16"/>
        <v>35 fobjt</v>
      </c>
      <c r="I30" t="s">
        <v>40</v>
      </c>
      <c r="J30" t="s">
        <v>31</v>
      </c>
      <c r="K30">
        <f t="shared" si="11"/>
        <v>0</v>
      </c>
      <c r="L30">
        <f t="shared" si="14"/>
        <v>0</v>
      </c>
      <c r="M30">
        <f t="shared" si="12"/>
        <v>0</v>
      </c>
      <c r="N30" s="12" t="e">
        <f t="shared" si="15"/>
        <v>#DIV/0!</v>
      </c>
      <c r="O30" s="12"/>
    </row>
    <row r="31" spans="1:15" x14ac:dyDescent="0.3">
      <c r="H31" t="str">
        <f t="shared" si="16"/>
        <v>40 fobjt</v>
      </c>
      <c r="I31" t="s">
        <v>41</v>
      </c>
      <c r="J31" t="s">
        <v>31</v>
      </c>
      <c r="K31">
        <f t="shared" si="11"/>
        <v>0</v>
      </c>
      <c r="L31">
        <f t="shared" si="14"/>
        <v>0</v>
      </c>
      <c r="M31">
        <f t="shared" si="12"/>
        <v>0</v>
      </c>
      <c r="N31" s="12" t="e">
        <f t="shared" si="15"/>
        <v>#DIV/0!</v>
      </c>
      <c r="O31" s="12"/>
    </row>
    <row r="32" spans="1:15" x14ac:dyDescent="0.3">
      <c r="H32" t="str">
        <f t="shared" si="16"/>
        <v>45 fobjt</v>
      </c>
      <c r="I32" t="s">
        <v>42</v>
      </c>
      <c r="J32" t="s">
        <v>31</v>
      </c>
      <c r="K32">
        <f t="shared" si="11"/>
        <v>0</v>
      </c>
      <c r="L32">
        <f t="shared" si="14"/>
        <v>0</v>
      </c>
      <c r="M32">
        <f t="shared" si="12"/>
        <v>0</v>
      </c>
      <c r="N32" s="12" t="e">
        <f t="shared" si="15"/>
        <v>#DIV/0!</v>
      </c>
      <c r="O32" s="12"/>
    </row>
    <row r="33" spans="8:15" x14ac:dyDescent="0.3">
      <c r="H33" t="str">
        <f t="shared" si="16"/>
        <v>50 fobjt</v>
      </c>
      <c r="I33" t="s">
        <v>43</v>
      </c>
      <c r="J33" t="s">
        <v>31</v>
      </c>
      <c r="K33">
        <f t="shared" si="11"/>
        <v>0</v>
      </c>
      <c r="L33">
        <f t="shared" si="14"/>
        <v>0</v>
      </c>
      <c r="M33">
        <f t="shared" si="12"/>
        <v>0</v>
      </c>
      <c r="N33" s="12" t="e">
        <f t="shared" si="15"/>
        <v>#DIV/0!</v>
      </c>
      <c r="O33" s="12"/>
    </row>
    <row r="34" spans="8:15" x14ac:dyDescent="0.3">
      <c r="H34" t="str">
        <f t="shared" si="16"/>
        <v>55 fobjt</v>
      </c>
      <c r="I34" t="s">
        <v>44</v>
      </c>
      <c r="J34" t="s">
        <v>31</v>
      </c>
      <c r="K34">
        <f t="shared" si="11"/>
        <v>0</v>
      </c>
      <c r="L34">
        <f t="shared" si="14"/>
        <v>0</v>
      </c>
      <c r="M34">
        <f t="shared" si="12"/>
        <v>0</v>
      </c>
      <c r="N34" s="12" t="e">
        <f t="shared" si="15"/>
        <v>#DIV/0!</v>
      </c>
      <c r="O34" s="12"/>
    </row>
    <row r="35" spans="8:15" x14ac:dyDescent="0.3">
      <c r="H35" t="str">
        <f t="shared" si="16"/>
        <v>60 fobjt</v>
      </c>
      <c r="I35" t="s">
        <v>45</v>
      </c>
      <c r="J35" t="s">
        <v>31</v>
      </c>
      <c r="K35">
        <f t="shared" si="11"/>
        <v>0</v>
      </c>
      <c r="L35">
        <f t="shared" si="14"/>
        <v>0</v>
      </c>
      <c r="M35">
        <f t="shared" si="12"/>
        <v>0</v>
      </c>
      <c r="N35" s="12" t="e">
        <f t="shared" si="15"/>
        <v>#DIV/0!</v>
      </c>
      <c r="O35" s="12"/>
    </row>
  </sheetData>
  <mergeCells count="7">
    <mergeCell ref="AA1:AA2"/>
    <mergeCell ref="Z1:Z2"/>
    <mergeCell ref="Y1:Y2"/>
    <mergeCell ref="T1:V1"/>
    <mergeCell ref="K21:M21"/>
    <mergeCell ref="Q1:S1"/>
    <mergeCell ref="P1:P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resultado_stress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Pereira Freire Machado</cp:lastModifiedBy>
  <dcterms:created xsi:type="dcterms:W3CDTF">2018-07-09T22:45:04Z</dcterms:created>
  <dcterms:modified xsi:type="dcterms:W3CDTF">2018-07-12T17:17:46Z</dcterms:modified>
</cp:coreProperties>
</file>