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 2019\ARQUIVOS AULAS\AULA 8\"/>
    </mc:Choice>
  </mc:AlternateContent>
  <xr:revisionPtr revIDLastSave="0" documentId="13_ncr:1_{2F38C5CE-AC6F-417B-929B-F623F871FB07}" xr6:coauthVersionLast="36" xr6:coauthVersionMax="43" xr10:uidLastSave="{00000000-0000-0000-0000-000000000000}"/>
  <bookViews>
    <workbookView xWindow="0" yWindow="0" windowWidth="20490" windowHeight="7545" xr2:uid="{8CEC81AA-A006-466B-BC65-C13D0DA4A53B}"/>
  </bookViews>
  <sheets>
    <sheet name="FUNÇÃO DIATRABALHO" sheetId="1" r:id="rId1"/>
    <sheet name="FUNÇÃODIATRABALHOTOTAL" sheetId="2" r:id="rId2"/>
    <sheet name="FUNÇÃODATAM" sheetId="3" r:id="rId3"/>
    <sheet name="FUNÇÃODATADIF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G3" i="2"/>
  <c r="G14" i="2"/>
  <c r="G13" i="2"/>
  <c r="G12" i="2"/>
  <c r="G11" i="2"/>
  <c r="G10" i="2"/>
  <c r="G9" i="2"/>
  <c r="G8" i="2"/>
  <c r="G7" i="2"/>
  <c r="G6" i="2"/>
  <c r="G5" i="2"/>
  <c r="G4" i="2"/>
  <c r="B5" i="1"/>
  <c r="G14" i="1"/>
  <c r="G13" i="1"/>
  <c r="G12" i="1"/>
  <c r="G11" i="1"/>
  <c r="G10" i="1"/>
  <c r="G9" i="1"/>
  <c r="G8" i="1"/>
  <c r="G7" i="1"/>
  <c r="G6" i="1"/>
  <c r="G5" i="1"/>
  <c r="G4" i="1"/>
  <c r="G3" i="1"/>
  <c r="B11" i="1"/>
  <c r="B10" i="1"/>
  <c r="B9" i="1"/>
  <c r="B8" i="1"/>
  <c r="B7" i="1"/>
  <c r="B9" i="3" l="1"/>
  <c r="B4" i="3"/>
</calcChain>
</file>

<file path=xl/sharedStrings.xml><?xml version="1.0" encoding="utf-8"?>
<sst xmlns="http://schemas.openxmlformats.org/spreadsheetml/2006/main" count="74" uniqueCount="58">
  <si>
    <t>Data Vencimento</t>
  </si>
  <si>
    <t>Parcelas de Financiamento</t>
  </si>
  <si>
    <t>Data Término</t>
  </si>
  <si>
    <t>Meses de Financiamento</t>
  </si>
  <si>
    <t>Data Início</t>
  </si>
  <si>
    <t>Quadro de Funcionários</t>
  </si>
  <si>
    <t>Funcionários</t>
  </si>
  <si>
    <t>Entrada</t>
  </si>
  <si>
    <t>Saída</t>
  </si>
  <si>
    <t>Dias Trabalhados</t>
  </si>
  <si>
    <t>Letícia</t>
  </si>
  <si>
    <t>Maria</t>
  </si>
  <si>
    <t>Everton</t>
  </si>
  <si>
    <t>Camila</t>
  </si>
  <si>
    <t>Junior</t>
  </si>
  <si>
    <t>Cronograma</t>
  </si>
  <si>
    <t>Tarefas</t>
  </si>
  <si>
    <t>Data Inicial</t>
  </si>
  <si>
    <t>Dias(Duração)</t>
  </si>
  <si>
    <t>Data Final</t>
  </si>
  <si>
    <t>Reunião de Apresentação</t>
  </si>
  <si>
    <t>Seleção da Equipe</t>
  </si>
  <si>
    <t>Reunião de Equipes</t>
  </si>
  <si>
    <t>Criação do Projeto</t>
  </si>
  <si>
    <t xml:space="preserve">Desenvolvimento </t>
  </si>
  <si>
    <t>Reunião Final</t>
  </si>
  <si>
    <t>Apresentação do Projeto</t>
  </si>
  <si>
    <t>Feriados 2019</t>
  </si>
  <si>
    <t>Data</t>
  </si>
  <si>
    <t>Ano Novo</t>
  </si>
  <si>
    <t>Sexta-feira Santa</t>
  </si>
  <si>
    <t>Tiradentes</t>
  </si>
  <si>
    <t>Dia doTrabalho</t>
  </si>
  <si>
    <t>Carnaval</t>
  </si>
  <si>
    <t>Quarta-feira de cinzas</t>
  </si>
  <si>
    <t>Corpus Christi</t>
  </si>
  <si>
    <t>Dia da Independência do Brasil</t>
  </si>
  <si>
    <t>Nossa Senhora Aparecida</t>
  </si>
  <si>
    <t>Finados</t>
  </si>
  <si>
    <t>Proclamação da República</t>
  </si>
  <si>
    <t>Natal</t>
  </si>
  <si>
    <t>Comemoração</t>
  </si>
  <si>
    <t>Meses</t>
  </si>
  <si>
    <t>Mês</t>
  </si>
  <si>
    <t>Início</t>
  </si>
  <si>
    <t>Término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</si>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</sst>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99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rgb="FF002060"/>
      <name val="Calibri"/>
      <family val="2"/>
      <scheme val="minor"/>
    </font>
    <font>
      <b/>
      <sz val="28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n">
        <color rgb="FF7F7F7F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rgb="FFFF99FF"/>
      </top>
      <bottom/>
      <diagonal/>
    </border>
    <border>
      <left/>
      <right/>
      <top style="thick">
        <color rgb="FFFF99FF"/>
      </top>
      <bottom style="thick">
        <color rgb="FFFF99FF"/>
      </bottom>
      <diagonal/>
    </border>
    <border>
      <left/>
      <right style="thick">
        <color rgb="FFFF99FF"/>
      </right>
      <top style="thick">
        <color rgb="FFFF99FF"/>
      </top>
      <bottom style="thick">
        <color rgb="FFFF99FF"/>
      </bottom>
      <diagonal/>
    </border>
    <border>
      <left style="thick">
        <color rgb="FFFF99FF"/>
      </left>
      <right/>
      <top/>
      <bottom/>
      <diagonal/>
    </border>
    <border>
      <left style="thick">
        <color rgb="FFFF99FF"/>
      </left>
      <right/>
      <top style="thick">
        <color rgb="FFFF99FF"/>
      </top>
      <bottom style="thick">
        <color rgb="FFFF99FF"/>
      </bottom>
      <diagonal/>
    </border>
    <border>
      <left style="thick">
        <color rgb="FFFF99FF"/>
      </left>
      <right style="thick">
        <color rgb="FFFF99FF"/>
      </right>
      <top style="thick">
        <color rgb="FFFF99FF"/>
      </top>
      <bottom style="thick">
        <color rgb="FFFF99FF"/>
      </bottom>
      <diagonal/>
    </border>
    <border>
      <left/>
      <right/>
      <top/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499984740745262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9" tint="-0.499984740745262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/>
      <bottom/>
      <diagonal/>
    </border>
    <border>
      <left/>
      <right/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4" tint="0.39997558519241921"/>
      </bottom>
      <diagonal/>
    </border>
    <border>
      <left style="thick">
        <color theme="4" tint="0.39997558519241921"/>
      </left>
      <right/>
      <top/>
      <bottom/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4">
    <xf numFmtId="0" fontId="0" fillId="0" borderId="0" xfId="0"/>
    <xf numFmtId="14" fontId="0" fillId="0" borderId="0" xfId="0" applyNumberFormat="1"/>
    <xf numFmtId="0" fontId="9" fillId="0" borderId="0" xfId="0" applyFont="1"/>
    <xf numFmtId="0" fontId="7" fillId="0" borderId="0" xfId="0" applyFont="1" applyBorder="1"/>
    <xf numFmtId="0" fontId="8" fillId="7" borderId="0" xfId="0" applyFont="1" applyFill="1" applyAlignment="1">
      <alignment horizontal="center"/>
    </xf>
    <xf numFmtId="0" fontId="0" fillId="0" borderId="5" xfId="0" applyBorder="1"/>
    <xf numFmtId="0" fontId="0" fillId="0" borderId="3" xfId="0" applyBorder="1"/>
    <xf numFmtId="0" fontId="8" fillId="7" borderId="4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7" fillId="0" borderId="4" xfId="0" applyFont="1" applyBorder="1" applyAlignment="1">
      <alignment horizontal="left"/>
    </xf>
    <xf numFmtId="0" fontId="7" fillId="0" borderId="7" xfId="0" applyFont="1" applyBorder="1"/>
    <xf numFmtId="0" fontId="10" fillId="8" borderId="0" xfId="1" applyFont="1" applyFill="1" applyAlignment="1">
      <alignment horizontal="center" vertical="center"/>
    </xf>
    <xf numFmtId="0" fontId="0" fillId="0" borderId="11" xfId="0" applyBorder="1"/>
    <xf numFmtId="0" fontId="8" fillId="9" borderId="12" xfId="0" applyFont="1" applyFill="1" applyBorder="1"/>
    <xf numFmtId="0" fontId="9" fillId="0" borderId="8" xfId="0" applyFont="1" applyBorder="1"/>
    <xf numFmtId="0" fontId="8" fillId="0" borderId="9" xfId="0" applyFont="1" applyBorder="1"/>
    <xf numFmtId="0" fontId="8" fillId="9" borderId="13" xfId="0" applyFont="1" applyFill="1" applyBorder="1"/>
    <xf numFmtId="0" fontId="10" fillId="8" borderId="14" xfId="1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8" xfId="0" applyFont="1" applyBorder="1"/>
    <xf numFmtId="14" fontId="7" fillId="0" borderId="15" xfId="0" applyNumberFormat="1" applyFont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14" fontId="7" fillId="0" borderId="19" xfId="0" applyNumberFormat="1" applyFont="1" applyBorder="1" applyAlignment="1">
      <alignment horizontal="center"/>
    </xf>
    <xf numFmtId="14" fontId="7" fillId="0" borderId="20" xfId="0" applyNumberFormat="1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0" fillId="0" borderId="0" xfId="0" applyFont="1"/>
    <xf numFmtId="0" fontId="7" fillId="0" borderId="1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4" fontId="7" fillId="0" borderId="23" xfId="0" applyNumberFormat="1" applyFont="1" applyBorder="1" applyAlignment="1">
      <alignment horizontal="center"/>
    </xf>
    <xf numFmtId="14" fontId="7" fillId="0" borderId="22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3" xfId="0" applyBorder="1"/>
    <xf numFmtId="0" fontId="7" fillId="0" borderId="25" xfId="0" applyFont="1" applyBorder="1" applyAlignment="1">
      <alignment horizontal="center"/>
    </xf>
    <xf numFmtId="14" fontId="0" fillId="0" borderId="0" xfId="0" applyNumberFormat="1" applyBorder="1"/>
    <xf numFmtId="14" fontId="0" fillId="0" borderId="26" xfId="0" applyNumberFormat="1" applyBorder="1"/>
    <xf numFmtId="0" fontId="0" fillId="0" borderId="26" xfId="0" applyBorder="1"/>
    <xf numFmtId="14" fontId="7" fillId="0" borderId="21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14" fontId="7" fillId="0" borderId="7" xfId="0" applyNumberFormat="1" applyFont="1" applyBorder="1" applyAlignment="1">
      <alignment horizontal="left"/>
    </xf>
    <xf numFmtId="0" fontId="8" fillId="11" borderId="24" xfId="0" applyFont="1" applyFill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14" fontId="7" fillId="0" borderId="25" xfId="0" applyNumberFormat="1" applyFont="1" applyBorder="1" applyAlignment="1">
      <alignment horizontal="center"/>
    </xf>
    <xf numFmtId="14" fontId="7" fillId="0" borderId="27" xfId="0" applyNumberFormat="1" applyFont="1" applyBorder="1" applyAlignment="1">
      <alignment horizontal="center"/>
    </xf>
    <xf numFmtId="0" fontId="7" fillId="0" borderId="24" xfId="0" applyFont="1" applyBorder="1"/>
    <xf numFmtId="0" fontId="8" fillId="11" borderId="21" xfId="0" applyFont="1" applyFill="1" applyBorder="1" applyAlignment="1">
      <alignment horizontal="center"/>
    </xf>
    <xf numFmtId="0" fontId="0" fillId="0" borderId="29" xfId="0" applyBorder="1"/>
    <xf numFmtId="0" fontId="7" fillId="0" borderId="30" xfId="0" applyFont="1" applyBorder="1"/>
    <xf numFmtId="0" fontId="6" fillId="4" borderId="1" xfId="3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12" fillId="5" borderId="28" xfId="4" applyFont="1" applyBorder="1" applyAlignment="1">
      <alignment horizontal="center"/>
    </xf>
    <xf numFmtId="0" fontId="12" fillId="5" borderId="0" xfId="4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4" fontId="7" fillId="0" borderId="12" xfId="0" applyNumberFormat="1" applyFont="1" applyBorder="1" applyAlignment="1">
      <alignment horizontal="left"/>
    </xf>
    <xf numFmtId="14" fontId="7" fillId="0" borderId="10" xfId="0" applyNumberFormat="1" applyFont="1" applyBorder="1" applyAlignment="1">
      <alignment horizontal="left"/>
    </xf>
    <xf numFmtId="0" fontId="7" fillId="0" borderId="12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left"/>
    </xf>
    <xf numFmtId="14" fontId="7" fillId="0" borderId="8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3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14" fontId="7" fillId="0" borderId="9" xfId="0" applyNumberFormat="1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10" fillId="6" borderId="0" xfId="1" applyFont="1" applyFill="1" applyAlignment="1">
      <alignment horizontal="center" vertical="center"/>
    </xf>
  </cellXfs>
  <cellStyles count="5">
    <cellStyle name="20% - Ênfase1" xfId="4" builtinId="30"/>
    <cellStyle name="Bom" xfId="1" builtinId="26"/>
    <cellStyle name="Entrada" xfId="3" builtinId="20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0066FF"/>
      <color rgb="FFFF99FF"/>
      <color rgb="FFFFCC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16669</xdr:colOff>
      <xdr:row>1</xdr:row>
      <xdr:rowOff>11905</xdr:rowOff>
    </xdr:from>
    <xdr:to>
      <xdr:col>10</xdr:col>
      <xdr:colOff>2028836</xdr:colOff>
      <xdr:row>12</xdr:row>
      <xdr:rowOff>119062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722264D-2171-414B-8919-B83842E0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511968"/>
          <a:ext cx="3083730" cy="2988469"/>
        </a:xfrm>
        <a:prstGeom prst="rect">
          <a:avLst/>
        </a:prstGeom>
      </xdr:spPr>
    </xdr:pic>
    <xdr:clientData/>
  </xdr:twoCellAnchor>
  <xdr:twoCellAnchor>
    <xdr:from>
      <xdr:col>8</xdr:col>
      <xdr:colOff>607217</xdr:colOff>
      <xdr:row>0</xdr:row>
      <xdr:rowOff>490537</xdr:rowOff>
    </xdr:from>
    <xdr:to>
      <xdr:col>10</xdr:col>
      <xdr:colOff>2012155</xdr:colOff>
      <xdr:row>12</xdr:row>
      <xdr:rowOff>119062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59A69E8-0054-41DB-9FC0-24D0D788D714}"/>
            </a:ext>
          </a:extLst>
        </xdr:cNvPr>
        <xdr:cNvSpPr/>
      </xdr:nvSpPr>
      <xdr:spPr>
        <a:xfrm>
          <a:off x="11632405" y="490537"/>
          <a:ext cx="3083719" cy="3009900"/>
        </a:xfrm>
        <a:prstGeom prst="rect">
          <a:avLst/>
        </a:prstGeom>
        <a:noFill/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3CA0-8BBA-4D09-A4E6-E5C15C93D7CF}">
  <dimension ref="A1:H15"/>
  <sheetViews>
    <sheetView tabSelected="1" zoomScale="80" zoomScaleNormal="80" workbookViewId="0">
      <selection activeCell="D11" sqref="D11"/>
    </sheetView>
  </sheetViews>
  <sheetFormatPr defaultRowHeight="15" x14ac:dyDescent="0.25"/>
  <cols>
    <col min="1" max="1" width="29.7109375" bestFit="1" customWidth="1"/>
    <col min="2" max="2" width="18" customWidth="1"/>
    <col min="3" max="3" width="17.28515625" customWidth="1"/>
    <col min="4" max="4" width="29.28515625" customWidth="1"/>
    <col min="7" max="7" width="17" customWidth="1"/>
    <col min="8" max="8" width="35.85546875" bestFit="1" customWidth="1"/>
    <col min="10" max="10" width="16.140625" customWidth="1"/>
    <col min="11" max="11" width="35.85546875" bestFit="1" customWidth="1"/>
  </cols>
  <sheetData>
    <row r="1" spans="1:8" ht="39.75" thickBot="1" x14ac:dyDescent="0.65">
      <c r="A1" s="56" t="s">
        <v>15</v>
      </c>
      <c r="B1" s="56"/>
      <c r="C1" s="56"/>
      <c r="D1" s="56"/>
      <c r="G1" s="58" t="s">
        <v>27</v>
      </c>
      <c r="H1" s="58"/>
    </row>
    <row r="2" spans="1:8" ht="20.25" thickTop="1" thickBot="1" x14ac:dyDescent="0.35">
      <c r="A2" s="56"/>
      <c r="B2" s="56"/>
      <c r="C2" s="56"/>
      <c r="D2" s="56"/>
      <c r="G2" s="8" t="s">
        <v>28</v>
      </c>
      <c r="H2" s="8" t="s">
        <v>41</v>
      </c>
    </row>
    <row r="3" spans="1:8" ht="20.25" thickTop="1" thickBot="1" x14ac:dyDescent="0.35">
      <c r="A3" s="57"/>
      <c r="B3" s="57"/>
      <c r="C3" s="57"/>
      <c r="D3" s="57"/>
      <c r="G3" s="11">
        <f>DATE(2019,1,1)</f>
        <v>43466</v>
      </c>
      <c r="H3" s="15" t="s">
        <v>29</v>
      </c>
    </row>
    <row r="4" spans="1:8" ht="20.25" thickTop="1" thickBot="1" x14ac:dyDescent="0.35">
      <c r="A4" s="4" t="s">
        <v>16</v>
      </c>
      <c r="B4" s="8" t="s">
        <v>17</v>
      </c>
      <c r="C4" s="4" t="s">
        <v>18</v>
      </c>
      <c r="D4" s="7" t="s">
        <v>19</v>
      </c>
      <c r="E4" s="6"/>
      <c r="G4" s="11">
        <f>DATE(2019,3,5)</f>
        <v>43529</v>
      </c>
      <c r="H4" s="15" t="s">
        <v>33</v>
      </c>
    </row>
    <row r="5" spans="1:8" ht="20.25" thickTop="1" thickBot="1" x14ac:dyDescent="0.35">
      <c r="A5" s="14" t="s">
        <v>20</v>
      </c>
      <c r="B5" s="10">
        <f>DATE(2019,11,1)</f>
        <v>43770</v>
      </c>
      <c r="C5" s="9">
        <v>1</v>
      </c>
      <c r="D5" s="46"/>
      <c r="G5" s="11">
        <f>DATE(2019,3,6)</f>
        <v>43530</v>
      </c>
      <c r="H5" s="15" t="s">
        <v>34</v>
      </c>
    </row>
    <row r="6" spans="1:8" ht="20.25" thickTop="1" thickBot="1" x14ac:dyDescent="0.35">
      <c r="A6" s="14" t="s">
        <v>21</v>
      </c>
      <c r="B6" s="10">
        <v>43773</v>
      </c>
      <c r="C6" s="9">
        <v>2</v>
      </c>
      <c r="D6" s="46"/>
      <c r="G6" s="11">
        <f>DATE(2019,4,19)</f>
        <v>43574</v>
      </c>
      <c r="H6" s="15" t="s">
        <v>30</v>
      </c>
    </row>
    <row r="7" spans="1:8" ht="20.25" thickTop="1" thickBot="1" x14ac:dyDescent="0.35">
      <c r="A7" s="14" t="s">
        <v>22</v>
      </c>
      <c r="B7" s="11">
        <f>DATE(2019,11,8)</f>
        <v>43777</v>
      </c>
      <c r="C7" s="9">
        <v>2</v>
      </c>
      <c r="D7" s="46"/>
      <c r="G7" s="11">
        <f>DATE(2019,4,21)</f>
        <v>43576</v>
      </c>
      <c r="H7" s="15" t="s">
        <v>31</v>
      </c>
    </row>
    <row r="8" spans="1:8" ht="20.25" thickTop="1" thickBot="1" x14ac:dyDescent="0.35">
      <c r="A8" s="14" t="s">
        <v>23</v>
      </c>
      <c r="B8" s="10">
        <f>DATE(2019,11,13)</f>
        <v>43782</v>
      </c>
      <c r="C8" s="9">
        <v>3</v>
      </c>
      <c r="D8" s="46"/>
      <c r="G8" s="11">
        <f>DATE(2019,5,1)</f>
        <v>43586</v>
      </c>
      <c r="H8" s="15" t="s">
        <v>32</v>
      </c>
    </row>
    <row r="9" spans="1:8" ht="20.25" thickTop="1" thickBot="1" x14ac:dyDescent="0.35">
      <c r="A9" s="14" t="s">
        <v>24</v>
      </c>
      <c r="B9" s="10">
        <f>DATE(2019,11,22)</f>
        <v>43791</v>
      </c>
      <c r="C9" s="9">
        <v>3</v>
      </c>
      <c r="D9" s="46"/>
      <c r="G9" s="11">
        <f>DATE(2019,6,20)</f>
        <v>43636</v>
      </c>
      <c r="H9" s="15" t="s">
        <v>35</v>
      </c>
    </row>
    <row r="10" spans="1:8" ht="20.25" thickTop="1" thickBot="1" x14ac:dyDescent="0.35">
      <c r="A10" s="14" t="s">
        <v>25</v>
      </c>
      <c r="B10" s="10">
        <f>DATE(2019,11,24)</f>
        <v>43793</v>
      </c>
      <c r="C10" s="9">
        <v>1</v>
      </c>
      <c r="D10" s="46"/>
      <c r="G10" s="11">
        <f>DATE(2019,9,7)</f>
        <v>43715</v>
      </c>
      <c r="H10" s="15" t="s">
        <v>36</v>
      </c>
    </row>
    <row r="11" spans="1:8" ht="20.25" thickTop="1" thickBot="1" x14ac:dyDescent="0.35">
      <c r="A11" s="14" t="s">
        <v>26</v>
      </c>
      <c r="B11" s="11">
        <f>DATE(2019,11,27)</f>
        <v>43796</v>
      </c>
      <c r="C11" s="9">
        <v>2</v>
      </c>
      <c r="D11" s="46"/>
      <c r="G11" s="11">
        <f>DATE(2019,10,12)</f>
        <v>43750</v>
      </c>
      <c r="H11" s="15" t="s">
        <v>37</v>
      </c>
    </row>
    <row r="12" spans="1:8" ht="20.25" thickTop="1" thickBot="1" x14ac:dyDescent="0.35">
      <c r="A12" s="5"/>
      <c r="B12" s="5"/>
      <c r="D12" s="13"/>
      <c r="E12" s="12"/>
      <c r="G12" s="11">
        <f>DATE(2019,11,2)</f>
        <v>43771</v>
      </c>
      <c r="H12" s="15" t="s">
        <v>38</v>
      </c>
    </row>
    <row r="13" spans="1:8" ht="20.25" thickTop="1" thickBot="1" x14ac:dyDescent="0.35">
      <c r="G13" s="11">
        <f>DATE(2019,11,15)</f>
        <v>43784</v>
      </c>
      <c r="H13" s="15" t="s">
        <v>39</v>
      </c>
    </row>
    <row r="14" spans="1:8" ht="20.25" thickTop="1" thickBot="1" x14ac:dyDescent="0.35">
      <c r="G14" s="11">
        <f>DATE(2019,12,25)</f>
        <v>43824</v>
      </c>
      <c r="H14" s="15" t="s">
        <v>40</v>
      </c>
    </row>
    <row r="15" spans="1:8" ht="15.75" thickTop="1" x14ac:dyDescent="0.25"/>
  </sheetData>
  <mergeCells count="3">
    <mergeCell ref="A1:D2"/>
    <mergeCell ref="A3:D3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2F48-6AC3-44E2-915B-14E86CCB885B}">
  <dimension ref="A1:M16"/>
  <sheetViews>
    <sheetView workbookViewId="0">
      <selection activeCell="D4" sqref="D4"/>
    </sheetView>
  </sheetViews>
  <sheetFormatPr defaultRowHeight="15" x14ac:dyDescent="0.25"/>
  <cols>
    <col min="1" max="1" width="13" bestFit="1" customWidth="1"/>
    <col min="2" max="2" width="17.85546875" customWidth="1"/>
    <col min="3" max="3" width="18.5703125" customWidth="1"/>
    <col min="4" max="4" width="19.42578125" customWidth="1"/>
    <col min="7" max="7" width="14.85546875" bestFit="1" customWidth="1"/>
    <col min="8" max="8" width="35.85546875" bestFit="1" customWidth="1"/>
  </cols>
  <sheetData>
    <row r="1" spans="1:13" ht="51.75" thickBot="1" x14ac:dyDescent="0.8">
      <c r="A1" s="60" t="s">
        <v>42</v>
      </c>
      <c r="B1" s="60"/>
      <c r="C1" s="60"/>
      <c r="D1" s="60"/>
      <c r="G1" s="59" t="s">
        <v>27</v>
      </c>
      <c r="H1" s="59"/>
    </row>
    <row r="2" spans="1:13" ht="20.25" thickTop="1" thickBot="1" x14ac:dyDescent="0.35">
      <c r="A2" s="61"/>
      <c r="B2" s="61"/>
      <c r="C2" s="61"/>
      <c r="D2" s="61"/>
      <c r="F2" s="38"/>
      <c r="G2" s="47" t="s">
        <v>28</v>
      </c>
      <c r="H2" s="53" t="s">
        <v>41</v>
      </c>
    </row>
    <row r="3" spans="1:13" ht="20.25" thickTop="1" thickBot="1" x14ac:dyDescent="0.35">
      <c r="A3" s="36" t="s">
        <v>43</v>
      </c>
      <c r="B3" s="33" t="s">
        <v>44</v>
      </c>
      <c r="C3" s="33" t="s">
        <v>45</v>
      </c>
      <c r="D3" s="33" t="s">
        <v>46</v>
      </c>
      <c r="F3" s="38"/>
      <c r="G3" s="43">
        <f>DATE(2019,1,1)</f>
        <v>43466</v>
      </c>
      <c r="H3" s="48" t="s">
        <v>29</v>
      </c>
    </row>
    <row r="4" spans="1:13" ht="20.25" thickTop="1" thickBot="1" x14ac:dyDescent="0.35">
      <c r="A4" s="39" t="s">
        <v>47</v>
      </c>
      <c r="B4" s="34">
        <f>DATE(2019,1,1)</f>
        <v>43466</v>
      </c>
      <c r="C4" s="34">
        <f>DATE(2019,1,31)</f>
        <v>43496</v>
      </c>
      <c r="D4" s="45"/>
      <c r="F4" s="38"/>
      <c r="G4" s="34">
        <f>DATE(2019,3,5)</f>
        <v>43529</v>
      </c>
      <c r="H4" s="3" t="s">
        <v>33</v>
      </c>
      <c r="I4" s="54"/>
    </row>
    <row r="5" spans="1:13" ht="20.25" thickTop="1" thickBot="1" x14ac:dyDescent="0.35">
      <c r="A5" s="37" t="s">
        <v>48</v>
      </c>
      <c r="B5" s="35">
        <f>DATE(2019,2,1)</f>
        <v>43497</v>
      </c>
      <c r="C5" s="43">
        <f>DATE(2019,2,28)</f>
        <v>43524</v>
      </c>
      <c r="D5" s="45"/>
      <c r="F5" s="38"/>
      <c r="G5" s="43">
        <f>DATE(2019,3,6)</f>
        <v>43530</v>
      </c>
      <c r="H5" s="48" t="s">
        <v>34</v>
      </c>
    </row>
    <row r="6" spans="1:13" ht="20.25" thickTop="1" thickBot="1" x14ac:dyDescent="0.35">
      <c r="A6" s="39" t="s">
        <v>49</v>
      </c>
      <c r="B6" s="34">
        <f>DATE(2019,3,1)</f>
        <v>43525</v>
      </c>
      <c r="C6" s="34">
        <f>DATE(2019,3,31)</f>
        <v>43555</v>
      </c>
      <c r="D6" s="45"/>
      <c r="F6" s="38"/>
      <c r="G6" s="34">
        <f>DATE(2019,4,19)</f>
        <v>43574</v>
      </c>
      <c r="H6" s="3" t="s">
        <v>30</v>
      </c>
      <c r="I6" s="54"/>
      <c r="M6" s="31"/>
    </row>
    <row r="7" spans="1:13" ht="20.25" thickTop="1" thickBot="1" x14ac:dyDescent="0.35">
      <c r="A7" s="37" t="s">
        <v>50</v>
      </c>
      <c r="B7" s="35">
        <f>DATE(2019,4,1)</f>
        <v>43556</v>
      </c>
      <c r="C7" s="35">
        <f>DATE(2019,4,30)</f>
        <v>43585</v>
      </c>
      <c r="D7" s="45"/>
      <c r="F7" s="38"/>
      <c r="G7" s="43">
        <f>DATE(2019,4,21)</f>
        <v>43576</v>
      </c>
      <c r="H7" s="49" t="s">
        <v>31</v>
      </c>
    </row>
    <row r="8" spans="1:13" ht="20.25" thickTop="1" thickBot="1" x14ac:dyDescent="0.35">
      <c r="A8" s="39" t="s">
        <v>51</v>
      </c>
      <c r="B8" s="34">
        <f>DATE(2019,5,1)</f>
        <v>43586</v>
      </c>
      <c r="C8" s="34">
        <f>DATE(2019,5,31)</f>
        <v>43616</v>
      </c>
      <c r="D8" s="45"/>
      <c r="F8" s="38"/>
      <c r="G8" s="50">
        <f>DATE(2019,5,1)</f>
        <v>43586</v>
      </c>
      <c r="H8" s="49" t="s">
        <v>32</v>
      </c>
    </row>
    <row r="9" spans="1:13" ht="20.25" thickTop="1" thickBot="1" x14ac:dyDescent="0.35">
      <c r="A9" s="37" t="s">
        <v>52</v>
      </c>
      <c r="B9" s="35">
        <f>DATE(2019,6,1)</f>
        <v>43617</v>
      </c>
      <c r="C9" s="35">
        <f>DATE(2019,6,30)</f>
        <v>43646</v>
      </c>
      <c r="D9" s="45"/>
      <c r="F9" s="38"/>
      <c r="G9" s="43">
        <f>DATE(2019,6,20)</f>
        <v>43636</v>
      </c>
      <c r="H9" s="48" t="s">
        <v>35</v>
      </c>
    </row>
    <row r="10" spans="1:13" ht="20.25" thickTop="1" thickBot="1" x14ac:dyDescent="0.35">
      <c r="A10" s="39" t="s">
        <v>53</v>
      </c>
      <c r="B10" s="34">
        <f>DATE(2019,7,1)</f>
        <v>43647</v>
      </c>
      <c r="C10" s="34">
        <f>DATE(2019,7,31)</f>
        <v>43677</v>
      </c>
      <c r="D10" s="45"/>
      <c r="F10" s="38"/>
      <c r="G10" s="34">
        <f>DATE(2019,9,7)</f>
        <v>43715</v>
      </c>
      <c r="H10" s="3" t="s">
        <v>36</v>
      </c>
      <c r="I10" s="54"/>
    </row>
    <row r="11" spans="1:13" ht="20.25" thickTop="1" thickBot="1" x14ac:dyDescent="0.35">
      <c r="A11" s="37" t="s">
        <v>54</v>
      </c>
      <c r="B11" s="35">
        <f>DATE(2019,8,1)</f>
        <v>43678</v>
      </c>
      <c r="C11" s="35">
        <f>DATE(2019,8,31)</f>
        <v>43708</v>
      </c>
      <c r="D11" s="45"/>
      <c r="F11" s="38"/>
      <c r="G11" s="51">
        <f>DATE(2019,10,12)</f>
        <v>43750</v>
      </c>
      <c r="H11" s="52" t="s">
        <v>37</v>
      </c>
    </row>
    <row r="12" spans="1:13" ht="20.25" thickTop="1" thickBot="1" x14ac:dyDescent="0.35">
      <c r="A12" s="39" t="s">
        <v>55</v>
      </c>
      <c r="B12" s="34">
        <f>DATE(2019,9,1)</f>
        <v>43709</v>
      </c>
      <c r="C12" s="34">
        <f>DATE(2019,9,30)</f>
        <v>43738</v>
      </c>
      <c r="D12" s="45"/>
      <c r="F12" s="38"/>
      <c r="G12" s="43">
        <f>DATE(2019,11,2)</f>
        <v>43771</v>
      </c>
      <c r="H12" s="49" t="s">
        <v>38</v>
      </c>
    </row>
    <row r="13" spans="1:13" ht="20.25" thickTop="1" thickBot="1" x14ac:dyDescent="0.35">
      <c r="A13" s="37" t="s">
        <v>56</v>
      </c>
      <c r="B13" s="35">
        <f>DATE(2019,10,1)</f>
        <v>43739</v>
      </c>
      <c r="C13" s="35">
        <f>DATE(2019,10,31)</f>
        <v>43769</v>
      </c>
      <c r="D13" s="45"/>
      <c r="F13" s="38"/>
      <c r="G13" s="34">
        <f>DATE(2019,11,15)</f>
        <v>43784</v>
      </c>
      <c r="H13" s="55" t="s">
        <v>39</v>
      </c>
      <c r="I13" s="54"/>
    </row>
    <row r="14" spans="1:13" ht="20.25" thickTop="1" thickBot="1" x14ac:dyDescent="0.35">
      <c r="A14" s="37" t="s">
        <v>57</v>
      </c>
      <c r="B14" s="35">
        <f>DATE(2019,11,1)</f>
        <v>43770</v>
      </c>
      <c r="C14" s="35">
        <f>DATE(2019,11,30)</f>
        <v>43799</v>
      </c>
      <c r="D14" s="45"/>
      <c r="F14" s="38"/>
      <c r="G14" s="51">
        <f>DATE(2019,12,25)</f>
        <v>43824</v>
      </c>
      <c r="H14" s="55" t="s">
        <v>40</v>
      </c>
      <c r="I14" s="54"/>
    </row>
    <row r="15" spans="1:13" ht="15.75" thickTop="1" x14ac:dyDescent="0.25">
      <c r="A15" s="12"/>
      <c r="B15" s="41"/>
      <c r="C15" s="1"/>
      <c r="D15" s="42"/>
      <c r="G15" s="42"/>
    </row>
    <row r="16" spans="1:13" x14ac:dyDescent="0.25">
      <c r="B16" s="40"/>
      <c r="C16" s="1"/>
    </row>
  </sheetData>
  <mergeCells count="3">
    <mergeCell ref="G1:H1"/>
    <mergeCell ref="A1:D1"/>
    <mergeCell ref="A2:D2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39C0-9D52-4D02-AE71-BA77EE6C85C9}">
  <dimension ref="A1:D12"/>
  <sheetViews>
    <sheetView workbookViewId="0">
      <selection activeCell="B11" sqref="B11:C11"/>
    </sheetView>
  </sheetViews>
  <sheetFormatPr defaultRowHeight="15" x14ac:dyDescent="0.25"/>
  <cols>
    <col min="1" max="1" width="30.28515625" bestFit="1" customWidth="1"/>
    <col min="2" max="2" width="14.85546875" customWidth="1"/>
    <col min="3" max="3" width="15.28515625" customWidth="1"/>
  </cols>
  <sheetData>
    <row r="1" spans="1:4" x14ac:dyDescent="0.25">
      <c r="A1" s="69" t="s">
        <v>1</v>
      </c>
      <c r="B1" s="69"/>
      <c r="C1" s="69"/>
    </row>
    <row r="2" spans="1:4" x14ac:dyDescent="0.25">
      <c r="A2" s="69"/>
      <c r="B2" s="69"/>
      <c r="C2" s="69"/>
    </row>
    <row r="3" spans="1:4" ht="15.75" thickBot="1" x14ac:dyDescent="0.3">
      <c r="A3" s="70"/>
      <c r="B3" s="70"/>
      <c r="C3" s="70"/>
    </row>
    <row r="4" spans="1:4" ht="20.25" thickTop="1" thickBot="1" x14ac:dyDescent="0.35">
      <c r="A4" s="21" t="s">
        <v>4</v>
      </c>
      <c r="B4" s="71">
        <f>DATE(2019,5,10)</f>
        <v>43595</v>
      </c>
      <c r="C4" s="64"/>
    </row>
    <row r="5" spans="1:4" ht="20.25" thickTop="1" thickBot="1" x14ac:dyDescent="0.35">
      <c r="A5" s="20"/>
      <c r="B5" s="68"/>
      <c r="C5" s="68"/>
    </row>
    <row r="6" spans="1:4" ht="20.25" thickTop="1" thickBot="1" x14ac:dyDescent="0.35">
      <c r="A6" s="21" t="s">
        <v>0</v>
      </c>
      <c r="B6" s="72"/>
      <c r="C6" s="72"/>
      <c r="D6" s="17"/>
    </row>
    <row r="7" spans="1:4" ht="19.5" thickTop="1" x14ac:dyDescent="0.3">
      <c r="A7" s="19"/>
      <c r="B7" s="67"/>
      <c r="C7" s="67"/>
    </row>
    <row r="8" spans="1:4" ht="19.5" thickBot="1" x14ac:dyDescent="0.35">
      <c r="A8" s="2"/>
      <c r="B8" s="68"/>
      <c r="C8" s="68"/>
    </row>
    <row r="9" spans="1:4" ht="20.25" thickTop="1" thickBot="1" x14ac:dyDescent="0.35">
      <c r="A9" s="18" t="s">
        <v>2</v>
      </c>
      <c r="B9" s="63">
        <f>DATE(2019,2,15)</f>
        <v>43511</v>
      </c>
      <c r="C9" s="64"/>
      <c r="D9" s="17"/>
    </row>
    <row r="10" spans="1:4" ht="20.25" thickTop="1" thickBot="1" x14ac:dyDescent="0.35">
      <c r="A10" s="18" t="s">
        <v>3</v>
      </c>
      <c r="B10" s="65">
        <v>150</v>
      </c>
      <c r="C10" s="66"/>
    </row>
    <row r="11" spans="1:4" ht="20.25" thickTop="1" thickBot="1" x14ac:dyDescent="0.35">
      <c r="A11" s="18" t="s">
        <v>4</v>
      </c>
      <c r="B11" s="63"/>
      <c r="C11" s="64"/>
    </row>
    <row r="12" spans="1:4" ht="15.75" thickTop="1" x14ac:dyDescent="0.25">
      <c r="B12" s="62"/>
      <c r="C12" s="62"/>
    </row>
  </sheetData>
  <mergeCells count="11">
    <mergeCell ref="A1:C2"/>
    <mergeCell ref="A3:C3"/>
    <mergeCell ref="B4:C4"/>
    <mergeCell ref="B6:C6"/>
    <mergeCell ref="B5:C5"/>
    <mergeCell ref="B12:C12"/>
    <mergeCell ref="B9:C9"/>
    <mergeCell ref="B10:C10"/>
    <mergeCell ref="B11:C11"/>
    <mergeCell ref="B7:C7"/>
    <mergeCell ref="B8:C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C1D9-936E-486A-9C86-AAE2E6BEF7A6}">
  <dimension ref="A1:E11"/>
  <sheetViews>
    <sheetView workbookViewId="0">
      <selection activeCell="D5" sqref="D5"/>
    </sheetView>
  </sheetViews>
  <sheetFormatPr defaultRowHeight="15" x14ac:dyDescent="0.25"/>
  <cols>
    <col min="1" max="1" width="15.85546875" bestFit="1" customWidth="1"/>
    <col min="2" max="2" width="19.85546875" customWidth="1"/>
    <col min="3" max="3" width="19.5703125" customWidth="1"/>
    <col min="4" max="4" width="23.140625" customWidth="1"/>
  </cols>
  <sheetData>
    <row r="1" spans="1:5" ht="15" customHeight="1" x14ac:dyDescent="0.25">
      <c r="A1" s="73" t="s">
        <v>5</v>
      </c>
      <c r="B1" s="73"/>
      <c r="C1" s="73"/>
      <c r="D1" s="73"/>
    </row>
    <row r="2" spans="1:5" ht="15" customHeight="1" x14ac:dyDescent="0.25">
      <c r="A2" s="73"/>
      <c r="B2" s="73"/>
      <c r="C2" s="73"/>
      <c r="D2" s="73"/>
    </row>
    <row r="3" spans="1:5" ht="15" customHeight="1" thickBot="1" x14ac:dyDescent="0.3">
      <c r="A3" s="22"/>
      <c r="B3" s="16"/>
      <c r="C3" s="16"/>
      <c r="D3" s="16"/>
    </row>
    <row r="4" spans="1:5" ht="20.25" thickTop="1" thickBot="1" x14ac:dyDescent="0.35">
      <c r="A4" s="30" t="s">
        <v>6</v>
      </c>
      <c r="B4" s="30" t="s">
        <v>7</v>
      </c>
      <c r="C4" s="30" t="s">
        <v>8</v>
      </c>
      <c r="D4" s="30" t="s">
        <v>9</v>
      </c>
      <c r="E4" s="12"/>
    </row>
    <row r="5" spans="1:5" ht="20.25" thickTop="1" thickBot="1" x14ac:dyDescent="0.35">
      <c r="A5" s="23" t="s">
        <v>10</v>
      </c>
      <c r="B5" s="26">
        <v>42740</v>
      </c>
      <c r="C5" s="26">
        <v>43607</v>
      </c>
      <c r="D5" s="44"/>
    </row>
    <row r="6" spans="1:5" ht="20.25" thickTop="1" thickBot="1" x14ac:dyDescent="0.35">
      <c r="A6" s="25" t="s">
        <v>11</v>
      </c>
      <c r="B6" s="27">
        <v>43504</v>
      </c>
      <c r="C6" s="26">
        <v>43809</v>
      </c>
      <c r="D6" s="44"/>
    </row>
    <row r="7" spans="1:5" ht="20.25" thickTop="1" thickBot="1" x14ac:dyDescent="0.35">
      <c r="A7" s="24" t="s">
        <v>12</v>
      </c>
      <c r="B7" s="26">
        <v>43556</v>
      </c>
      <c r="C7" s="28">
        <v>43584</v>
      </c>
      <c r="D7" s="44"/>
    </row>
    <row r="8" spans="1:5" ht="20.25" thickTop="1" thickBot="1" x14ac:dyDescent="0.35">
      <c r="A8" s="24" t="s">
        <v>13</v>
      </c>
      <c r="B8" s="27">
        <v>43593</v>
      </c>
      <c r="C8" s="26">
        <v>43611</v>
      </c>
      <c r="D8" s="32"/>
    </row>
    <row r="9" spans="1:5" ht="20.25" thickTop="1" thickBot="1" x14ac:dyDescent="0.35">
      <c r="A9" s="25" t="s">
        <v>14</v>
      </c>
      <c r="B9" s="29">
        <v>43473</v>
      </c>
      <c r="C9" s="26">
        <v>43607</v>
      </c>
      <c r="D9" s="32"/>
    </row>
    <row r="10" spans="1:5" ht="19.5" thickTop="1" x14ac:dyDescent="0.3">
      <c r="A10" s="12"/>
      <c r="B10" s="12"/>
      <c r="C10" s="3"/>
      <c r="D10" s="3"/>
      <c r="E10" s="12"/>
    </row>
    <row r="11" spans="1:5" x14ac:dyDescent="0.25">
      <c r="A11" s="12"/>
      <c r="B11" s="12"/>
      <c r="C11" s="12"/>
      <c r="D11" s="12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FUNÇÃO DIATRABALHO</vt:lpstr>
      <vt:lpstr>FUNÇÃODIATRABALHOTOTAL</vt:lpstr>
      <vt:lpstr>FUNÇÃODATAM</vt:lpstr>
      <vt:lpstr>FUNÇÃODATADIF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Paulino</dc:creator>
  <cp:lastModifiedBy>go</cp:lastModifiedBy>
  <dcterms:created xsi:type="dcterms:W3CDTF">2019-06-19T17:56:23Z</dcterms:created>
  <dcterms:modified xsi:type="dcterms:W3CDTF">2021-10-28T17:49:35Z</dcterms:modified>
</cp:coreProperties>
</file>