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(a)\Downloads\"/>
    </mc:Choice>
  </mc:AlternateContent>
  <bookViews>
    <workbookView xWindow="0" yWindow="0" windowWidth="24000" windowHeight="9630" activeTab="2"/>
  </bookViews>
  <sheets>
    <sheet name="Produtos - Estoque" sheetId="3" r:id="rId1"/>
    <sheet name="Vendas" sheetId="1" r:id="rId2"/>
    <sheet name="Serviços" sheetId="4" r:id="rId3"/>
    <sheet name="Clientes" sheetId="5" r:id="rId4"/>
  </sheets>
  <definedNames>
    <definedName name="_xlnm.Print_Area" localSheetId="1">Vendas!$A$1:$O$33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B15" i="5"/>
  <c r="C15" i="5"/>
  <c r="C14" i="5"/>
  <c r="C13" i="5"/>
  <c r="B14" i="5"/>
  <c r="B13" i="5"/>
  <c r="C11" i="5" l="1"/>
  <c r="C12" i="5"/>
  <c r="C10" i="5"/>
  <c r="B11" i="5"/>
  <c r="B12" i="5"/>
  <c r="B10" i="5"/>
  <c r="K11" i="1" l="1"/>
  <c r="C19" i="1"/>
  <c r="C20" i="1"/>
  <c r="C21" i="1"/>
  <c r="G10" i="1" s="1"/>
  <c r="C22" i="1"/>
  <c r="C23" i="1"/>
  <c r="C24" i="1"/>
  <c r="C25" i="1"/>
  <c r="C26" i="1"/>
  <c r="C27" i="1"/>
  <c r="C28" i="1"/>
  <c r="C29" i="1"/>
  <c r="C30" i="1"/>
  <c r="C3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21" i="1"/>
  <c r="A22" i="1"/>
  <c r="A23" i="1"/>
  <c r="A24" i="1"/>
  <c r="A25" i="1"/>
  <c r="A26" i="1"/>
  <c r="A27" i="1"/>
  <c r="A28" i="1"/>
  <c r="A29" i="1"/>
  <c r="A30" i="1"/>
  <c r="A31" i="1"/>
  <c r="A19" i="1"/>
  <c r="A20" i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K10" i="1" l="1"/>
  <c r="J13" i="1" s="1"/>
  <c r="G11" i="1"/>
</calcChain>
</file>

<file path=xl/sharedStrings.xml><?xml version="1.0" encoding="utf-8"?>
<sst xmlns="http://schemas.openxmlformats.org/spreadsheetml/2006/main" count="213" uniqueCount="130">
  <si>
    <t>DADOS</t>
  </si>
  <si>
    <t>Nome/Região social</t>
  </si>
  <si>
    <t>CPF/CNPJ</t>
  </si>
  <si>
    <t>Telefone</t>
  </si>
  <si>
    <t>E-mail</t>
  </si>
  <si>
    <t>DADOS DO PRODUTOS</t>
  </si>
  <si>
    <t>ENDEREÇO</t>
  </si>
  <si>
    <t>CEP</t>
  </si>
  <si>
    <t>Estado</t>
  </si>
  <si>
    <t>Cidade</t>
  </si>
  <si>
    <t>Endereço</t>
  </si>
  <si>
    <t>Bairro</t>
  </si>
  <si>
    <t>Nome</t>
  </si>
  <si>
    <t>Categoria</t>
  </si>
  <si>
    <t>Preço de venda</t>
  </si>
  <si>
    <t>Valor de venda</t>
  </si>
  <si>
    <t>Situação</t>
  </si>
  <si>
    <t>Data de pagamento</t>
  </si>
  <si>
    <t>Desconto</t>
  </si>
  <si>
    <t>Jales</t>
  </si>
  <si>
    <t>Guilherme Pereira Fonseca</t>
  </si>
  <si>
    <t>(17) 99644-7772</t>
  </si>
  <si>
    <t>guilherme.fonseca71@etec.sp.gov.br</t>
  </si>
  <si>
    <t>516.354.798-43</t>
  </si>
  <si>
    <t>São Paulo</t>
  </si>
  <si>
    <t>Rua Anizio Martins Ferreira</t>
  </si>
  <si>
    <t>Bairro Jardim America</t>
  </si>
  <si>
    <t>15700-652</t>
  </si>
  <si>
    <t>Kinston Fury SuperFrame DDR4-320Mhz</t>
  </si>
  <si>
    <t>Memoria RAM</t>
  </si>
  <si>
    <t>Pichau</t>
  </si>
  <si>
    <t>SDD 480 WD Green PC SN 350, NVMe</t>
  </si>
  <si>
    <t>SSD</t>
  </si>
  <si>
    <t>Quantidade</t>
  </si>
  <si>
    <t>Total</t>
  </si>
  <si>
    <t>Pagamento: vista /prazo</t>
  </si>
  <si>
    <t>Produtos</t>
  </si>
  <si>
    <t>Modelo</t>
  </si>
  <si>
    <t>Preço</t>
  </si>
  <si>
    <t>Lucro</t>
  </si>
  <si>
    <t>Fornecedor</t>
  </si>
  <si>
    <t>Processador</t>
  </si>
  <si>
    <t>Core I-7 11700 2.5Ghz</t>
  </si>
  <si>
    <t>KaBum!</t>
  </si>
  <si>
    <t>Core I-7 11700K 3.6Ghz</t>
  </si>
  <si>
    <t>Ryzen 5- 5600G 3.9Ghz</t>
  </si>
  <si>
    <t>Amazon</t>
  </si>
  <si>
    <t>Core I-9 10900K 3.7Ghz</t>
  </si>
  <si>
    <t>Ryzen 7-5700K 3.4Ghz</t>
  </si>
  <si>
    <t>Kingston Fury Beast(preto) DDR4 -3200</t>
  </si>
  <si>
    <t>HyperX Fury Black DDR4-3200Mhz</t>
  </si>
  <si>
    <t>Terabyte</t>
  </si>
  <si>
    <t>Team Group T-Force Vulcan Pichau DDR4-266Mhz</t>
  </si>
  <si>
    <t>Kinston Fury Beast EXPO DDR5-600Mhz</t>
  </si>
  <si>
    <t>Terabyteshop</t>
  </si>
  <si>
    <t>Kinston SAOOS37/240G</t>
  </si>
  <si>
    <t>SSD NV2 1tb, M.2280 Pcle</t>
  </si>
  <si>
    <t>SSD Mancer Reaper 500GB, SATA III</t>
  </si>
  <si>
    <t>SSD 512 KingSpec SATA III</t>
  </si>
  <si>
    <t>HD</t>
  </si>
  <si>
    <t>HD Seagate Barracuda 1TB, SATA III</t>
  </si>
  <si>
    <t>HD Weastern Digital 1TB, SATA III</t>
  </si>
  <si>
    <t>HD Barracula Comopute $TB, SATA III</t>
  </si>
  <si>
    <t>HD 2TB SATA III Western Digital Purple Survellance</t>
  </si>
  <si>
    <t>Western Digital disco 1TB-5400</t>
  </si>
  <si>
    <t>Placa-mãe</t>
  </si>
  <si>
    <t>Asus PRIME H519M-E</t>
  </si>
  <si>
    <t>Asrock H510M-HVS</t>
  </si>
  <si>
    <t>Gigabyte B450M DS3H V2</t>
  </si>
  <si>
    <t>Gigabyte B455oM Aorus Elite micro</t>
  </si>
  <si>
    <t>Asus TUF GAMING B460M-PLUS</t>
  </si>
  <si>
    <t>Mouse</t>
  </si>
  <si>
    <t>MOUSE GAMER TGT BIZON S, RAINBOW RGB, 12000DPI, 6 BOTOES, PRETO, TGT-BIZ-S-RBW</t>
  </si>
  <si>
    <t>Razer Mouse essencial para jogos DeathAdder: sensor óptico 6400 DPI - 5 botões programáveis - interruptores mecânicos - punhos laterais de borracha - preto clássico</t>
  </si>
  <si>
    <t>MOUSE REDRAGON STORM RGB BRANCO M808W-RGB</t>
  </si>
  <si>
    <t>MOUSE GAMER TGT VECTOR E1, RAINBOW RGB, 8000DPI, 6 BOTOES, PRETO, TGT-VEC-E1-RBW</t>
  </si>
  <si>
    <t>Fortrek PRO M7 RGB - Mouse Gamer, Preto</t>
  </si>
  <si>
    <t>Teclado</t>
  </si>
  <si>
    <t>Teclado Mecânico Gamer Redragon Kumara, RGB, Switch Outemu Brown, PT - K552RGB-1 (PT-BROWN)</t>
  </si>
  <si>
    <t>Teclado Mecânico Gamer T-Dagger Bora, RGB, Switch Outemu Blue, ABNT2 - T-TGK315-BLUE</t>
  </si>
  <si>
    <t>Teclado gamer multimídia QWERTY Abnt2 USB Teclas Silenciosas Antighosting Led RGB Rainbow Slender Eg-212 para Pc Notebook Xbox Series X S Ps4 Ps5</t>
  </si>
  <si>
    <t>TECLADO GAMER GALAX STL-03 KGS0314T1MR1BBK0</t>
  </si>
  <si>
    <t>Teclado Gamer Ergonômico com LED RGB Haiz Resistência a Líquidos USB ABNT2 HZ-100</t>
  </si>
  <si>
    <t>Fonte</t>
  </si>
  <si>
    <t>Fonte 650W Gigabyte P650B 80 Plus Bronze PFC Ativo, GP-P650B</t>
  </si>
  <si>
    <t>Bright Fonte ATX RGB, Gamer, Bivolt Automático, Fan 120mm, AC/DC, Frequência 50~60 Hz50 (750W)</t>
  </si>
  <si>
    <t>Fonte Aerocool Bivolt 350W VX-350 EN57181</t>
  </si>
  <si>
    <t>FONTE MANCER THUNDER 500W, 80 PLUS BRONZE, MCR-THR500-BL01-OEM</t>
  </si>
  <si>
    <t>FONTE COOLER MASTER ELITE NEX N600, FULL RANGE, 600W, PRETO, MPW-6001-ACAN-BBR</t>
  </si>
  <si>
    <t>Gabinete</t>
  </si>
  <si>
    <t>GABINETE AIGO A21, PRETO, A21-BK</t>
  </si>
  <si>
    <t>GABINETE NZXT H510I PRETO/PRETO, CA-H510I-B1</t>
  </si>
  <si>
    <t>GABINETE GALAX ANDROMEDA LATERAL VIDRO TEMP PRETO, GX900</t>
  </si>
  <si>
    <t>Gabinete Gamer SuperFrame Wind, Mid Tower, Vidro Temperado, M-ATX, Black, Sem Fonte, Com 3 Fans</t>
  </si>
  <si>
    <t>Gabinete Gamer SuperFrame Overtake, Mid Tower, Vidro Temperado, ATX, Sem Fonte, Com 4 Fans</t>
  </si>
  <si>
    <t>PAGAMENTO</t>
  </si>
  <si>
    <t>vista</t>
  </si>
  <si>
    <t>SERVIÇOS REALIZADOS</t>
  </si>
  <si>
    <t>Serviço</t>
  </si>
  <si>
    <t>Prazo</t>
  </si>
  <si>
    <t>Preço pelo serviço</t>
  </si>
  <si>
    <t>Descrição</t>
  </si>
  <si>
    <t>Limpeza de gabinete</t>
  </si>
  <si>
    <t>Limpeza geral</t>
  </si>
  <si>
    <t>Troca de pasta termica</t>
  </si>
  <si>
    <t>Instalação do pacote Office</t>
  </si>
  <si>
    <t>Sera limpo todo pó que  entre os componentes, utilizando kit de manutenção (luvas antiestatica, alcool isopropilico, pincel antiestatico)</t>
  </si>
  <si>
    <t>Limpeza profunda, retirando os componentes com auxilio de ferramentas, alem de verificar a validade da bateria e pasta termica</t>
  </si>
  <si>
    <t>Irei retirar o processador do soquete, para analisar como esta o estado da pasta termica, para assim troca-lá</t>
  </si>
  <si>
    <t>Instalção do sistema Windows, junto com pen drive bootavel</t>
  </si>
  <si>
    <t>Levarei o gabinete para uma formatação precisa</t>
  </si>
  <si>
    <t>Irei instalar o pacote office (word, powerpoint, excel)</t>
  </si>
  <si>
    <t>CPF</t>
  </si>
  <si>
    <t>Email</t>
  </si>
  <si>
    <t>CLIENTES</t>
  </si>
  <si>
    <t>Eduardo Silva</t>
  </si>
  <si>
    <t>(17) 34565-8956</t>
  </si>
  <si>
    <t>eduardosilva87@gmail.com</t>
  </si>
  <si>
    <t>SERVIÇOS</t>
  </si>
  <si>
    <t>Prestados</t>
  </si>
  <si>
    <t>4H</t>
  </si>
  <si>
    <t>1 DIA</t>
  </si>
  <si>
    <t>3 DIA</t>
  </si>
  <si>
    <t>2 DIA</t>
  </si>
  <si>
    <t>Preço Cobrado</t>
  </si>
  <si>
    <t>Valor Total:</t>
  </si>
  <si>
    <t>Formatação com sistema operacional + "softwares essenciais</t>
  </si>
  <si>
    <t>Manutenção do gabinete</t>
  </si>
  <si>
    <t>Montagem de computador</t>
  </si>
  <si>
    <t>Iremos fazer a montagem completa do computador do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</si>
</sst>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164" formatCode="000&quot;.&quot;000&quot;.&quot;000\-00"/>
    <numFmt numFmtId="165" formatCode="_-[$R$-416]\ * #,##0.00_-;\-[$R$-416]\ * #,##0.00_-;_-[$R$-416]\ * &quot;-&quot;??_-;_-@_-"/>
    <numFmt numFmtId="166" formatCode="&quot;R$&quot;#,##0.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</font>
    <font>
      <b/>
      <sz val="12"/>
      <color theme="1"/>
      <name val="Segoe UI"/>
      <family val="2"/>
    </font>
    <font>
      <u/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4"/>
      <color theme="3"/>
      <name val="Segoe UI"/>
      <family val="2"/>
    </font>
    <font>
      <b/>
      <sz val="14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98">
    <xf numFmtId="0" fontId="0" fillId="0" borderId="0" xfId="0"/>
    <xf numFmtId="0" fontId="1" fillId="0" borderId="0" xfId="0" applyFont="1" applyFill="1"/>
    <xf numFmtId="164" fontId="3" fillId="0" borderId="1" xfId="0" applyNumberFormat="1" applyFont="1" applyBorder="1"/>
    <xf numFmtId="0" fontId="3" fillId="0" borderId="1" xfId="0" applyNumberFormat="1" applyFont="1" applyBorder="1"/>
    <xf numFmtId="49" fontId="2" fillId="3" borderId="3" xfId="0" applyNumberFormat="1" applyFont="1" applyFill="1" applyBorder="1"/>
    <xf numFmtId="165" fontId="3" fillId="0" borderId="1" xfId="0" applyNumberFormat="1" applyFont="1" applyBorder="1"/>
    <xf numFmtId="14" fontId="3" fillId="0" borderId="1" xfId="0" applyNumberFormat="1" applyFont="1" applyBorder="1"/>
    <xf numFmtId="0" fontId="3" fillId="0" borderId="4" xfId="0" applyFont="1" applyBorder="1"/>
    <xf numFmtId="164" fontId="3" fillId="0" borderId="5" xfId="0" applyNumberFormat="1" applyFont="1" applyBorder="1"/>
    <xf numFmtId="0" fontId="3" fillId="0" borderId="5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0" xfId="0" applyNumberFormat="1" applyFont="1" applyBorder="1"/>
    <xf numFmtId="0" fontId="4" fillId="0" borderId="0" xfId="1" applyBorder="1"/>
    <xf numFmtId="0" fontId="0" fillId="0" borderId="0" xfId="0" applyBorder="1"/>
    <xf numFmtId="165" fontId="3" fillId="0" borderId="0" xfId="0" applyNumberFormat="1" applyFont="1" applyBorder="1"/>
    <xf numFmtId="14" fontId="3" fillId="0" borderId="5" xfId="0" applyNumberFormat="1" applyFont="1" applyBorder="1"/>
    <xf numFmtId="49" fontId="2" fillId="3" borderId="6" xfId="0" applyNumberFormat="1" applyFont="1" applyFill="1" applyBorder="1"/>
    <xf numFmtId="49" fontId="2" fillId="3" borderId="7" xfId="0" applyNumberFormat="1" applyFont="1" applyFill="1" applyBorder="1"/>
    <xf numFmtId="0" fontId="4" fillId="0" borderId="2" xfId="1" applyBorder="1"/>
    <xf numFmtId="0" fontId="3" fillId="0" borderId="8" xfId="0" applyFont="1" applyBorder="1"/>
    <xf numFmtId="0" fontId="4" fillId="0" borderId="9" xfId="1" applyBorder="1"/>
    <xf numFmtId="165" fontId="3" fillId="0" borderId="4" xfId="0" applyNumberFormat="1" applyFont="1" applyBorder="1"/>
    <xf numFmtId="165" fontId="3" fillId="0" borderId="8" xfId="0" applyNumberFormat="1" applyFont="1" applyBorder="1"/>
    <xf numFmtId="49" fontId="2" fillId="3" borderId="0" xfId="0" applyNumberFormat="1" applyFont="1" applyFill="1" applyBorder="1"/>
    <xf numFmtId="49" fontId="5" fillId="4" borderId="6" xfId="0" applyNumberFormat="1" applyFont="1" applyFill="1" applyBorder="1"/>
    <xf numFmtId="49" fontId="5" fillId="4" borderId="3" xfId="0" applyNumberFormat="1" applyFont="1" applyFill="1" applyBorder="1" applyAlignment="1">
      <alignment horizontal="center"/>
    </xf>
    <xf numFmtId="49" fontId="5" fillId="4" borderId="7" xfId="0" applyNumberFormat="1" applyFont="1" applyFill="1" applyBorder="1" applyAlignment="1">
      <alignment horizontal="center"/>
    </xf>
    <xf numFmtId="49" fontId="5" fillId="4" borderId="7" xfId="0" applyNumberFormat="1" applyFont="1" applyFill="1" applyBorder="1" applyAlignment="1">
      <alignment horizontal="center" vertical="center"/>
    </xf>
    <xf numFmtId="49" fontId="6" fillId="0" borderId="4" xfId="0" applyNumberFormat="1" applyFont="1" applyBorder="1"/>
    <xf numFmtId="49" fontId="3" fillId="0" borderId="1" xfId="0" applyNumberFormat="1" applyFont="1" applyBorder="1"/>
    <xf numFmtId="165" fontId="3" fillId="0" borderId="2" xfId="0" applyNumberFormat="1" applyFont="1" applyBorder="1"/>
    <xf numFmtId="49" fontId="3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left" wrapText="1"/>
    </xf>
    <xf numFmtId="49" fontId="0" fillId="0" borderId="4" xfId="0" applyNumberFormat="1" applyBorder="1"/>
    <xf numFmtId="49" fontId="6" fillId="0" borderId="4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5" fontId="3" fillId="0" borderId="2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6" fillId="5" borderId="8" xfId="0" applyNumberFormat="1" applyFont="1" applyFill="1" applyBorder="1" applyAlignment="1">
      <alignment horizontal="left" vertical="center"/>
    </xf>
    <xf numFmtId="49" fontId="3" fillId="5" borderId="5" xfId="0" applyNumberFormat="1" applyFont="1" applyFill="1" applyBorder="1" applyAlignment="1">
      <alignment horizontal="left" vertical="center" wrapText="1"/>
    </xf>
    <xf numFmtId="165" fontId="3" fillId="5" borderId="5" xfId="0" applyNumberFormat="1" applyFont="1" applyFill="1" applyBorder="1" applyAlignment="1">
      <alignment horizontal="left" vertical="center"/>
    </xf>
    <xf numFmtId="165" fontId="3" fillId="5" borderId="9" xfId="0" applyNumberFormat="1" applyFont="1" applyFill="1" applyBorder="1" applyAlignment="1">
      <alignment horizontal="left" vertical="center"/>
    </xf>
    <xf numFmtId="49" fontId="3" fillId="5" borderId="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/>
    <xf numFmtId="44" fontId="7" fillId="0" borderId="1" xfId="0" applyNumberFormat="1" applyFont="1" applyBorder="1"/>
    <xf numFmtId="49" fontId="3" fillId="0" borderId="5" xfId="0" applyNumberFormat="1" applyFont="1" applyBorder="1"/>
    <xf numFmtId="2" fontId="3" fillId="0" borderId="4" xfId="0" applyNumberFormat="1" applyFont="1" applyBorder="1"/>
    <xf numFmtId="2" fontId="3" fillId="0" borderId="8" xfId="0" applyNumberFormat="1" applyFont="1" applyBorder="1"/>
    <xf numFmtId="49" fontId="3" fillId="0" borderId="2" xfId="0" applyNumberFormat="1" applyFont="1" applyBorder="1"/>
    <xf numFmtId="49" fontId="0" fillId="0" borderId="5" xfId="0" applyNumberFormat="1" applyBorder="1"/>
    <xf numFmtId="49" fontId="3" fillId="0" borderId="9" xfId="0" applyNumberFormat="1" applyFont="1" applyBorder="1"/>
    <xf numFmtId="49" fontId="3" fillId="0" borderId="1" xfId="0" applyNumberFormat="1" applyFont="1" applyFill="1" applyBorder="1"/>
    <xf numFmtId="44" fontId="3" fillId="0" borderId="1" xfId="0" applyNumberFormat="1" applyFont="1" applyBorder="1"/>
    <xf numFmtId="44" fontId="3" fillId="0" borderId="1" xfId="0" applyNumberFormat="1" applyFont="1" applyFill="1" applyBorder="1"/>
    <xf numFmtId="44" fontId="0" fillId="0" borderId="1" xfId="0" applyNumberFormat="1" applyBorder="1"/>
    <xf numFmtId="2" fontId="3" fillId="0" borderId="1" xfId="0" applyNumberFormat="1" applyFont="1" applyBorder="1" applyAlignment="1">
      <alignment horizontal="center"/>
    </xf>
    <xf numFmtId="166" fontId="3" fillId="0" borderId="2" xfId="0" applyNumberFormat="1" applyFont="1" applyBorder="1"/>
    <xf numFmtId="166" fontId="3" fillId="0" borderId="9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9" fillId="0" borderId="0" xfId="0" applyFont="1"/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10" fillId="9" borderId="3" xfId="0" applyFont="1" applyFill="1" applyBorder="1"/>
    <xf numFmtId="0" fontId="10" fillId="9" borderId="3" xfId="0" applyFont="1" applyFill="1" applyBorder="1" applyAlignment="1">
      <alignment horizont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4" fillId="0" borderId="1" xfId="1" applyBorder="1"/>
    <xf numFmtId="0" fontId="0" fillId="0" borderId="0" xfId="0" applyFill="1" applyBorder="1"/>
    <xf numFmtId="44" fontId="0" fillId="0" borderId="0" xfId="0" applyNumberFormat="1" applyFill="1" applyBorder="1"/>
    <xf numFmtId="0" fontId="0" fillId="0" borderId="0" xfId="0" quotePrefix="1"/>
    <xf numFmtId="0" fontId="1" fillId="6" borderId="2" xfId="2" applyBorder="1"/>
    <xf numFmtId="44" fontId="0" fillId="0" borderId="4" xfId="0" applyNumberFormat="1" applyBorder="1"/>
    <xf numFmtId="0" fontId="0" fillId="0" borderId="1" xfId="0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11" borderId="1" xfId="0" applyFont="1" applyFill="1" applyBorder="1"/>
    <xf numFmtId="49" fontId="2" fillId="2" borderId="0" xfId="0" applyNumberFormat="1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4" fontId="0" fillId="0" borderId="1" xfId="0" applyNumberFormat="1" applyBorder="1" applyAlignment="1">
      <alignment horizontal="left"/>
    </xf>
    <xf numFmtId="4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/>
  </cellXfs>
  <cellStyles count="3">
    <cellStyle name="Ênfase6" xfId="2" builtinId="49"/>
    <cellStyle name="Hiperlink" xfId="1" builtinId="8"/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R$&quot;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-[$R$-416]\ * #,##0.00_-;\-[$R$-416]\ * #,##0.00_-;_-[$R$-416]\ * &quot;-&quot;??_-;_-@_-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0" formatCode="@"/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* #,##0.00_-;\-&quot;R$&quot;* #,##0.00_-;_-&quot;R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0" formatCode="@"/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0" formatCode="@"/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00&quot;.&quot;000&quot;.&quot;000\-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0" formatCode="@"/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scheme val="none"/>
      </font>
      <numFmt numFmtId="34" formatCode="_-&quot;R$&quot;* #,##0.00_-;\-&quot;R$&quot;* #,##0.00_-;_-&quot;R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-[$R$-416]\ * #,##0.00_-;\-[$R$-416]\ * #,##0.00_-;_-[$R$-416]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-[$R$-416]\ * #,##0.00_-;\-[$R$-416]\ * #,##0.00_-;_-[$R$-416]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scheme val="none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Tabela1" displayName="Tabela1" ref="A1:G46" totalsRowShown="0" headerRowDxfId="45" dataDxfId="43" headerRowBorderDxfId="44" tableBorderDxfId="42" totalsRowBorderDxfId="41">
  <autoFilter ref="A1:G46"/>
  <tableColumns count="7">
    <tableColumn id="1" name="Produtos" dataDxfId="40"/>
    <tableColumn id="2" name="Modelo" dataDxfId="39"/>
    <tableColumn id="3" name="Preço" dataDxfId="38"/>
    <tableColumn id="7" name="Preço de venda" dataDxfId="37">
      <calculatedColumnFormula>SUM(Tabela1[[#This Row],[Preço]],Tabela1[[#This Row],[Preço]]*0.3)</calculatedColumnFormula>
    </tableColumn>
    <tableColumn id="8" name="Lucro" dataDxfId="36">
      <calculatedColumnFormula>D2-C2</calculatedColumnFormula>
    </tableColumn>
    <tableColumn id="4" name="Fornecedor" dataDxfId="35"/>
    <tableColumn id="5" name="Quantidade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2:D4" totalsRowShown="0" headerRowDxfId="33" headerRowBorderDxfId="32" tableBorderDxfId="31" totalsRowBorderDxfId="30">
  <autoFilter ref="A2:D4"/>
  <tableColumns count="4">
    <tableColumn id="1" name="Nome/Região social" dataDxfId="29"/>
    <tableColumn id="2" name="CPF/CNPJ" dataDxfId="28"/>
    <tableColumn id="3" name="Telefone" dataDxfId="27"/>
    <tableColumn id="4" name="E-mail" dataDxfId="26" dataCellStyle="Hiperli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9:E11" totalsRowShown="0" headerRowDxfId="25" headerRowBorderDxfId="24" tableBorderDxfId="23" totalsRowBorderDxfId="22">
  <autoFilter ref="A9:E11"/>
  <tableColumns count="5">
    <tableColumn id="1" name="CEP" dataDxfId="21"/>
    <tableColumn id="2" name="Estado" dataDxfId="20"/>
    <tableColumn id="3" name="Cidade" dataDxfId="19"/>
    <tableColumn id="4" name="Endereço" dataDxfId="18"/>
    <tableColumn id="5" name="Bairro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18:D31" totalsRowShown="0" headerRowDxfId="16" headerRowBorderDxfId="15" tableBorderDxfId="14" totalsRowBorderDxfId="13">
  <autoFilter ref="A18:D31"/>
  <tableColumns count="4">
    <tableColumn id="1" name="Nome" dataDxfId="12">
      <calculatedColumnFormula>'Produtos - Estoque'!B2</calculatedColumnFormula>
    </tableColumn>
    <tableColumn id="2" name="Categoria" dataDxfId="11">
      <calculatedColumnFormula>'Produtos - Estoque'!A2</calculatedColumnFormula>
    </tableColumn>
    <tableColumn id="3" name="Preço de venda" dataDxfId="10">
      <calculatedColumnFormula>'Produtos - Estoque'!D2</calculatedColumnFormula>
    </tableColumn>
    <tableColumn id="4" name="Quantidad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G9:K11" totalsRowShown="0" headerRowDxfId="8" headerRowBorderDxfId="7" tableBorderDxfId="6" totalsRowBorderDxfId="5">
  <autoFilter ref="G9:K11"/>
  <tableColumns count="5">
    <tableColumn id="1" name="Valor de venda" dataDxfId="4">
      <calculatedColumnFormula>(C19*D19)+(C20*D20)+(C21*D21)+(C22*D22)+(C23*D23)+(C24*D24)+(C25*D25)+(C26*D26)+(C27*D27)+(C28*D28)</calculatedColumnFormula>
    </tableColumn>
    <tableColumn id="2" name="Pagamento: vista /prazo" dataDxfId="3"/>
    <tableColumn id="3" name="Situação" dataDxfId="2"/>
    <tableColumn id="4" name="Data de pagamento" dataDxfId="1"/>
    <tableColumn id="5" name="Desconto" dataDxfId="0">
      <calculatedColumnFormula>IF(Tabela6[[#This Row],[Pagamento: vista /prazo]]="vista",Tabela6[[#This Row],[Valor de venda]]*0.1,0)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uilherme.fonseca71@etec.sp.gov.br" TargetMode="Externa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uardosilva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46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49.5703125" bestFit="1" customWidth="1"/>
    <col min="3" max="3" width="13.5703125" bestFit="1" customWidth="1"/>
    <col min="4" max="4" width="22.85546875" bestFit="1" customWidth="1"/>
    <col min="5" max="5" width="11.85546875" bestFit="1" customWidth="1"/>
    <col min="6" max="6" width="18.28515625" bestFit="1" customWidth="1"/>
    <col min="7" max="7" width="16.5703125" bestFit="1" customWidth="1"/>
  </cols>
  <sheetData>
    <row r="1" spans="1:7" ht="17.25" x14ac:dyDescent="0.3">
      <c r="A1" s="25" t="s">
        <v>36</v>
      </c>
      <c r="B1" s="26" t="s">
        <v>37</v>
      </c>
      <c r="C1" s="26" t="s">
        <v>38</v>
      </c>
      <c r="D1" s="27" t="s">
        <v>14</v>
      </c>
      <c r="E1" s="27" t="s">
        <v>39</v>
      </c>
      <c r="F1" s="28" t="s">
        <v>40</v>
      </c>
      <c r="G1" s="50" t="s">
        <v>33</v>
      </c>
    </row>
    <row r="2" spans="1:7" ht="17.25" x14ac:dyDescent="0.3">
      <c r="A2" s="29" t="s">
        <v>41</v>
      </c>
      <c r="B2" s="30" t="s">
        <v>42</v>
      </c>
      <c r="C2" s="5">
        <v>1399.99</v>
      </c>
      <c r="D2" s="31">
        <f>SUM(Tabela1[[#This Row],[Preço]],Tabela1[[#This Row],[Preço]]*0.3)</f>
        <v>1819.9870000000001</v>
      </c>
      <c r="E2" s="31">
        <f t="shared" ref="E2:E46" si="0">D2-C2</f>
        <v>419.99700000000007</v>
      </c>
      <c r="F2" s="32" t="s">
        <v>43</v>
      </c>
      <c r="G2" s="51"/>
    </row>
    <row r="3" spans="1:7" ht="17.25" x14ac:dyDescent="0.3">
      <c r="A3" s="29" t="s">
        <v>41</v>
      </c>
      <c r="B3" s="30" t="s">
        <v>44</v>
      </c>
      <c r="C3" s="5">
        <v>1858</v>
      </c>
      <c r="D3" s="31">
        <f>SUM(Tabela1[[#This Row],[Preço]],Tabela1[[#This Row],[Preço]]*0.3)</f>
        <v>2415.4</v>
      </c>
      <c r="E3" s="31">
        <f t="shared" si="0"/>
        <v>557.40000000000009</v>
      </c>
      <c r="F3" s="32" t="s">
        <v>43</v>
      </c>
      <c r="G3" s="51"/>
    </row>
    <row r="4" spans="1:7" ht="17.25" x14ac:dyDescent="0.3">
      <c r="A4" s="29" t="s">
        <v>41</v>
      </c>
      <c r="B4" s="30" t="s">
        <v>45</v>
      </c>
      <c r="C4" s="5">
        <v>821.18</v>
      </c>
      <c r="D4" s="31">
        <f>SUM(Tabela1[[#This Row],[Preço]],Tabela1[[#This Row],[Preço]]*0.3)</f>
        <v>1067.5339999999999</v>
      </c>
      <c r="E4" s="31">
        <f t="shared" si="0"/>
        <v>246.35399999999993</v>
      </c>
      <c r="F4" s="32" t="s">
        <v>46</v>
      </c>
      <c r="G4" s="51"/>
    </row>
    <row r="5" spans="1:7" ht="17.25" x14ac:dyDescent="0.3">
      <c r="A5" s="29" t="s">
        <v>41</v>
      </c>
      <c r="B5" s="30" t="s">
        <v>47</v>
      </c>
      <c r="C5" s="5">
        <v>2399.9899999999998</v>
      </c>
      <c r="D5" s="31">
        <f>SUM(Tabela1[[#This Row],[Preço]],Tabela1[[#This Row],[Preço]]*0.3)</f>
        <v>3119.9869999999996</v>
      </c>
      <c r="E5" s="31">
        <f t="shared" si="0"/>
        <v>719.99699999999984</v>
      </c>
      <c r="F5" s="32" t="s">
        <v>43</v>
      </c>
      <c r="G5" s="51"/>
    </row>
    <row r="6" spans="1:7" ht="17.25" x14ac:dyDescent="0.3">
      <c r="A6" s="29" t="s">
        <v>41</v>
      </c>
      <c r="B6" s="30" t="s">
        <v>48</v>
      </c>
      <c r="C6" s="5">
        <v>1218</v>
      </c>
      <c r="D6" s="31">
        <f>SUM(Tabela1[[#This Row],[Preço]],Tabela1[[#This Row],[Preço]]*0.3)</f>
        <v>1583.4</v>
      </c>
      <c r="E6" s="31">
        <f t="shared" si="0"/>
        <v>365.40000000000009</v>
      </c>
      <c r="F6" s="32" t="s">
        <v>46</v>
      </c>
      <c r="G6" s="51"/>
    </row>
    <row r="7" spans="1:7" ht="17.25" x14ac:dyDescent="0.3">
      <c r="A7" s="33" t="s">
        <v>29</v>
      </c>
      <c r="B7" s="34" t="s">
        <v>49</v>
      </c>
      <c r="C7" s="35">
        <v>164</v>
      </c>
      <c r="D7" s="36">
        <f>SUM(Tabela1[[#This Row],[Preço]],Tabela1[[#This Row],[Preço]]*0.3)</f>
        <v>213.2</v>
      </c>
      <c r="E7" s="36">
        <f t="shared" si="0"/>
        <v>49.199999999999989</v>
      </c>
      <c r="F7" s="32" t="s">
        <v>46</v>
      </c>
      <c r="G7" s="51"/>
    </row>
    <row r="8" spans="1:7" ht="17.25" x14ac:dyDescent="0.3">
      <c r="A8" s="29" t="s">
        <v>29</v>
      </c>
      <c r="B8" s="30" t="s">
        <v>50</v>
      </c>
      <c r="C8" s="5">
        <v>200</v>
      </c>
      <c r="D8" s="31">
        <f>SUM(Tabela1[[#This Row],[Preço]],Tabela1[[#This Row],[Preço]]*0.3)</f>
        <v>260</v>
      </c>
      <c r="E8" s="31">
        <f t="shared" si="0"/>
        <v>60</v>
      </c>
      <c r="F8" s="32" t="s">
        <v>46</v>
      </c>
      <c r="G8" s="51"/>
    </row>
    <row r="9" spans="1:7" ht="17.25" x14ac:dyDescent="0.3">
      <c r="A9" s="29" t="s">
        <v>29</v>
      </c>
      <c r="B9" s="30" t="s">
        <v>28</v>
      </c>
      <c r="C9" s="5">
        <v>189.9</v>
      </c>
      <c r="D9" s="31">
        <f>SUM(Tabela1[[#This Row],[Preço]],Tabela1[[#This Row],[Preço]]*0.3)</f>
        <v>246.87</v>
      </c>
      <c r="E9" s="31">
        <f t="shared" si="0"/>
        <v>56.97</v>
      </c>
      <c r="F9" s="32" t="s">
        <v>51</v>
      </c>
      <c r="G9" s="51"/>
    </row>
    <row r="10" spans="1:7" ht="17.25" x14ac:dyDescent="0.3">
      <c r="A10" s="37" t="s">
        <v>29</v>
      </c>
      <c r="B10" s="38" t="s">
        <v>52</v>
      </c>
      <c r="C10" s="35">
        <v>141.16</v>
      </c>
      <c r="D10" s="36">
        <f>SUM(Tabela1[[#This Row],[Preço]],Tabela1[[#This Row],[Preço]]*0.3)</f>
        <v>183.50799999999998</v>
      </c>
      <c r="E10" s="36">
        <f t="shared" si="0"/>
        <v>42.347999999999985</v>
      </c>
      <c r="F10" s="32" t="s">
        <v>30</v>
      </c>
      <c r="G10" s="51"/>
    </row>
    <row r="11" spans="1:7" ht="17.25" x14ac:dyDescent="0.3">
      <c r="A11" s="29" t="s">
        <v>29</v>
      </c>
      <c r="B11" s="30" t="s">
        <v>53</v>
      </c>
      <c r="C11" s="5">
        <v>315.52999999999997</v>
      </c>
      <c r="D11" s="31">
        <f>SUM(Tabela1[[#This Row],[Preço]],Tabela1[[#This Row],[Preço]]*0.3)</f>
        <v>410.18899999999996</v>
      </c>
      <c r="E11" s="31">
        <f t="shared" si="0"/>
        <v>94.658999999999992</v>
      </c>
      <c r="F11" s="32" t="s">
        <v>54</v>
      </c>
      <c r="G11" s="51"/>
    </row>
    <row r="12" spans="1:7" ht="17.25" x14ac:dyDescent="0.3">
      <c r="A12" s="29" t="s">
        <v>32</v>
      </c>
      <c r="B12" s="30" t="s">
        <v>55</v>
      </c>
      <c r="C12" s="5">
        <v>133.9</v>
      </c>
      <c r="D12" s="31">
        <f>SUM(Tabela1[[#This Row],[Preço]],Tabela1[[#This Row],[Preço]]*0.3)</f>
        <v>174.07</v>
      </c>
      <c r="E12" s="31">
        <f t="shared" si="0"/>
        <v>40.169999999999987</v>
      </c>
      <c r="F12" s="32" t="s">
        <v>46</v>
      </c>
      <c r="G12" s="51"/>
    </row>
    <row r="13" spans="1:7" ht="17.25" x14ac:dyDescent="0.3">
      <c r="A13" s="29" t="s">
        <v>32</v>
      </c>
      <c r="B13" s="30" t="s">
        <v>56</v>
      </c>
      <c r="C13" s="5">
        <v>259.99</v>
      </c>
      <c r="D13" s="31">
        <f>SUM(Tabela1[[#This Row],[Preço]],Tabela1[[#This Row],[Preço]]*0.3)</f>
        <v>337.98700000000002</v>
      </c>
      <c r="E13" s="31">
        <f t="shared" si="0"/>
        <v>77.997000000000014</v>
      </c>
      <c r="F13" s="32" t="s">
        <v>43</v>
      </c>
      <c r="G13" s="51"/>
    </row>
    <row r="14" spans="1:7" ht="17.25" x14ac:dyDescent="0.3">
      <c r="A14" s="29" t="s">
        <v>32</v>
      </c>
      <c r="B14" s="30" t="s">
        <v>57</v>
      </c>
      <c r="C14" s="5">
        <v>176.35</v>
      </c>
      <c r="D14" s="31">
        <f>SUM(Tabela1[[#This Row],[Preço]],Tabela1[[#This Row],[Preço]]*0.3)</f>
        <v>229.255</v>
      </c>
      <c r="E14" s="31">
        <f t="shared" si="0"/>
        <v>52.905000000000001</v>
      </c>
      <c r="F14" s="32" t="s">
        <v>30</v>
      </c>
      <c r="G14" s="51"/>
    </row>
    <row r="15" spans="1:7" ht="17.25" x14ac:dyDescent="0.3">
      <c r="A15" s="29" t="s">
        <v>32</v>
      </c>
      <c r="B15" s="30" t="s">
        <v>58</v>
      </c>
      <c r="C15" s="5">
        <v>145.99</v>
      </c>
      <c r="D15" s="31">
        <f>SUM(Tabela1[[#This Row],[Preço]],Tabela1[[#This Row],[Preço]]*0.3)</f>
        <v>189.78700000000001</v>
      </c>
      <c r="E15" s="31">
        <f t="shared" si="0"/>
        <v>43.796999999999997</v>
      </c>
      <c r="F15" s="32" t="s">
        <v>46</v>
      </c>
      <c r="G15" s="51"/>
    </row>
    <row r="16" spans="1:7" ht="17.25" x14ac:dyDescent="0.3">
      <c r="A16" s="29" t="s">
        <v>32</v>
      </c>
      <c r="B16" s="30" t="s">
        <v>31</v>
      </c>
      <c r="C16" s="5">
        <v>139.99</v>
      </c>
      <c r="D16" s="31">
        <f>SUM(Tabela1[[#This Row],[Preço]],Tabela1[[#This Row],[Preço]]*0.3)</f>
        <v>181.98700000000002</v>
      </c>
      <c r="E16" s="31">
        <f t="shared" si="0"/>
        <v>41.997000000000014</v>
      </c>
      <c r="F16" s="32" t="s">
        <v>43</v>
      </c>
      <c r="G16" s="51"/>
    </row>
    <row r="17" spans="1:7" ht="17.25" x14ac:dyDescent="0.3">
      <c r="A17" s="29" t="s">
        <v>59</v>
      </c>
      <c r="B17" s="30" t="s">
        <v>60</v>
      </c>
      <c r="C17" s="5">
        <v>239.99</v>
      </c>
      <c r="D17" s="31">
        <f>SUM(Tabela1[[#This Row],[Preço]],Tabela1[[#This Row],[Preço]]*0.3)</f>
        <v>311.98700000000002</v>
      </c>
      <c r="E17" s="31">
        <f t="shared" si="0"/>
        <v>71.997000000000014</v>
      </c>
      <c r="F17" s="32" t="s">
        <v>30</v>
      </c>
      <c r="G17" s="51"/>
    </row>
    <row r="18" spans="1:7" ht="17.25" x14ac:dyDescent="0.3">
      <c r="A18" s="29" t="s">
        <v>59</v>
      </c>
      <c r="B18" s="30" t="s">
        <v>61</v>
      </c>
      <c r="C18" s="5">
        <v>181.11</v>
      </c>
      <c r="D18" s="31">
        <f>SUM(Tabela1[[#This Row],[Preço]],Tabela1[[#This Row],[Preço]]*0.3)</f>
        <v>235.44300000000001</v>
      </c>
      <c r="E18" s="31">
        <f t="shared" si="0"/>
        <v>54.332999999999998</v>
      </c>
      <c r="F18" s="32" t="s">
        <v>43</v>
      </c>
      <c r="G18" s="51"/>
    </row>
    <row r="19" spans="1:7" ht="17.25" x14ac:dyDescent="0.3">
      <c r="A19" s="29" t="s">
        <v>59</v>
      </c>
      <c r="B19" s="30" t="s">
        <v>62</v>
      </c>
      <c r="C19" s="5">
        <v>569.99</v>
      </c>
      <c r="D19" s="31">
        <f>SUM(Tabela1[[#This Row],[Preço]],Tabela1[[#This Row],[Preço]]*0.3)</f>
        <v>740.98699999999997</v>
      </c>
      <c r="E19" s="31">
        <f t="shared" si="0"/>
        <v>170.99699999999996</v>
      </c>
      <c r="F19" s="32" t="s">
        <v>46</v>
      </c>
      <c r="G19" s="51"/>
    </row>
    <row r="20" spans="1:7" ht="17.25" x14ac:dyDescent="0.3">
      <c r="A20" s="29" t="s">
        <v>59</v>
      </c>
      <c r="B20" s="30" t="s">
        <v>63</v>
      </c>
      <c r="C20" s="5">
        <v>408</v>
      </c>
      <c r="D20" s="31">
        <f>SUM(Tabela1[[#This Row],[Preço]],Tabela1[[#This Row],[Preço]]*0.3)</f>
        <v>530.4</v>
      </c>
      <c r="E20" s="31">
        <f t="shared" si="0"/>
        <v>122.39999999999998</v>
      </c>
      <c r="F20" s="32" t="s">
        <v>46</v>
      </c>
      <c r="G20" s="51"/>
    </row>
    <row r="21" spans="1:7" ht="17.25" x14ac:dyDescent="0.3">
      <c r="A21" s="29" t="s">
        <v>59</v>
      </c>
      <c r="B21" s="30" t="s">
        <v>64</v>
      </c>
      <c r="C21" s="5">
        <v>259.89999999999998</v>
      </c>
      <c r="D21" s="31">
        <f>SUM(Tabela1[[#This Row],[Preço]],Tabela1[[#This Row],[Preço]]*0.3)</f>
        <v>337.86999999999995</v>
      </c>
      <c r="E21" s="31">
        <f t="shared" si="0"/>
        <v>77.96999999999997</v>
      </c>
      <c r="F21" s="32" t="s">
        <v>46</v>
      </c>
      <c r="G21" s="51"/>
    </row>
    <row r="22" spans="1:7" ht="17.25" x14ac:dyDescent="0.3">
      <c r="A22" s="39" t="s">
        <v>65</v>
      </c>
      <c r="B22" s="30" t="s">
        <v>66</v>
      </c>
      <c r="C22" s="5">
        <v>559.99</v>
      </c>
      <c r="D22" s="31">
        <f>SUM(Tabela1[[#This Row],[Preço]],Tabela1[[#This Row],[Preço]]*0.3)</f>
        <v>727.98699999999997</v>
      </c>
      <c r="E22" s="31">
        <f t="shared" si="0"/>
        <v>167.99699999999996</v>
      </c>
      <c r="F22" s="32" t="s">
        <v>43</v>
      </c>
      <c r="G22" s="51"/>
    </row>
    <row r="23" spans="1:7" ht="17.25" x14ac:dyDescent="0.3">
      <c r="A23" s="39" t="s">
        <v>65</v>
      </c>
      <c r="B23" s="30" t="s">
        <v>67</v>
      </c>
      <c r="C23" s="5">
        <v>479</v>
      </c>
      <c r="D23" s="31">
        <f>SUM(Tabela1[[#This Row],[Preço]],Tabela1[[#This Row],[Preço]]*0.3)</f>
        <v>622.70000000000005</v>
      </c>
      <c r="E23" s="31">
        <f t="shared" si="0"/>
        <v>143.70000000000005</v>
      </c>
      <c r="F23" s="32" t="s">
        <v>54</v>
      </c>
      <c r="G23" s="51"/>
    </row>
    <row r="24" spans="1:7" ht="17.25" x14ac:dyDescent="0.3">
      <c r="A24" s="39" t="s">
        <v>65</v>
      </c>
      <c r="B24" s="30" t="s">
        <v>68</v>
      </c>
      <c r="C24" s="5">
        <v>589.9</v>
      </c>
      <c r="D24" s="31">
        <f>SUM(Tabela1[[#This Row],[Preço]],Tabela1[[#This Row],[Preço]]*0.3)</f>
        <v>766.87</v>
      </c>
      <c r="E24" s="31">
        <f t="shared" si="0"/>
        <v>176.97000000000003</v>
      </c>
      <c r="F24" s="32" t="s">
        <v>46</v>
      </c>
      <c r="G24" s="51"/>
    </row>
    <row r="25" spans="1:7" ht="17.25" x14ac:dyDescent="0.3">
      <c r="A25" s="39" t="s">
        <v>65</v>
      </c>
      <c r="B25" s="30" t="s">
        <v>69</v>
      </c>
      <c r="C25" s="5">
        <v>766.9</v>
      </c>
      <c r="D25" s="31">
        <f>SUM(Tabela1[[#This Row],[Preço]],Tabela1[[#This Row],[Preço]]*0.3)</f>
        <v>996.97</v>
      </c>
      <c r="E25" s="31">
        <f t="shared" si="0"/>
        <v>230.07000000000005</v>
      </c>
      <c r="F25" s="32" t="s">
        <v>46</v>
      </c>
      <c r="G25" s="51"/>
    </row>
    <row r="26" spans="1:7" ht="17.25" x14ac:dyDescent="0.3">
      <c r="A26" s="39" t="s">
        <v>65</v>
      </c>
      <c r="B26" s="30" t="s">
        <v>70</v>
      </c>
      <c r="C26" s="5">
        <v>1609.99</v>
      </c>
      <c r="D26" s="31">
        <f>SUM(Tabela1[[#This Row],[Preço]],Tabela1[[#This Row],[Preço]]*0.3)</f>
        <v>2092.9870000000001</v>
      </c>
      <c r="E26" s="31">
        <f t="shared" si="0"/>
        <v>482.99700000000007</v>
      </c>
      <c r="F26" s="32" t="s">
        <v>46</v>
      </c>
      <c r="G26" s="51"/>
    </row>
    <row r="27" spans="1:7" ht="31.5" x14ac:dyDescent="0.3">
      <c r="A27" s="40" t="s">
        <v>71</v>
      </c>
      <c r="B27" s="41" t="s">
        <v>72</v>
      </c>
      <c r="C27" s="42">
        <v>35.9</v>
      </c>
      <c r="D27" s="43">
        <f>SUM(Tabela1[[#This Row],[Preço]],Tabela1[[#This Row],[Preço]]*0.3)</f>
        <v>46.67</v>
      </c>
      <c r="E27" s="43">
        <f t="shared" si="0"/>
        <v>10.770000000000003</v>
      </c>
      <c r="F27" s="32" t="s">
        <v>30</v>
      </c>
      <c r="G27" s="51"/>
    </row>
    <row r="28" spans="1:7" ht="63" x14ac:dyDescent="0.3">
      <c r="A28" s="40" t="s">
        <v>71</v>
      </c>
      <c r="B28" s="41" t="s">
        <v>73</v>
      </c>
      <c r="C28" s="42">
        <v>151.18</v>
      </c>
      <c r="D28" s="43">
        <f>SUM(Tabela1[[#This Row],[Preço]],Tabela1[[#This Row],[Preço]]*0.3)</f>
        <v>196.53399999999999</v>
      </c>
      <c r="E28" s="43">
        <f t="shared" si="0"/>
        <v>45.353999999999985</v>
      </c>
      <c r="F28" s="32" t="s">
        <v>46</v>
      </c>
      <c r="G28" s="51"/>
    </row>
    <row r="29" spans="1:7" ht="31.5" x14ac:dyDescent="0.3">
      <c r="A29" s="40" t="s">
        <v>71</v>
      </c>
      <c r="B29" s="41" t="s">
        <v>74</v>
      </c>
      <c r="C29" s="42">
        <v>124.9</v>
      </c>
      <c r="D29" s="43">
        <f>SUM(Tabela1[[#This Row],[Preço]],Tabela1[[#This Row],[Preço]]*0.3)</f>
        <v>162.37</v>
      </c>
      <c r="E29" s="43">
        <f t="shared" si="0"/>
        <v>37.47</v>
      </c>
      <c r="F29" s="32" t="s">
        <v>46</v>
      </c>
      <c r="G29" s="51"/>
    </row>
    <row r="30" spans="1:7" ht="31.5" x14ac:dyDescent="0.3">
      <c r="A30" s="40" t="s">
        <v>71</v>
      </c>
      <c r="B30" s="41" t="s">
        <v>75</v>
      </c>
      <c r="C30" s="42">
        <v>25.9</v>
      </c>
      <c r="D30" s="43">
        <f>SUM(Tabela1[[#This Row],[Preço]],Tabela1[[#This Row],[Preço]]*0.3)</f>
        <v>33.67</v>
      </c>
      <c r="E30" s="43">
        <f t="shared" si="0"/>
        <v>7.7700000000000031</v>
      </c>
      <c r="F30" s="32" t="s">
        <v>30</v>
      </c>
      <c r="G30" s="51"/>
    </row>
    <row r="31" spans="1:7" ht="17.25" x14ac:dyDescent="0.3">
      <c r="A31" s="40" t="s">
        <v>71</v>
      </c>
      <c r="B31" s="41" t="s">
        <v>76</v>
      </c>
      <c r="C31" s="42">
        <v>39.9</v>
      </c>
      <c r="D31" s="43">
        <f>SUM(Tabela1[[#This Row],[Preço]],Tabela1[[#This Row],[Preço]]*0.3)</f>
        <v>51.87</v>
      </c>
      <c r="E31" s="43">
        <f t="shared" si="0"/>
        <v>11.969999999999999</v>
      </c>
      <c r="F31" s="32" t="s">
        <v>46</v>
      </c>
      <c r="G31" s="51"/>
    </row>
    <row r="32" spans="1:7" ht="47.25" x14ac:dyDescent="0.3">
      <c r="A32" s="40" t="s">
        <v>77</v>
      </c>
      <c r="B32" s="41" t="s">
        <v>78</v>
      </c>
      <c r="C32" s="42">
        <v>179.99</v>
      </c>
      <c r="D32" s="43">
        <f>SUM(Tabela1[[#This Row],[Preço]],Tabela1[[#This Row],[Preço]]*0.3)</f>
        <v>233.98700000000002</v>
      </c>
      <c r="E32" s="43">
        <f t="shared" si="0"/>
        <v>53.997000000000014</v>
      </c>
      <c r="F32" s="32" t="s">
        <v>43</v>
      </c>
      <c r="G32" s="51"/>
    </row>
    <row r="33" spans="1:7" ht="31.5" x14ac:dyDescent="0.3">
      <c r="A33" s="40" t="s">
        <v>77</v>
      </c>
      <c r="B33" s="41" t="s">
        <v>79</v>
      </c>
      <c r="C33" s="42">
        <v>149.99</v>
      </c>
      <c r="D33" s="43">
        <f>SUM(Tabela1[[#This Row],[Preço]],Tabela1[[#This Row],[Preço]]*0.3)</f>
        <v>194.98700000000002</v>
      </c>
      <c r="E33" s="43">
        <f t="shared" si="0"/>
        <v>44.997000000000014</v>
      </c>
      <c r="F33" s="32" t="s">
        <v>43</v>
      </c>
      <c r="G33" s="51"/>
    </row>
    <row r="34" spans="1:7" ht="63" x14ac:dyDescent="0.3">
      <c r="A34" s="40" t="s">
        <v>77</v>
      </c>
      <c r="B34" s="41" t="s">
        <v>80</v>
      </c>
      <c r="C34" s="42">
        <v>95.9</v>
      </c>
      <c r="D34" s="43">
        <f>SUM(Tabela1[[#This Row],[Preço]],Tabela1[[#This Row],[Preço]]*0.3)</f>
        <v>124.67</v>
      </c>
      <c r="E34" s="43">
        <f t="shared" si="0"/>
        <v>28.769999999999996</v>
      </c>
      <c r="F34" s="32" t="s">
        <v>46</v>
      </c>
      <c r="G34" s="51"/>
    </row>
    <row r="35" spans="1:7" ht="31.5" x14ac:dyDescent="0.3">
      <c r="A35" s="40" t="s">
        <v>77</v>
      </c>
      <c r="B35" s="41" t="s">
        <v>81</v>
      </c>
      <c r="C35" s="42">
        <v>129.82</v>
      </c>
      <c r="D35" s="43">
        <f>SUM(Tabela1[[#This Row],[Preço]],Tabela1[[#This Row],[Preço]]*0.3)</f>
        <v>168.76599999999999</v>
      </c>
      <c r="E35" s="43">
        <f t="shared" si="0"/>
        <v>38.945999999999998</v>
      </c>
      <c r="F35" s="32" t="s">
        <v>46</v>
      </c>
      <c r="G35" s="51"/>
    </row>
    <row r="36" spans="1:7" ht="31.5" x14ac:dyDescent="0.3">
      <c r="A36" s="40" t="s">
        <v>77</v>
      </c>
      <c r="B36" s="41" t="s">
        <v>82</v>
      </c>
      <c r="C36" s="42">
        <v>78.989999999999995</v>
      </c>
      <c r="D36" s="43">
        <f>SUM(Tabela1[[#This Row],[Preço]],Tabela1[[#This Row],[Preço]]*0.3)</f>
        <v>102.687</v>
      </c>
      <c r="E36" s="43">
        <f t="shared" si="0"/>
        <v>23.697000000000003</v>
      </c>
      <c r="F36" s="32" t="s">
        <v>46</v>
      </c>
      <c r="G36" s="51"/>
    </row>
    <row r="37" spans="1:7" ht="32.25" x14ac:dyDescent="0.3">
      <c r="A37" s="29" t="s">
        <v>83</v>
      </c>
      <c r="B37" s="44" t="s">
        <v>84</v>
      </c>
      <c r="C37" s="5">
        <v>459.9</v>
      </c>
      <c r="D37" s="31">
        <f>SUM(Tabela1[[#This Row],[Preço]],Tabela1[[#This Row],[Preço]]*0.3)</f>
        <v>597.87</v>
      </c>
      <c r="E37" s="31">
        <f t="shared" si="0"/>
        <v>137.97000000000003</v>
      </c>
      <c r="F37" s="32" t="s">
        <v>46</v>
      </c>
      <c r="G37" s="51"/>
    </row>
    <row r="38" spans="1:7" ht="48" x14ac:dyDescent="0.3">
      <c r="A38" s="29" t="s">
        <v>83</v>
      </c>
      <c r="B38" s="44" t="s">
        <v>85</v>
      </c>
      <c r="C38" s="5">
        <v>559.99</v>
      </c>
      <c r="D38" s="31">
        <f>SUM(Tabela1[[#This Row],[Preço]],Tabela1[[#This Row],[Preço]]*0.3)</f>
        <v>727.98699999999997</v>
      </c>
      <c r="E38" s="31">
        <f t="shared" si="0"/>
        <v>167.99699999999996</v>
      </c>
      <c r="F38" s="32" t="s">
        <v>46</v>
      </c>
      <c r="G38" s="51"/>
    </row>
    <row r="39" spans="1:7" ht="17.25" x14ac:dyDescent="0.3">
      <c r="A39" s="29" t="s">
        <v>83</v>
      </c>
      <c r="B39" s="44" t="s">
        <v>86</v>
      </c>
      <c r="C39" s="5">
        <v>118.99</v>
      </c>
      <c r="D39" s="31">
        <f>SUM(Tabela1[[#This Row],[Preço]],Tabela1[[#This Row],[Preço]]*0.3)</f>
        <v>154.68699999999998</v>
      </c>
      <c r="E39" s="31">
        <f t="shared" si="0"/>
        <v>35.696999999999989</v>
      </c>
      <c r="F39" s="32" t="s">
        <v>46</v>
      </c>
      <c r="G39" s="51"/>
    </row>
    <row r="40" spans="1:7" ht="32.25" x14ac:dyDescent="0.3">
      <c r="A40" s="29" t="s">
        <v>83</v>
      </c>
      <c r="B40" s="44" t="s">
        <v>87</v>
      </c>
      <c r="C40" s="5">
        <v>249.99</v>
      </c>
      <c r="D40" s="31">
        <f>SUM(Tabela1[[#This Row],[Preço]],Tabela1[[#This Row],[Preço]]*0.3)</f>
        <v>324.98700000000002</v>
      </c>
      <c r="E40" s="31">
        <f t="shared" si="0"/>
        <v>74.997000000000014</v>
      </c>
      <c r="F40" s="32" t="s">
        <v>30</v>
      </c>
      <c r="G40" s="51"/>
    </row>
    <row r="41" spans="1:7" ht="32.25" x14ac:dyDescent="0.3">
      <c r="A41" s="29" t="s">
        <v>83</v>
      </c>
      <c r="B41" s="44" t="s">
        <v>88</v>
      </c>
      <c r="C41" s="5">
        <v>419.9</v>
      </c>
      <c r="D41" s="31">
        <f>SUM(Tabela1[[#This Row],[Preço]],Tabela1[[#This Row],[Preço]]*0.3)</f>
        <v>545.87</v>
      </c>
      <c r="E41" s="31">
        <f t="shared" si="0"/>
        <v>125.97000000000003</v>
      </c>
      <c r="F41" s="32" t="s">
        <v>30</v>
      </c>
      <c r="G41" s="51"/>
    </row>
    <row r="42" spans="1:7" ht="17.25" x14ac:dyDescent="0.3">
      <c r="A42" s="40" t="s">
        <v>89</v>
      </c>
      <c r="B42" s="41" t="s">
        <v>90</v>
      </c>
      <c r="C42" s="42">
        <v>109.9</v>
      </c>
      <c r="D42" s="43">
        <f>SUM(Tabela1[[#This Row],[Preço]],Tabela1[[#This Row],[Preço]]*0.3)</f>
        <v>142.87</v>
      </c>
      <c r="E42" s="43">
        <f t="shared" si="0"/>
        <v>32.97</v>
      </c>
      <c r="F42" s="32" t="s">
        <v>30</v>
      </c>
      <c r="G42" s="51"/>
    </row>
    <row r="43" spans="1:7" ht="31.5" x14ac:dyDescent="0.3">
      <c r="A43" s="40" t="s">
        <v>89</v>
      </c>
      <c r="B43" s="41" t="s">
        <v>91</v>
      </c>
      <c r="C43" s="42">
        <v>489.9</v>
      </c>
      <c r="D43" s="43">
        <f>SUM(Tabela1[[#This Row],[Preço]],Tabela1[[#This Row],[Preço]]*0.3)</f>
        <v>636.87</v>
      </c>
      <c r="E43" s="43">
        <f t="shared" si="0"/>
        <v>146.97000000000003</v>
      </c>
      <c r="F43" s="32" t="s">
        <v>30</v>
      </c>
      <c r="G43" s="51"/>
    </row>
    <row r="44" spans="1:7" ht="31.5" x14ac:dyDescent="0.3">
      <c r="A44" s="40" t="s">
        <v>89</v>
      </c>
      <c r="B44" s="41" t="s">
        <v>92</v>
      </c>
      <c r="C44" s="42">
        <v>849.9</v>
      </c>
      <c r="D44" s="43">
        <f>SUM(Tabela1[[#This Row],[Preço]],Tabela1[[#This Row],[Preço]]*0.3)</f>
        <v>1104.8699999999999</v>
      </c>
      <c r="E44" s="43">
        <f t="shared" si="0"/>
        <v>254.96999999999991</v>
      </c>
      <c r="F44" s="32" t="s">
        <v>30</v>
      </c>
      <c r="G44" s="51"/>
    </row>
    <row r="45" spans="1:7" ht="47.25" x14ac:dyDescent="0.3">
      <c r="A45" s="40" t="s">
        <v>89</v>
      </c>
      <c r="B45" s="41" t="s">
        <v>93</v>
      </c>
      <c r="C45" s="42">
        <v>199</v>
      </c>
      <c r="D45" s="43">
        <f>SUM(Tabela1[[#This Row],[Preço]],Tabela1[[#This Row],[Preço]]*0.3)</f>
        <v>258.7</v>
      </c>
      <c r="E45" s="43">
        <f t="shared" si="0"/>
        <v>59.699999999999989</v>
      </c>
      <c r="F45" s="32" t="s">
        <v>51</v>
      </c>
      <c r="G45" s="51"/>
    </row>
    <row r="46" spans="1:7" ht="31.5" x14ac:dyDescent="0.3">
      <c r="A46" s="45" t="s">
        <v>89</v>
      </c>
      <c r="B46" s="46" t="s">
        <v>94</v>
      </c>
      <c r="C46" s="47">
        <v>389</v>
      </c>
      <c r="D46" s="48">
        <f>SUM(Tabela1[[#This Row],[Preço]],Tabela1[[#This Row],[Preço]]*0.3)</f>
        <v>505.7</v>
      </c>
      <c r="E46" s="48">
        <f t="shared" si="0"/>
        <v>116.69999999999999</v>
      </c>
      <c r="F46" s="49" t="s">
        <v>51</v>
      </c>
      <c r="G46" s="5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31"/>
  <sheetViews>
    <sheetView zoomScale="85" zoomScaleNormal="85" workbookViewId="0">
      <selection activeCell="E14" sqref="E14"/>
    </sheetView>
  </sheetViews>
  <sheetFormatPr defaultRowHeight="15" x14ac:dyDescent="0.25"/>
  <cols>
    <col min="1" max="1" width="48.42578125" bestFit="1" customWidth="1"/>
    <col min="2" max="2" width="16.85546875" bestFit="1" customWidth="1"/>
    <col min="3" max="3" width="19.28515625" bestFit="1" customWidth="1"/>
    <col min="4" max="4" width="37.7109375" bestFit="1" customWidth="1"/>
    <col min="5" max="5" width="22.7109375" bestFit="1" customWidth="1"/>
    <col min="6" max="6" width="19" bestFit="1" customWidth="1"/>
    <col min="7" max="8" width="28.85546875" bestFit="1" customWidth="1"/>
    <col min="9" max="10" width="23.85546875" bestFit="1" customWidth="1"/>
    <col min="11" max="11" width="13.42578125" bestFit="1" customWidth="1"/>
  </cols>
  <sheetData>
    <row r="1" spans="1:13" ht="15.75" x14ac:dyDescent="0.25">
      <c r="A1" s="86" t="s">
        <v>0</v>
      </c>
      <c r="B1" s="86"/>
      <c r="C1" s="86"/>
      <c r="D1" s="86"/>
    </row>
    <row r="2" spans="1:13" ht="15.75" x14ac:dyDescent="0.25">
      <c r="A2" s="17" t="s">
        <v>1</v>
      </c>
      <c r="B2" s="4" t="s">
        <v>2</v>
      </c>
      <c r="C2" s="4" t="s">
        <v>3</v>
      </c>
      <c r="D2" s="18" t="s">
        <v>4</v>
      </c>
      <c r="K2" s="1"/>
      <c r="L2" s="1"/>
      <c r="M2" s="1"/>
    </row>
    <row r="3" spans="1:13" ht="15.75" x14ac:dyDescent="0.25">
      <c r="A3" s="7" t="s">
        <v>20</v>
      </c>
      <c r="B3" s="2" t="s">
        <v>23</v>
      </c>
      <c r="C3" s="3" t="s">
        <v>21</v>
      </c>
      <c r="D3" s="19" t="s">
        <v>22</v>
      </c>
    </row>
    <row r="4" spans="1:13" ht="15.75" x14ac:dyDescent="0.25">
      <c r="A4" s="20"/>
      <c r="B4" s="8"/>
      <c r="C4" s="9"/>
      <c r="D4" s="21"/>
    </row>
    <row r="5" spans="1:13" ht="15.75" x14ac:dyDescent="0.25">
      <c r="A5" s="10"/>
      <c r="B5" s="11"/>
      <c r="C5" s="12"/>
      <c r="D5" s="13"/>
      <c r="F5" s="10"/>
      <c r="G5" s="10"/>
      <c r="H5" s="10"/>
      <c r="I5" s="14"/>
      <c r="J5" s="10"/>
    </row>
    <row r="6" spans="1:13" ht="15.75" x14ac:dyDescent="0.25">
      <c r="A6" s="10"/>
      <c r="B6" s="11"/>
      <c r="C6" s="12"/>
      <c r="D6" s="13"/>
      <c r="F6" s="10"/>
      <c r="G6" s="10"/>
      <c r="H6" s="10"/>
      <c r="I6" s="14"/>
      <c r="J6" s="10"/>
    </row>
    <row r="8" spans="1:13" ht="15.75" x14ac:dyDescent="0.25">
      <c r="A8" s="86" t="s">
        <v>6</v>
      </c>
      <c r="B8" s="86"/>
      <c r="C8" s="86"/>
      <c r="D8" s="86"/>
      <c r="E8" s="86"/>
      <c r="G8" s="86" t="s">
        <v>95</v>
      </c>
      <c r="H8" s="86"/>
      <c r="I8" s="86"/>
      <c r="J8" s="86"/>
      <c r="K8" s="86"/>
    </row>
    <row r="9" spans="1:13" ht="15.75" x14ac:dyDescent="0.25">
      <c r="A9" s="17" t="s">
        <v>7</v>
      </c>
      <c r="B9" s="4" t="s">
        <v>8</v>
      </c>
      <c r="C9" s="4" t="s">
        <v>9</v>
      </c>
      <c r="D9" s="4" t="s">
        <v>10</v>
      </c>
      <c r="E9" s="18" t="s">
        <v>11</v>
      </c>
      <c r="G9" s="17" t="s">
        <v>15</v>
      </c>
      <c r="H9" s="4" t="s">
        <v>35</v>
      </c>
      <c r="I9" s="4" t="s">
        <v>16</v>
      </c>
      <c r="J9" s="4" t="s">
        <v>17</v>
      </c>
      <c r="K9" s="18" t="s">
        <v>18</v>
      </c>
    </row>
    <row r="10" spans="1:13" ht="15.75" x14ac:dyDescent="0.25">
      <c r="A10" s="53" t="s">
        <v>27</v>
      </c>
      <c r="B10" s="30" t="s">
        <v>24</v>
      </c>
      <c r="C10" s="30" t="s">
        <v>19</v>
      </c>
      <c r="D10" s="30" t="s">
        <v>25</v>
      </c>
      <c r="E10" s="55" t="s">
        <v>26</v>
      </c>
      <c r="G10" s="22">
        <f t="shared" ref="G10:G11" si="0">(C19*D19)+(C20*D20)+(C21*D21)+(C22*D22)+(C23*D23)+(C24*D24)+(C25*D25)+(C26*D26)+(C27*D27)+(C28*D28)</f>
        <v>25601.433000000005</v>
      </c>
      <c r="H10" s="65" t="s">
        <v>96</v>
      </c>
      <c r="I10" s="30"/>
      <c r="J10" s="6"/>
      <c r="K10" s="63">
        <f>IF(Tabela6[[#This Row],[Pagamento: vista /prazo]]="vista",Tabela6[[#This Row],[Valor de venda]]*0.1,0)</f>
        <v>2560.1433000000006</v>
      </c>
    </row>
    <row r="11" spans="1:13" ht="15.75" x14ac:dyDescent="0.25">
      <c r="A11" s="54"/>
      <c r="B11" s="52"/>
      <c r="C11" s="52"/>
      <c r="D11" s="56"/>
      <c r="E11" s="57"/>
      <c r="G11" s="23">
        <f t="shared" si="0"/>
        <v>24477.726000000002</v>
      </c>
      <c r="H11" s="66"/>
      <c r="I11" s="52"/>
      <c r="J11" s="16"/>
      <c r="K11" s="64">
        <f>IF(Tabela6[[#This Row],[Pagamento: vista /prazo]]="vista",Tabela6[[#This Row],[Valor de venda]]*0.1,0)</f>
        <v>0</v>
      </c>
    </row>
    <row r="13" spans="1:13" ht="15.75" x14ac:dyDescent="0.25">
      <c r="D13" s="68"/>
      <c r="I13" s="24" t="s">
        <v>34</v>
      </c>
      <c r="J13" s="67">
        <f>G10-K10</f>
        <v>23041.289700000005</v>
      </c>
    </row>
    <row r="14" spans="1:13" x14ac:dyDescent="0.25">
      <c r="E14" s="97"/>
    </row>
    <row r="17" spans="1:10" ht="15.75" x14ac:dyDescent="0.25">
      <c r="A17" s="86" t="s">
        <v>5</v>
      </c>
      <c r="B17" s="86"/>
      <c r="C17" s="86"/>
      <c r="D17" s="86"/>
    </row>
    <row r="18" spans="1:10" ht="15.75" x14ac:dyDescent="0.25">
      <c r="A18" s="17" t="s">
        <v>12</v>
      </c>
      <c r="B18" s="4" t="s">
        <v>13</v>
      </c>
      <c r="C18" s="4" t="s">
        <v>14</v>
      </c>
      <c r="D18" s="18" t="s">
        <v>33</v>
      </c>
    </row>
    <row r="19" spans="1:10" ht="15.75" x14ac:dyDescent="0.25">
      <c r="A19" s="30" t="str">
        <f>'Produtos - Estoque'!B2</f>
        <v>Core I-7 11700 2.5Ghz</v>
      </c>
      <c r="B19" s="30" t="str">
        <f>'Produtos - Estoque'!A2</f>
        <v>Processador</v>
      </c>
      <c r="C19" s="59">
        <f>'Produtos - Estoque'!D2</f>
        <v>1819.9870000000001</v>
      </c>
      <c r="D19" s="62">
        <v>1</v>
      </c>
    </row>
    <row r="20" spans="1:10" ht="15.75" x14ac:dyDescent="0.25">
      <c r="A20" s="58" t="str">
        <f>'Produtos - Estoque'!B3</f>
        <v>Core I-7 11700K 3.6Ghz</v>
      </c>
      <c r="B20" s="30" t="str">
        <f>'Produtos - Estoque'!A3</f>
        <v>Processador</v>
      </c>
      <c r="C20" s="60">
        <f>'Produtos - Estoque'!D3</f>
        <v>2415.4</v>
      </c>
      <c r="D20" s="62">
        <v>3</v>
      </c>
    </row>
    <row r="21" spans="1:10" ht="15.75" x14ac:dyDescent="0.25">
      <c r="A21" s="58" t="str">
        <f>'Produtos - Estoque'!B4</f>
        <v>Ryzen 5- 5600G 3.9Ghz</v>
      </c>
      <c r="B21" s="30" t="str">
        <f>'Produtos - Estoque'!A4</f>
        <v>Processador</v>
      </c>
      <c r="C21" s="61">
        <f>'Produtos - Estoque'!D4</f>
        <v>1067.5339999999999</v>
      </c>
      <c r="D21" s="62">
        <v>2</v>
      </c>
      <c r="F21" s="15"/>
      <c r="G21" s="10"/>
      <c r="H21" s="10"/>
      <c r="I21" s="10"/>
      <c r="J21" s="10"/>
    </row>
    <row r="22" spans="1:10" ht="15.75" x14ac:dyDescent="0.25">
      <c r="A22" s="58" t="str">
        <f>'Produtos - Estoque'!B5</f>
        <v>Core I-9 10900K 3.7Ghz</v>
      </c>
      <c r="B22" s="30" t="str">
        <f>'Produtos - Estoque'!A5</f>
        <v>Processador</v>
      </c>
      <c r="C22" s="61">
        <f>'Produtos - Estoque'!D5</f>
        <v>3119.9869999999996</v>
      </c>
      <c r="D22" s="62">
        <v>1</v>
      </c>
      <c r="F22" s="14"/>
      <c r="G22" s="14"/>
      <c r="H22" s="14"/>
    </row>
    <row r="23" spans="1:10" ht="15.75" x14ac:dyDescent="0.25">
      <c r="A23" s="58" t="str">
        <f>'Produtos - Estoque'!B6</f>
        <v>Ryzen 7-5700K 3.4Ghz</v>
      </c>
      <c r="B23" s="30" t="str">
        <f>'Produtos - Estoque'!A6</f>
        <v>Processador</v>
      </c>
      <c r="C23" s="61">
        <f>'Produtos - Estoque'!D6</f>
        <v>1583.4</v>
      </c>
      <c r="D23" s="62">
        <v>3</v>
      </c>
    </row>
    <row r="24" spans="1:10" ht="15.75" x14ac:dyDescent="0.25">
      <c r="A24" s="58" t="str">
        <f>'Produtos - Estoque'!B7</f>
        <v>Kingston Fury Beast(preto) DDR4 -3200</v>
      </c>
      <c r="B24" s="30" t="str">
        <f>'Produtos - Estoque'!A7</f>
        <v>Memoria RAM</v>
      </c>
      <c r="C24" s="61">
        <f>'Produtos - Estoque'!D7</f>
        <v>213.2</v>
      </c>
      <c r="D24" s="62">
        <v>2</v>
      </c>
    </row>
    <row r="25" spans="1:10" ht="15.75" x14ac:dyDescent="0.25">
      <c r="A25" s="58" t="str">
        <f>'Produtos - Estoque'!B8</f>
        <v>HyperX Fury Black DDR4-3200Mhz</v>
      </c>
      <c r="B25" s="30" t="str">
        <f>'Produtos - Estoque'!A8</f>
        <v>Memoria RAM</v>
      </c>
      <c r="C25" s="61">
        <f>'Produtos - Estoque'!D8</f>
        <v>260</v>
      </c>
      <c r="D25" s="62">
        <v>4</v>
      </c>
    </row>
    <row r="26" spans="1:10" ht="15.75" x14ac:dyDescent="0.25">
      <c r="A26" s="58" t="str">
        <f>'Produtos - Estoque'!B9</f>
        <v>Kinston Fury SuperFrame DDR4-320Mhz</v>
      </c>
      <c r="B26" s="30" t="str">
        <f>'Produtos - Estoque'!A9</f>
        <v>Memoria RAM</v>
      </c>
      <c r="C26" s="61">
        <f>'Produtos - Estoque'!D9</f>
        <v>246.87</v>
      </c>
      <c r="D26" s="62">
        <v>7</v>
      </c>
    </row>
    <row r="27" spans="1:10" ht="15.75" x14ac:dyDescent="0.25">
      <c r="A27" s="58" t="str">
        <f>'Produtos - Estoque'!B10</f>
        <v>Team Group T-Force Vulcan Pichau DDR4-266Mhz</v>
      </c>
      <c r="B27" s="30" t="str">
        <f>'Produtos - Estoque'!A10</f>
        <v>Memoria RAM</v>
      </c>
      <c r="C27" s="61">
        <f>'Produtos - Estoque'!D10</f>
        <v>183.50799999999998</v>
      </c>
      <c r="D27" s="62">
        <v>7</v>
      </c>
    </row>
    <row r="28" spans="1:10" ht="15.75" x14ac:dyDescent="0.25">
      <c r="A28" s="58" t="str">
        <f>'Produtos - Estoque'!B11</f>
        <v>Kinston Fury Beast EXPO DDR5-600Mhz</v>
      </c>
      <c r="B28" s="30" t="str">
        <f>'Produtos - Estoque'!A11</f>
        <v>Memoria RAM</v>
      </c>
      <c r="C28" s="61">
        <f>'Produtos - Estoque'!D11</f>
        <v>410.18899999999996</v>
      </c>
      <c r="D28" s="62">
        <v>5</v>
      </c>
    </row>
    <row r="29" spans="1:10" ht="15.75" x14ac:dyDescent="0.25">
      <c r="A29" s="58" t="str">
        <f>'Produtos - Estoque'!B12</f>
        <v>Kinston SAOOS37/240G</v>
      </c>
      <c r="B29" s="30" t="str">
        <f>'Produtos - Estoque'!A12</f>
        <v>SSD</v>
      </c>
      <c r="C29" s="61">
        <f>'Produtos - Estoque'!D12</f>
        <v>174.07</v>
      </c>
      <c r="D29" s="62">
        <v>4</v>
      </c>
    </row>
    <row r="30" spans="1:10" ht="15.75" x14ac:dyDescent="0.25">
      <c r="A30" s="58" t="str">
        <f>'Produtos - Estoque'!B13</f>
        <v>SSD NV2 1tb, M.2280 Pcle</v>
      </c>
      <c r="B30" s="30" t="str">
        <f>'Produtos - Estoque'!A13</f>
        <v>SSD</v>
      </c>
      <c r="C30" s="61">
        <f>'Produtos - Estoque'!D13</f>
        <v>337.98700000000002</v>
      </c>
      <c r="D30" s="62">
        <v>3</v>
      </c>
    </row>
    <row r="31" spans="1:10" ht="15.75" x14ac:dyDescent="0.25">
      <c r="A31" s="58" t="str">
        <f>'Produtos - Estoque'!B14</f>
        <v>SSD Mancer Reaper 500GB, SATA III</v>
      </c>
      <c r="B31" s="30" t="str">
        <f>'Produtos - Estoque'!A14</f>
        <v>SSD</v>
      </c>
      <c r="C31" s="61">
        <f>'Produtos - Estoque'!D14</f>
        <v>229.255</v>
      </c>
      <c r="D31" s="62">
        <v>7</v>
      </c>
    </row>
  </sheetData>
  <mergeCells count="4">
    <mergeCell ref="A1:D1"/>
    <mergeCell ref="A17:D17"/>
    <mergeCell ref="A8:E8"/>
    <mergeCell ref="G8:K8"/>
  </mergeCells>
  <hyperlinks>
    <hyperlink ref="D3" r:id="rId1"/>
  </hyperlinks>
  <pageMargins left="0.511811024" right="0.511811024" top="0.78740157499999996" bottom="0.78740157499999996" header="0.31496062000000002" footer="0.31496062000000002"/>
  <pageSetup paperSize="9" scale="28" orientation="portrait"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10"/>
  <sheetViews>
    <sheetView tabSelected="1" zoomScaleNormal="100" workbookViewId="0">
      <selection activeCell="C14" sqref="C14"/>
    </sheetView>
  </sheetViews>
  <sheetFormatPr defaultRowHeight="15" x14ac:dyDescent="0.25"/>
  <cols>
    <col min="1" max="1" width="5.42578125" customWidth="1"/>
    <col min="2" max="2" width="35.5703125" customWidth="1"/>
    <col min="3" max="3" width="9.28515625" customWidth="1"/>
    <col min="4" max="4" width="17.42578125" bestFit="1" customWidth="1"/>
    <col min="5" max="5" width="44" customWidth="1"/>
  </cols>
  <sheetData>
    <row r="2" spans="2:5" ht="21" thickBot="1" x14ac:dyDescent="0.4">
      <c r="B2" s="87" t="s">
        <v>97</v>
      </c>
      <c r="C2" s="87"/>
      <c r="D2" s="87"/>
      <c r="E2" s="87"/>
    </row>
    <row r="3" spans="2:5" x14ac:dyDescent="0.25">
      <c r="B3" s="71" t="s">
        <v>98</v>
      </c>
      <c r="C3" s="72" t="s">
        <v>99</v>
      </c>
      <c r="D3" s="72" t="s">
        <v>100</v>
      </c>
      <c r="E3" s="72" t="s">
        <v>101</v>
      </c>
    </row>
    <row r="4" spans="2:5" ht="60" x14ac:dyDescent="0.25">
      <c r="B4" s="95" t="s">
        <v>102</v>
      </c>
      <c r="C4" s="69" t="s">
        <v>123</v>
      </c>
      <c r="D4" s="70">
        <v>90</v>
      </c>
      <c r="E4" s="90" t="s">
        <v>106</v>
      </c>
    </row>
    <row r="5" spans="2:5" ht="45" x14ac:dyDescent="0.25">
      <c r="B5" s="95" t="s">
        <v>103</v>
      </c>
      <c r="C5" s="69" t="s">
        <v>122</v>
      </c>
      <c r="D5" s="70">
        <v>150</v>
      </c>
      <c r="E5" s="90" t="s">
        <v>107</v>
      </c>
    </row>
    <row r="6" spans="2:5" ht="45" x14ac:dyDescent="0.25">
      <c r="B6" s="95" t="s">
        <v>104</v>
      </c>
      <c r="C6" s="69" t="s">
        <v>120</v>
      </c>
      <c r="D6" s="70">
        <v>80</v>
      </c>
      <c r="E6" s="90" t="s">
        <v>108</v>
      </c>
    </row>
    <row r="7" spans="2:5" ht="45" x14ac:dyDescent="0.25">
      <c r="B7" s="90" t="s">
        <v>126</v>
      </c>
      <c r="C7" s="69" t="s">
        <v>121</v>
      </c>
      <c r="D7" s="70">
        <v>120</v>
      </c>
      <c r="E7" s="90" t="s">
        <v>109</v>
      </c>
    </row>
    <row r="8" spans="2:5" ht="30" x14ac:dyDescent="0.25">
      <c r="B8" s="95" t="s">
        <v>127</v>
      </c>
      <c r="C8" s="69" t="s">
        <v>123</v>
      </c>
      <c r="D8" s="70">
        <v>160</v>
      </c>
      <c r="E8" s="90" t="s">
        <v>110</v>
      </c>
    </row>
    <row r="9" spans="2:5" ht="30" x14ac:dyDescent="0.25">
      <c r="B9" s="95" t="s">
        <v>105</v>
      </c>
      <c r="C9" s="69" t="s">
        <v>121</v>
      </c>
      <c r="D9" s="70">
        <v>130</v>
      </c>
      <c r="E9" s="90" t="s">
        <v>111</v>
      </c>
    </row>
    <row r="10" spans="2:5" ht="30" x14ac:dyDescent="0.25">
      <c r="B10" s="96" t="s">
        <v>128</v>
      </c>
      <c r="C10" s="83" t="s">
        <v>121</v>
      </c>
      <c r="D10" s="84">
        <v>200</v>
      </c>
      <c r="E10" s="91" t="s">
        <v>129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E17"/>
  <sheetViews>
    <sheetView zoomScale="145" zoomScaleNormal="145" workbookViewId="0">
      <selection activeCell="D9" sqref="D9"/>
    </sheetView>
  </sheetViews>
  <sheetFormatPr defaultRowHeight="15" x14ac:dyDescent="0.25"/>
  <cols>
    <col min="1" max="1" width="6.28515625" customWidth="1"/>
    <col min="2" max="2" width="31.42578125" bestFit="1" customWidth="1"/>
    <col min="3" max="3" width="14.5703125" bestFit="1" customWidth="1"/>
    <col min="4" max="4" width="15.28515625" bestFit="1" customWidth="1"/>
    <col min="5" max="5" width="26" bestFit="1" customWidth="1"/>
  </cols>
  <sheetData>
    <row r="2" spans="2:5" ht="18.75" x14ac:dyDescent="0.3">
      <c r="B2" s="88" t="s">
        <v>114</v>
      </c>
      <c r="C2" s="88"/>
      <c r="D2" s="88"/>
      <c r="E2" s="88"/>
    </row>
    <row r="3" spans="2:5" x14ac:dyDescent="0.25">
      <c r="B3" s="73" t="s">
        <v>12</v>
      </c>
      <c r="C3" s="74" t="s">
        <v>112</v>
      </c>
      <c r="D3" s="74" t="s">
        <v>3</v>
      </c>
      <c r="E3" s="74" t="s">
        <v>113</v>
      </c>
    </row>
    <row r="4" spans="2:5" x14ac:dyDescent="0.25">
      <c r="B4" s="75" t="s">
        <v>115</v>
      </c>
      <c r="C4" s="76">
        <v>66735838866</v>
      </c>
      <c r="D4" s="75" t="s">
        <v>116</v>
      </c>
      <c r="E4" s="77" t="s">
        <v>117</v>
      </c>
    </row>
    <row r="8" spans="2:5" x14ac:dyDescent="0.25">
      <c r="B8" s="89" t="s">
        <v>118</v>
      </c>
      <c r="C8" s="89"/>
    </row>
    <row r="9" spans="2:5" x14ac:dyDescent="0.25">
      <c r="B9" s="85" t="s">
        <v>119</v>
      </c>
      <c r="C9" s="85" t="s">
        <v>124</v>
      </c>
      <c r="D9" s="78"/>
    </row>
    <row r="10" spans="2:5" x14ac:dyDescent="0.25">
      <c r="B10" s="94" t="str">
        <f>Serviços!B6</f>
        <v>Troca de pasta termica</v>
      </c>
      <c r="C10" s="92">
        <f>Serviços!D6</f>
        <v>80</v>
      </c>
      <c r="D10" s="79"/>
    </row>
    <row r="11" spans="2:5" ht="42" customHeight="1" x14ac:dyDescent="0.25">
      <c r="B11" s="90" t="str">
        <f>Serviços!B7</f>
        <v>Formatação com sistema operacional + "softwares essenciais</v>
      </c>
      <c r="C11" s="93">
        <f>Serviços!D7</f>
        <v>120</v>
      </c>
    </row>
    <row r="12" spans="2:5" x14ac:dyDescent="0.25">
      <c r="B12" s="94" t="str">
        <f>Serviços!B8</f>
        <v>Manutenção do gabinete</v>
      </c>
      <c r="C12" s="92">
        <f>Serviços!D8</f>
        <v>160</v>
      </c>
    </row>
    <row r="13" spans="2:5" x14ac:dyDescent="0.25">
      <c r="B13" s="94" t="str">
        <f>Serviços!B9</f>
        <v>Instalação do pacote Office</v>
      </c>
      <c r="C13" s="92">
        <f>Serviços!D9</f>
        <v>130</v>
      </c>
      <c r="D13" s="80"/>
    </row>
    <row r="14" spans="2:5" x14ac:dyDescent="0.25">
      <c r="B14" s="94" t="str">
        <f>Serviços!B5</f>
        <v>Limpeza geral</v>
      </c>
      <c r="C14" s="92">
        <f>Serviços!D5</f>
        <v>150</v>
      </c>
    </row>
    <row r="15" spans="2:5" x14ac:dyDescent="0.25">
      <c r="B15" s="94" t="str">
        <f>Serviços!B10</f>
        <v>Montagem de computador</v>
      </c>
      <c r="C15" s="92">
        <f>Serviços!D10</f>
        <v>200</v>
      </c>
    </row>
    <row r="17" spans="2:3" x14ac:dyDescent="0.25">
      <c r="B17" s="81" t="s">
        <v>125</v>
      </c>
      <c r="C17" s="82">
        <f>SUM(C10:C15)</f>
        <v>840</v>
      </c>
    </row>
  </sheetData>
  <mergeCells count="2">
    <mergeCell ref="B2:E2"/>
    <mergeCell ref="B8:C8"/>
  </mergeCells>
  <hyperlinks>
    <hyperlink ref="E4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Produtos - Estoque</vt:lpstr>
      <vt:lpstr>Vendas</vt:lpstr>
      <vt:lpstr>Serviços</vt:lpstr>
      <vt:lpstr>Clientes</vt:lpstr>
      <vt:lpstr>Vendas!Area_de_impressao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Aluno(a)</dc:creator>
  <cp:lastModifiedBy>Aluno(a)</cp:lastModifiedBy>
  <cp:lastPrinted>2023-10-24T22:47:08Z</cp:lastPrinted>
  <dcterms:created xsi:type="dcterms:W3CDTF">2023-10-17T22:38:14Z</dcterms:created>
  <dcterms:modified xsi:type="dcterms:W3CDTF">2023-11-07T23:50:05Z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05f190c2-9147-48ed-be6d-cbdd698d0fa7</vt:lpwstr>
  </property>
</Properties>
</file>