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C séance lourde" sheetId="1" r:id="rId4"/>
    <sheet state="visible" name="DC séance légère" sheetId="2" r:id="rId5"/>
    <sheet state="visible" name="DC variantes" sheetId="3" r:id="rId6"/>
    <sheet state="visible" name="Max HalfSquat" sheetId="4" r:id="rId7"/>
    <sheet state="visible" name="Max Deadlift" sheetId="5" r:id="rId8"/>
    <sheet state="visible" name="Max StrLvl ratio" sheetId="6" r:id="rId9"/>
    <sheet state="visible" name="F MuscuSoft" sheetId="7" r:id="rId10"/>
    <sheet state="visible" name="F Muscu46" sheetId="8" r:id="rId11"/>
    <sheet state="visible" name="Muscu46 comp" sheetId="9" r:id="rId12"/>
    <sheet state="visible" name="IMPORT vierge" sheetId="10" r:id="rId13"/>
    <sheet state="visible" name="IMPORT vierge2" sheetId="11" r:id="rId14"/>
    <sheet state="visible" name="Impro" sheetId="12" r:id="rId15"/>
    <sheet state="visible" name="F Tiger Shark Program" sheetId="13" r:id="rId16"/>
    <sheet state="visible" name="Tiger Shark Program" sheetId="14" r:id="rId17"/>
    <sheet state="visible" name="Est 1RM" sheetId="15" r:id="rId18"/>
    <sheet state="visible" name="Est 1RM2" sheetId="16" r:id="rId19"/>
    <sheet state="visible" name="Calculateur Cible" sheetId="17" r:id="rId20"/>
    <sheet state="visible" name="Inv 1RM" sheetId="18" r:id="rId21"/>
    <sheet state="visible" name="Dev classique ligne" sheetId="19" r:id="rId22"/>
    <sheet state="visible" name="Dev Classique" sheetId="20" r:id="rId23"/>
    <sheet state="visible" name="Old Séance lourde" sheetId="21" r:id="rId24"/>
    <sheet state="visible" name="Old DC séance légère" sheetId="22" r:id="rId25"/>
    <sheet state="visible" name="Courbes 1RM" sheetId="23" r:id="rId26"/>
    <sheet state="visible" name="prov" sheetId="24" r:id="rId27"/>
  </sheets>
  <definedNames>
    <definedName name="CibleEstRM">'Calculateur Cible'!$C$2</definedName>
    <definedName name="HSqRep">'Max HalfSquat'!$C$9:$Y$12</definedName>
    <definedName name="TableauEstRM">'Est 1RM2'!$B$3:$U$201</definedName>
    <definedName name="THSq">#REF!</definedName>
    <definedName name="CibleEstRM2">'Calculateur Cible'!$C$18</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0">
      <text>
        <t xml:space="preserve">
Maximum Load (1RM)
Suppose you must determine your maximum load (1RM) for a weight training exercise. In that case, there is a way of obtaining an approximate value based on the weight you used and the number of repetitions you can perform before failure for that exercise.
Equations to determine 1RM
The Brzycki (1993)[1] equation is as follows:
Weight ÷ ( 1.0278 - ( 0.0278 × Number of repetitions ) )
The Baechle (2000)[2] equation is as follows:
Weight × ( 1 + ( 0.033 × Number of repetitions ) )
The Epley (1985)[3] equation is as follows:
(0.033 × Number of repetitions × Weight) + Weight
The Landers (1985)[4] equation is as follows:
(100 × Weight) ÷ ( 101.3 - (2.67123 × Number of repetitions ) )</t>
      </text>
    </comment>
  </commentList>
</comments>
</file>

<file path=xl/sharedStrings.xml><?xml version="1.0" encoding="utf-8"?>
<sst xmlns="http://schemas.openxmlformats.org/spreadsheetml/2006/main" count="1015" uniqueCount="288">
  <si>
    <t>FAIT en partie</t>
  </si>
  <si>
    <t>t</t>
  </si>
  <si>
    <t>p</t>
  </si>
  <si>
    <t>~6</t>
  </si>
  <si>
    <t>~4</t>
  </si>
  <si>
    <t>Pause</t>
  </si>
  <si>
    <t>10 series</t>
  </si>
  <si>
    <t>6 series</t>
  </si>
  <si>
    <t>crescendo</t>
  </si>
  <si>
    <t>~10</t>
  </si>
  <si>
    <t>/</t>
  </si>
  <si>
    <t>~8</t>
  </si>
  <si>
    <t>~1</t>
  </si>
  <si>
    <t>~14</t>
  </si>
  <si>
    <t>10 rec</t>
  </si>
  <si>
    <t>//</t>
  </si>
  <si>
    <t>Poids de corps</t>
  </si>
  <si>
    <t>(barre comptée 8kg)</t>
  </si>
  <si>
    <t>Max1 semaine</t>
  </si>
  <si>
    <t>Court</t>
  </si>
  <si>
    <t>Moyen/55k</t>
  </si>
  <si>
    <t>Long/50k</t>
  </si>
  <si>
    <t>Paused</t>
  </si>
  <si>
    <t>Moyenne CML</t>
  </si>
  <si>
    <t>+10%</t>
  </si>
  <si>
    <t>+5%</t>
  </si>
  <si>
    <t>Poids</t>
  </si>
  <si>
    <t>&lt;10 : moyenne(Br; Lomb)</t>
  </si>
  <si>
    <t>P/(1,0278–0,0278×N)</t>
  </si>
  <si>
    <t>P*(1+0333*N)</t>
  </si>
  <si>
    <t>P*N^0,1</t>
  </si>
  <si>
    <t>Répétitions</t>
  </si>
  <si>
    <t>10+ : moyenne(Ep; Lomb)</t>
  </si>
  <si>
    <t>Bryzcki</t>
  </si>
  <si>
    <t>Epley</t>
  </si>
  <si>
    <t>Lombardi</t>
  </si>
  <si>
    <t>1RM est</t>
  </si>
  <si>
    <t>Réps</t>
  </si>
  <si>
    <t>F1(2020/2021/2022)</t>
  </si>
  <si>
    <t>F2(2022-1)</t>
  </si>
  <si>
    <t>F3(2022-2/2023)</t>
  </si>
  <si>
    <t>F4(2023-1)</t>
  </si>
  <si>
    <t>F5(2023-2)</t>
  </si>
  <si>
    <t>F6(2023-3)</t>
  </si>
  <si>
    <t>2024-1</t>
  </si>
  <si>
    <t>2004-2</t>
  </si>
  <si>
    <t>DC DC15</t>
  </si>
  <si>
    <t>DC15 DC</t>
  </si>
  <si>
    <t>DC15 DCD</t>
  </si>
  <si>
    <t>DC</t>
  </si>
  <si>
    <t>4DC15 DCD</t>
  </si>
  <si>
    <t>DC DCD</t>
  </si>
  <si>
    <t>Dc</t>
  </si>
  <si>
    <t>DC15</t>
  </si>
  <si>
    <t>FAIT</t>
  </si>
  <si>
    <t>reorga</t>
  </si>
  <si>
    <t>DC15 max</t>
  </si>
  <si>
    <t>DC15 min</t>
  </si>
  <si>
    <t>DC max</t>
  </si>
  <si>
    <t>DC min</t>
  </si>
  <si>
    <t>Poids barre</t>
  </si>
  <si>
    <t>2*3*pareil</t>
  </si>
  <si>
    <t>Dcd</t>
  </si>
  <si>
    <t>DC serré</t>
  </si>
  <si>
    <t>DM</t>
  </si>
  <si>
    <t>DC 30°</t>
  </si>
  <si>
    <t>Moyenne des 3 séries</t>
  </si>
  <si>
    <t>Nov/Int DC s</t>
  </si>
  <si>
    <t>Nov/Int DM</t>
  </si>
  <si>
    <t>Nov/Int DC 30°</t>
  </si>
  <si>
    <t>Nov DC s /30°</t>
  </si>
  <si>
    <t>Nov DM</t>
  </si>
  <si>
    <t>Nb/Date</t>
  </si>
  <si>
    <t>3rep</t>
  </si>
  <si>
    <t>5rep</t>
  </si>
  <si>
    <t>8rep</t>
  </si>
  <si>
    <t>Barre 3rep</t>
  </si>
  <si>
    <t>Barre 5rep</t>
  </si>
  <si>
    <t>Barre 8rep</t>
  </si>
  <si>
    <t>1RM 3rep</t>
  </si>
  <si>
    <t>1RM 5rep</t>
  </si>
  <si>
    <t>1RM 8rep</t>
  </si>
  <si>
    <t>Lvl Beginner(0,75)</t>
  </si>
  <si>
    <t>Lvl Novice(1,25)</t>
  </si>
  <si>
    <t>Deadlift</t>
  </si>
  <si>
    <t>2rep</t>
  </si>
  <si>
    <t>1rep</t>
  </si>
  <si>
    <t>Poids / Lvl Beginner</t>
  </si>
  <si>
    <t>Lvl Novice</t>
  </si>
  <si>
    <t>Beginner</t>
  </si>
  <si>
    <t>Novice</t>
  </si>
  <si>
    <t>N/I</t>
  </si>
  <si>
    <t>Intermediate</t>
  </si>
  <si>
    <t>Max1</t>
  </si>
  <si>
    <t>1RM est 7-</t>
  </si>
  <si>
    <t>1RM est 8/12</t>
  </si>
  <si>
    <t>1RM est +</t>
  </si>
  <si>
    <t>Bench Press</t>
  </si>
  <si>
    <t>62,5*4</t>
  </si>
  <si>
    <t>55*10</t>
  </si>
  <si>
    <t>Squat</t>
  </si>
  <si>
    <t>75*3</t>
  </si>
  <si>
    <t>64*8</t>
  </si>
  <si>
    <t>Incline Bench</t>
  </si>
  <si>
    <t>42*10</t>
  </si>
  <si>
    <t>Close Grip Bench</t>
  </si>
  <si>
    <t>53*3</t>
  </si>
  <si>
    <t>45*12</t>
  </si>
  <si>
    <t>Shoulder Press</t>
  </si>
  <si>
    <t>30*10</t>
  </si>
  <si>
    <t>DB Curl</t>
  </si>
  <si>
    <t>13*15</t>
  </si>
  <si>
    <t>10*20</t>
  </si>
  <si>
    <t>EZ Bar Curl</t>
  </si>
  <si>
    <t>31*10</t>
  </si>
  <si>
    <t>Hammer DB Curl</t>
  </si>
  <si>
    <t>Preacher Curl</t>
  </si>
  <si>
    <t>10*6</t>
  </si>
  <si>
    <t>Incline Curl</t>
  </si>
  <si>
    <t>10*8</t>
  </si>
  <si>
    <t>DB lateral raise</t>
  </si>
  <si>
    <t>9*15</t>
  </si>
  <si>
    <t>BB shrug</t>
  </si>
  <si>
    <t>78*12</t>
  </si>
  <si>
    <t>BB pullover</t>
  </si>
  <si>
    <t>25*12</t>
  </si>
  <si>
    <t>23*15</t>
  </si>
  <si>
    <t>DB fly</t>
  </si>
  <si>
    <t>DB tricep extension</t>
  </si>
  <si>
    <t>DB kickback</t>
  </si>
  <si>
    <t>7*12</t>
  </si>
  <si>
    <t>7,5*15</t>
  </si>
  <si>
    <t>Push ups</t>
  </si>
  <si>
    <t>Close grip push ups</t>
  </si>
  <si>
    <t>Diamond push ups</t>
  </si>
  <si>
    <t>Bench Dips</t>
  </si>
  <si>
    <t>Passé en série de 3+</t>
  </si>
  <si>
    <t>Passé</t>
  </si>
  <si>
    <t>PDC</t>
  </si>
  <si>
    <t>Shrug</t>
  </si>
  <si>
    <t>Tirage V ht</t>
  </si>
  <si>
    <t>violet</t>
  </si>
  <si>
    <t>violet+vert</t>
  </si>
  <si>
    <t>Tirage H</t>
  </si>
  <si>
    <t>jaune</t>
  </si>
  <si>
    <t>Deltos</t>
  </si>
  <si>
    <t>Kickback</t>
  </si>
  <si>
    <t>Triceps ht</t>
  </si>
  <si>
    <t>Biceps curl Tribar</t>
  </si>
  <si>
    <t>Biceps curl halteres</t>
  </si>
  <si>
    <t>up pré-doc</t>
  </si>
  <si>
    <t>DL et HSq en plus</t>
  </si>
  <si>
    <t>"</t>
  </si>
  <si>
    <t>Do(pull-over+ tribar)</t>
  </si>
  <si>
    <t>De</t>
  </si>
  <si>
    <t>Th</t>
  </si>
  <si>
    <t>B</t>
  </si>
  <si>
    <t>*DC-&gt;DCd</t>
  </si>
  <si>
    <t>Muscu6+</t>
  </si>
  <si>
    <t>---</t>
  </si>
  <si>
    <t>&lt;-Marqueur de fin</t>
  </si>
  <si>
    <t>SH</t>
  </si>
  <si>
    <t>DL</t>
  </si>
  <si>
    <t>DO</t>
  </si>
  <si>
    <t>Half Squat</t>
  </si>
  <si>
    <t>HSQ</t>
  </si>
  <si>
    <t>TVH</t>
  </si>
  <si>
    <t>DE</t>
  </si>
  <si>
    <t>TH</t>
  </si>
  <si>
    <t>Marqueur de fin-&gt;</t>
  </si>
  <si>
    <t>type séance-&gt;</t>
  </si>
  <si>
    <t>TigerShark</t>
  </si>
  <si>
    <t>date</t>
  </si>
  <si>
    <t>short name</t>
  </si>
  <si>
    <t>poids</t>
  </si>
  <si>
    <t>DC30</t>
  </si>
  <si>
    <t>DMH</t>
  </si>
  <si>
    <t>DCB</t>
  </si>
  <si>
    <t>DH30</t>
  </si>
  <si>
    <t>Muscu9bis</t>
  </si>
  <si>
    <t>Shrug Inversé Chaise</t>
  </si>
  <si>
    <t>SHCH</t>
  </si>
  <si>
    <t>TIRH</t>
  </si>
  <si>
    <t>Ecarté court</t>
  </si>
  <si>
    <t>ECC</t>
  </si>
  <si>
    <t>bleu</t>
  </si>
  <si>
    <t>DC incliné 30</t>
  </si>
  <si>
    <t>DC 30 halteres</t>
  </si>
  <si>
    <t>DCS</t>
  </si>
  <si>
    <t>Paused Bench</t>
  </si>
  <si>
    <t>DCP</t>
  </si>
  <si>
    <t>Delto incliné banc</t>
  </si>
  <si>
    <t>DEB</t>
  </si>
  <si>
    <t>Curl EZ</t>
  </si>
  <si>
    <t>BEZ</t>
  </si>
  <si>
    <t>Curl Tribar</t>
  </si>
  <si>
    <t>BTR</t>
  </si>
  <si>
    <t>Impro</t>
  </si>
  <si>
    <t>DeAlt</t>
  </si>
  <si>
    <t>Bpup</t>
  </si>
  <si>
    <t>DEA</t>
  </si>
  <si>
    <t>BPU</t>
  </si>
  <si>
    <t>DC explo</t>
  </si>
  <si>
    <t>Dips banc</t>
  </si>
  <si>
    <t>DCX</t>
  </si>
  <si>
    <t>DIP</t>
  </si>
  <si>
    <t>Curl tribar</t>
  </si>
  <si>
    <t>Incline Benchpress</t>
  </si>
  <si>
    <t>@97%</t>
  </si>
  <si>
    <t>DB OHP</t>
  </si>
  <si>
    <t>Bench 1RM</t>
  </si>
  <si>
    <t>1RM</t>
  </si>
  <si>
    <t>Pullovers</t>
  </si>
  <si>
    <t>Incline Bench 1RM</t>
  </si>
  <si>
    <t>3RM est</t>
  </si>
  <si>
    <t>Triceps Overhead Extensions</t>
  </si>
  <si>
    <t>Overhead Press 1RM</t>
  </si>
  <si>
    <t>5RM est</t>
  </si>
  <si>
    <t>Benchpress</t>
  </si>
  <si>
    <t>OHP</t>
  </si>
  <si>
    <t>Board(v) press</t>
  </si>
  <si>
    <t>RPE 9</t>
  </si>
  <si>
    <t>W1.1</t>
  </si>
  <si>
    <t>W1,2</t>
  </si>
  <si>
    <t>W1.3</t>
  </si>
  <si>
    <t>W2,1</t>
  </si>
  <si>
    <t>W2,2</t>
  </si>
  <si>
    <t>W2,3</t>
  </si>
  <si>
    <t>W3,1</t>
  </si>
  <si>
    <t>W3,2</t>
  </si>
  <si>
    <t>W3,3</t>
  </si>
  <si>
    <t>DB Incline Press</t>
  </si>
  <si>
    <t>Board Press</t>
  </si>
  <si>
    <t>Incline Bench 30</t>
  </si>
  <si>
    <t>OverHead Press</t>
  </si>
  <si>
    <t>TriBar Pullover</t>
  </si>
  <si>
    <t>Tricepas Overhead extension</t>
  </si>
  <si>
    <t>moyenne</t>
  </si>
  <si>
    <t>DB incline press</t>
  </si>
  <si>
    <t>56.5</t>
  </si>
  <si>
    <t>20/25</t>
  </si>
  <si>
    <t>50/55</t>
  </si>
  <si>
    <t>75/80</t>
  </si>
  <si>
    <t>100/105</t>
  </si>
  <si>
    <t>125/130</t>
  </si>
  <si>
    <t>cible</t>
  </si>
  <si>
    <t>- -</t>
  </si>
  <si>
    <t>-</t>
  </si>
  <si>
    <t>+</t>
  </si>
  <si>
    <t>++</t>
  </si>
  <si>
    <t>100*P/(101,3-2,67123*N)</t>
  </si>
  <si>
    <t>P*(1+0,025*N)</t>
  </si>
  <si>
    <t>Lander</t>
  </si>
  <si>
    <t>O'Connor</t>
  </si>
  <si>
    <t>P2</t>
  </si>
  <si>
    <t>P3</t>
  </si>
  <si>
    <t>P4</t>
  </si>
  <si>
    <t>P5</t>
  </si>
  <si>
    <t>P6</t>
  </si>
  <si>
    <t>P7</t>
  </si>
  <si>
    <t>P8</t>
  </si>
  <si>
    <t>P9</t>
  </si>
  <si>
    <t>P10</t>
  </si>
  <si>
    <t>P11</t>
  </si>
  <si>
    <t>P12</t>
  </si>
  <si>
    <t>P13</t>
  </si>
  <si>
    <t>P14</t>
  </si>
  <si>
    <t>P15</t>
  </si>
  <si>
    <t>P16</t>
  </si>
  <si>
    <t>P17</t>
  </si>
  <si>
    <t>P18</t>
  </si>
  <si>
    <t>P19</t>
  </si>
  <si>
    <t>P20</t>
  </si>
  <si>
    <t xml:space="preserve"> O’Connor et al. qui s’avère être une option précise et fiable. Cette formule est la suivante : 1RM = Poids soulevé x (1 + 0,025 x Nombre de répétitions). </t>
  </si>
  <si>
    <t>La formule la plus populaire est celle de Matt Brzycki, qui est le poids divisé par (1,0278 – 0,0278 × répétitions).</t>
  </si>
  <si>
    <t>La formule d'Epley est le poids multiplié par (1 + 0,0333 × répétitions).</t>
  </si>
  <si>
    <t>La formule de Lander est (100 × poids) / (101,3 – 2,67123 × répétitions).</t>
  </si>
  <si>
    <t>La formule de Lombardi est le poids × répétitions ^ 0,1.</t>
  </si>
  <si>
    <t>¼/24</t>
  </si>
  <si>
    <t>cool</t>
  </si>
  <si>
    <t>plus</t>
  </si>
  <si>
    <t>plus 5DC</t>
  </si>
  <si>
    <t>rep-</t>
  </si>
  <si>
    <t>diff</t>
  </si>
  <si>
    <t>4e</t>
  </si>
  <si>
    <t>Br/Lo</t>
  </si>
  <si>
    <t>Ep/Lo</t>
  </si>
  <si>
    <t>Str Lvl(50)</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</si>
</sst>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DD/MM"/>
    <numFmt numFmtId="165" formatCode="MM/DD/YY"/>
    <numFmt numFmtId="166" formatCode="0.000"/>
    <numFmt numFmtId="167" formatCode="0.0"/>
    <numFmt numFmtId="168" formatCode="d/m/yy"/>
    <numFmt numFmtId="169" formatCode="d/m"/>
    <numFmt numFmtId="170" formatCode="dd&quot;/&quot;mm&quot;/&quot;yy"/>
  </numFmts>
  <fonts count="16">
    <font>
      <sz val="10.0"/>
      <color rgb="FF000000"/>
      <name val="Arial"/>
      <scheme val="minor"/>
    </font>
    <font>
      <b/>
      <color theme="1"/>
      <name val="Arial"/>
      <scheme val="minor"/>
    </font>
    <font>
      <sz val="10.0"/>
      <color theme="1"/>
      <name val="Arial"/>
    </font>
    <font>
      <color theme="1"/>
      <name val="Arial"/>
      <scheme val="minor"/>
    </font>
    <font>
      <b/>
      <sz val="10.0"/>
      <color theme="1"/>
      <name val="Arial"/>
    </font>
    <font>
      <b/>
      <i/>
      <sz val="10.0"/>
      <color theme="1"/>
      <name val="Arial"/>
    </font>
    <font>
      <i/>
      <sz val="10.0"/>
      <color theme="1"/>
      <name val="Arial"/>
    </font>
    <font/>
    <font>
      <sz val="10.0"/>
      <color rgb="FF000000"/>
      <name val="Arial"/>
    </font>
    <font>
      <b/>
      <sz val="10.0"/>
      <color rgb="FFDDDDDD"/>
      <name val="Arial"/>
    </font>
    <font>
      <b/>
      <color rgb="FFFCE5CD"/>
      <name val="Arial"/>
      <scheme val="minor"/>
    </font>
    <font>
      <sz val="8.0"/>
      <color theme="1"/>
      <name val="Arial"/>
      <scheme val="minor"/>
    </font>
    <font>
      <i/>
      <sz val="8.0"/>
      <color theme="1"/>
      <name val="Arial"/>
      <scheme val="minor"/>
    </font>
    <font>
      <sz val="8.0"/>
      <color rgb="FFFFFFFF"/>
      <name val="Arial"/>
      <scheme val="minor"/>
    </font>
    <font>
      <b/>
      <sz val="10.0"/>
      <color theme="1"/>
      <name val="Times New Roman"/>
    </font>
    <font>
      <sz val="10.0"/>
      <color theme="1"/>
      <name val="Times New Roman"/>
    </font>
  </fonts>
  <fills count="33">
    <fill>
      <patternFill patternType="none"/>
    </fill>
    <fill>
      <patternFill patternType="lightGray"/>
    </fill>
    <fill>
      <patternFill patternType="solid">
        <fgColor rgb="FF339966"/>
        <bgColor rgb="FF339966"/>
      </patternFill>
    </fill>
    <fill>
      <patternFill patternType="solid">
        <fgColor rgb="FFFFFFFF"/>
        <bgColor rgb="FFFFFFFF"/>
      </patternFill>
    </fill>
    <fill>
      <patternFill patternType="solid">
        <fgColor rgb="FFFFCCCC"/>
        <bgColor rgb="FFFFCCCC"/>
      </patternFill>
    </fill>
    <fill>
      <patternFill patternType="solid">
        <fgColor rgb="FFDDDDDD"/>
        <bgColor rgb="FFDDDDDD"/>
      </patternFill>
    </fill>
    <fill>
      <patternFill patternType="solid">
        <fgColor rgb="FFFFCCFF"/>
        <bgColor rgb="FFFFCCFF"/>
      </patternFill>
    </fill>
    <fill>
      <patternFill patternType="solid">
        <fgColor rgb="FFFFFF99"/>
        <bgColor rgb="FFFFFF99"/>
      </patternFill>
    </fill>
    <fill>
      <patternFill patternType="solid">
        <fgColor rgb="FFCC99FF"/>
        <bgColor rgb="FFCC99FF"/>
      </patternFill>
    </fill>
    <fill>
      <patternFill patternType="solid">
        <fgColor rgb="FFCCFFCC"/>
        <bgColor rgb="FFCCFFCC"/>
      </patternFill>
    </fill>
    <fill>
      <patternFill patternType="solid">
        <fgColor rgb="FFCC66FF"/>
        <bgColor rgb="FFCC66FF"/>
      </patternFill>
    </fill>
    <fill>
      <patternFill patternType="solid">
        <fgColor rgb="FFCFE2F3"/>
        <bgColor rgb="FFCFE2F3"/>
      </patternFill>
    </fill>
    <fill>
      <patternFill patternType="solid">
        <fgColor rgb="FF000000"/>
        <bgColor rgb="FF000000"/>
      </patternFill>
    </fill>
    <fill>
      <patternFill patternType="solid">
        <fgColor rgb="FF9FC5E8"/>
        <bgColor rgb="FF9FC5E8"/>
      </patternFill>
    </fill>
    <fill>
      <patternFill patternType="solid">
        <fgColor rgb="FFB6D7A8"/>
        <bgColor rgb="FFB6D7A8"/>
      </patternFill>
    </fill>
    <fill>
      <patternFill patternType="solid">
        <fgColor rgb="FFF4CCCC"/>
        <bgColor rgb="FFF4CCCC"/>
      </patternFill>
    </fill>
    <fill>
      <patternFill patternType="solid">
        <fgColor rgb="FFCCCCCC"/>
        <bgColor rgb="FFCCCCCC"/>
      </patternFill>
    </fill>
    <fill>
      <patternFill patternType="solid">
        <fgColor rgb="FFE6B8AF"/>
        <bgColor rgb="FFE6B8AF"/>
      </patternFill>
    </fill>
    <fill>
      <patternFill patternType="solid">
        <fgColor rgb="FFFFF2CC"/>
        <bgColor rgb="FFFFF2CC"/>
      </patternFill>
    </fill>
    <fill>
      <patternFill patternType="solid">
        <fgColor rgb="FFFFFFCC"/>
        <bgColor rgb="FFFFFFCC"/>
      </patternFill>
    </fill>
    <fill>
      <patternFill patternType="solid">
        <fgColor rgb="FFFF6600"/>
        <bgColor rgb="FFFF6600"/>
      </patternFill>
    </fill>
    <fill>
      <patternFill patternType="solid">
        <fgColor rgb="FF99CC99"/>
        <bgColor rgb="FF99CC99"/>
      </patternFill>
    </fill>
    <fill>
      <patternFill patternType="solid">
        <fgColor rgb="FFCCFF66"/>
        <bgColor rgb="FFCCFF66"/>
      </patternFill>
    </fill>
    <fill>
      <patternFill patternType="solid">
        <fgColor rgb="FFEFEFEF"/>
        <bgColor rgb="FFEFEFEF"/>
      </patternFill>
    </fill>
    <fill>
      <patternFill patternType="solid">
        <fgColor rgb="FFC9DAF8"/>
        <bgColor rgb="FFC9DAF8"/>
      </patternFill>
    </fill>
    <fill>
      <patternFill patternType="solid">
        <fgColor rgb="FFFFE599"/>
        <bgColor rgb="FFFFE599"/>
      </patternFill>
    </fill>
    <fill>
      <patternFill patternType="solid">
        <fgColor rgb="FF4A86E8"/>
        <bgColor rgb="FF4A86E8"/>
      </patternFill>
    </fill>
    <fill>
      <patternFill patternType="solid">
        <fgColor rgb="FF93C47D"/>
        <bgColor rgb="FF93C47D"/>
      </patternFill>
    </fill>
    <fill>
      <patternFill patternType="solid">
        <fgColor rgb="FFD9EAD3"/>
        <bgColor rgb="FFD9EAD3"/>
      </patternFill>
    </fill>
    <fill>
      <patternFill patternType="solid">
        <fgColor rgb="FFF3F3F3"/>
        <bgColor rgb="FFF3F3F3"/>
      </patternFill>
    </fill>
    <fill>
      <patternFill patternType="solid">
        <fgColor rgb="FFD0E0E3"/>
        <bgColor rgb="FFD0E0E3"/>
      </patternFill>
    </fill>
    <fill>
      <patternFill patternType="solid">
        <fgColor rgb="FFEEEEEE"/>
        <bgColor rgb="FFEEEEEE"/>
      </patternFill>
    </fill>
    <fill>
      <patternFill patternType="solid">
        <fgColor rgb="FFCFE7F5"/>
        <bgColor rgb="FFCFE7F5"/>
      </patternFill>
    </fill>
  </fills>
  <borders count="18">
    <border/>
    <border>
      <left/>
      <right/>
      <top/>
      <bottom/>
    </border>
    <border>
      <left/>
      <top/>
      <bottom/>
    </border>
    <border>
      <top/>
      <bottom/>
    </border>
    <border>
      <right/>
      <top/>
      <bottom/>
    </border>
    <border>
      <left style="hair">
        <color rgb="FF808080"/>
      </left>
      <right style="hair">
        <color rgb="FF808080"/>
      </right>
      <top style="hair">
        <color rgb="FF808080"/>
      </top>
      <bottom style="hair">
        <color rgb="FF808080"/>
      </bottom>
    </border>
    <border>
      <left style="thin">
        <color rgb="FF000000"/>
      </left>
      <right style="thin">
        <color rgb="FF000000"/>
      </right>
      <top style="thin">
        <color rgb="FF000000"/>
      </top>
      <bottom style="thin">
        <color rgb="FF000000"/>
      </bottom>
    </border>
    <border>
      <left style="hair">
        <color rgb="FF000000"/>
      </left>
      <right style="hair">
        <color rgb="FF000000"/>
      </right>
      <top style="hair">
        <color rgb="FF000000"/>
      </top>
      <bottom style="hair">
        <color rgb="FF000000"/>
      </bottom>
    </border>
    <border>
      <left style="hair">
        <color rgb="FF000000"/>
      </left>
      <top style="hair">
        <color rgb="FF000000"/>
      </top>
    </border>
    <border>
      <top style="hair">
        <color rgb="FF000000"/>
      </top>
    </border>
    <border>
      <right style="hair">
        <color rgb="FF000000"/>
      </right>
      <top style="hair">
        <color rgb="FF000000"/>
      </top>
    </border>
    <border>
      <left style="hair">
        <color rgb="FF000000"/>
      </left>
    </border>
    <border>
      <right style="hair">
        <color rgb="FF000000"/>
      </right>
    </border>
    <border>
      <left style="hair">
        <color rgb="FF000000"/>
      </left>
      <right/>
      <top/>
      <bottom/>
    </border>
    <border>
      <left/>
      <right style="hair">
        <color rgb="FF000000"/>
      </right>
      <top/>
      <bottom/>
    </border>
    <border>
      <left style="hair">
        <color rgb="FF000000"/>
      </left>
      <bottom style="hair">
        <color rgb="FF000000"/>
      </bottom>
    </border>
    <border>
      <bottom style="hair">
        <color rgb="FF000000"/>
      </bottom>
    </border>
    <border>
      <right style="hair">
        <color rgb="FF000000"/>
      </right>
      <bottom style="hair">
        <color rgb="FF000000"/>
      </bottom>
    </border>
  </borders>
  <cellStyleXfs count="1">
    <xf borderId="0" fillId="0" fontId="0" numFmtId="0" applyAlignment="1" applyFont="1"/>
  </cellStyleXfs>
  <cellXfs count="162">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horizontal="center" shrinkToFit="0" vertical="bottom" wrapText="0"/>
    </xf>
    <xf borderId="0" fillId="0" fontId="3" numFmtId="0" xfId="0" applyAlignment="1" applyFont="1">
      <alignment readingOrder="0"/>
    </xf>
    <xf borderId="0" fillId="0" fontId="2" numFmtId="164" xfId="0" applyAlignment="1" applyFont="1" applyNumberFormat="1">
      <alignment shrinkToFit="0" vertical="bottom" wrapText="0"/>
    </xf>
    <xf borderId="0" fillId="0" fontId="2" numFmtId="164" xfId="0" applyAlignment="1" applyFont="1" applyNumberFormat="1">
      <alignment horizontal="center" shrinkToFit="0" vertical="bottom" wrapText="0"/>
    </xf>
    <xf borderId="1" fillId="3" fontId="2" numFmtId="164" xfId="0" applyAlignment="1" applyBorder="1" applyFill="1" applyFont="1" applyNumberFormat="1">
      <alignment shrinkToFit="0" vertical="bottom" wrapText="0"/>
    </xf>
    <xf borderId="1" fillId="4" fontId="4" numFmtId="0" xfId="0" applyAlignment="1" applyBorder="1" applyFill="1" applyFont="1">
      <alignment horizontal="center" shrinkToFit="0" vertical="bottom" wrapText="0"/>
    </xf>
    <xf borderId="1" fillId="4" fontId="2" numFmtId="0" xfId="0" applyAlignment="1" applyBorder="1" applyFont="1">
      <alignment horizontal="center" shrinkToFit="0" vertical="bottom" wrapText="0"/>
    </xf>
    <xf borderId="1" fillId="5" fontId="2" numFmtId="0" xfId="0" applyAlignment="1" applyBorder="1" applyFill="1" applyFont="1">
      <alignment horizontal="center" shrinkToFit="0" vertical="bottom" wrapText="0"/>
    </xf>
    <xf borderId="1" fillId="4" fontId="5" numFmtId="0" xfId="0" applyAlignment="1" applyBorder="1" applyFont="1">
      <alignment horizontal="center" shrinkToFit="0" vertical="bottom" wrapText="0"/>
    </xf>
    <xf borderId="1" fillId="3" fontId="2" numFmtId="0" xfId="0" applyAlignment="1" applyBorder="1" applyFont="1">
      <alignment horizontal="center" shrinkToFit="0" vertical="bottom" wrapText="0"/>
    </xf>
    <xf borderId="1" fillId="3" fontId="2" numFmtId="0" xfId="0" applyAlignment="1" applyBorder="1" applyFont="1">
      <alignment shrinkToFit="0" vertical="bottom" wrapText="0"/>
    </xf>
    <xf borderId="1" fillId="4" fontId="2" numFmtId="0" xfId="0" applyAlignment="1" applyBorder="1" applyFont="1">
      <alignment shrinkToFit="0" vertical="bottom" wrapText="0"/>
    </xf>
    <xf borderId="1" fillId="4" fontId="6" numFmtId="0" xfId="0" applyAlignment="1" applyBorder="1" applyFont="1">
      <alignment shrinkToFit="0" vertical="bottom" wrapText="0"/>
    </xf>
    <xf borderId="0" fillId="0" fontId="3" numFmtId="0" xfId="0" applyFont="1"/>
    <xf borderId="2" fillId="5" fontId="2" numFmtId="0" xfId="0" applyAlignment="1" applyBorder="1" applyFont="1">
      <alignment horizontal="center" shrinkToFit="0" vertical="bottom" wrapText="0"/>
    </xf>
    <xf borderId="3" fillId="0" fontId="7" numFmtId="0" xfId="0" applyBorder="1" applyFont="1"/>
    <xf borderId="4" fillId="0" fontId="7" numFmtId="0" xfId="0" applyBorder="1" applyFont="1"/>
    <xf borderId="1" fillId="6" fontId="2" numFmtId="0" xfId="0" applyAlignment="1" applyBorder="1" applyFill="1" applyFont="1">
      <alignment horizontal="center" shrinkToFit="0" vertical="bottom" wrapText="0"/>
    </xf>
    <xf borderId="1" fillId="4" fontId="6" numFmtId="0" xfId="0" applyAlignment="1" applyBorder="1" applyFont="1">
      <alignment horizontal="center" shrinkToFit="0" vertical="bottom" wrapText="0"/>
    </xf>
    <xf borderId="1" fillId="6" fontId="2" numFmtId="0" xfId="0" applyAlignment="1" applyBorder="1" applyFont="1">
      <alignment shrinkToFit="0" vertical="bottom" wrapText="0"/>
    </xf>
    <xf borderId="1" fillId="4" fontId="2" numFmtId="0" xfId="0" applyAlignment="1" applyBorder="1" applyFont="1">
      <alignment horizontal="center" readingOrder="0" shrinkToFit="0" vertical="bottom" wrapText="0"/>
    </xf>
    <xf borderId="1" fillId="7" fontId="8" numFmtId="0" xfId="0" applyAlignment="1" applyBorder="1" applyFill="1" applyFont="1">
      <alignment horizontal="center" shrinkToFit="0" vertical="bottom" wrapText="0"/>
    </xf>
    <xf borderId="1" fillId="7" fontId="2" numFmtId="0" xfId="0" applyAlignment="1" applyBorder="1" applyFont="1">
      <alignment horizontal="center" shrinkToFit="0" vertical="bottom" wrapText="0"/>
    </xf>
    <xf borderId="1" fillId="8" fontId="2" numFmtId="0" xfId="0" applyAlignment="1" applyBorder="1" applyFill="1" applyFont="1">
      <alignment horizontal="center" shrinkToFit="0" vertical="bottom" wrapText="0"/>
    </xf>
    <xf borderId="1" fillId="8" fontId="2" numFmtId="0" xfId="0" applyAlignment="1" applyBorder="1" applyFont="1">
      <alignment shrinkToFit="0" vertical="bottom" wrapText="0"/>
    </xf>
    <xf borderId="1" fillId="7" fontId="2" numFmtId="0" xfId="0" applyAlignment="1" applyBorder="1" applyFont="1">
      <alignment shrinkToFit="0" vertical="bottom" wrapText="0"/>
    </xf>
    <xf borderId="1" fillId="9" fontId="2" numFmtId="0" xfId="0" applyAlignment="1" applyBorder="1" applyFill="1" applyFont="1">
      <alignment horizontal="center" shrinkToFit="0" vertical="bottom" wrapText="0"/>
    </xf>
    <xf borderId="1" fillId="10" fontId="4" numFmtId="0" xfId="0" applyAlignment="1" applyBorder="1" applyFill="1" applyFont="1">
      <alignment horizontal="center" shrinkToFit="0" vertical="bottom" wrapText="0"/>
    </xf>
    <xf borderId="1" fillId="9" fontId="2" numFmtId="0" xfId="0" applyAlignment="1" applyBorder="1" applyFont="1">
      <alignment shrinkToFit="0" vertical="bottom" wrapText="0"/>
    </xf>
    <xf borderId="1" fillId="10" fontId="4" numFmtId="0" xfId="0" applyAlignment="1" applyBorder="1" applyFont="1">
      <alignment shrinkToFit="0" vertical="bottom" wrapText="0"/>
    </xf>
    <xf borderId="0" fillId="11" fontId="2" numFmtId="0" xfId="0" applyAlignment="1" applyFill="1" applyFont="1">
      <alignment horizontal="center" shrinkToFit="0" vertical="bottom" wrapText="0"/>
    </xf>
    <xf borderId="0" fillId="11" fontId="3" numFmtId="0" xfId="0" applyFont="1"/>
    <xf borderId="0" fillId="11" fontId="6" numFmtId="0" xfId="0" applyAlignment="1" applyFont="1">
      <alignment shrinkToFit="0" vertical="bottom" wrapText="0"/>
    </xf>
    <xf borderId="0" fillId="0" fontId="2" numFmtId="165" xfId="0" applyAlignment="1" applyFont="1" applyNumberFormat="1">
      <alignment horizontal="center" shrinkToFit="0" vertical="bottom" wrapText="0"/>
    </xf>
    <xf borderId="1" fillId="8" fontId="4" numFmtId="0" xfId="0" applyAlignment="1" applyBorder="1" applyFont="1">
      <alignment horizontal="center" shrinkToFit="0" vertical="bottom" wrapText="0"/>
    </xf>
    <xf borderId="1" fillId="8" fontId="4" numFmtId="0" xfId="0" applyAlignment="1" applyBorder="1" applyFont="1">
      <alignment shrinkToFit="0" vertical="bottom" wrapText="0"/>
    </xf>
    <xf borderId="0" fillId="0" fontId="2" numFmtId="2" xfId="0" applyAlignment="1" applyFont="1" applyNumberFormat="1">
      <alignment shrinkToFit="0" vertical="bottom" wrapText="0"/>
    </xf>
    <xf borderId="0" fillId="0" fontId="2" numFmtId="2" xfId="0" applyAlignment="1" applyFont="1" applyNumberFormat="1">
      <alignment horizontal="center" shrinkToFit="0" vertical="bottom" wrapText="0"/>
    </xf>
    <xf borderId="0" fillId="0" fontId="6" numFmtId="0" xfId="0" applyAlignment="1" applyFont="1">
      <alignment shrinkToFit="0" vertical="bottom" wrapText="0"/>
    </xf>
    <xf borderId="0" fillId="0" fontId="2" numFmtId="49" xfId="0" applyAlignment="1" applyFont="1" applyNumberFormat="1">
      <alignment shrinkToFit="0" vertical="bottom" wrapText="0"/>
    </xf>
    <xf borderId="2" fillId="12" fontId="9" numFmtId="0" xfId="0" applyAlignment="1" applyBorder="1" applyFill="1" applyFont="1">
      <alignment shrinkToFit="0" vertical="bottom" wrapText="0"/>
    </xf>
    <xf borderId="1" fillId="12" fontId="9" numFmtId="0" xfId="0" applyAlignment="1" applyBorder="1" applyFont="1">
      <alignment shrinkToFit="0" vertical="bottom" wrapText="0"/>
    </xf>
    <xf borderId="0" fillId="0" fontId="2" numFmtId="0" xfId="0" applyAlignment="1" applyFont="1">
      <alignment shrinkToFit="0" vertical="bottom" wrapText="0"/>
    </xf>
    <xf borderId="0" fillId="0" fontId="2" numFmtId="166" xfId="0" applyAlignment="1" applyFont="1" applyNumberFormat="1">
      <alignment shrinkToFit="0" vertical="bottom" wrapText="0"/>
    </xf>
    <xf borderId="0" fillId="0" fontId="2" numFmtId="166" xfId="0" applyAlignment="1" applyFont="1" applyNumberFormat="1">
      <alignment horizontal="center" shrinkToFit="0" vertical="bottom" wrapText="0"/>
    </xf>
    <xf borderId="0" fillId="0" fontId="4" numFmtId="166" xfId="0" applyAlignment="1" applyFont="1" applyNumberFormat="1">
      <alignment horizontal="center" shrinkToFit="0" vertical="bottom" wrapText="0"/>
    </xf>
    <xf borderId="0" fillId="13" fontId="3" numFmtId="0" xfId="0" applyAlignment="1" applyFill="1" applyFont="1">
      <alignment readingOrder="0"/>
    </xf>
    <xf borderId="0" fillId="14" fontId="3" numFmtId="0" xfId="0" applyAlignment="1" applyFill="1" applyFont="1">
      <alignment readingOrder="0"/>
    </xf>
    <xf borderId="0" fillId="15" fontId="3" numFmtId="0" xfId="0" applyAlignment="1" applyFill="1" applyFont="1">
      <alignment readingOrder="0"/>
    </xf>
    <xf borderId="0" fillId="16" fontId="3" numFmtId="0" xfId="0" applyAlignment="1" applyFill="1" applyFont="1">
      <alignment readingOrder="0"/>
    </xf>
    <xf borderId="0" fillId="17" fontId="3" numFmtId="0" xfId="0" applyAlignment="1" applyFill="1" applyFont="1">
      <alignment readingOrder="0"/>
    </xf>
    <xf borderId="0" fillId="18" fontId="3" numFmtId="0" xfId="0" applyAlignment="1" applyFill="1" applyFont="1">
      <alignment readingOrder="0"/>
    </xf>
    <xf borderId="1" fillId="16" fontId="2" numFmtId="0" xfId="0" applyAlignment="1" applyBorder="1" applyFont="1">
      <alignment shrinkToFit="0" vertical="bottom" wrapText="0"/>
    </xf>
    <xf borderId="0" fillId="0" fontId="4" numFmtId="0" xfId="0" applyAlignment="1" applyFont="1">
      <alignment shrinkToFit="0" vertical="bottom" wrapText="0"/>
    </xf>
    <xf borderId="1" fillId="5" fontId="2" numFmtId="0" xfId="0" applyAlignment="1" applyBorder="1" applyFont="1">
      <alignment shrinkToFit="0" vertical="bottom" wrapText="0"/>
    </xf>
    <xf borderId="1" fillId="16" fontId="4" numFmtId="0" xfId="0" applyAlignment="1" applyBorder="1" applyFont="1">
      <alignment shrinkToFit="0" vertical="bottom" wrapText="0"/>
    </xf>
    <xf borderId="0" fillId="16" fontId="3" numFmtId="0" xfId="0" applyFont="1"/>
    <xf borderId="0" fillId="12" fontId="10" numFmtId="0" xfId="0" applyAlignment="1" applyFont="1">
      <alignment readingOrder="0"/>
    </xf>
    <xf borderId="1" fillId="19" fontId="2" numFmtId="0" xfId="0" applyAlignment="1" applyBorder="1" applyFill="1" applyFont="1">
      <alignment shrinkToFit="0" vertical="bottom" wrapText="0"/>
    </xf>
    <xf borderId="1" fillId="19" fontId="2" numFmtId="0" xfId="0" applyAlignment="1" applyBorder="1" applyFont="1">
      <alignment readingOrder="0" shrinkToFit="0" vertical="bottom" wrapText="0"/>
    </xf>
    <xf borderId="0" fillId="18" fontId="3" numFmtId="0" xfId="0" applyFont="1"/>
    <xf borderId="1" fillId="18" fontId="2" numFmtId="0" xfId="0" applyAlignment="1" applyBorder="1" applyFont="1">
      <alignment shrinkToFit="0" vertical="bottom" wrapText="0"/>
    </xf>
    <xf borderId="0" fillId="16" fontId="6" numFmtId="0" xfId="0" applyAlignment="1" applyFont="1">
      <alignment shrinkToFit="0" vertical="bottom" wrapText="0"/>
    </xf>
    <xf borderId="1" fillId="20" fontId="2" numFmtId="0" xfId="0" applyAlignment="1" applyBorder="1" applyFill="1" applyFont="1">
      <alignment shrinkToFit="0" vertical="bottom" wrapText="0"/>
    </xf>
    <xf borderId="0" fillId="0" fontId="2" numFmtId="165" xfId="0" applyAlignment="1" applyFont="1" applyNumberFormat="1">
      <alignment shrinkToFit="0" vertical="bottom" wrapText="0"/>
    </xf>
    <xf borderId="0" fillId="0" fontId="2" numFmtId="167" xfId="0" applyAlignment="1" applyFont="1" applyNumberFormat="1">
      <alignment shrinkToFit="0" vertical="bottom" wrapText="0"/>
    </xf>
    <xf borderId="1" fillId="12" fontId="9" numFmtId="0" xfId="0" applyAlignment="1" applyBorder="1" applyFont="1">
      <alignment readingOrder="0" shrinkToFit="0" vertical="bottom" wrapText="0"/>
    </xf>
    <xf borderId="5" fillId="5" fontId="2" numFmtId="0" xfId="0" applyAlignment="1" applyBorder="1" applyFont="1">
      <alignment shrinkToFit="0" vertical="bottom" wrapText="0"/>
    </xf>
    <xf borderId="5" fillId="0" fontId="2" numFmtId="0" xfId="0" applyAlignment="1" applyBorder="1" applyFont="1">
      <alignment shrinkToFit="0" vertical="bottom" wrapText="0"/>
    </xf>
    <xf borderId="5" fillId="0" fontId="6" numFmtId="0" xfId="0" applyAlignment="1" applyBorder="1" applyFont="1">
      <alignment shrinkToFit="0" vertical="bottom" wrapText="0"/>
    </xf>
    <xf borderId="0" fillId="0" fontId="3" numFmtId="168" xfId="0" applyAlignment="1" applyFont="1" applyNumberFormat="1">
      <alignment readingOrder="0"/>
    </xf>
    <xf borderId="0" fillId="0" fontId="3" numFmtId="169" xfId="0" applyAlignment="1" applyFont="1" applyNumberFormat="1">
      <alignment readingOrder="0"/>
    </xf>
    <xf borderId="0" fillId="0" fontId="2" numFmtId="170" xfId="0" applyAlignment="1" applyFont="1" applyNumberFormat="1">
      <alignment shrinkToFit="0" vertical="bottom" wrapText="0"/>
    </xf>
    <xf borderId="0" fillId="0" fontId="3" numFmtId="170" xfId="0" applyFont="1" applyNumberFormat="1"/>
    <xf borderId="0" fillId="0" fontId="2" numFmtId="170" xfId="0" applyAlignment="1" applyFont="1" applyNumberFormat="1">
      <alignment shrinkToFit="0" vertical="bottom" wrapText="0"/>
    </xf>
    <xf borderId="0" fillId="0" fontId="2" numFmtId="170" xfId="0" applyAlignment="1" applyFont="1" applyNumberFormat="1">
      <alignment readingOrder="0" shrinkToFit="0" vertical="bottom" wrapText="0"/>
    </xf>
    <xf borderId="0" fillId="0" fontId="2" numFmtId="0" xfId="0" applyAlignment="1" applyFont="1">
      <alignment shrinkToFit="0" vertical="bottom" wrapText="0"/>
    </xf>
    <xf borderId="0" fillId="0" fontId="4" numFmtId="2" xfId="0" applyAlignment="1" applyFont="1" applyNumberFormat="1">
      <alignment shrinkToFit="0" vertical="bottom" wrapText="0"/>
    </xf>
    <xf borderId="1" fillId="2" fontId="2" numFmtId="0" xfId="0" applyAlignment="1" applyBorder="1" applyFont="1">
      <alignment shrinkToFit="0" vertical="bottom" wrapText="0"/>
    </xf>
    <xf borderId="1" fillId="21" fontId="2" numFmtId="0" xfId="0" applyAlignment="1" applyBorder="1" applyFill="1" applyFont="1">
      <alignment shrinkToFit="0" vertical="bottom" wrapText="0"/>
    </xf>
    <xf borderId="1" fillId="22" fontId="2" numFmtId="0" xfId="0" applyAlignment="1" applyBorder="1" applyFill="1" applyFont="1">
      <alignment shrinkToFit="0" vertical="bottom" wrapText="0"/>
    </xf>
    <xf borderId="0" fillId="23" fontId="3" numFmtId="0" xfId="0" applyAlignment="1" applyFill="1" applyFont="1">
      <alignment readingOrder="0"/>
    </xf>
    <xf borderId="0" fillId="23" fontId="3" numFmtId="0" xfId="0" applyFont="1"/>
    <xf borderId="0" fillId="0" fontId="11" numFmtId="0" xfId="0" applyFont="1"/>
    <xf borderId="0" fillId="0" fontId="11" numFmtId="169" xfId="0" applyAlignment="1" applyFont="1" applyNumberFormat="1">
      <alignment readingOrder="0"/>
    </xf>
    <xf borderId="0" fillId="0" fontId="11" numFmtId="0" xfId="0" applyAlignment="1" applyFont="1">
      <alignment readingOrder="0"/>
    </xf>
    <xf borderId="0" fillId="23" fontId="11" numFmtId="0" xfId="0" applyAlignment="1" applyFont="1">
      <alignment readingOrder="0"/>
    </xf>
    <xf borderId="0" fillId="23" fontId="11" numFmtId="0" xfId="0" applyFont="1"/>
    <xf borderId="0" fillId="3" fontId="11" numFmtId="0" xfId="0" applyAlignment="1" applyFont="1">
      <alignment readingOrder="0"/>
    </xf>
    <xf borderId="0" fillId="3" fontId="11" numFmtId="0" xfId="0" applyFont="1"/>
    <xf borderId="0" fillId="11" fontId="11" numFmtId="0" xfId="0" applyAlignment="1" applyFont="1">
      <alignment readingOrder="0"/>
    </xf>
    <xf borderId="0" fillId="24" fontId="3" numFmtId="0" xfId="0" applyAlignment="1" applyFill="1" applyFont="1">
      <alignment readingOrder="0"/>
    </xf>
    <xf borderId="6" fillId="23" fontId="3" numFmtId="0" xfId="0" applyAlignment="1" applyBorder="1" applyFont="1">
      <alignment horizontal="center" readingOrder="0"/>
    </xf>
    <xf borderId="6" fillId="23" fontId="8" numFmtId="0" xfId="0" applyAlignment="1" applyBorder="1" applyFont="1">
      <alignment horizontal="center" shrinkToFit="0" vertical="bottom" wrapText="0"/>
    </xf>
    <xf borderId="0" fillId="23" fontId="3" numFmtId="0" xfId="0" applyAlignment="1" applyFont="1">
      <alignment horizontal="center"/>
    </xf>
    <xf borderId="6" fillId="23" fontId="8" numFmtId="0" xfId="0" applyAlignment="1" applyBorder="1" applyFont="1">
      <alignment horizontal="center" readingOrder="0" shrinkToFit="0" vertical="bottom" wrapText="0"/>
    </xf>
    <xf borderId="6" fillId="11" fontId="8" numFmtId="0" xfId="0" applyAlignment="1" applyBorder="1" applyFont="1">
      <alignment horizontal="center" readingOrder="0" shrinkToFit="0" vertical="bottom" wrapText="0"/>
    </xf>
    <xf borderId="6" fillId="23" fontId="3" numFmtId="0" xfId="0" applyAlignment="1" applyBorder="1" applyFont="1">
      <alignment horizontal="center"/>
    </xf>
    <xf borderId="0" fillId="3" fontId="3" numFmtId="0" xfId="0" applyAlignment="1" applyFont="1">
      <alignment readingOrder="0"/>
    </xf>
    <xf borderId="0" fillId="0" fontId="12" numFmtId="0" xfId="0" applyAlignment="1" applyFont="1">
      <alignment readingOrder="0"/>
    </xf>
    <xf borderId="0" fillId="12" fontId="9" numFmtId="0" xfId="0" applyAlignment="1" applyFont="1">
      <alignment readingOrder="0" shrinkToFit="0" vertical="bottom" wrapText="0"/>
    </xf>
    <xf borderId="0" fillId="12" fontId="9" numFmtId="0" xfId="0" applyAlignment="1" applyFont="1">
      <alignment shrinkToFit="0" vertical="bottom" wrapText="0"/>
    </xf>
    <xf borderId="0" fillId="12" fontId="13" numFmtId="0" xfId="0" applyAlignment="1" applyFont="1">
      <alignment readingOrder="0"/>
    </xf>
    <xf borderId="0" fillId="25" fontId="11" numFmtId="0" xfId="0" applyAlignment="1" applyFill="1" applyFont="1">
      <alignment readingOrder="0"/>
    </xf>
    <xf borderId="0" fillId="18" fontId="11" numFmtId="169" xfId="0" applyAlignment="1" applyFont="1" applyNumberFormat="1">
      <alignment readingOrder="0"/>
    </xf>
    <xf borderId="0" fillId="18" fontId="11" numFmtId="0" xfId="0" applyAlignment="1" applyFont="1">
      <alignment readingOrder="0"/>
    </xf>
    <xf borderId="0" fillId="26" fontId="11" numFmtId="0" xfId="0" applyAlignment="1" applyFill="1" applyFont="1">
      <alignment readingOrder="0"/>
    </xf>
    <xf borderId="0" fillId="27" fontId="11" numFmtId="0" xfId="0" applyAlignment="1" applyFill="1" applyFont="1">
      <alignment readingOrder="0"/>
    </xf>
    <xf borderId="0" fillId="28" fontId="11" numFmtId="0" xfId="0" applyAlignment="1" applyFill="1" applyFont="1">
      <alignment readingOrder="0"/>
    </xf>
    <xf borderId="0" fillId="28" fontId="11" numFmtId="0" xfId="0" applyFont="1"/>
    <xf borderId="0" fillId="0" fontId="2" numFmtId="0" xfId="0" applyAlignment="1" applyFont="1">
      <alignment horizontal="center" shrinkToFit="0" vertical="bottom" wrapText="1"/>
    </xf>
    <xf borderId="0" fillId="0" fontId="2" numFmtId="0" xfId="0" applyAlignment="1" applyFont="1">
      <alignment horizontal="center" readingOrder="0" shrinkToFit="0" vertical="bottom" wrapText="1"/>
    </xf>
    <xf borderId="0" fillId="29" fontId="2" numFmtId="0" xfId="0" applyAlignment="1" applyFill="1" applyFont="1">
      <alignment horizontal="center" readingOrder="0" shrinkToFit="0" vertical="bottom" wrapText="1"/>
    </xf>
    <xf borderId="0" fillId="0" fontId="2" numFmtId="0" xfId="0" applyAlignment="1" applyFont="1">
      <alignment horizontal="center" readingOrder="0" shrinkToFit="0" vertical="bottom" wrapText="0"/>
    </xf>
    <xf borderId="0" fillId="29" fontId="2" numFmtId="0" xfId="0" applyAlignment="1" applyFont="1">
      <alignment horizontal="center" readingOrder="0" shrinkToFit="0" vertical="bottom" wrapText="0"/>
    </xf>
    <xf borderId="0" fillId="11" fontId="11" numFmtId="0" xfId="0" applyFont="1"/>
    <xf borderId="0" fillId="0" fontId="2" numFmtId="0" xfId="0" applyAlignment="1" applyFont="1">
      <alignment horizontal="center"/>
    </xf>
    <xf borderId="0" fillId="0" fontId="2" numFmtId="0" xfId="0" applyAlignment="1" applyFont="1">
      <alignment horizontal="center" readingOrder="0"/>
    </xf>
    <xf borderId="0" fillId="29" fontId="2" numFmtId="0" xfId="0" applyAlignment="1" applyFont="1">
      <alignment horizontal="center" readingOrder="0"/>
    </xf>
    <xf borderId="0" fillId="30" fontId="3" numFmtId="0" xfId="0" applyFill="1" applyFont="1"/>
    <xf borderId="0" fillId="30" fontId="9" numFmtId="0" xfId="0" applyAlignment="1" applyFont="1">
      <alignment readingOrder="0" shrinkToFit="0" vertical="bottom" wrapText="0"/>
    </xf>
    <xf borderId="0" fillId="0" fontId="3" numFmtId="0" xfId="0" applyAlignment="1" applyFont="1">
      <alignment horizontal="center" readingOrder="0"/>
    </xf>
    <xf borderId="0" fillId="30" fontId="3" numFmtId="0" xfId="0" applyAlignment="1" applyFont="1">
      <alignment horizontal="center" readingOrder="0"/>
    </xf>
    <xf borderId="0" fillId="0" fontId="8" numFmtId="0" xfId="0" applyAlignment="1" applyFont="1">
      <alignment horizontal="center" shrinkToFit="0" vertical="bottom" wrapText="0"/>
    </xf>
    <xf borderId="0" fillId="0" fontId="8" numFmtId="0" xfId="0" applyAlignment="1" applyFont="1">
      <alignment horizontal="center" readingOrder="0" shrinkToFit="0" vertical="bottom" wrapText="0"/>
    </xf>
    <xf borderId="0" fillId="30" fontId="3" numFmtId="0" xfId="0" applyAlignment="1" applyFont="1">
      <alignment horizontal="center"/>
    </xf>
    <xf borderId="0" fillId="30" fontId="3" numFmtId="0" xfId="0" applyAlignment="1" applyFont="1">
      <alignment readingOrder="0"/>
    </xf>
    <xf borderId="0" fillId="29" fontId="2" numFmtId="0" xfId="0" applyAlignment="1" applyFont="1">
      <alignment horizontal="center"/>
    </xf>
    <xf borderId="0" fillId="29" fontId="2" numFmtId="0" xfId="0" applyAlignment="1" applyFont="1">
      <alignment horizontal="center" shrinkToFit="0" vertical="bottom" wrapText="0"/>
    </xf>
    <xf borderId="1" fillId="31" fontId="2" numFmtId="0" xfId="0" applyAlignment="1" applyBorder="1" applyFill="1" applyFont="1">
      <alignment horizontal="center" shrinkToFit="0" vertical="bottom" wrapText="1"/>
    </xf>
    <xf borderId="1" fillId="12" fontId="9" numFmtId="0" xfId="0" applyAlignment="1" applyBorder="1" applyFont="1">
      <alignment horizontal="center" shrinkToFit="0" vertical="bottom" wrapText="0"/>
    </xf>
    <xf borderId="0" fillId="0" fontId="2" numFmtId="167" xfId="0" applyAlignment="1" applyFont="1" applyNumberFormat="1">
      <alignment horizontal="center" shrinkToFit="0" vertical="bottom" wrapText="0"/>
    </xf>
    <xf borderId="0" fillId="0" fontId="4" numFmtId="0" xfId="0" applyAlignment="1" applyFont="1">
      <alignment horizontal="center" shrinkToFit="0" vertical="bottom" wrapText="0"/>
    </xf>
    <xf borderId="7" fillId="0" fontId="2" numFmtId="0" xfId="0" applyAlignment="1" applyBorder="1" applyFont="1">
      <alignment horizontal="center" shrinkToFit="0" vertical="bottom" wrapText="0"/>
    </xf>
    <xf borderId="7" fillId="0" fontId="4" numFmtId="0" xfId="0" applyAlignment="1" applyBorder="1" applyFont="1">
      <alignment horizontal="center" shrinkToFit="0" vertical="bottom" wrapText="0"/>
    </xf>
    <xf borderId="1" fillId="32" fontId="2" numFmtId="0" xfId="0" applyAlignment="1" applyBorder="1" applyFill="1" applyFont="1">
      <alignment horizontal="center" shrinkToFit="0" vertical="bottom" wrapText="0"/>
    </xf>
    <xf borderId="1" fillId="19" fontId="2" numFmtId="0" xfId="0" applyAlignment="1" applyBorder="1" applyFont="1">
      <alignment horizontal="center" shrinkToFit="0" vertical="bottom" wrapText="0"/>
    </xf>
    <xf borderId="0" fillId="0" fontId="4" numFmtId="49" xfId="0" applyAlignment="1" applyFont="1" applyNumberFormat="1">
      <alignment horizontal="center" shrinkToFit="0" vertical="bottom" wrapText="0"/>
    </xf>
    <xf borderId="7" fillId="0" fontId="4" numFmtId="49" xfId="0" applyAlignment="1" applyBorder="1" applyFont="1" applyNumberFormat="1">
      <alignment horizontal="center" shrinkToFit="0" vertical="bottom" wrapText="0"/>
    </xf>
    <xf borderId="8" fillId="0" fontId="2" numFmtId="0" xfId="0" applyAlignment="1" applyBorder="1" applyFont="1">
      <alignment shrinkToFit="0" vertical="bottom" wrapText="0"/>
    </xf>
    <xf borderId="9" fillId="0" fontId="2" numFmtId="0" xfId="0" applyAlignment="1" applyBorder="1" applyFont="1">
      <alignment shrinkToFit="0" vertical="bottom" wrapText="0"/>
    </xf>
    <xf borderId="10" fillId="0" fontId="2" numFmtId="0" xfId="0" applyAlignment="1" applyBorder="1" applyFont="1">
      <alignment shrinkToFit="0" vertical="bottom" wrapText="0"/>
    </xf>
    <xf borderId="0" fillId="0" fontId="4" numFmtId="49" xfId="0" applyAlignment="1" applyFont="1" applyNumberFormat="1">
      <alignment shrinkToFit="0" vertical="bottom" wrapText="0"/>
    </xf>
    <xf borderId="11" fillId="0" fontId="4" numFmtId="49" xfId="0" applyAlignment="1" applyBorder="1" applyFont="1" applyNumberFormat="1">
      <alignment shrinkToFit="0" vertical="bottom" wrapText="0"/>
    </xf>
    <xf borderId="12" fillId="0" fontId="4" numFmtId="49" xfId="0" applyAlignment="1" applyBorder="1" applyFont="1" applyNumberFormat="1">
      <alignment shrinkToFit="0" vertical="bottom" wrapText="0"/>
    </xf>
    <xf borderId="0" fillId="0" fontId="3" numFmtId="14" xfId="0" applyFont="1" applyNumberFormat="1"/>
    <xf borderId="1" fillId="3" fontId="6" numFmtId="0" xfId="0" applyAlignment="1" applyBorder="1" applyFont="1">
      <alignment shrinkToFit="0" vertical="bottom" wrapText="0"/>
    </xf>
    <xf borderId="13" fillId="3" fontId="6" numFmtId="0" xfId="0" applyAlignment="1" applyBorder="1" applyFont="1">
      <alignment shrinkToFit="0" vertical="bottom" wrapText="0"/>
    </xf>
    <xf borderId="14" fillId="3" fontId="6" numFmtId="0" xfId="0" applyAlignment="1" applyBorder="1" applyFont="1">
      <alignment shrinkToFit="0" vertical="bottom" wrapText="0"/>
    </xf>
    <xf borderId="11" fillId="0" fontId="6" numFmtId="0" xfId="0" applyAlignment="1" applyBorder="1" applyFont="1">
      <alignment shrinkToFit="0" vertical="bottom" wrapText="0"/>
    </xf>
    <xf borderId="12" fillId="0" fontId="6" numFmtId="0" xfId="0" applyAlignment="1" applyBorder="1" applyFont="1">
      <alignment shrinkToFit="0" vertical="bottom" wrapText="0"/>
    </xf>
    <xf borderId="0" fillId="0" fontId="4" numFmtId="167" xfId="0" applyAlignment="1" applyFont="1" applyNumberFormat="1">
      <alignment shrinkToFit="0" vertical="bottom" wrapText="0"/>
    </xf>
    <xf borderId="11" fillId="0" fontId="4" numFmtId="167" xfId="0" applyAlignment="1" applyBorder="1" applyFont="1" applyNumberFormat="1">
      <alignment shrinkToFit="0" vertical="bottom" wrapText="0"/>
    </xf>
    <xf borderId="12" fillId="0" fontId="4" numFmtId="167" xfId="0" applyAlignment="1" applyBorder="1" applyFont="1" applyNumberFormat="1">
      <alignment shrinkToFit="0" vertical="bottom" wrapText="0"/>
    </xf>
    <xf borderId="15" fillId="0" fontId="6" numFmtId="0" xfId="0" applyAlignment="1" applyBorder="1" applyFont="1">
      <alignment shrinkToFit="0" vertical="bottom" wrapText="0"/>
    </xf>
    <xf borderId="16" fillId="0" fontId="6" numFmtId="0" xfId="0" applyAlignment="1" applyBorder="1" applyFont="1">
      <alignment shrinkToFit="0" vertical="bottom" wrapText="0"/>
    </xf>
    <xf borderId="17" fillId="0" fontId="6" numFmtId="0" xfId="0" applyAlignment="1" applyBorder="1" applyFont="1">
      <alignment shrinkToFit="0" vertical="bottom" wrapText="0"/>
    </xf>
    <xf borderId="1" fillId="19" fontId="4" numFmtId="0" xfId="0" applyAlignment="1" applyBorder="1" applyFont="1">
      <alignment shrinkToFit="0" vertical="bottom" wrapText="0"/>
    </xf>
    <xf borderId="0" fillId="0" fontId="14" numFmtId="0" xfId="0" applyAlignment="1" applyFont="1">
      <alignment shrinkToFit="0" vertical="bottom" wrapText="1"/>
    </xf>
    <xf borderId="0" fillId="0" fontId="15" numFmtId="0" xfId="0" applyAlignment="1" applyFont="1">
      <alignment shrinkToFit="0" vertical="bottom" wrapText="1"/>
    </xf>
  </cellXfs>
  <cellStyles count="1">
    <cellStyle xfId="0" name="Normal" builtinId="0"/>
  </cellStyles>
  <dxfs count="6">
    <dxf>
      <font/>
      <fill>
        <patternFill patternType="solid">
          <fgColor rgb="FFB7E1CD"/>
          <bgColor rgb="FFB7E1CD"/>
        </patternFill>
      </fill>
      <border/>
    </dxf>
    <dxf>
      <font>
        <name val="Arial"/>
      </font>
      <fill>
        <patternFill patternType="solid">
          <fgColor rgb="FFFFFFCC"/>
          <bgColor rgb="FFFFFFCC"/>
        </patternFill>
      </fill>
      <border/>
    </dxf>
    <dxf>
      <font>
        <name val="Arial"/>
      </font>
      <fill>
        <patternFill patternType="solid">
          <fgColor rgb="FFCFE7F5"/>
          <bgColor rgb="FFCFE7F5"/>
        </patternFill>
      </fill>
      <border/>
    </dxf>
    <dxf>
      <font>
        <name val="Arial"/>
      </font>
      <fill>
        <patternFill patternType="solid">
          <fgColor rgb="FFFFCCFF"/>
          <bgColor rgb="FFFFCCFF"/>
        </patternFill>
      </fill>
      <border/>
    </dxf>
    <dxf>
      <font>
        <name val="Arial"/>
      </font>
      <fill>
        <patternFill patternType="solid">
          <fgColor rgb="FFCCFFCC"/>
          <bgColor rgb="FFCCFFCC"/>
        </patternFill>
      </fill>
      <border/>
    </dxf>
    <dxf>
      <font>
        <name val="Arial"/>
      </font>
      <fill>
        <patternFill patternType="solid">
          <fgColor rgb="FFFFCCCC"/>
          <bgColor rgb="FFFFCCCC"/>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Court</c:v>
          </c:tx>
          <c:spPr>
            <a:ln>
              <a:noFill/>
            </a:ln>
          </c:spPr>
          <c:marker>
            <c:symbol val="circle"/>
            <c:size val="7"/>
            <c:spPr>
              <a:solidFill>
                <a:srgbClr val="C5000B"/>
              </a:solidFill>
              <a:ln cmpd="sng">
                <a:solidFill>
                  <a:srgbClr val="C5000B"/>
                </a:solidFill>
              </a:ln>
            </c:spPr>
          </c:marker>
          <c:xVal>
            <c:numRef>
              <c:f>'DC séance lourde'!$B$16:$AR$16</c:f>
            </c:numRef>
          </c:xVal>
          <c:yVal>
            <c:numRef>
              <c:f>'DC séance lourde'!$B$18:$AR$18</c:f>
              <c:numCache/>
            </c:numRef>
          </c:yVal>
        </c:ser>
        <c:ser>
          <c:idx val="1"/>
          <c:order val="1"/>
          <c:tx>
            <c:v>Moyen/55k</c:v>
          </c:tx>
          <c:spPr>
            <a:ln>
              <a:noFill/>
            </a:ln>
          </c:spPr>
          <c:marker>
            <c:symbol val="circle"/>
            <c:size val="7"/>
            <c:spPr>
              <a:solidFill>
                <a:srgbClr val="FF950E"/>
              </a:solidFill>
              <a:ln cmpd="sng">
                <a:solidFill>
                  <a:srgbClr val="FF950E"/>
                </a:solidFill>
              </a:ln>
            </c:spPr>
          </c:marker>
          <c:xVal>
            <c:numRef>
              <c:f>'DC séance lourde'!$B$16:$AR$16</c:f>
            </c:numRef>
          </c:xVal>
          <c:yVal>
            <c:numRef>
              <c:f>'DC séance lourde'!$B$17:$AR$17</c:f>
              <c:numCache/>
            </c:numRef>
          </c:yVal>
        </c:ser>
        <c:dLbls>
          <c:showLegendKey val="0"/>
          <c:showVal val="0"/>
          <c:showCatName val="0"/>
          <c:showSerName val="0"/>
          <c:showPercent val="0"/>
          <c:showBubbleSize val="0"/>
        </c:dLbls>
        <c:axId val="1185804662"/>
        <c:axId val="776589129"/>
      </c:scatterChart>
      <c:valAx>
        <c:axId val="1185804662"/>
        <c:scaling>
          <c:orientation val="minMax"/>
          <c:min val="45299.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3360000"/>
          <a:lstStyle/>
          <a:p>
            <a:pPr lvl="0">
              <a:defRPr b="0" i="0" sz="1000">
                <a:solidFill>
                  <a:srgbClr val="000000"/>
                </a:solidFill>
                <a:latin typeface="Arial"/>
              </a:defRPr>
            </a:pPr>
          </a:p>
        </c:txPr>
        <c:crossAx val="776589129"/>
      </c:valAx>
      <c:valAx>
        <c:axId val="776589129"/>
        <c:scaling>
          <c:orientation val="minMax"/>
          <c:max val="74.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185804662"/>
      </c:valAx>
      <c:spPr>
        <a:solidFill>
          <a:srgbClr val="EEEEEE"/>
        </a:solidFill>
      </c:spPr>
    </c:plotArea>
    <c:legend>
      <c:legendPos val="r"/>
      <c:overlay val="0"/>
      <c:txPr>
        <a:bodyPr/>
        <a:lstStyle/>
        <a:p>
          <a:pPr lvl="0">
            <a:defRPr b="0" i="0" sz="1000">
              <a:solidFill>
                <a:srgbClr val="000000"/>
              </a:solidFill>
              <a:latin typeface="Arial"/>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Max1 semaine</c:v>
          </c:tx>
          <c:spPr>
            <a:ln>
              <a:noFill/>
            </a:ln>
          </c:spPr>
          <c:marker>
            <c:symbol val="circle"/>
            <c:size val="7"/>
            <c:spPr>
              <a:solidFill>
                <a:srgbClr val="9900FF"/>
              </a:solidFill>
              <a:ln cmpd="sng">
                <a:solidFill>
                  <a:srgbClr val="9900FF"/>
                </a:solidFill>
              </a:ln>
            </c:spPr>
          </c:marker>
          <c:xVal>
            <c:numRef>
              <c:f>'DC séance lourde'!$B$52:$AR$52</c:f>
            </c:numRef>
          </c:xVal>
          <c:yVal>
            <c:numRef>
              <c:f>'DC séance lourde'!$B$53:$AR$53</c:f>
              <c:numCache/>
            </c:numRef>
          </c:yVal>
        </c:ser>
        <c:ser>
          <c:idx val="1"/>
          <c:order val="1"/>
          <c:tx>
            <c:v>Court</c:v>
          </c:tx>
          <c:spPr>
            <a:ln>
              <a:noFill/>
            </a:ln>
          </c:spPr>
          <c:marker>
            <c:symbol val="circle"/>
            <c:size val="7"/>
            <c:spPr>
              <a:solidFill>
                <a:srgbClr val="C5000B"/>
              </a:solidFill>
              <a:ln cmpd="sng">
                <a:solidFill>
                  <a:srgbClr val="C5000B"/>
                </a:solidFill>
              </a:ln>
            </c:spPr>
          </c:marker>
          <c:xVal>
            <c:numRef>
              <c:f>'DC séance lourde'!$B$52:$AR$52</c:f>
            </c:numRef>
          </c:xVal>
          <c:yVal>
            <c:numRef>
              <c:f>'DC séance lourde'!$B$54:$AR$54</c:f>
              <c:numCache/>
            </c:numRef>
          </c:yVal>
        </c:ser>
        <c:ser>
          <c:idx val="2"/>
          <c:order val="2"/>
          <c:tx>
            <c:v>Moyen/55k</c:v>
          </c:tx>
          <c:spPr>
            <a:ln>
              <a:noFill/>
            </a:ln>
          </c:spPr>
          <c:marker>
            <c:symbol val="circle"/>
            <c:size val="7"/>
            <c:spPr>
              <a:solidFill>
                <a:srgbClr val="FF950E"/>
              </a:solidFill>
              <a:ln cmpd="sng">
                <a:solidFill>
                  <a:srgbClr val="FF950E"/>
                </a:solidFill>
              </a:ln>
            </c:spPr>
          </c:marker>
          <c:xVal>
            <c:numRef>
              <c:f>'DC séance lourde'!$B$52:$AR$52</c:f>
            </c:numRef>
          </c:xVal>
          <c:yVal>
            <c:numRef>
              <c:f>'DC séance lourde'!$B$55:$AR$55</c:f>
              <c:numCache/>
            </c:numRef>
          </c:yVal>
        </c:ser>
        <c:ser>
          <c:idx val="3"/>
          <c:order val="3"/>
          <c:tx>
            <c:v>Long/50k</c:v>
          </c:tx>
          <c:spPr>
            <a:ln>
              <a:noFill/>
            </a:ln>
          </c:spPr>
          <c:marker>
            <c:symbol val="circle"/>
            <c:size val="7"/>
            <c:spPr>
              <a:solidFill>
                <a:srgbClr val="579D1C"/>
              </a:solidFill>
              <a:ln cmpd="sng">
                <a:solidFill>
                  <a:srgbClr val="579D1C"/>
                </a:solidFill>
              </a:ln>
            </c:spPr>
          </c:marker>
          <c:xVal>
            <c:numRef>
              <c:f>'DC séance lourde'!$B$52:$AR$52</c:f>
            </c:numRef>
          </c:xVal>
          <c:yVal>
            <c:numRef>
              <c:f>'DC séance lourde'!$B$56:$AR$56</c:f>
              <c:numCache/>
            </c:numRef>
          </c:yVal>
        </c:ser>
        <c:ser>
          <c:idx val="4"/>
          <c:order val="4"/>
          <c:tx>
            <c:v>Paused</c:v>
          </c:tx>
          <c:spPr>
            <a:ln>
              <a:noFill/>
            </a:ln>
          </c:spPr>
          <c:marker>
            <c:symbol val="circle"/>
            <c:size val="7"/>
            <c:spPr>
              <a:solidFill>
                <a:srgbClr val="808080"/>
              </a:solidFill>
              <a:ln cmpd="sng">
                <a:solidFill>
                  <a:srgbClr val="808080"/>
                </a:solidFill>
              </a:ln>
            </c:spPr>
          </c:marker>
          <c:xVal>
            <c:numRef>
              <c:f>'DC séance lourde'!$B$52:$AR$52</c:f>
            </c:numRef>
          </c:xVal>
          <c:yVal>
            <c:numRef>
              <c:f>'DC séance lourde'!$B$57:$AR$57</c:f>
              <c:numCache/>
            </c:numRef>
          </c:yVal>
        </c:ser>
        <c:ser>
          <c:idx val="5"/>
          <c:order val="5"/>
          <c:tx>
            <c:v>Moyenne CML</c:v>
          </c:tx>
          <c:spPr>
            <a:ln>
              <a:noFill/>
            </a:ln>
          </c:spPr>
          <c:marker>
            <c:symbol val="circle"/>
            <c:size val="7"/>
            <c:spPr>
              <a:solidFill>
                <a:srgbClr val="83CAFF"/>
              </a:solidFill>
              <a:ln cmpd="sng">
                <a:solidFill>
                  <a:srgbClr val="83CAFF"/>
                </a:solidFill>
              </a:ln>
            </c:spPr>
          </c:marker>
          <c:xVal>
            <c:numRef>
              <c:f>'DC séance lourde'!$B$52:$AR$52</c:f>
            </c:numRef>
          </c:xVal>
          <c:yVal>
            <c:numRef>
              <c:f>'DC séance lourde'!$B$58:$AR$58</c:f>
              <c:numCache/>
            </c:numRef>
          </c:yVal>
        </c:ser>
        <c:dLbls>
          <c:showLegendKey val="0"/>
          <c:showVal val="0"/>
          <c:showCatName val="0"/>
          <c:showSerName val="0"/>
          <c:showPercent val="0"/>
          <c:showBubbleSize val="0"/>
        </c:dLbls>
        <c:axId val="876189488"/>
        <c:axId val="1935846181"/>
      </c:scatterChart>
      <c:valAx>
        <c:axId val="876189488"/>
        <c:scaling>
          <c:orientation val="minMax"/>
          <c:min val="45303.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935846181"/>
      </c:valAx>
      <c:valAx>
        <c:axId val="1935846181"/>
        <c:scaling>
          <c:orientation val="minMax"/>
          <c:min val="0.9"/>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876189488"/>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778126102933544"/>
          <c:y val="0.161810425854963"/>
          <c:w val="0.800797226316773"/>
          <c:h val="0.749042007085532"/>
        </c:manualLayout>
      </c:layout>
      <c:scatterChart>
        <c:scatterStyle val="lineMarker"/>
        <c:ser>
          <c:idx val="0"/>
          <c:order val="0"/>
          <c:tx>
            <c:v>DC15 max</c:v>
          </c:tx>
          <c:spPr>
            <a:ln>
              <a:noFill/>
            </a:ln>
          </c:spPr>
          <c:marker>
            <c:symbol val="circle"/>
            <c:size val="7"/>
            <c:spPr>
              <a:solidFill>
                <a:srgbClr val="000066"/>
              </a:solidFill>
              <a:ln cmpd="sng">
                <a:solidFill>
                  <a:srgbClr val="000066"/>
                </a:solidFill>
              </a:ln>
            </c:spPr>
          </c:marker>
          <c:xVal>
            <c:numRef>
              <c:f>'DC séance légère'!$C$15:$EZ$15</c:f>
            </c:numRef>
          </c:xVal>
          <c:yVal>
            <c:numRef>
              <c:f>'DC séance légère'!$C$16:$EZ$16</c:f>
              <c:numCache/>
            </c:numRef>
          </c:yVal>
        </c:ser>
        <c:ser>
          <c:idx val="1"/>
          <c:order val="1"/>
          <c:tx>
            <c:v>DC15 min</c:v>
          </c:tx>
          <c:spPr>
            <a:ln>
              <a:noFill/>
            </a:ln>
          </c:spPr>
          <c:marker>
            <c:symbol val="circle"/>
            <c:size val="7"/>
            <c:spPr>
              <a:solidFill>
                <a:srgbClr val="000066"/>
              </a:solidFill>
              <a:ln cmpd="sng">
                <a:solidFill>
                  <a:srgbClr val="000066"/>
                </a:solidFill>
              </a:ln>
            </c:spPr>
          </c:marker>
          <c:xVal>
            <c:numRef>
              <c:f>'DC séance légère'!$C$15:$EZ$15</c:f>
            </c:numRef>
          </c:xVal>
          <c:yVal>
            <c:numRef>
              <c:f>'DC séance légère'!$C$17:$EZ$17</c:f>
              <c:numCache/>
            </c:numRef>
          </c:yVal>
        </c:ser>
        <c:ser>
          <c:idx val="2"/>
          <c:order val="2"/>
          <c:tx>
            <c:v>DC max</c:v>
          </c:tx>
          <c:spPr>
            <a:ln>
              <a:noFill/>
            </a:ln>
          </c:spPr>
          <c:marker>
            <c:symbol val="circle"/>
            <c:size val="7"/>
            <c:spPr>
              <a:solidFill>
                <a:srgbClr val="990000"/>
              </a:solidFill>
              <a:ln cmpd="sng">
                <a:solidFill>
                  <a:srgbClr val="990000"/>
                </a:solidFill>
              </a:ln>
            </c:spPr>
          </c:marker>
          <c:xVal>
            <c:numRef>
              <c:f>'DC séance légère'!$C$15:$EZ$15</c:f>
            </c:numRef>
          </c:xVal>
          <c:yVal>
            <c:numRef>
              <c:f>'DC séance légère'!$C$18:$EZ$18</c:f>
              <c:numCache/>
            </c:numRef>
          </c:yVal>
        </c:ser>
        <c:ser>
          <c:idx val="3"/>
          <c:order val="3"/>
          <c:tx>
            <c:v>DC min</c:v>
          </c:tx>
          <c:spPr>
            <a:ln>
              <a:noFill/>
            </a:ln>
          </c:spPr>
          <c:marker>
            <c:symbol val="circle"/>
            <c:size val="7"/>
            <c:spPr>
              <a:solidFill>
                <a:srgbClr val="990000"/>
              </a:solidFill>
              <a:ln cmpd="sng">
                <a:solidFill>
                  <a:srgbClr val="990000"/>
                </a:solidFill>
              </a:ln>
            </c:spPr>
          </c:marker>
          <c:xVal>
            <c:numRef>
              <c:f>'DC séance légère'!$C$15:$EZ$15</c:f>
            </c:numRef>
          </c:xVal>
          <c:yVal>
            <c:numRef>
              <c:f>'DC séance légère'!$C$19:$EZ$19</c:f>
              <c:numCache/>
            </c:numRef>
          </c:yVal>
        </c:ser>
        <c:ser>
          <c:idx val="4"/>
          <c:order val="4"/>
          <c:tx>
            <c:v>Poids barre</c:v>
          </c:tx>
          <c:spPr>
            <a:ln>
              <a:noFill/>
            </a:ln>
          </c:spPr>
          <c:marker>
            <c:symbol val="circle"/>
            <c:size val="7"/>
            <c:spPr>
              <a:solidFill>
                <a:srgbClr val="808080"/>
              </a:solidFill>
              <a:ln cmpd="sng">
                <a:solidFill>
                  <a:srgbClr val="808080"/>
                </a:solidFill>
              </a:ln>
            </c:spPr>
          </c:marker>
          <c:xVal>
            <c:numRef>
              <c:f>'DC séance légère'!$C$15:$EZ$15</c:f>
            </c:numRef>
          </c:xVal>
          <c:yVal>
            <c:numRef>
              <c:f>'DC séance légère'!$C$20:$EZ$20</c:f>
              <c:numCache/>
            </c:numRef>
          </c:yVal>
        </c:ser>
        <c:ser>
          <c:idx val="5"/>
          <c:order val="5"/>
          <c:tx>
            <c:v>Poids de corps</c:v>
          </c:tx>
          <c:spPr>
            <a:ln>
              <a:noFill/>
            </a:ln>
          </c:spPr>
          <c:marker>
            <c:symbol val="circle"/>
            <c:size val="7"/>
            <c:spPr>
              <a:solidFill>
                <a:srgbClr val="FF99FF"/>
              </a:solidFill>
              <a:ln cmpd="sng">
                <a:solidFill>
                  <a:srgbClr val="FF99FF"/>
                </a:solidFill>
              </a:ln>
            </c:spPr>
          </c:marker>
          <c:xVal>
            <c:numRef>
              <c:f>'DC séance légère'!$C$15:$EZ$15</c:f>
            </c:numRef>
          </c:xVal>
          <c:yVal>
            <c:numRef>
              <c:f>'DC séance légère'!$C$21:$EZ$21</c:f>
              <c:numCache/>
            </c:numRef>
          </c:yVal>
        </c:ser>
        <c:dLbls>
          <c:showLegendKey val="0"/>
          <c:showVal val="0"/>
          <c:showCatName val="0"/>
          <c:showSerName val="0"/>
          <c:showPercent val="0"/>
          <c:showBubbleSize val="0"/>
        </c:dLbls>
        <c:axId val="171275005"/>
        <c:axId val="2068288655"/>
      </c:scatterChart>
      <c:valAx>
        <c:axId val="17127500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MM/DD/YY" sourceLinked="0"/>
        <c:majorTickMark val="out"/>
        <c:minorTickMark val="none"/>
        <c:tickLblPos val="nextTo"/>
        <c:spPr>
          <a:ln/>
        </c:spPr>
        <c:txPr>
          <a:bodyPr/>
          <a:lstStyle/>
          <a:p>
            <a:pPr lvl="0">
              <a:defRPr b="0" i="0" sz="1000">
                <a:solidFill>
                  <a:srgbClr val="000000"/>
                </a:solidFill>
                <a:latin typeface="Arial"/>
              </a:defRPr>
            </a:pPr>
          </a:p>
        </c:txPr>
        <c:crossAx val="2068288655"/>
      </c:valAx>
      <c:valAx>
        <c:axId val="2068288655"/>
        <c:scaling>
          <c:orientation val="minMax"/>
          <c:min val="2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71275005"/>
        <c:majorUnit val="2.5"/>
        <c:minorUnit val="1.25"/>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DC serré</c:v>
          </c:tx>
          <c:spPr>
            <a:ln>
              <a:noFill/>
            </a:ln>
          </c:spPr>
          <c:marker>
            <c:symbol val="circle"/>
            <c:size val="7"/>
            <c:spPr>
              <a:solidFill>
                <a:srgbClr val="004586"/>
              </a:solidFill>
              <a:ln cmpd="sng">
                <a:solidFill>
                  <a:srgbClr val="004586"/>
                </a:solidFill>
              </a:ln>
            </c:spPr>
          </c:marker>
          <c:xVal>
            <c:numRef>
              <c:f>'DC variantes'!$D$19:$AE$19</c:f>
            </c:numRef>
          </c:xVal>
          <c:yVal>
            <c:numRef>
              <c:f>'DC variantes'!$D$20:$AE$20</c:f>
              <c:numCache/>
            </c:numRef>
          </c:yVal>
        </c:ser>
        <c:ser>
          <c:idx val="1"/>
          <c:order val="1"/>
          <c:tx>
            <c:v>DM</c:v>
          </c:tx>
          <c:spPr>
            <a:ln>
              <a:noFill/>
            </a:ln>
          </c:spPr>
          <c:marker>
            <c:symbol val="circle"/>
            <c:size val="7"/>
            <c:spPr>
              <a:solidFill>
                <a:srgbClr val="FF420E"/>
              </a:solidFill>
              <a:ln cmpd="sng">
                <a:solidFill>
                  <a:srgbClr val="FF420E"/>
                </a:solidFill>
              </a:ln>
            </c:spPr>
          </c:marker>
          <c:xVal>
            <c:numRef>
              <c:f>'DC variantes'!$D$19:$AE$19</c:f>
            </c:numRef>
          </c:xVal>
          <c:yVal>
            <c:numRef>
              <c:f>'DC variantes'!$D$21:$AE$21</c:f>
              <c:numCache/>
            </c:numRef>
          </c:yVal>
        </c:ser>
        <c:ser>
          <c:idx val="2"/>
          <c:order val="2"/>
          <c:tx>
            <c:v>DC 30°</c:v>
          </c:tx>
          <c:spPr>
            <a:ln>
              <a:noFill/>
            </a:ln>
          </c:spPr>
          <c:marker>
            <c:symbol val="circle"/>
            <c:size val="7"/>
            <c:spPr>
              <a:solidFill>
                <a:srgbClr val="FFD320"/>
              </a:solidFill>
              <a:ln cmpd="sng">
                <a:solidFill>
                  <a:srgbClr val="FFD320"/>
                </a:solidFill>
              </a:ln>
            </c:spPr>
          </c:marker>
          <c:xVal>
            <c:numRef>
              <c:f>'DC variantes'!$D$19:$AE$19</c:f>
            </c:numRef>
          </c:xVal>
          <c:yVal>
            <c:numRef>
              <c:f>'DC variantes'!$D$22:$AE$22</c:f>
              <c:numCache/>
            </c:numRef>
          </c:yVal>
        </c:ser>
        <c:ser>
          <c:idx val="3"/>
          <c:order val="3"/>
          <c:tx>
            <c:v>Nov/Int DC s</c:v>
          </c:tx>
          <c:spPr>
            <a:ln>
              <a:noFill/>
            </a:ln>
          </c:spPr>
          <c:marker>
            <c:symbol val="circle"/>
            <c:size val="2"/>
            <c:spPr>
              <a:solidFill>
                <a:srgbClr val="004586"/>
              </a:solidFill>
              <a:ln cmpd="sng">
                <a:solidFill>
                  <a:srgbClr val="004586"/>
                </a:solidFill>
              </a:ln>
            </c:spPr>
          </c:marker>
          <c:dPt>
            <c:idx val="25"/>
            <c:marker>
              <c:symbol val="none"/>
            </c:marker>
          </c:dPt>
          <c:xVal>
            <c:numRef>
              <c:f>'DC variantes'!$D$19:$AE$19</c:f>
            </c:numRef>
          </c:xVal>
          <c:yVal>
            <c:numRef>
              <c:f>'DC variantes'!$D$24:$AE$24</c:f>
              <c:numCache/>
            </c:numRef>
          </c:yVal>
        </c:ser>
        <c:ser>
          <c:idx val="4"/>
          <c:order val="4"/>
          <c:tx>
            <c:v>Nov/Int DM</c:v>
          </c:tx>
          <c:spPr>
            <a:ln>
              <a:noFill/>
            </a:ln>
          </c:spPr>
          <c:marker>
            <c:symbol val="circle"/>
            <c:size val="2"/>
            <c:spPr>
              <a:solidFill>
                <a:srgbClr val="FF420E"/>
              </a:solidFill>
              <a:ln cmpd="sng">
                <a:solidFill>
                  <a:srgbClr val="FF420E"/>
                </a:solidFill>
              </a:ln>
            </c:spPr>
          </c:marker>
          <c:xVal>
            <c:numRef>
              <c:f>'DC variantes'!$D$19:$AE$19</c:f>
            </c:numRef>
          </c:xVal>
          <c:yVal>
            <c:numRef>
              <c:f>'DC variantes'!$D$25:$AE$25</c:f>
              <c:numCache/>
            </c:numRef>
          </c:yVal>
        </c:ser>
        <c:ser>
          <c:idx val="5"/>
          <c:order val="5"/>
          <c:tx>
            <c:v>Nov/Int DC 30°</c:v>
          </c:tx>
          <c:spPr>
            <a:ln>
              <a:noFill/>
            </a:ln>
          </c:spPr>
          <c:marker>
            <c:symbol val="circle"/>
            <c:size val="2"/>
            <c:spPr>
              <a:solidFill>
                <a:srgbClr val="FFD320"/>
              </a:solidFill>
              <a:ln cmpd="sng">
                <a:solidFill>
                  <a:srgbClr val="FFD320"/>
                </a:solidFill>
              </a:ln>
            </c:spPr>
          </c:marker>
          <c:xVal>
            <c:numRef>
              <c:f>'DC variantes'!$D$19:$AE$19</c:f>
            </c:numRef>
          </c:xVal>
          <c:yVal>
            <c:numRef>
              <c:f>'DC variantes'!$D$26:$AE$26</c:f>
              <c:numCache/>
            </c:numRef>
          </c:yVal>
        </c:ser>
        <c:ser>
          <c:idx val="6"/>
          <c:order val="6"/>
          <c:tx>
            <c:v>Nov DC s /30°</c:v>
          </c:tx>
          <c:spPr>
            <a:ln>
              <a:noFill/>
            </a:ln>
          </c:spPr>
          <c:marker>
            <c:symbol val="circle"/>
            <c:size val="2"/>
            <c:spPr>
              <a:solidFill>
                <a:srgbClr val="004586"/>
              </a:solidFill>
              <a:ln cmpd="sng">
                <a:solidFill>
                  <a:srgbClr val="004586"/>
                </a:solidFill>
              </a:ln>
            </c:spPr>
          </c:marker>
          <c:xVal>
            <c:numRef>
              <c:f>'DC variantes'!$D$19:$AE$19</c:f>
            </c:numRef>
          </c:xVal>
          <c:yVal>
            <c:numRef>
              <c:f>'DC variantes'!$D$27:$AE$27</c:f>
              <c:numCache/>
            </c:numRef>
          </c:yVal>
        </c:ser>
        <c:ser>
          <c:idx val="7"/>
          <c:order val="7"/>
          <c:tx>
            <c:v>Nov DM</c:v>
          </c:tx>
          <c:spPr>
            <a:ln>
              <a:noFill/>
            </a:ln>
          </c:spPr>
          <c:marker>
            <c:symbol val="circle"/>
            <c:size val="2"/>
            <c:spPr>
              <a:solidFill>
                <a:srgbClr val="FF420E"/>
              </a:solidFill>
              <a:ln cmpd="sng">
                <a:solidFill>
                  <a:srgbClr val="FF420E"/>
                </a:solidFill>
              </a:ln>
            </c:spPr>
          </c:marker>
          <c:xVal>
            <c:numRef>
              <c:f>'DC variantes'!$D$19:$AE$19</c:f>
            </c:numRef>
          </c:xVal>
          <c:yVal>
            <c:numRef>
              <c:f>'DC variantes'!$D$28:$AE$28</c:f>
              <c:numCache/>
            </c:numRef>
          </c:yVal>
        </c:ser>
        <c:dLbls>
          <c:showLegendKey val="0"/>
          <c:showVal val="0"/>
          <c:showCatName val="0"/>
          <c:showSerName val="0"/>
          <c:showPercent val="0"/>
          <c:showBubbleSize val="0"/>
        </c:dLbls>
        <c:axId val="2008278223"/>
        <c:axId val="1484393329"/>
      </c:scatterChart>
      <c:valAx>
        <c:axId val="200827822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484393329"/>
      </c:valAx>
      <c:valAx>
        <c:axId val="1484393329"/>
        <c:scaling>
          <c:orientation val="minMax"/>
          <c:max val="70.0"/>
        </c:scaling>
        <c:delete val="0"/>
        <c:axPos val="l"/>
        <c:majorGridlines>
          <c:spPr>
            <a:ln>
              <a:solidFill>
                <a:srgbClr val="B7B7B7"/>
              </a:solidFill>
            </a:ln>
          </c:spPr>
        </c:majorGridlines>
        <c:title>
          <c:tx>
            <c:rich>
              <a:bodyPr/>
              <a:lstStyle/>
              <a:p>
                <a:pPr lvl="0">
                  <a:defRPr b="0" i="0" sz="900">
                    <a:solidFill>
                      <a:srgbClr val="000000"/>
                    </a:solidFill>
                    <a:latin typeface="Arial"/>
                  </a:defRPr>
                </a:pPr>
                <a:r>
                  <a:rPr b="0" i="0" sz="900">
                    <a:solidFill>
                      <a:srgbClr val="000000"/>
                    </a:solidFill>
                    <a:latin typeface="Arial"/>
                  </a:rPr>
                  <a:t>Est 1RM</a:t>
                </a:r>
              </a:p>
            </c:rich>
          </c:tx>
          <c:overlay val="0"/>
        </c:title>
        <c:numFmt formatCode="0" sourceLinked="0"/>
        <c:majorTickMark val="out"/>
        <c:minorTickMark val="none"/>
        <c:tickLblPos val="nextTo"/>
        <c:spPr>
          <a:ln/>
        </c:spPr>
        <c:txPr>
          <a:bodyPr/>
          <a:lstStyle/>
          <a:p>
            <a:pPr lvl="0">
              <a:defRPr b="0" i="0" sz="1000">
                <a:solidFill>
                  <a:srgbClr val="000000"/>
                </a:solidFill>
                <a:latin typeface="Arial"/>
              </a:defRPr>
            </a:pPr>
          </a:p>
        </c:txPr>
        <c:crossAx val="2008278223"/>
      </c:valAx>
    </c:plotArea>
    <c:legend>
      <c:legendPos val="r"/>
      <c:overlay val="0"/>
      <c:txPr>
        <a:bodyPr/>
        <a:lstStyle/>
        <a:p>
          <a:pPr lvl="0">
            <a:defRPr b="0" i="0" sz="1000">
              <a:solidFill>
                <a:srgbClr val="1A1A1A"/>
              </a:solidFill>
              <a:latin typeface="Arial"/>
            </a:defRPr>
          </a:pPr>
        </a:p>
      </c:txPr>
    </c:legend>
    <c:plotVisOnly val="1"/>
  </c:chart>
  <c:spPr>
    <a:solidFill>
      <a:srgbClr val="FFFFF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Barre 3rep</c:v>
          </c:tx>
          <c:spPr>
            <a:ln>
              <a:noFill/>
            </a:ln>
          </c:spPr>
          <c:marker>
            <c:symbol val="none"/>
          </c:marker>
          <c:xVal>
            <c:numRef>
              <c:f>'Max HalfSquat'!$D$9:$AD$9</c:f>
            </c:numRef>
          </c:xVal>
          <c:yVal>
            <c:numRef>
              <c:f>'Max HalfSquat'!$D$10:$AD$10</c:f>
              <c:numCache/>
            </c:numRef>
          </c:yVal>
        </c:ser>
        <c:ser>
          <c:idx val="1"/>
          <c:order val="1"/>
          <c:tx>
            <c:v>Barre 5rep</c:v>
          </c:tx>
          <c:spPr>
            <a:ln>
              <a:noFill/>
            </a:ln>
          </c:spPr>
          <c:marker>
            <c:symbol val="none"/>
          </c:marker>
          <c:xVal>
            <c:numRef>
              <c:f>'Max HalfSquat'!$D$9:$AD$9</c:f>
            </c:numRef>
          </c:xVal>
          <c:yVal>
            <c:numRef>
              <c:f>'Max HalfSquat'!$D$11:$AD$11</c:f>
              <c:numCache/>
            </c:numRef>
          </c:yVal>
        </c:ser>
        <c:ser>
          <c:idx val="2"/>
          <c:order val="2"/>
          <c:tx>
            <c:v>Barre 8rep</c:v>
          </c:tx>
          <c:spPr>
            <a:ln>
              <a:noFill/>
            </a:ln>
          </c:spPr>
          <c:marker>
            <c:symbol val="none"/>
          </c:marker>
          <c:xVal>
            <c:numRef>
              <c:f>'Max HalfSquat'!$D$9:$AD$9</c:f>
            </c:numRef>
          </c:xVal>
          <c:yVal>
            <c:numRef>
              <c:f>'Max HalfSquat'!$D$12:$AD$12</c:f>
              <c:numCache/>
            </c:numRef>
          </c:yVal>
        </c:ser>
        <c:ser>
          <c:idx val="3"/>
          <c:order val="3"/>
          <c:tx>
            <c:v>1RM 3rep</c:v>
          </c:tx>
          <c:spPr>
            <a:ln>
              <a:noFill/>
            </a:ln>
          </c:spPr>
          <c:marker>
            <c:symbol val="circle"/>
            <c:size val="2"/>
            <c:spPr>
              <a:solidFill>
                <a:srgbClr val="FF420E"/>
              </a:solidFill>
              <a:ln cmpd="sng">
                <a:solidFill>
                  <a:srgbClr val="FF420E"/>
                </a:solidFill>
              </a:ln>
            </c:spPr>
          </c:marker>
          <c:xVal>
            <c:numRef>
              <c:f>'Max HalfSquat'!$D$9:$AD$9</c:f>
            </c:numRef>
          </c:xVal>
          <c:yVal>
            <c:numRef>
              <c:f>'Max HalfSquat'!$D$13:$AD$13</c:f>
              <c:numCache/>
            </c:numRef>
          </c:yVal>
        </c:ser>
        <c:ser>
          <c:idx val="4"/>
          <c:order val="4"/>
          <c:tx>
            <c:v>1RM 5rep</c:v>
          </c:tx>
          <c:spPr>
            <a:ln>
              <a:noFill/>
            </a:ln>
          </c:spPr>
          <c:marker>
            <c:symbol val="circle"/>
            <c:size val="2"/>
            <c:spPr>
              <a:solidFill>
                <a:srgbClr val="FFD320"/>
              </a:solidFill>
              <a:ln cmpd="sng">
                <a:solidFill>
                  <a:srgbClr val="FFD320"/>
                </a:solidFill>
              </a:ln>
            </c:spPr>
          </c:marker>
          <c:xVal>
            <c:numRef>
              <c:f>'Max HalfSquat'!$D$9:$AD$9</c:f>
            </c:numRef>
          </c:xVal>
          <c:yVal>
            <c:numRef>
              <c:f>'Max HalfSquat'!$D$14:$AD$14</c:f>
              <c:numCache/>
            </c:numRef>
          </c:yVal>
        </c:ser>
        <c:ser>
          <c:idx val="5"/>
          <c:order val="5"/>
          <c:tx>
            <c:v>1RM 8rep</c:v>
          </c:tx>
          <c:spPr>
            <a:ln>
              <a:noFill/>
            </a:ln>
          </c:spPr>
          <c:marker>
            <c:symbol val="circle"/>
            <c:size val="2"/>
            <c:spPr>
              <a:solidFill>
                <a:srgbClr val="579D1C"/>
              </a:solidFill>
              <a:ln cmpd="sng">
                <a:solidFill>
                  <a:srgbClr val="579D1C"/>
                </a:solidFill>
              </a:ln>
            </c:spPr>
          </c:marker>
          <c:xVal>
            <c:numRef>
              <c:f>'Max HalfSquat'!$D$9:$AD$9</c:f>
            </c:numRef>
          </c:xVal>
          <c:yVal>
            <c:numRef>
              <c:f>'Max HalfSquat'!$D$15:$AD$15</c:f>
              <c:numCache/>
            </c:numRef>
          </c:yVal>
        </c:ser>
        <c:ser>
          <c:idx val="6"/>
          <c:order val="6"/>
          <c:tx>
            <c:v>Poids</c:v>
          </c:tx>
          <c:spPr>
            <a:ln>
              <a:noFill/>
            </a:ln>
          </c:spPr>
          <c:marker>
            <c:symbol val="circle"/>
            <c:size val="2"/>
            <c:spPr>
              <a:solidFill>
                <a:srgbClr val="E6B8AF"/>
              </a:solidFill>
              <a:ln cmpd="sng">
                <a:solidFill>
                  <a:srgbClr val="E6B8AF"/>
                </a:solidFill>
              </a:ln>
            </c:spPr>
          </c:marker>
          <c:xVal>
            <c:numRef>
              <c:f>'Max HalfSquat'!$D$9:$AD$9</c:f>
            </c:numRef>
          </c:xVal>
          <c:yVal>
            <c:numRef>
              <c:f>'Max HalfSquat'!$D$16:$AD$16</c:f>
              <c:numCache/>
            </c:numRef>
          </c:yVal>
        </c:ser>
        <c:ser>
          <c:idx val="7"/>
          <c:order val="7"/>
          <c:tx>
            <c:v>Lvl Beginner(0,75)</c:v>
          </c:tx>
          <c:spPr>
            <a:ln>
              <a:noFill/>
            </a:ln>
          </c:spPr>
          <c:marker>
            <c:symbol val="circle"/>
            <c:size val="2"/>
            <c:spPr>
              <a:solidFill>
                <a:srgbClr val="004586"/>
              </a:solidFill>
              <a:ln cmpd="sng">
                <a:solidFill>
                  <a:srgbClr val="004586"/>
                </a:solidFill>
              </a:ln>
            </c:spPr>
          </c:marker>
          <c:xVal>
            <c:numRef>
              <c:f>'Max HalfSquat'!$D$9:$AD$9</c:f>
            </c:numRef>
          </c:xVal>
          <c:yVal>
            <c:numRef>
              <c:f>'Max HalfSquat'!$D$17:$AD$17</c:f>
              <c:numCache/>
            </c:numRef>
          </c:yVal>
        </c:ser>
        <c:ser>
          <c:idx val="8"/>
          <c:order val="8"/>
          <c:tx>
            <c:v>Lvl Novice(1,25)</c:v>
          </c:tx>
          <c:spPr>
            <a:ln>
              <a:noFill/>
            </a:ln>
          </c:spPr>
          <c:marker>
            <c:symbol val="circle"/>
            <c:size val="2"/>
            <c:spPr>
              <a:solidFill>
                <a:srgbClr val="004586"/>
              </a:solidFill>
              <a:ln cmpd="sng">
                <a:solidFill>
                  <a:srgbClr val="004586"/>
                </a:solidFill>
              </a:ln>
            </c:spPr>
          </c:marker>
          <c:dPt>
            <c:idx val="24"/>
            <c:marker>
              <c:symbol val="none"/>
            </c:marker>
          </c:dPt>
          <c:xVal>
            <c:numRef>
              <c:f>'Max HalfSquat'!$D$9:$AD$9</c:f>
            </c:numRef>
          </c:xVal>
          <c:yVal>
            <c:numRef>
              <c:f>'Max HalfSquat'!$D$18:$AD$18</c:f>
              <c:numCache/>
            </c:numRef>
          </c:yVal>
        </c:ser>
        <c:dLbls>
          <c:showLegendKey val="0"/>
          <c:showVal val="0"/>
          <c:showCatName val="0"/>
          <c:showSerName val="0"/>
          <c:showPercent val="0"/>
          <c:showBubbleSize val="0"/>
        </c:dLbls>
        <c:axId val="959792111"/>
        <c:axId val="925689182"/>
      </c:scatterChart>
      <c:valAx>
        <c:axId val="959792111"/>
        <c:scaling>
          <c:orientation val="minMax"/>
          <c:min val="45488.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925689182"/>
      </c:valAx>
      <c:valAx>
        <c:axId val="925689182"/>
        <c:scaling>
          <c:orientation val="minMax"/>
          <c:min val="2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959792111"/>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strRef>
              <c:f>'Max Deadlift'!$A$7</c:f>
            </c:strRef>
          </c:tx>
          <c:spPr>
            <a:ln>
              <a:noFill/>
            </a:ln>
          </c:spPr>
          <c:marker>
            <c:symbol val="circle"/>
            <c:size val="2"/>
            <c:spPr>
              <a:solidFill>
                <a:schemeClr val="accent1"/>
              </a:solidFill>
              <a:ln cmpd="sng">
                <a:solidFill>
                  <a:schemeClr val="accent1"/>
                </a:solidFill>
              </a:ln>
            </c:spPr>
          </c:marker>
          <c:dPt>
            <c:idx val="18"/>
            <c:marker>
              <c:symbol val="none"/>
            </c:marker>
          </c:dPt>
          <c:xVal>
            <c:numRef>
              <c:f>'Max Deadlift'!$B$6:$AG$6</c:f>
            </c:numRef>
          </c:xVal>
          <c:yVal>
            <c:numRef>
              <c:f>'Max Deadlift'!$B$7:$AG$7</c:f>
              <c:numCache/>
            </c:numRef>
          </c:yVal>
        </c:ser>
        <c:ser>
          <c:idx val="1"/>
          <c:order val="1"/>
          <c:tx>
            <c:strRef>
              <c:f>'Max Deadlift'!$A$10</c:f>
            </c:strRef>
          </c:tx>
          <c:spPr>
            <a:ln>
              <a:noFill/>
            </a:ln>
          </c:spPr>
          <c:marker>
            <c:symbol val="circle"/>
            <c:size val="2"/>
            <c:spPr>
              <a:solidFill>
                <a:schemeClr val="accent2"/>
              </a:solidFill>
              <a:ln cmpd="sng">
                <a:solidFill>
                  <a:schemeClr val="accent2"/>
                </a:solidFill>
              </a:ln>
            </c:spPr>
          </c:marker>
          <c:dPt>
            <c:idx val="0"/>
            <c:marker>
              <c:symbol val="circle"/>
              <c:size val="2"/>
            </c:marker>
          </c:dPt>
          <c:dPt>
            <c:idx val="5"/>
            <c:marker>
              <c:symbol val="none"/>
            </c:marker>
          </c:dPt>
          <c:xVal>
            <c:numRef>
              <c:f>'Max Deadlift'!$B$6:$AG$6</c:f>
            </c:numRef>
          </c:xVal>
          <c:yVal>
            <c:numRef>
              <c:f>'Max Deadlift'!$B$10:$AG$10</c:f>
              <c:numCache/>
            </c:numRef>
          </c:yVal>
        </c:ser>
        <c:dLbls>
          <c:showLegendKey val="0"/>
          <c:showVal val="0"/>
          <c:showCatName val="0"/>
          <c:showSerName val="0"/>
          <c:showPercent val="0"/>
          <c:showBubbleSize val="0"/>
        </c:dLbls>
        <c:axId val="150656283"/>
        <c:axId val="434463977"/>
      </c:scatterChart>
      <c:valAx>
        <c:axId val="15065628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34463977"/>
      </c:valAx>
      <c:valAx>
        <c:axId val="434463977"/>
        <c:scaling>
          <c:orientation val="minMax"/>
          <c:max val="12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Lvl Novice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0656283"/>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28575">
              <a:solidFill>
                <a:srgbClr val="004586">
                  <a:alpha val="100000"/>
                </a:srgbClr>
              </a:solidFill>
            </a:ln>
          </c:spPr>
          <c:marker>
            <c:symbol val="none"/>
          </c:marker>
          <c:cat>
            <c:strRef>
              <c:f>'Dev classique ligne'!$B$11:$ET$11</c:f>
            </c:strRef>
          </c:cat>
          <c:val>
            <c:numRef>
              <c:f>'Dev classique ligne'!$B$12:$ET$12</c:f>
              <c:numCache/>
            </c:numRef>
          </c:val>
          <c:smooth val="0"/>
        </c:ser>
        <c:axId val="623390191"/>
        <c:axId val="881392140"/>
      </c:lineChart>
      <c:catAx>
        <c:axId val="62339019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881392140"/>
      </c:catAx>
      <c:valAx>
        <c:axId val="88139214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623390191"/>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28024292291116"/>
          <c:y val="0.348721355031551"/>
          <c:w val="0.770080321285141"/>
          <c:h val="0.545333776154102"/>
        </c:manualLayout>
      </c:layout>
      <c:lineChart>
        <c:varyColors val="0"/>
        <c:ser>
          <c:idx val="0"/>
          <c:order val="0"/>
          <c:spPr>
            <a:ln cmpd="sng" w="28575">
              <a:solidFill>
                <a:srgbClr val="000000">
                  <a:alpha val="0"/>
                </a:srgbClr>
              </a:solidFill>
            </a:ln>
          </c:spPr>
          <c:marker>
            <c:symbol val="circle"/>
            <c:size val="3"/>
            <c:spPr>
              <a:solidFill>
                <a:srgbClr val="000000">
                  <a:alpha val="0"/>
                </a:srgbClr>
              </a:solidFill>
              <a:ln cmpd="sng">
                <a:solidFill>
                  <a:srgbClr val="000000">
                    <a:alpha val="0"/>
                  </a:srgbClr>
                </a:solidFill>
              </a:ln>
            </c:spPr>
          </c:marker>
          <c:cat>
            <c:strRef>
              <c:f>'Dev classique ligne'!$B$11:$FK$11</c:f>
            </c:strRef>
          </c:cat>
          <c:val>
            <c:numRef>
              <c:f>'Dev classique ligne'!$B$12:$FK$12</c:f>
              <c:numCache/>
            </c:numRef>
          </c:val>
          <c:smooth val="0"/>
        </c:ser>
        <c:axId val="31906027"/>
        <c:axId val="1231946108"/>
      </c:lineChart>
      <c:catAx>
        <c:axId val="3190602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1231946108"/>
      </c:catAx>
      <c:valAx>
        <c:axId val="1231946108"/>
        <c:scaling>
          <c:orientation val="minMax"/>
          <c:min val="30.0"/>
        </c:scaling>
        <c:delete val="0"/>
        <c:axPos val="l"/>
        <c:majorGridlines>
          <c:spPr>
            <a:ln>
              <a:solidFill>
                <a:srgbClr val="B7B7B7"/>
              </a:solidFill>
            </a:ln>
          </c:spPr>
        </c:majorGridlines>
        <c:title>
          <c:tx>
            <c:rich>
              <a:bodyPr/>
              <a:lstStyle/>
              <a:p>
                <a:pPr lvl="0">
                  <a:defRPr b="0" i="0" sz="900">
                    <a:solidFill>
                      <a:srgbClr val="000000"/>
                    </a:solidFill>
                    <a:latin typeface="Arial"/>
                  </a:defRPr>
                </a:pPr>
                <a:r>
                  <a:rPr b="0" i="0" sz="900">
                    <a:solidFill>
                      <a:srgbClr val="000000"/>
                    </a:solidFill>
                    <a:latin typeface="Arial"/>
                  </a:rPr>
                  <a:t>One-rep estimé</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31906027"/>
      </c:valAx>
    </c:plotArea>
    <c:legend>
      <c:legendPos val="r"/>
      <c:overlay val="0"/>
      <c:txPr>
        <a:bodyPr/>
        <a:lstStyle/>
        <a:p>
          <a:pPr lvl="0">
            <a:defRPr b="0" i="0" sz="1000">
              <a:solidFill>
                <a:srgbClr val="000000"/>
              </a:solidFill>
              <a:latin typeface="Arial"/>
            </a:defRPr>
          </a:pPr>
        </a:p>
      </c:txPr>
    </c:legend>
    <c:plotVisOnly val="1"/>
  </c:chart>
  <c:spPr>
    <a:solidFill>
      <a:srgbClr val="EEEEEE"/>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Court</c:v>
          </c:tx>
          <c:spPr>
            <a:ln cmpd="sng" w="19050">
              <a:solidFill>
                <a:srgbClr val="C5000B">
                  <a:alpha val="100000"/>
                </a:srgbClr>
              </a:solidFill>
            </a:ln>
          </c:spPr>
          <c:marker>
            <c:symbol val="circle"/>
            <c:size val="5"/>
            <c:spPr>
              <a:solidFill>
                <a:srgbClr val="C5000B">
                  <a:alpha val="100000"/>
                </a:srgbClr>
              </a:solidFill>
              <a:ln cmpd="sng">
                <a:solidFill>
                  <a:srgbClr val="C5000B">
                    <a:alpha val="100000"/>
                  </a:srgbClr>
                </a:solidFill>
              </a:ln>
            </c:spPr>
          </c:marker>
          <c:cat>
            <c:strRef>
              <c:f>'Old Séance lourde'!$B$16:$AM$16</c:f>
            </c:strRef>
          </c:cat>
          <c:val>
            <c:numRef>
              <c:f>'Old Séance lourde'!$B$18:$AN$18</c:f>
              <c:numCache/>
            </c:numRef>
          </c:val>
          <c:smooth val="0"/>
        </c:ser>
        <c:ser>
          <c:idx val="1"/>
          <c:order val="1"/>
          <c:tx>
            <c:v>Moyen/55k</c:v>
          </c:tx>
          <c:spPr>
            <a:ln cmpd="sng" w="19050">
              <a:solidFill>
                <a:srgbClr val="FF950E">
                  <a:alpha val="100000"/>
                </a:srgbClr>
              </a:solidFill>
            </a:ln>
          </c:spPr>
          <c:marker>
            <c:symbol val="circle"/>
            <c:size val="5"/>
            <c:spPr>
              <a:solidFill>
                <a:srgbClr val="FF950E">
                  <a:alpha val="100000"/>
                </a:srgbClr>
              </a:solidFill>
              <a:ln cmpd="sng">
                <a:solidFill>
                  <a:srgbClr val="FF950E">
                    <a:alpha val="100000"/>
                  </a:srgbClr>
                </a:solidFill>
              </a:ln>
            </c:spPr>
          </c:marker>
          <c:cat>
            <c:strRef>
              <c:f>'Old Séance lourde'!$B$16:$AM$16</c:f>
            </c:strRef>
          </c:cat>
          <c:val>
            <c:numRef>
              <c:f>'Old Séance lourde'!$B$19:$AN$19</c:f>
              <c:numCache/>
            </c:numRef>
          </c:val>
          <c:smooth val="0"/>
        </c:ser>
        <c:ser>
          <c:idx val="2"/>
          <c:order val="2"/>
          <c:tx>
            <c:v>Long/50k</c:v>
          </c:tx>
          <c:spPr>
            <a:ln cmpd="sng" w="19050">
              <a:solidFill>
                <a:srgbClr val="579D1C">
                  <a:alpha val="100000"/>
                </a:srgbClr>
              </a:solidFill>
            </a:ln>
          </c:spPr>
          <c:marker>
            <c:symbol val="circle"/>
            <c:size val="5"/>
            <c:spPr>
              <a:solidFill>
                <a:srgbClr val="579D1C">
                  <a:alpha val="100000"/>
                </a:srgbClr>
              </a:solidFill>
              <a:ln cmpd="sng">
                <a:solidFill>
                  <a:srgbClr val="579D1C">
                    <a:alpha val="100000"/>
                  </a:srgbClr>
                </a:solidFill>
              </a:ln>
            </c:spPr>
          </c:marker>
          <c:cat>
            <c:strRef>
              <c:f>'Old Séance lourde'!$B$16:$AM$16</c:f>
            </c:strRef>
          </c:cat>
          <c:val>
            <c:numRef>
              <c:f>'Old Séance lourde'!$B$20:$AN$20</c:f>
              <c:numCache/>
            </c:numRef>
          </c:val>
          <c:smooth val="0"/>
        </c:ser>
        <c:ser>
          <c:idx val="3"/>
          <c:order val="3"/>
          <c:tx>
            <c:v>Max1 semaine</c:v>
          </c:tx>
          <c:spPr>
            <a:ln cmpd="sng" w="19050">
              <a:solidFill>
                <a:srgbClr val="660066">
                  <a:alpha val="100000"/>
                </a:srgbClr>
              </a:solidFill>
            </a:ln>
          </c:spPr>
          <c:marker>
            <c:symbol val="circle"/>
            <c:size val="5"/>
            <c:spPr>
              <a:solidFill>
                <a:srgbClr val="660066">
                  <a:alpha val="100000"/>
                </a:srgbClr>
              </a:solidFill>
              <a:ln cmpd="sng">
                <a:solidFill>
                  <a:srgbClr val="660066">
                    <a:alpha val="100000"/>
                  </a:srgbClr>
                </a:solidFill>
              </a:ln>
            </c:spPr>
          </c:marker>
          <c:cat>
            <c:strRef>
              <c:f>'Old Séance lourde'!$B$16:$AM$16</c:f>
            </c:strRef>
          </c:cat>
          <c:val>
            <c:numRef>
              <c:f>'Old Séance lourde'!$B$17:$AN$17</c:f>
              <c:numCache/>
            </c:numRef>
          </c:val>
          <c:smooth val="0"/>
        </c:ser>
        <c:ser>
          <c:idx val="4"/>
          <c:order val="4"/>
          <c:tx>
            <c:v>Paused</c:v>
          </c:tx>
          <c:spPr>
            <a:ln cmpd="sng" w="19050">
              <a:solidFill>
                <a:srgbClr val="808080">
                  <a:alpha val="100000"/>
                </a:srgbClr>
              </a:solidFill>
            </a:ln>
          </c:spPr>
          <c:marker>
            <c:symbol val="circle"/>
            <c:size val="5"/>
            <c:spPr>
              <a:solidFill>
                <a:srgbClr val="808080">
                  <a:alpha val="100000"/>
                </a:srgbClr>
              </a:solidFill>
              <a:ln cmpd="sng">
                <a:solidFill>
                  <a:srgbClr val="808080">
                    <a:alpha val="100000"/>
                  </a:srgbClr>
                </a:solidFill>
              </a:ln>
            </c:spPr>
          </c:marker>
          <c:cat>
            <c:strRef>
              <c:f>'Old Séance lourde'!$B$16:$AM$16</c:f>
            </c:strRef>
          </c:cat>
          <c:val>
            <c:numRef>
              <c:f>'Old Séance lourde'!$B$21:$AN$21</c:f>
              <c:numCache/>
            </c:numRef>
          </c:val>
          <c:smooth val="0"/>
        </c:ser>
        <c:axId val="2081955388"/>
        <c:axId val="1049404713"/>
      </c:lineChart>
      <c:catAx>
        <c:axId val="208195538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3360000"/>
          <a:lstStyle/>
          <a:p>
            <a:pPr lvl="0">
              <a:defRPr b="0" i="0" sz="1000">
                <a:solidFill>
                  <a:srgbClr val="000000"/>
                </a:solidFill>
                <a:latin typeface="Arial"/>
              </a:defRPr>
            </a:pPr>
          </a:p>
        </c:txPr>
        <c:crossAx val="1049404713"/>
      </c:catAx>
      <c:valAx>
        <c:axId val="1049404713"/>
        <c:scaling>
          <c:orientation val="minMax"/>
          <c:min val="58.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2081955388"/>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DC15 max</c:v>
          </c:tx>
          <c:spPr>
            <a:ln>
              <a:noFill/>
            </a:ln>
          </c:spPr>
          <c:marker>
            <c:symbol val="circle"/>
            <c:size val="7"/>
            <c:spPr>
              <a:solidFill>
                <a:srgbClr val="004586"/>
              </a:solidFill>
              <a:ln cmpd="sng">
                <a:solidFill>
                  <a:srgbClr val="004586"/>
                </a:solidFill>
              </a:ln>
            </c:spPr>
          </c:marker>
          <c:xVal>
            <c:numRef>
              <c:f>'Old DC séance légère'!$B$12:$AB$12</c:f>
            </c:numRef>
          </c:xVal>
          <c:yVal>
            <c:numRef>
              <c:f>'Old DC séance légère'!$B$13:$AB$13</c:f>
              <c:numCache/>
            </c:numRef>
          </c:yVal>
        </c:ser>
        <c:ser>
          <c:idx val="1"/>
          <c:order val="1"/>
          <c:tx>
            <c:v>DC max</c:v>
          </c:tx>
          <c:spPr>
            <a:ln>
              <a:noFill/>
            </a:ln>
          </c:spPr>
          <c:marker>
            <c:symbol val="circle"/>
            <c:size val="7"/>
            <c:spPr>
              <a:solidFill>
                <a:srgbClr val="FF420E"/>
              </a:solidFill>
              <a:ln cmpd="sng">
                <a:solidFill>
                  <a:srgbClr val="FF420E"/>
                </a:solidFill>
              </a:ln>
            </c:spPr>
          </c:marker>
          <c:xVal>
            <c:numRef>
              <c:f>'Old DC séance légère'!$B$12:$AB$12</c:f>
            </c:numRef>
          </c:xVal>
          <c:yVal>
            <c:numRef>
              <c:f>'Old DC séance légère'!$B$14:$AB$14</c:f>
              <c:numCache/>
            </c:numRef>
          </c:yVal>
        </c:ser>
        <c:ser>
          <c:idx val="2"/>
          <c:order val="2"/>
          <c:tx>
            <c:v>DC15 min</c:v>
          </c:tx>
          <c:spPr>
            <a:ln>
              <a:noFill/>
            </a:ln>
          </c:spPr>
          <c:marker>
            <c:symbol val="circle"/>
            <c:size val="7"/>
            <c:spPr>
              <a:solidFill>
                <a:srgbClr val="004586"/>
              </a:solidFill>
              <a:ln cmpd="sng">
                <a:solidFill>
                  <a:srgbClr val="004586"/>
                </a:solidFill>
              </a:ln>
            </c:spPr>
          </c:marker>
          <c:xVal>
            <c:numRef>
              <c:f>'Old DC séance légère'!$B$12:$AB$12</c:f>
            </c:numRef>
          </c:xVal>
          <c:yVal>
            <c:numRef>
              <c:f>'Old DC séance légère'!$B$15:$AB$15</c:f>
              <c:numCache/>
            </c:numRef>
          </c:yVal>
        </c:ser>
        <c:ser>
          <c:idx val="3"/>
          <c:order val="3"/>
          <c:tx>
            <c:v>DC min</c:v>
          </c:tx>
          <c:spPr>
            <a:ln>
              <a:noFill/>
            </a:ln>
          </c:spPr>
          <c:marker>
            <c:symbol val="circle"/>
            <c:size val="7"/>
            <c:spPr>
              <a:solidFill>
                <a:srgbClr val="FF420E"/>
              </a:solidFill>
              <a:ln cmpd="sng">
                <a:solidFill>
                  <a:srgbClr val="FF420E"/>
                </a:solidFill>
              </a:ln>
            </c:spPr>
          </c:marker>
          <c:xVal>
            <c:numRef>
              <c:f>'Old DC séance légère'!$B$12:$AB$12</c:f>
            </c:numRef>
          </c:xVal>
          <c:yVal>
            <c:numRef>
              <c:f>'Old DC séance légère'!$B$16:$AB$16</c:f>
              <c:numCache/>
            </c:numRef>
          </c:yVal>
        </c:ser>
        <c:ser>
          <c:idx val="4"/>
          <c:order val="4"/>
          <c:tx>
            <c:v>Poids de corps</c:v>
          </c:tx>
          <c:spPr>
            <a:ln>
              <a:noFill/>
            </a:ln>
          </c:spPr>
          <c:marker>
            <c:symbol val="circle"/>
            <c:size val="7"/>
            <c:spPr>
              <a:solidFill>
                <a:srgbClr val="99CCFF"/>
              </a:solidFill>
              <a:ln cmpd="sng">
                <a:solidFill>
                  <a:srgbClr val="99CCFF"/>
                </a:solidFill>
              </a:ln>
            </c:spPr>
          </c:marker>
          <c:xVal>
            <c:numRef>
              <c:f>'Old DC séance légère'!$B$12:$AB$12</c:f>
            </c:numRef>
          </c:xVal>
          <c:yVal>
            <c:numRef>
              <c:f>'Old DC séance légère'!$B$18:$AB$18</c:f>
              <c:numCache/>
            </c:numRef>
          </c:yVal>
        </c:ser>
        <c:dLbls>
          <c:showLegendKey val="0"/>
          <c:showVal val="0"/>
          <c:showCatName val="0"/>
          <c:showSerName val="0"/>
          <c:showPercent val="0"/>
          <c:showBubbleSize val="0"/>
        </c:dLbls>
        <c:axId val="2062148190"/>
        <c:axId val="323652166"/>
      </c:scatterChart>
      <c:valAx>
        <c:axId val="2062148190"/>
        <c:scaling>
          <c:orientation val="minMax"/>
          <c:min val="45292.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323652166"/>
      </c:valAx>
      <c:valAx>
        <c:axId val="323652166"/>
        <c:scaling>
          <c:orientation val="minMax"/>
          <c:min val="5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2062148190"/>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Bryzcki</c:v>
          </c:tx>
          <c:spPr>
            <a:ln cmpd="sng" w="19050">
              <a:solidFill>
                <a:srgbClr val="004586">
                  <a:alpha val="100000"/>
                </a:srgbClr>
              </a:solidFill>
            </a:ln>
          </c:spPr>
          <c:marker>
            <c:symbol val="none"/>
          </c:marker>
          <c:cat>
            <c:strRef>
              <c:f>'Courbes 1RM'!$B$3:$B$22</c:f>
            </c:strRef>
          </c:cat>
          <c:val>
            <c:numRef>
              <c:f>'Courbes 1RM'!$C$3:$C$22</c:f>
              <c:numCache/>
            </c:numRef>
          </c:val>
          <c:smooth val="0"/>
        </c:ser>
        <c:ser>
          <c:idx val="1"/>
          <c:order val="1"/>
          <c:tx>
            <c:v>Str Lvl(50)</c:v>
          </c:tx>
          <c:spPr>
            <a:ln cmpd="sng" w="19050">
              <a:solidFill>
                <a:srgbClr val="660066">
                  <a:alpha val="100000"/>
                </a:srgbClr>
              </a:solidFill>
            </a:ln>
          </c:spPr>
          <c:marker>
            <c:symbol val="none"/>
          </c:marker>
          <c:cat>
            <c:strRef>
              <c:f>'Courbes 1RM'!$B$3:$B$22</c:f>
            </c:strRef>
          </c:cat>
          <c:val>
            <c:numRef>
              <c:f>'Courbes 1RM'!$K$3:$K$22</c:f>
              <c:numCache/>
            </c:numRef>
          </c:val>
          <c:smooth val="0"/>
        </c:ser>
        <c:ser>
          <c:idx val="2"/>
          <c:order val="2"/>
          <c:tx>
            <c:v>Ep/Lo</c:v>
          </c:tx>
          <c:spPr>
            <a:ln cmpd="sng" w="19050">
              <a:solidFill>
                <a:srgbClr val="314004">
                  <a:alpha val="100000"/>
                </a:srgbClr>
              </a:solidFill>
            </a:ln>
          </c:spPr>
          <c:marker>
            <c:symbol val="none"/>
          </c:marker>
          <c:cat>
            <c:strRef>
              <c:f>'Courbes 1RM'!$B$3:$B$22</c:f>
            </c:strRef>
          </c:cat>
          <c:val>
            <c:numRef>
              <c:f>'Courbes 1RM'!$J$3:$J$22</c:f>
              <c:numCache/>
            </c:numRef>
          </c:val>
          <c:smooth val="0"/>
        </c:ser>
        <c:ser>
          <c:idx val="3"/>
          <c:order val="3"/>
          <c:tx>
            <c:v>Br/Lo</c:v>
          </c:tx>
          <c:spPr>
            <a:ln cmpd="sng" w="19050">
              <a:solidFill>
                <a:srgbClr val="83CAFF">
                  <a:alpha val="100000"/>
                </a:srgbClr>
              </a:solidFill>
            </a:ln>
          </c:spPr>
          <c:marker>
            <c:symbol val="none"/>
          </c:marker>
          <c:cat>
            <c:strRef>
              <c:f>'Courbes 1RM'!$B$3:$B$22</c:f>
            </c:strRef>
          </c:cat>
          <c:val>
            <c:numRef>
              <c:f>'Courbes 1RM'!$I$3:$I$22</c:f>
              <c:numCache/>
            </c:numRef>
          </c:val>
          <c:smooth val="0"/>
        </c:ser>
        <c:ser>
          <c:idx val="4"/>
          <c:order val="4"/>
          <c:tx>
            <c:v>Epley</c:v>
          </c:tx>
          <c:spPr>
            <a:ln cmpd="sng" w="19050">
              <a:solidFill>
                <a:srgbClr val="66CC99">
                  <a:alpha val="100000"/>
                </a:srgbClr>
              </a:solidFill>
            </a:ln>
          </c:spPr>
          <c:marker>
            <c:symbol val="none"/>
          </c:marker>
          <c:cat>
            <c:strRef>
              <c:f>'Courbes 1RM'!$B$3:$B$22</c:f>
            </c:strRef>
          </c:cat>
          <c:val>
            <c:numRef>
              <c:f>'Courbes 1RM'!$D$3:$D$22</c:f>
              <c:numCache/>
            </c:numRef>
          </c:val>
          <c:smooth val="0"/>
        </c:ser>
        <c:ser>
          <c:idx val="5"/>
          <c:order val="5"/>
          <c:tx>
            <c:v>Lander</c:v>
          </c:tx>
          <c:spPr>
            <a:ln cmpd="sng" w="19050">
              <a:solidFill>
                <a:srgbClr val="FFD320">
                  <a:alpha val="100000"/>
                </a:srgbClr>
              </a:solidFill>
            </a:ln>
          </c:spPr>
          <c:marker>
            <c:symbol val="none"/>
          </c:marker>
          <c:cat>
            <c:strRef>
              <c:f>'Courbes 1RM'!$B$3:$B$22</c:f>
            </c:strRef>
          </c:cat>
          <c:val>
            <c:numRef>
              <c:f>'Courbes 1RM'!$E$3:$E$22</c:f>
              <c:numCache/>
            </c:numRef>
          </c:val>
          <c:smooth val="0"/>
        </c:ser>
        <c:ser>
          <c:idx val="6"/>
          <c:order val="6"/>
          <c:tx>
            <c:v>Lombardi</c:v>
          </c:tx>
          <c:spPr>
            <a:ln cmpd="sng" w="19050">
              <a:solidFill>
                <a:srgbClr val="579D1C">
                  <a:alpha val="100000"/>
                </a:srgbClr>
              </a:solidFill>
            </a:ln>
          </c:spPr>
          <c:marker>
            <c:symbol val="none"/>
          </c:marker>
          <c:cat>
            <c:strRef>
              <c:f>'Courbes 1RM'!$B$3:$B$22</c:f>
            </c:strRef>
          </c:cat>
          <c:val>
            <c:numRef>
              <c:f>'Courbes 1RM'!$F$3:$F$22</c:f>
              <c:numCache/>
            </c:numRef>
          </c:val>
          <c:smooth val="0"/>
        </c:ser>
        <c:ser>
          <c:idx val="7"/>
          <c:order val="7"/>
          <c:tx>
            <c:v>O'Connor</c:v>
          </c:tx>
          <c:spPr>
            <a:ln cmpd="sng" w="19050">
              <a:solidFill>
                <a:srgbClr val="7E0021">
                  <a:alpha val="100000"/>
                </a:srgbClr>
              </a:solidFill>
            </a:ln>
          </c:spPr>
          <c:marker>
            <c:symbol val="none"/>
          </c:marker>
          <c:cat>
            <c:strRef>
              <c:f>'Courbes 1RM'!$B$3:$B$22</c:f>
            </c:strRef>
          </c:cat>
          <c:val>
            <c:numRef>
              <c:f>'Courbes 1RM'!$G$3:$G$22</c:f>
              <c:numCache/>
            </c:numRef>
          </c:val>
          <c:smooth val="0"/>
        </c:ser>
        <c:axId val="339549696"/>
        <c:axId val="1652483356"/>
      </c:lineChart>
      <c:catAx>
        <c:axId val="33954969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1652483356"/>
      </c:catAx>
      <c:valAx>
        <c:axId val="1652483356"/>
        <c:scaling>
          <c:orientation val="minMax"/>
          <c:max val="8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339549696"/>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9.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276225</xdr:colOff>
      <xdr:row>23</xdr:row>
      <xdr:rowOff>9525</xdr:rowOff>
    </xdr:from>
    <xdr:ext cx="7105650" cy="385762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26</xdr:col>
      <xdr:colOff>85725</xdr:colOff>
      <xdr:row>25</xdr:row>
      <xdr:rowOff>0</xdr:rowOff>
    </xdr:from>
    <xdr:ext cx="6772275" cy="3209925"/>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108</xdr:col>
      <xdr:colOff>381000</xdr:colOff>
      <xdr:row>21</xdr:row>
      <xdr:rowOff>38100</xdr:rowOff>
    </xdr:from>
    <xdr:ext cx="19011900" cy="4953000"/>
    <xdr:graphicFrame>
      <xdr:nvGraphicFramePr>
        <xdr:cNvPr id="3" name="Chart 3"/>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666750</xdr:colOff>
      <xdr:row>13</xdr:row>
      <xdr:rowOff>142875</xdr:rowOff>
    </xdr:from>
    <xdr:ext cx="6324600" cy="4171950"/>
    <xdr:graphicFrame>
      <xdr:nvGraphicFramePr>
        <xdr:cNvPr id="4" name="Chart 4"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19050</xdr:colOff>
      <xdr:row>19</xdr:row>
      <xdr:rowOff>38100</xdr:rowOff>
    </xdr:from>
    <xdr:ext cx="4686300" cy="3267075"/>
    <xdr:graphicFrame>
      <xdr:nvGraphicFramePr>
        <xdr:cNvPr id="5" name="Chart 5"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38100</xdr:colOff>
      <xdr:row>15</xdr:row>
      <xdr:rowOff>142875</xdr:rowOff>
    </xdr:from>
    <xdr:ext cx="7134225" cy="4533900"/>
    <xdr:graphicFrame>
      <xdr:nvGraphicFramePr>
        <xdr:cNvPr id="6" name="Chart 6"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138</xdr:col>
      <xdr:colOff>85725</xdr:colOff>
      <xdr:row>13</xdr:row>
      <xdr:rowOff>142875</xdr:rowOff>
    </xdr:from>
    <xdr:ext cx="2571750" cy="3238500"/>
    <xdr:graphicFrame>
      <xdr:nvGraphicFramePr>
        <xdr:cNvPr id="7" name="Chart 7"/>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28575</xdr:colOff>
      <xdr:row>21</xdr:row>
      <xdr:rowOff>76200</xdr:rowOff>
    </xdr:from>
    <xdr:ext cx="15954375" cy="3238500"/>
    <xdr:graphicFrame>
      <xdr:nvGraphicFramePr>
        <xdr:cNvPr id="8" name="Chart 8"/>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24</xdr:row>
      <xdr:rowOff>142875</xdr:rowOff>
    </xdr:from>
    <xdr:ext cx="7105650" cy="3238500"/>
    <xdr:graphicFrame>
      <xdr:nvGraphicFramePr>
        <xdr:cNvPr id="9" name="Chart 9"/>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180975</xdr:colOff>
      <xdr:row>19</xdr:row>
      <xdr:rowOff>95250</xdr:rowOff>
    </xdr:from>
    <xdr:ext cx="8839200" cy="4657725"/>
    <xdr:graphicFrame>
      <xdr:nvGraphicFramePr>
        <xdr:cNvPr id="10" name="Chart 10"/>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552450</xdr:colOff>
      <xdr:row>4</xdr:row>
      <xdr:rowOff>0</xdr:rowOff>
    </xdr:from>
    <xdr:ext cx="8982075" cy="5610225"/>
    <xdr:graphicFrame>
      <xdr:nvGraphicFramePr>
        <xdr:cNvPr id="11" name="Chart 1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18.0"/>
    <col customWidth="1" min="2" max="9" width="6.13"/>
    <col customWidth="1" min="10" max="10" width="6.63"/>
    <col customWidth="1" min="11" max="28" width="6.13"/>
    <col customWidth="1" min="29" max="29" width="8.13"/>
    <col customWidth="1" min="30" max="33" width="6.13"/>
    <col customWidth="1" min="34" max="34" width="7.13"/>
    <col customWidth="1" min="35" max="35" width="12.75"/>
    <col customWidth="1" min="36" max="36" width="8.13"/>
    <col customWidth="1" min="37" max="37" width="9.13"/>
    <col customWidth="1" min="38" max="39" width="7.13"/>
    <col customWidth="1" min="40" max="44" width="8.63"/>
  </cols>
  <sheetData>
    <row r="1" ht="12.75" customHeight="1">
      <c r="A1" s="1" t="s">
        <v>0</v>
      </c>
      <c r="B1" s="2"/>
      <c r="C1" s="2"/>
      <c r="D1" s="2"/>
      <c r="E1" s="2"/>
      <c r="F1" s="2"/>
      <c r="G1" s="2"/>
      <c r="H1" s="2"/>
      <c r="J1" s="3" t="s">
        <v>1</v>
      </c>
      <c r="O1" s="3" t="s">
        <v>2</v>
      </c>
      <c r="P1" s="3" t="s">
        <v>2</v>
      </c>
      <c r="Q1" s="3" t="s">
        <v>2</v>
      </c>
      <c r="R1" s="3" t="s">
        <v>2</v>
      </c>
      <c r="U1" s="3" t="s">
        <v>1</v>
      </c>
      <c r="Z1" s="3" t="s">
        <v>2</v>
      </c>
      <c r="AA1" s="3" t="s">
        <v>2</v>
      </c>
      <c r="AB1" s="3" t="s">
        <v>2</v>
      </c>
      <c r="AC1" s="3" t="s">
        <v>2</v>
      </c>
      <c r="AJ1" s="3" t="s">
        <v>1</v>
      </c>
      <c r="AK1" s="3" t="s">
        <v>1</v>
      </c>
      <c r="AQ1" s="3" t="s">
        <v>1</v>
      </c>
      <c r="AR1" s="3" t="s">
        <v>1</v>
      </c>
    </row>
    <row r="2" ht="12.75" customHeight="1">
      <c r="A2" s="4"/>
      <c r="B2" s="5">
        <v>45304.0</v>
      </c>
      <c r="C2" s="5">
        <v>45310.0</v>
      </c>
      <c r="D2" s="5">
        <v>45317.0</v>
      </c>
      <c r="E2" s="5">
        <v>45324.0</v>
      </c>
      <c r="F2" s="5">
        <v>45331.0</v>
      </c>
      <c r="G2" s="5">
        <v>45338.0</v>
      </c>
      <c r="H2" s="5">
        <v>45345.0</v>
      </c>
      <c r="I2" s="5">
        <v>45359.0</v>
      </c>
      <c r="J2" s="5">
        <v>45365.0</v>
      </c>
      <c r="K2" s="5">
        <v>45373.0</v>
      </c>
      <c r="L2" s="5">
        <v>45380.0</v>
      </c>
      <c r="M2" s="5">
        <v>45387.0</v>
      </c>
      <c r="N2" s="5">
        <v>45394.0</v>
      </c>
      <c r="O2" s="5">
        <v>45401.0</v>
      </c>
      <c r="P2" s="5">
        <v>45408.0</v>
      </c>
      <c r="Q2" s="5">
        <v>45415.0</v>
      </c>
      <c r="R2" s="5">
        <v>45422.0</v>
      </c>
      <c r="S2" s="5">
        <v>45429.0</v>
      </c>
      <c r="T2" s="5">
        <v>45436.0</v>
      </c>
      <c r="U2" s="5">
        <v>45443.0</v>
      </c>
      <c r="V2" s="5">
        <v>45450.0</v>
      </c>
      <c r="W2" s="5">
        <v>45457.0</v>
      </c>
      <c r="X2" s="5">
        <v>45464.0</v>
      </c>
      <c r="Y2" s="5">
        <v>45471.0</v>
      </c>
      <c r="Z2" s="5">
        <v>45478.0</v>
      </c>
      <c r="AA2" s="5">
        <v>45485.0</v>
      </c>
      <c r="AB2" s="5">
        <v>45492.0</v>
      </c>
      <c r="AC2" s="5">
        <v>45499.0</v>
      </c>
      <c r="AD2" s="5">
        <v>45506.0</v>
      </c>
      <c r="AE2" s="5">
        <v>45513.0</v>
      </c>
      <c r="AF2" s="5">
        <v>45520.0</v>
      </c>
      <c r="AG2" s="5">
        <v>45527.0</v>
      </c>
      <c r="AH2" s="5">
        <v>45534.0</v>
      </c>
      <c r="AI2" s="5">
        <v>45541.0</v>
      </c>
      <c r="AJ2" s="5">
        <v>45548.0</v>
      </c>
      <c r="AK2" s="4">
        <v>45553.0</v>
      </c>
      <c r="AL2" s="6">
        <v>45555.0</v>
      </c>
      <c r="AM2" s="4">
        <v>45562.0</v>
      </c>
      <c r="AN2" s="4">
        <v>45569.0</v>
      </c>
      <c r="AO2" s="4">
        <v>45576.0</v>
      </c>
      <c r="AP2" s="4">
        <v>45583.0</v>
      </c>
      <c r="AQ2" s="4">
        <v>45590.0</v>
      </c>
      <c r="AR2" s="4">
        <v>45598.0</v>
      </c>
    </row>
    <row r="3" ht="12.75" customHeight="1">
      <c r="B3" s="7">
        <v>48.0</v>
      </c>
      <c r="C3" s="7">
        <v>48.0</v>
      </c>
      <c r="D3" s="7">
        <v>48.0</v>
      </c>
      <c r="E3" s="7">
        <v>49.0</v>
      </c>
      <c r="F3" s="8">
        <v>52.0</v>
      </c>
      <c r="G3" s="7">
        <v>50.0</v>
      </c>
      <c r="H3" s="7">
        <v>51.0</v>
      </c>
      <c r="I3" s="7">
        <v>51.0</v>
      </c>
      <c r="J3" s="7">
        <v>55.0</v>
      </c>
      <c r="K3" s="8">
        <v>53.0</v>
      </c>
      <c r="L3" s="8">
        <v>53.0</v>
      </c>
      <c r="M3" s="7">
        <v>54.0</v>
      </c>
      <c r="N3" s="8">
        <v>54.0</v>
      </c>
      <c r="O3" s="9">
        <v>50.0</v>
      </c>
      <c r="P3" s="9">
        <v>51.0</v>
      </c>
      <c r="Q3" s="9">
        <v>52.0</v>
      </c>
      <c r="R3" s="9">
        <v>53.0</v>
      </c>
      <c r="S3" s="7">
        <v>54.0</v>
      </c>
      <c r="T3" s="7">
        <v>54.5</v>
      </c>
      <c r="U3" s="2">
        <v>56.0</v>
      </c>
      <c r="V3" s="8">
        <v>55.0</v>
      </c>
      <c r="W3" s="8">
        <v>55.0</v>
      </c>
      <c r="X3" s="8">
        <v>54.0</v>
      </c>
      <c r="Y3" s="7">
        <v>50.5</v>
      </c>
      <c r="Z3" s="9">
        <v>51.0</v>
      </c>
      <c r="AA3" s="9">
        <v>53.0</v>
      </c>
      <c r="AB3" s="9">
        <v>53.5</v>
      </c>
      <c r="AC3" s="9">
        <v>52.0</v>
      </c>
      <c r="AD3" s="7">
        <v>53.0</v>
      </c>
      <c r="AE3" s="7">
        <v>53.0</v>
      </c>
      <c r="AF3" s="7">
        <v>53.5</v>
      </c>
      <c r="AG3" s="10">
        <v>54.0</v>
      </c>
      <c r="AH3" s="7">
        <v>54.5</v>
      </c>
      <c r="AI3" s="8">
        <v>55.0</v>
      </c>
      <c r="AJ3" s="11">
        <v>54.0</v>
      </c>
      <c r="AK3" s="12">
        <v>56.0</v>
      </c>
      <c r="AL3" s="13">
        <v>54.5</v>
      </c>
      <c r="AM3" s="13">
        <v>55.0</v>
      </c>
      <c r="AN3" s="13">
        <v>55.5</v>
      </c>
      <c r="AO3" s="13">
        <v>56.0</v>
      </c>
      <c r="AP3" s="14">
        <v>56.5</v>
      </c>
      <c r="AQ3" s="12"/>
      <c r="AR3" s="15">
        <v>56.0</v>
      </c>
    </row>
    <row r="4" ht="12.75" customHeight="1">
      <c r="B4" s="7">
        <v>6.0</v>
      </c>
      <c r="C4" s="7">
        <v>6.0</v>
      </c>
      <c r="D4" s="7">
        <v>6.0</v>
      </c>
      <c r="E4" s="7">
        <v>6.0</v>
      </c>
      <c r="F4" s="8">
        <v>2.0</v>
      </c>
      <c r="G4" s="7">
        <v>6.0</v>
      </c>
      <c r="H4" s="7" t="s">
        <v>3</v>
      </c>
      <c r="I4" s="7">
        <v>6.0</v>
      </c>
      <c r="J4" s="7">
        <v>3.0</v>
      </c>
      <c r="K4" s="8" t="s">
        <v>4</v>
      </c>
      <c r="L4" s="8">
        <v>4.0</v>
      </c>
      <c r="M4" s="7">
        <v>4.0</v>
      </c>
      <c r="N4" s="8" t="s">
        <v>4</v>
      </c>
      <c r="O4" s="9">
        <v>3.0</v>
      </c>
      <c r="P4" s="9">
        <v>3.0</v>
      </c>
      <c r="Q4" s="9">
        <v>3.0</v>
      </c>
      <c r="R4" s="9">
        <v>3.0</v>
      </c>
      <c r="S4" s="7">
        <v>4.0</v>
      </c>
      <c r="T4" s="7">
        <v>4.0</v>
      </c>
      <c r="U4" s="2">
        <v>1.0</v>
      </c>
      <c r="V4" s="8" t="s">
        <v>4</v>
      </c>
      <c r="W4" s="8" t="s">
        <v>4</v>
      </c>
      <c r="X4" s="8">
        <v>2.0</v>
      </c>
      <c r="Y4" s="7">
        <v>6.0</v>
      </c>
      <c r="Z4" s="9">
        <v>3.0</v>
      </c>
      <c r="AA4" s="9">
        <v>3.0</v>
      </c>
      <c r="AB4" s="9">
        <v>3.0</v>
      </c>
      <c r="AC4" s="9">
        <v>3.0</v>
      </c>
      <c r="AD4" s="7">
        <v>4.0</v>
      </c>
      <c r="AE4" s="7">
        <v>4.0</v>
      </c>
      <c r="AF4" s="7">
        <v>4.0</v>
      </c>
      <c r="AG4" s="10">
        <v>4.0</v>
      </c>
      <c r="AH4" s="7">
        <v>4.0</v>
      </c>
      <c r="AI4" s="8" t="s">
        <v>4</v>
      </c>
      <c r="AJ4" s="11">
        <v>1.0</v>
      </c>
      <c r="AK4" s="12">
        <v>1.0</v>
      </c>
      <c r="AL4" s="13">
        <v>3.0</v>
      </c>
      <c r="AM4" s="13">
        <v>3.0</v>
      </c>
      <c r="AN4" s="13">
        <v>3.0</v>
      </c>
      <c r="AO4" s="13">
        <v>3.0</v>
      </c>
      <c r="AP4" s="14">
        <v>3.0</v>
      </c>
      <c r="AQ4" s="12"/>
      <c r="AR4" s="15">
        <v>1.0</v>
      </c>
    </row>
    <row r="5" ht="12.75" customHeight="1">
      <c r="B5" s="8">
        <v>48.0</v>
      </c>
      <c r="C5" s="8">
        <v>48.0</v>
      </c>
      <c r="D5" s="8">
        <v>48.0</v>
      </c>
      <c r="E5" s="8">
        <v>49.0</v>
      </c>
      <c r="F5" s="7">
        <v>50.0</v>
      </c>
      <c r="G5" s="8">
        <v>50.0</v>
      </c>
      <c r="H5" s="8">
        <v>51.0</v>
      </c>
      <c r="I5" s="8">
        <v>51.0</v>
      </c>
      <c r="J5" s="2">
        <v>56.0</v>
      </c>
      <c r="K5" s="7">
        <v>51.0</v>
      </c>
      <c r="L5" s="7">
        <v>51.0</v>
      </c>
      <c r="M5" s="8">
        <v>52.0</v>
      </c>
      <c r="N5" s="7">
        <v>52.0</v>
      </c>
      <c r="O5" s="16" t="s">
        <v>5</v>
      </c>
      <c r="P5" s="17"/>
      <c r="Q5" s="17"/>
      <c r="R5" s="18"/>
      <c r="S5" s="8">
        <v>53.0</v>
      </c>
      <c r="T5" s="8">
        <v>53.5</v>
      </c>
      <c r="U5" s="19">
        <v>58.0</v>
      </c>
      <c r="V5" s="7">
        <v>54.0</v>
      </c>
      <c r="W5" s="7">
        <v>54.0</v>
      </c>
      <c r="X5" s="8">
        <v>50.0</v>
      </c>
      <c r="Y5" s="8">
        <v>50.5</v>
      </c>
      <c r="Z5" s="16" t="s">
        <v>5</v>
      </c>
      <c r="AA5" s="17"/>
      <c r="AB5" s="17"/>
      <c r="AC5" s="18"/>
      <c r="AD5" s="8">
        <v>52.0</v>
      </c>
      <c r="AE5" s="8">
        <v>52.0</v>
      </c>
      <c r="AF5" s="8">
        <v>52.5</v>
      </c>
      <c r="AG5" s="20">
        <v>53.0</v>
      </c>
      <c r="AH5" s="20">
        <v>53.5</v>
      </c>
      <c r="AI5" s="7">
        <v>55.0</v>
      </c>
      <c r="AJ5" s="19">
        <v>58.0</v>
      </c>
      <c r="AK5" s="21">
        <v>58.0</v>
      </c>
      <c r="AL5" s="13">
        <v>53.5</v>
      </c>
      <c r="AM5" s="13">
        <v>54.0</v>
      </c>
      <c r="AN5" s="13">
        <v>54.5</v>
      </c>
      <c r="AO5" s="13">
        <v>55.0</v>
      </c>
      <c r="AP5" s="14">
        <v>55.5</v>
      </c>
      <c r="AQ5" s="12"/>
      <c r="AR5" s="21">
        <v>58.0</v>
      </c>
    </row>
    <row r="6" ht="12.75" customHeight="1">
      <c r="B6" s="8">
        <v>6.0</v>
      </c>
      <c r="C6" s="8">
        <v>6.0</v>
      </c>
      <c r="D6" s="8">
        <v>6.0</v>
      </c>
      <c r="E6" s="8">
        <v>6.0</v>
      </c>
      <c r="F6" s="7">
        <v>5.0</v>
      </c>
      <c r="G6" s="8">
        <v>6.0</v>
      </c>
      <c r="H6" s="8" t="s">
        <v>3</v>
      </c>
      <c r="I6" s="8" t="s">
        <v>3</v>
      </c>
      <c r="J6" s="2">
        <v>2.0</v>
      </c>
      <c r="K6" s="7" t="s">
        <v>3</v>
      </c>
      <c r="L6" s="7">
        <v>6.0</v>
      </c>
      <c r="M6" s="8" t="s">
        <v>3</v>
      </c>
      <c r="N6" s="7" t="s">
        <v>3</v>
      </c>
      <c r="O6" s="16" t="s">
        <v>6</v>
      </c>
      <c r="P6" s="17"/>
      <c r="Q6" s="17"/>
      <c r="R6" s="18"/>
      <c r="S6" s="8">
        <v>4.0</v>
      </c>
      <c r="T6" s="8">
        <v>4.0</v>
      </c>
      <c r="U6" s="19">
        <v>1.0</v>
      </c>
      <c r="V6" s="7">
        <v>4.0</v>
      </c>
      <c r="W6" s="7">
        <v>4.0</v>
      </c>
      <c r="X6" s="8">
        <v>5.0</v>
      </c>
      <c r="Y6" s="8">
        <v>5.0</v>
      </c>
      <c r="Z6" s="16" t="s">
        <v>6</v>
      </c>
      <c r="AA6" s="17"/>
      <c r="AB6" s="18"/>
      <c r="AC6" s="9" t="s">
        <v>7</v>
      </c>
      <c r="AD6" s="8">
        <v>4.0</v>
      </c>
      <c r="AE6" s="8">
        <v>4.0</v>
      </c>
      <c r="AF6" s="8">
        <v>4.0</v>
      </c>
      <c r="AG6" s="20">
        <v>4.0</v>
      </c>
      <c r="AH6" s="20">
        <v>4.0</v>
      </c>
      <c r="AI6" s="7">
        <v>4.0</v>
      </c>
      <c r="AJ6" s="19">
        <v>1.0</v>
      </c>
      <c r="AK6" s="21">
        <v>1.0</v>
      </c>
      <c r="AL6" s="13">
        <v>3.0</v>
      </c>
      <c r="AM6" s="13">
        <v>3.0</v>
      </c>
      <c r="AN6" s="13">
        <v>3.0</v>
      </c>
      <c r="AO6" s="13">
        <v>3.0</v>
      </c>
      <c r="AP6" s="14">
        <v>3.0</v>
      </c>
      <c r="AQ6" s="12"/>
      <c r="AR6" s="21">
        <v>1.0</v>
      </c>
    </row>
    <row r="7" ht="12.75" customHeight="1">
      <c r="B7" s="8">
        <v>48.0</v>
      </c>
      <c r="C7" s="8">
        <v>48.0</v>
      </c>
      <c r="D7" s="8">
        <v>48.0</v>
      </c>
      <c r="E7" s="8">
        <v>49.0</v>
      </c>
      <c r="F7" s="8">
        <v>50.0</v>
      </c>
      <c r="G7" s="8">
        <v>50.0</v>
      </c>
      <c r="H7" s="8">
        <v>51.0</v>
      </c>
      <c r="I7" s="8">
        <v>51.0</v>
      </c>
      <c r="J7" s="2">
        <v>57.0</v>
      </c>
      <c r="K7" s="8">
        <v>51.0</v>
      </c>
      <c r="L7" s="8">
        <v>51.0</v>
      </c>
      <c r="M7" s="8">
        <v>52.0</v>
      </c>
      <c r="N7" s="8">
        <v>52.0</v>
      </c>
      <c r="O7" s="16" t="s">
        <v>8</v>
      </c>
      <c r="P7" s="17"/>
      <c r="Q7" s="17"/>
      <c r="R7" s="18"/>
      <c r="S7" s="8">
        <v>52.0</v>
      </c>
      <c r="T7" s="8">
        <v>52.5</v>
      </c>
      <c r="U7" s="19">
        <v>59.0</v>
      </c>
      <c r="V7" s="8">
        <v>53.0</v>
      </c>
      <c r="W7" s="8">
        <v>53.0</v>
      </c>
      <c r="X7" s="7">
        <v>50.0</v>
      </c>
      <c r="Y7" s="8">
        <v>50.5</v>
      </c>
      <c r="Z7" s="16" t="s">
        <v>8</v>
      </c>
      <c r="AA7" s="17"/>
      <c r="AB7" s="17"/>
      <c r="AC7" s="18"/>
      <c r="AD7" s="8">
        <v>51.0</v>
      </c>
      <c r="AE7" s="8">
        <v>51.0</v>
      </c>
      <c r="AF7" s="8">
        <v>51.5</v>
      </c>
      <c r="AG7" s="8">
        <v>52.0</v>
      </c>
      <c r="AH7" s="20">
        <v>52.5</v>
      </c>
      <c r="AI7" s="8">
        <v>53.0</v>
      </c>
      <c r="AJ7" s="19">
        <v>60.0</v>
      </c>
      <c r="AK7" s="21">
        <v>59.0</v>
      </c>
      <c r="AL7" s="13">
        <v>52.5</v>
      </c>
      <c r="AM7" s="13">
        <v>53.0</v>
      </c>
      <c r="AN7" s="13">
        <v>53.5</v>
      </c>
      <c r="AO7" s="13">
        <v>54.0</v>
      </c>
      <c r="AP7" s="13">
        <v>54.5</v>
      </c>
      <c r="AQ7" s="12">
        <v>54.0</v>
      </c>
      <c r="AR7" s="21">
        <v>60.0</v>
      </c>
    </row>
    <row r="8" ht="12.75" customHeight="1">
      <c r="B8" s="8">
        <v>6.0</v>
      </c>
      <c r="C8" s="8">
        <v>6.0</v>
      </c>
      <c r="D8" s="8">
        <v>6.0</v>
      </c>
      <c r="E8" s="8">
        <v>6.0</v>
      </c>
      <c r="F8" s="8">
        <v>5.0</v>
      </c>
      <c r="G8" s="8">
        <v>6.0</v>
      </c>
      <c r="H8" s="8" t="s">
        <v>3</v>
      </c>
      <c r="I8" s="8" t="s">
        <v>3</v>
      </c>
      <c r="J8" s="2">
        <v>1.0</v>
      </c>
      <c r="K8" s="8" t="s">
        <v>3</v>
      </c>
      <c r="L8" s="8">
        <v>6.0</v>
      </c>
      <c r="M8" s="8" t="s">
        <v>3</v>
      </c>
      <c r="N8" s="8" t="s">
        <v>3</v>
      </c>
      <c r="O8" s="9"/>
      <c r="P8" s="9"/>
      <c r="Q8" s="9"/>
      <c r="R8" s="9"/>
      <c r="S8" s="22">
        <v>3.0</v>
      </c>
      <c r="T8" s="8">
        <v>4.0</v>
      </c>
      <c r="U8" s="19">
        <v>1.0</v>
      </c>
      <c r="V8" s="8">
        <v>4.0</v>
      </c>
      <c r="W8" s="8" t="s">
        <v>4</v>
      </c>
      <c r="X8" s="7">
        <v>6.0</v>
      </c>
      <c r="Y8" s="8">
        <v>5.0</v>
      </c>
      <c r="Z8" s="9"/>
      <c r="AA8" s="9"/>
      <c r="AB8" s="9"/>
      <c r="AC8" s="9"/>
      <c r="AD8" s="8">
        <v>4.0</v>
      </c>
      <c r="AE8" s="8">
        <v>4.0</v>
      </c>
      <c r="AF8" s="8">
        <v>4.0</v>
      </c>
      <c r="AG8" s="8">
        <v>4.0</v>
      </c>
      <c r="AH8" s="20">
        <v>4.0</v>
      </c>
      <c r="AI8" s="8">
        <v>4.0</v>
      </c>
      <c r="AJ8" s="19">
        <v>1.0</v>
      </c>
      <c r="AK8" s="21">
        <v>1.0</v>
      </c>
      <c r="AL8" s="13">
        <v>3.0</v>
      </c>
      <c r="AM8" s="13">
        <v>3.0</v>
      </c>
      <c r="AN8" s="13">
        <v>3.0</v>
      </c>
      <c r="AO8" s="13">
        <v>3.0</v>
      </c>
      <c r="AP8" s="13">
        <v>3.0</v>
      </c>
      <c r="AQ8" s="12">
        <v>1.0</v>
      </c>
      <c r="AR8" s="21">
        <v>1.0</v>
      </c>
    </row>
    <row r="9" ht="12.75" customHeight="1">
      <c r="B9" s="23">
        <v>44.0</v>
      </c>
      <c r="C9" s="23">
        <v>44.0</v>
      </c>
      <c r="D9" s="8">
        <v>48.0</v>
      </c>
      <c r="E9" s="23">
        <v>45.0</v>
      </c>
      <c r="F9" s="8">
        <v>50.0</v>
      </c>
      <c r="G9" s="8">
        <v>50.0</v>
      </c>
      <c r="H9" s="24">
        <v>47.0</v>
      </c>
      <c r="I9" s="24">
        <v>47.0</v>
      </c>
      <c r="J9" s="25">
        <v>57.5</v>
      </c>
      <c r="K9" s="24">
        <v>47.0</v>
      </c>
      <c r="L9" s="24">
        <v>47.0</v>
      </c>
      <c r="M9" s="24">
        <v>48.0</v>
      </c>
      <c r="N9" s="24">
        <v>48.0</v>
      </c>
      <c r="O9" s="9"/>
      <c r="P9" s="9"/>
      <c r="Q9" s="9"/>
      <c r="R9" s="9"/>
      <c r="S9" s="8">
        <v>51.0</v>
      </c>
      <c r="T9" s="8">
        <v>51.5</v>
      </c>
      <c r="U9" s="19">
        <v>60.0</v>
      </c>
      <c r="V9" s="8">
        <v>52.0</v>
      </c>
      <c r="W9" s="8">
        <v>52.0</v>
      </c>
      <c r="X9" s="8">
        <v>50.0</v>
      </c>
      <c r="Y9" s="8">
        <v>50.5</v>
      </c>
      <c r="Z9" s="9"/>
      <c r="AA9" s="9"/>
      <c r="AB9" s="9"/>
      <c r="AC9" s="9"/>
      <c r="AD9" s="8">
        <v>50.0</v>
      </c>
      <c r="AE9" s="8">
        <v>50.0</v>
      </c>
      <c r="AF9" s="8">
        <v>50.5</v>
      </c>
      <c r="AG9" s="8">
        <v>51.0</v>
      </c>
      <c r="AH9" s="8">
        <v>51.5</v>
      </c>
      <c r="AI9" s="8">
        <v>52.0</v>
      </c>
      <c r="AJ9" s="11">
        <v>62.0</v>
      </c>
      <c r="AK9" s="21">
        <v>60.0</v>
      </c>
      <c r="AL9" s="13">
        <v>51.5</v>
      </c>
      <c r="AM9" s="13">
        <v>52.0</v>
      </c>
      <c r="AN9" s="13">
        <v>52.5</v>
      </c>
      <c r="AO9" s="13">
        <v>53.0</v>
      </c>
      <c r="AP9" s="13">
        <v>53.5</v>
      </c>
      <c r="AQ9" s="21">
        <v>58.0</v>
      </c>
      <c r="AR9" s="21">
        <v>61.0</v>
      </c>
    </row>
    <row r="10" ht="12.75" customHeight="1">
      <c r="B10" s="23">
        <v>8.0</v>
      </c>
      <c r="C10" s="23">
        <v>8.0</v>
      </c>
      <c r="D10" s="8">
        <v>6.0</v>
      </c>
      <c r="E10" s="23">
        <v>8.0</v>
      </c>
      <c r="F10" s="8">
        <v>5.0</v>
      </c>
      <c r="G10" s="8">
        <v>6.0</v>
      </c>
      <c r="H10" s="24">
        <v>10.0</v>
      </c>
      <c r="I10" s="24" t="s">
        <v>9</v>
      </c>
      <c r="J10" s="25">
        <v>1.0</v>
      </c>
      <c r="K10" s="24" t="s">
        <v>9</v>
      </c>
      <c r="L10" s="24">
        <v>10.0</v>
      </c>
      <c r="M10" s="24">
        <v>9.0</v>
      </c>
      <c r="N10" s="24" t="s">
        <v>9</v>
      </c>
      <c r="O10" s="9"/>
      <c r="P10" s="9"/>
      <c r="Q10" s="9"/>
      <c r="R10" s="9"/>
      <c r="S10" s="8">
        <v>4.0</v>
      </c>
      <c r="T10" s="8">
        <v>4.0</v>
      </c>
      <c r="U10" s="19">
        <v>1.0</v>
      </c>
      <c r="V10" s="8">
        <v>4.0</v>
      </c>
      <c r="W10" s="8">
        <v>4.0</v>
      </c>
      <c r="X10" s="8">
        <v>5.0</v>
      </c>
      <c r="Y10" s="8">
        <v>5.0</v>
      </c>
      <c r="Z10" s="9"/>
      <c r="AA10" s="9"/>
      <c r="AB10" s="9"/>
      <c r="AC10" s="9"/>
      <c r="AD10" s="8">
        <v>4.0</v>
      </c>
      <c r="AE10" s="8">
        <v>4.0</v>
      </c>
      <c r="AF10" s="8">
        <v>4.0</v>
      </c>
      <c r="AG10" s="8">
        <v>4.0</v>
      </c>
      <c r="AH10" s="8">
        <v>4.0</v>
      </c>
      <c r="AI10" s="8">
        <v>4.0</v>
      </c>
      <c r="AJ10" s="11" t="s">
        <v>10</v>
      </c>
      <c r="AK10" s="21">
        <v>1.0</v>
      </c>
      <c r="AL10" s="13">
        <v>3.0</v>
      </c>
      <c r="AM10" s="13">
        <v>3.0</v>
      </c>
      <c r="AN10" s="13">
        <v>3.0</v>
      </c>
      <c r="AO10" s="13">
        <v>3.0</v>
      </c>
      <c r="AP10" s="13">
        <v>3.0</v>
      </c>
      <c r="AQ10" s="21">
        <v>1.0</v>
      </c>
      <c r="AR10" s="21">
        <v>1.0</v>
      </c>
    </row>
    <row r="11" ht="12.75" customHeight="1">
      <c r="B11" s="23">
        <v>44.0</v>
      </c>
      <c r="C11" s="23">
        <v>44.0</v>
      </c>
      <c r="D11" s="23">
        <v>44.0</v>
      </c>
      <c r="E11" s="23">
        <v>45.0</v>
      </c>
      <c r="F11" s="23">
        <v>46.0</v>
      </c>
      <c r="G11" s="23">
        <v>46.0</v>
      </c>
      <c r="H11" s="24">
        <v>47.0</v>
      </c>
      <c r="I11" s="24">
        <v>47.0</v>
      </c>
      <c r="J11" s="2">
        <v>58.0</v>
      </c>
      <c r="K11" s="24">
        <v>47.0</v>
      </c>
      <c r="L11" s="24">
        <v>47.0</v>
      </c>
      <c r="M11" s="24">
        <v>48.0</v>
      </c>
      <c r="N11" s="24">
        <v>48.0</v>
      </c>
      <c r="O11" s="9"/>
      <c r="P11" s="9"/>
      <c r="Q11" s="9"/>
      <c r="R11" s="9"/>
      <c r="S11" s="24">
        <v>47.0</v>
      </c>
      <c r="T11" s="24">
        <v>47.0</v>
      </c>
      <c r="U11" s="19">
        <v>61.0</v>
      </c>
      <c r="V11" s="24">
        <v>47.0</v>
      </c>
      <c r="W11" s="24">
        <v>47.0</v>
      </c>
      <c r="X11" s="24">
        <v>47.0</v>
      </c>
      <c r="Y11" s="24">
        <v>47.0</v>
      </c>
      <c r="Z11" s="9"/>
      <c r="AA11" s="9"/>
      <c r="AB11" s="9"/>
      <c r="AC11" s="9"/>
      <c r="AD11" s="24">
        <v>47.0</v>
      </c>
      <c r="AE11" s="24">
        <v>47.0</v>
      </c>
      <c r="AF11" s="24">
        <v>47.0</v>
      </c>
      <c r="AG11" s="24">
        <v>47.0</v>
      </c>
      <c r="AH11" s="24">
        <v>47.0</v>
      </c>
      <c r="AI11" s="24">
        <v>47.0</v>
      </c>
      <c r="AJ11" s="11">
        <v>61.0</v>
      </c>
      <c r="AK11" s="26">
        <v>61.0</v>
      </c>
      <c r="AL11" s="24">
        <v>47.0</v>
      </c>
      <c r="AM11" s="27">
        <v>47.0</v>
      </c>
      <c r="AN11" s="27">
        <v>47.0</v>
      </c>
      <c r="AO11" s="27">
        <v>47.0</v>
      </c>
      <c r="AP11" s="27">
        <v>47.0</v>
      </c>
      <c r="AQ11" s="12">
        <v>60.0</v>
      </c>
      <c r="AR11" s="21">
        <v>62.0</v>
      </c>
    </row>
    <row r="12" ht="12.75" customHeight="1">
      <c r="B12" s="23">
        <v>8.0</v>
      </c>
      <c r="C12" s="23">
        <v>8.0</v>
      </c>
      <c r="D12" s="23">
        <v>10.0</v>
      </c>
      <c r="E12" s="23">
        <v>10.0</v>
      </c>
      <c r="F12" s="23">
        <v>8.0</v>
      </c>
      <c r="G12" s="23">
        <v>10.0</v>
      </c>
      <c r="H12" s="24">
        <v>8.0</v>
      </c>
      <c r="I12" s="24" t="s">
        <v>11</v>
      </c>
      <c r="J12" s="2" t="s">
        <v>12</v>
      </c>
      <c r="K12" s="24">
        <v>8.0</v>
      </c>
      <c r="L12" s="24">
        <v>8.0</v>
      </c>
      <c r="M12" s="24">
        <v>8.0</v>
      </c>
      <c r="N12" s="24">
        <v>8.0</v>
      </c>
      <c r="O12" s="9"/>
      <c r="P12" s="9"/>
      <c r="Q12" s="9"/>
      <c r="R12" s="9"/>
      <c r="S12" s="24">
        <v>8.0</v>
      </c>
      <c r="T12" s="24">
        <v>10.0</v>
      </c>
      <c r="U12" s="19">
        <v>1.0</v>
      </c>
      <c r="V12" s="24">
        <v>10.0</v>
      </c>
      <c r="W12" s="24">
        <v>10.0</v>
      </c>
      <c r="X12" s="24">
        <v>8.0</v>
      </c>
      <c r="Y12" s="24">
        <v>8.0</v>
      </c>
      <c r="Z12" s="9"/>
      <c r="AA12" s="9"/>
      <c r="AB12" s="9"/>
      <c r="AC12" s="9"/>
      <c r="AD12" s="24">
        <v>8.0</v>
      </c>
      <c r="AE12" s="24">
        <v>8.0</v>
      </c>
      <c r="AF12" s="24">
        <v>9.0</v>
      </c>
      <c r="AG12" s="24">
        <v>9.0</v>
      </c>
      <c r="AH12" s="24">
        <v>10.0</v>
      </c>
      <c r="AI12" s="24">
        <v>10.0</v>
      </c>
      <c r="AJ12" s="11" t="s">
        <v>10</v>
      </c>
      <c r="AK12" s="26">
        <v>1.0</v>
      </c>
      <c r="AL12" s="24">
        <v>9.0</v>
      </c>
      <c r="AM12" s="27">
        <v>10.0</v>
      </c>
      <c r="AN12" s="27">
        <v>10.0</v>
      </c>
      <c r="AO12" s="27">
        <v>10.0</v>
      </c>
      <c r="AP12" s="27">
        <v>10.0</v>
      </c>
      <c r="AQ12" s="12" t="s">
        <v>10</v>
      </c>
      <c r="AR12" s="21">
        <v>1.0</v>
      </c>
    </row>
    <row r="13" ht="12.75" customHeight="1">
      <c r="B13" s="2"/>
      <c r="C13" s="28">
        <v>40.0</v>
      </c>
      <c r="D13" s="28">
        <v>40.0</v>
      </c>
      <c r="E13" s="28">
        <v>41.0</v>
      </c>
      <c r="F13" s="28">
        <v>42.0</v>
      </c>
      <c r="G13" s="28">
        <v>42.0</v>
      </c>
      <c r="H13" s="28">
        <v>43.0</v>
      </c>
      <c r="I13" s="28">
        <v>43.0</v>
      </c>
      <c r="J13" s="28">
        <v>43.0</v>
      </c>
      <c r="K13" s="28">
        <v>43.0</v>
      </c>
      <c r="L13" s="28">
        <v>43.0</v>
      </c>
      <c r="M13" s="28">
        <v>44.0</v>
      </c>
      <c r="N13" s="28">
        <v>44.0</v>
      </c>
      <c r="O13" s="9"/>
      <c r="P13" s="9"/>
      <c r="Q13" s="9"/>
      <c r="R13" s="9"/>
      <c r="S13" s="28">
        <v>42.0</v>
      </c>
      <c r="T13" s="28">
        <v>42.0</v>
      </c>
      <c r="U13" s="29">
        <v>62.0</v>
      </c>
      <c r="V13" s="28">
        <v>42.0</v>
      </c>
      <c r="W13" s="28">
        <v>42.0</v>
      </c>
      <c r="X13" s="28">
        <v>42.0</v>
      </c>
      <c r="Y13" s="28">
        <v>42.0</v>
      </c>
      <c r="Z13" s="9"/>
      <c r="AA13" s="9"/>
      <c r="AB13" s="9"/>
      <c r="AC13" s="9"/>
      <c r="AD13" s="28">
        <v>42.0</v>
      </c>
      <c r="AE13" s="28">
        <v>42.0</v>
      </c>
      <c r="AF13" s="28">
        <v>42.0</v>
      </c>
      <c r="AG13" s="28">
        <v>42.0</v>
      </c>
      <c r="AH13" s="28">
        <v>42.0</v>
      </c>
      <c r="AI13" s="28">
        <v>42.0</v>
      </c>
      <c r="AJ13" s="25">
        <v>60.5</v>
      </c>
      <c r="AK13" s="12">
        <v>61.5</v>
      </c>
      <c r="AL13" s="28">
        <v>42.0</v>
      </c>
      <c r="AM13" s="30">
        <v>42.0</v>
      </c>
      <c r="AN13" s="30">
        <v>42.0</v>
      </c>
      <c r="AO13" s="30">
        <v>42.0</v>
      </c>
      <c r="AP13" s="30">
        <v>42.0</v>
      </c>
      <c r="AQ13" s="26">
        <v>60.0</v>
      </c>
      <c r="AR13" s="31">
        <v>62.5</v>
      </c>
    </row>
    <row r="14" ht="12.75" customHeight="1">
      <c r="B14" s="2"/>
      <c r="C14" s="28">
        <v>14.0</v>
      </c>
      <c r="D14" s="28">
        <v>15.0</v>
      </c>
      <c r="E14" s="28">
        <v>15.0</v>
      </c>
      <c r="F14" s="28">
        <v>13.0</v>
      </c>
      <c r="G14" s="28">
        <v>14.0</v>
      </c>
      <c r="H14" s="28">
        <v>13.0</v>
      </c>
      <c r="I14" s="28" t="s">
        <v>13</v>
      </c>
      <c r="J14" s="28" t="s">
        <v>14</v>
      </c>
      <c r="K14" s="28">
        <v>14.0</v>
      </c>
      <c r="L14" s="28">
        <v>15.0</v>
      </c>
      <c r="M14" s="28">
        <v>12.0</v>
      </c>
      <c r="N14" s="28">
        <v>12.0</v>
      </c>
      <c r="O14" s="9"/>
      <c r="P14" s="9"/>
      <c r="Q14" s="9"/>
      <c r="R14" s="9"/>
      <c r="S14" s="28">
        <v>10.0</v>
      </c>
      <c r="T14" s="28">
        <v>16.0</v>
      </c>
      <c r="U14" s="29">
        <v>1.0</v>
      </c>
      <c r="V14" s="28">
        <v>14.0</v>
      </c>
      <c r="W14" s="28">
        <v>11.0</v>
      </c>
      <c r="X14" s="28">
        <v>12.0</v>
      </c>
      <c r="Y14" s="28">
        <v>12.0</v>
      </c>
      <c r="Z14" s="9"/>
      <c r="AA14" s="9"/>
      <c r="AB14" s="9"/>
      <c r="AC14" s="9"/>
      <c r="AD14" s="28">
        <v>12.0</v>
      </c>
      <c r="AE14" s="28">
        <v>13.0</v>
      </c>
      <c r="AF14" s="28">
        <v>13.0</v>
      </c>
      <c r="AG14" s="28">
        <v>14.0</v>
      </c>
      <c r="AH14" s="28">
        <v>15.0</v>
      </c>
      <c r="AI14" s="28">
        <v>15.0</v>
      </c>
      <c r="AJ14" s="25">
        <v>1.0</v>
      </c>
      <c r="AK14" s="12" t="s">
        <v>15</v>
      </c>
      <c r="AL14" s="28">
        <v>14.0</v>
      </c>
      <c r="AM14" s="30">
        <v>15.0</v>
      </c>
      <c r="AN14" s="30">
        <v>15.0</v>
      </c>
      <c r="AO14" s="30">
        <v>15.0</v>
      </c>
      <c r="AP14" s="30">
        <v>15.0</v>
      </c>
      <c r="AQ14" s="26">
        <v>1.0</v>
      </c>
      <c r="AR14" s="31">
        <v>1.0</v>
      </c>
    </row>
    <row r="15" ht="12.75" customHeight="1">
      <c r="A15" s="15" t="s">
        <v>16</v>
      </c>
      <c r="B15" s="32">
        <v>69.5</v>
      </c>
      <c r="C15" s="32">
        <v>69.0</v>
      </c>
      <c r="D15" s="32">
        <v>68.9</v>
      </c>
      <c r="E15" s="32">
        <v>68.7</v>
      </c>
      <c r="F15" s="32">
        <v>68.7</v>
      </c>
      <c r="G15" s="32">
        <v>68.2</v>
      </c>
      <c r="H15" s="32">
        <v>68.1</v>
      </c>
      <c r="I15" s="33">
        <v>68.0</v>
      </c>
      <c r="J15" s="34">
        <v>68.4</v>
      </c>
      <c r="K15" s="34">
        <v>68.8</v>
      </c>
      <c r="L15" s="33">
        <v>69.2</v>
      </c>
      <c r="M15" s="33">
        <v>68.6</v>
      </c>
      <c r="N15" s="33">
        <v>69.1</v>
      </c>
      <c r="O15" s="33">
        <v>68.7</v>
      </c>
      <c r="P15" s="33">
        <v>68.4</v>
      </c>
      <c r="Q15" s="33">
        <v>67.9</v>
      </c>
      <c r="R15" s="33">
        <v>68.1</v>
      </c>
      <c r="S15" s="33">
        <v>67.7</v>
      </c>
      <c r="T15" s="33">
        <v>68.5</v>
      </c>
      <c r="U15" s="33">
        <v>67.1</v>
      </c>
      <c r="V15" s="33">
        <v>67.6</v>
      </c>
      <c r="W15" s="33">
        <v>66.3</v>
      </c>
      <c r="X15" s="33">
        <v>66.3</v>
      </c>
      <c r="Y15" s="33">
        <v>66.1</v>
      </c>
      <c r="Z15" s="33">
        <v>65.5</v>
      </c>
      <c r="AA15" s="33">
        <v>66.0</v>
      </c>
      <c r="AB15" s="33">
        <v>65.5</v>
      </c>
      <c r="AC15" s="33">
        <v>65.8</v>
      </c>
      <c r="AD15" s="33">
        <v>64.5</v>
      </c>
      <c r="AE15" s="33">
        <v>65.3</v>
      </c>
      <c r="AF15" s="33">
        <v>64.6</v>
      </c>
      <c r="AG15" s="33">
        <v>64.6</v>
      </c>
      <c r="AH15" s="33">
        <v>64.7</v>
      </c>
      <c r="AI15" s="33">
        <v>65.0</v>
      </c>
      <c r="AJ15" s="33">
        <v>65.1</v>
      </c>
      <c r="AK15" s="33">
        <v>65.6</v>
      </c>
      <c r="AL15" s="33">
        <v>65.9</v>
      </c>
      <c r="AM15" s="33">
        <v>65.7</v>
      </c>
      <c r="AN15" s="33">
        <v>64.8</v>
      </c>
      <c r="AO15" s="33">
        <v>64.1</v>
      </c>
      <c r="AP15" s="33">
        <v>64.7</v>
      </c>
      <c r="AQ15" s="33">
        <v>64.5</v>
      </c>
      <c r="AR15" s="33">
        <v>64.3</v>
      </c>
    </row>
    <row r="16" ht="12.75" customHeight="1">
      <c r="A16" s="15" t="s">
        <v>17</v>
      </c>
      <c r="B16" s="5">
        <v>45304.0</v>
      </c>
      <c r="C16" s="5">
        <v>45310.0</v>
      </c>
      <c r="D16" s="5">
        <v>45317.0</v>
      </c>
      <c r="E16" s="5">
        <v>45324.0</v>
      </c>
      <c r="F16" s="5">
        <v>45331.0</v>
      </c>
      <c r="G16" s="5">
        <v>45338.0</v>
      </c>
      <c r="H16" s="5">
        <v>45345.0</v>
      </c>
      <c r="I16" s="5">
        <v>45359.0</v>
      </c>
      <c r="J16" s="5">
        <v>45365.0</v>
      </c>
      <c r="K16" s="5">
        <v>45373.0</v>
      </c>
      <c r="L16" s="5">
        <v>45380.0</v>
      </c>
      <c r="M16" s="5">
        <v>45387.0</v>
      </c>
      <c r="N16" s="5">
        <v>45394.0</v>
      </c>
      <c r="O16" s="5">
        <v>45401.0</v>
      </c>
      <c r="P16" s="5">
        <v>45408.0</v>
      </c>
      <c r="Q16" s="5">
        <v>45415.0</v>
      </c>
      <c r="R16" s="5">
        <v>45422.0</v>
      </c>
      <c r="S16" s="5">
        <v>45429.0</v>
      </c>
      <c r="T16" s="5">
        <v>45436.0</v>
      </c>
      <c r="U16" s="5">
        <v>45443.0</v>
      </c>
      <c r="V16" s="5">
        <v>45450.0</v>
      </c>
      <c r="W16" s="5">
        <v>45457.0</v>
      </c>
      <c r="X16" s="5">
        <v>45464.0</v>
      </c>
      <c r="Y16" s="5">
        <v>45471.0</v>
      </c>
      <c r="Z16" s="5">
        <v>45478.0</v>
      </c>
      <c r="AA16" s="5">
        <v>45485.0</v>
      </c>
      <c r="AB16" s="5">
        <v>45492.0</v>
      </c>
      <c r="AC16" s="5">
        <v>45499.0</v>
      </c>
      <c r="AD16" s="5">
        <v>45506.0</v>
      </c>
      <c r="AE16" s="5">
        <v>45513.0</v>
      </c>
      <c r="AF16" s="5">
        <v>45520.0</v>
      </c>
      <c r="AG16" s="5">
        <v>45527.0</v>
      </c>
      <c r="AH16" s="5">
        <v>45534.0</v>
      </c>
      <c r="AI16" s="5">
        <v>45541.0</v>
      </c>
      <c r="AJ16" s="5">
        <v>45548.0</v>
      </c>
      <c r="AK16" s="4">
        <v>45553.0</v>
      </c>
      <c r="AL16" s="4">
        <v>45555.0</v>
      </c>
      <c r="AM16" s="4">
        <v>45562.0</v>
      </c>
      <c r="AN16" s="4">
        <v>45569.0</v>
      </c>
      <c r="AO16" s="4">
        <v>45576.0</v>
      </c>
      <c r="AP16" s="4">
        <v>45583.0</v>
      </c>
      <c r="AQ16" s="4">
        <v>45590.0</v>
      </c>
      <c r="AR16" s="4">
        <v>45598.0</v>
      </c>
    </row>
    <row r="17" ht="12.75" customHeight="1">
      <c r="A17" s="15" t="s">
        <v>18</v>
      </c>
      <c r="B17" s="35"/>
      <c r="C17" s="35"/>
      <c r="D17" s="35"/>
      <c r="E17" s="35"/>
      <c r="F17" s="35"/>
      <c r="G17" s="35"/>
      <c r="H17" s="35"/>
      <c r="I17" s="35"/>
      <c r="J17" s="36">
        <v>65.5</v>
      </c>
      <c r="K17" s="2"/>
      <c r="L17" s="2"/>
      <c r="M17" s="2"/>
      <c r="N17" s="2"/>
      <c r="O17" s="2"/>
      <c r="P17" s="2"/>
      <c r="Q17" s="2"/>
      <c r="R17" s="2"/>
      <c r="S17" s="2"/>
      <c r="T17" s="2"/>
      <c r="U17" s="36">
        <v>70.0</v>
      </c>
      <c r="V17" s="2"/>
      <c r="W17" s="2"/>
      <c r="X17" s="2"/>
      <c r="Y17" s="2"/>
      <c r="Z17" s="2"/>
      <c r="AA17" s="2"/>
      <c r="AB17" s="2"/>
      <c r="AC17" s="19">
        <v>66.0</v>
      </c>
      <c r="AD17" s="2"/>
      <c r="AE17" s="2"/>
      <c r="AF17" s="19">
        <v>66.0</v>
      </c>
      <c r="AG17" s="19">
        <v>66.0</v>
      </c>
      <c r="AH17" s="19">
        <v>66.5</v>
      </c>
      <c r="AI17" s="19">
        <v>67.0</v>
      </c>
      <c r="AJ17" s="25">
        <v>68.5</v>
      </c>
      <c r="AK17" s="26">
        <v>69.0</v>
      </c>
      <c r="AM17" s="21">
        <v>66.0</v>
      </c>
      <c r="AN17" s="21">
        <v>66.0</v>
      </c>
      <c r="AO17" s="21">
        <v>66.0</v>
      </c>
      <c r="AP17" s="21">
        <v>66.0</v>
      </c>
      <c r="AQ17" s="26">
        <v>68.0</v>
      </c>
      <c r="AR17" s="37">
        <v>70.5</v>
      </c>
    </row>
    <row r="18" ht="12.75" customHeight="1">
      <c r="A18" s="15" t="s">
        <v>19</v>
      </c>
      <c r="B18" s="8">
        <v>66.0</v>
      </c>
      <c r="C18" s="8">
        <v>66.0</v>
      </c>
      <c r="D18" s="8">
        <v>66.0</v>
      </c>
      <c r="E18" s="8">
        <v>67.2</v>
      </c>
      <c r="F18" s="8">
        <v>66.7</v>
      </c>
      <c r="G18" s="8">
        <v>68.4</v>
      </c>
      <c r="H18" s="8">
        <v>67.8</v>
      </c>
      <c r="I18" s="8">
        <v>69.6</v>
      </c>
      <c r="J18" s="8">
        <v>68.5</v>
      </c>
      <c r="K18" s="8">
        <v>67.8</v>
      </c>
      <c r="L18" s="8">
        <v>69.6</v>
      </c>
      <c r="M18" s="8">
        <v>69.4</v>
      </c>
      <c r="N18" s="8">
        <v>69.0</v>
      </c>
      <c r="O18" s="2"/>
      <c r="P18" s="2"/>
      <c r="Q18" s="2"/>
      <c r="R18" s="2"/>
      <c r="S18" s="8">
        <v>69.4</v>
      </c>
      <c r="T18" s="8">
        <v>70.0</v>
      </c>
      <c r="U18" s="2"/>
      <c r="V18" s="8">
        <v>69.4</v>
      </c>
      <c r="W18" s="8">
        <v>69.4</v>
      </c>
      <c r="X18" s="8">
        <v>68.4</v>
      </c>
      <c r="Y18" s="8">
        <v>69.0</v>
      </c>
      <c r="Z18" s="2"/>
      <c r="AA18" s="2"/>
      <c r="AB18" s="2"/>
      <c r="AC18" s="2"/>
      <c r="AD18" s="8">
        <v>68.3</v>
      </c>
      <c r="AE18" s="8">
        <v>68.3</v>
      </c>
      <c r="AF18" s="8">
        <v>68.9</v>
      </c>
      <c r="AG18" s="8">
        <v>69.4</v>
      </c>
      <c r="AH18" s="8">
        <v>70.0</v>
      </c>
      <c r="AI18" s="8">
        <v>70.6</v>
      </c>
      <c r="AJ18" s="2"/>
      <c r="AL18" s="8">
        <v>68.0</v>
      </c>
      <c r="AM18" s="13">
        <v>68.5</v>
      </c>
      <c r="AN18" s="13">
        <v>69.1</v>
      </c>
      <c r="AO18" s="13">
        <v>69.6</v>
      </c>
      <c r="AP18" s="13">
        <v>70.1</v>
      </c>
      <c r="AQ18" s="12"/>
    </row>
    <row r="19" ht="12.75" customHeight="1">
      <c r="A19" s="15" t="s">
        <v>20</v>
      </c>
      <c r="B19" s="24">
        <v>64.3</v>
      </c>
      <c r="C19" s="24">
        <v>64.3</v>
      </c>
      <c r="D19" s="24">
        <v>67.4</v>
      </c>
      <c r="E19" s="24">
        <v>68.7</v>
      </c>
      <c r="F19" s="24">
        <v>66.8</v>
      </c>
      <c r="G19" s="24">
        <v>70.0</v>
      </c>
      <c r="H19" s="24">
        <v>71.3</v>
      </c>
      <c r="I19" s="24">
        <v>69.6</v>
      </c>
      <c r="J19" s="11"/>
      <c r="K19" s="24">
        <v>69.6</v>
      </c>
      <c r="L19" s="24">
        <v>71.3</v>
      </c>
      <c r="M19" s="24">
        <v>70.9</v>
      </c>
      <c r="N19" s="24">
        <v>70.9</v>
      </c>
      <c r="O19" s="2"/>
      <c r="P19" s="2"/>
      <c r="Q19" s="2"/>
      <c r="R19" s="2"/>
      <c r="S19" s="24">
        <v>68.0</v>
      </c>
      <c r="T19" s="24">
        <v>71.3</v>
      </c>
      <c r="U19" s="2"/>
      <c r="V19" s="24">
        <v>71.3</v>
      </c>
      <c r="W19" s="24">
        <v>71.3</v>
      </c>
      <c r="X19" s="24">
        <v>68.0</v>
      </c>
      <c r="Y19" s="24">
        <v>68.0</v>
      </c>
      <c r="Z19" s="2"/>
      <c r="AA19" s="2"/>
      <c r="AB19" s="2"/>
      <c r="AC19" s="2"/>
      <c r="AD19" s="24">
        <v>68.0</v>
      </c>
      <c r="AE19" s="24">
        <v>68.0</v>
      </c>
      <c r="AF19" s="24">
        <v>69.6</v>
      </c>
      <c r="AG19" s="24">
        <v>69.6</v>
      </c>
      <c r="AH19" s="24">
        <v>71.3</v>
      </c>
      <c r="AI19" s="24">
        <v>71.3</v>
      </c>
      <c r="AJ19" s="2"/>
      <c r="AL19" s="24">
        <v>69.6</v>
      </c>
      <c r="AM19" s="27">
        <v>71.3</v>
      </c>
      <c r="AN19" s="27">
        <v>71.3</v>
      </c>
      <c r="AO19" s="27">
        <v>71.3</v>
      </c>
      <c r="AP19" s="27">
        <v>71.3</v>
      </c>
      <c r="AQ19" s="12"/>
    </row>
    <row r="20" ht="12.75" customHeight="1">
      <c r="A20" s="15" t="s">
        <v>21</v>
      </c>
      <c r="B20" s="11"/>
      <c r="C20" s="28">
        <v>66.4</v>
      </c>
      <c r="D20" s="28">
        <v>67.5</v>
      </c>
      <c r="E20" s="28">
        <v>68.9</v>
      </c>
      <c r="F20" s="28">
        <v>68.1</v>
      </c>
      <c r="G20" s="28">
        <v>69.2</v>
      </c>
      <c r="H20" s="28">
        <v>69.5</v>
      </c>
      <c r="I20" s="28">
        <v>69.5</v>
      </c>
      <c r="J20" s="11"/>
      <c r="K20" s="28">
        <v>70.6</v>
      </c>
      <c r="L20" s="28">
        <v>71.7</v>
      </c>
      <c r="M20" s="28">
        <v>69.7</v>
      </c>
      <c r="N20" s="28">
        <v>69.7</v>
      </c>
      <c r="O20" s="2"/>
      <c r="P20" s="2"/>
      <c r="Q20" s="2"/>
      <c r="R20" s="2"/>
      <c r="S20" s="28">
        <v>64.8</v>
      </c>
      <c r="T20" s="28">
        <v>71.3</v>
      </c>
      <c r="U20" s="2"/>
      <c r="V20" s="28">
        <v>69.2</v>
      </c>
      <c r="W20" s="28">
        <v>65.9</v>
      </c>
      <c r="X20" s="28">
        <v>67.0</v>
      </c>
      <c r="Y20" s="28">
        <v>67.0</v>
      </c>
      <c r="Z20" s="2"/>
      <c r="AA20" s="2"/>
      <c r="AB20" s="2"/>
      <c r="AC20" s="2"/>
      <c r="AD20" s="28">
        <v>67.0</v>
      </c>
      <c r="AE20" s="28">
        <v>68.1</v>
      </c>
      <c r="AF20" s="28">
        <v>68.1</v>
      </c>
      <c r="AG20" s="28">
        <v>69.2</v>
      </c>
      <c r="AH20" s="28">
        <v>70.3</v>
      </c>
      <c r="AI20" s="28">
        <v>70.3</v>
      </c>
      <c r="AJ20" s="2"/>
      <c r="AL20" s="28">
        <v>69.2</v>
      </c>
      <c r="AM20" s="30">
        <v>70.3</v>
      </c>
      <c r="AN20" s="30">
        <v>70.3</v>
      </c>
      <c r="AO20" s="30">
        <v>70.3</v>
      </c>
      <c r="AP20" s="30">
        <v>70.3</v>
      </c>
      <c r="AQ20" s="12"/>
    </row>
    <row r="21" ht="12.75" customHeight="1">
      <c r="A21" s="15" t="s">
        <v>22</v>
      </c>
      <c r="B21" s="2"/>
      <c r="C21" s="2"/>
      <c r="D21" s="2"/>
      <c r="E21" s="2"/>
      <c r="F21" s="2"/>
      <c r="G21" s="2"/>
      <c r="H21" s="2"/>
      <c r="I21" s="2"/>
      <c r="J21" s="2"/>
      <c r="K21" s="2"/>
      <c r="L21" s="2"/>
      <c r="M21" s="2"/>
      <c r="N21" s="2"/>
      <c r="O21" s="9">
        <v>63.1</v>
      </c>
      <c r="P21" s="9">
        <v>64.2</v>
      </c>
      <c r="Q21" s="9">
        <v>65.2</v>
      </c>
      <c r="R21" s="9">
        <v>66.3</v>
      </c>
      <c r="S21" s="2"/>
      <c r="T21" s="2"/>
      <c r="U21" s="2"/>
      <c r="V21" s="2"/>
      <c r="W21" s="2"/>
      <c r="X21" s="2"/>
      <c r="Y21" s="2"/>
      <c r="Z21" s="9">
        <v>64.2</v>
      </c>
      <c r="AA21" s="9">
        <v>66.3</v>
      </c>
      <c r="AB21" s="9">
        <v>66.9</v>
      </c>
      <c r="AC21" s="9">
        <v>65.2</v>
      </c>
      <c r="AD21" s="2"/>
      <c r="AE21" s="2"/>
      <c r="AF21" s="2"/>
      <c r="AG21" s="2"/>
      <c r="AH21" s="2"/>
      <c r="AI21" s="2"/>
      <c r="AJ21" s="2"/>
    </row>
    <row r="22" ht="12.75" customHeight="1">
      <c r="A22" s="38" t="s">
        <v>23</v>
      </c>
      <c r="B22" s="39">
        <f t="shared" ref="B22:AR22" si="1">AVERAGE(B18:B20)</f>
        <v>65.15</v>
      </c>
      <c r="C22" s="39">
        <f t="shared" si="1"/>
        <v>65.56666667</v>
      </c>
      <c r="D22" s="39">
        <f t="shared" si="1"/>
        <v>66.96666667</v>
      </c>
      <c r="E22" s="39">
        <f t="shared" si="1"/>
        <v>68.26666667</v>
      </c>
      <c r="F22" s="39">
        <f t="shared" si="1"/>
        <v>67.2</v>
      </c>
      <c r="G22" s="39">
        <f t="shared" si="1"/>
        <v>69.2</v>
      </c>
      <c r="H22" s="39">
        <f t="shared" si="1"/>
        <v>69.53333333</v>
      </c>
      <c r="I22" s="39">
        <f t="shared" si="1"/>
        <v>69.56666667</v>
      </c>
      <c r="J22" s="39">
        <f t="shared" si="1"/>
        <v>68.5</v>
      </c>
      <c r="K22" s="39">
        <f t="shared" si="1"/>
        <v>69.33333333</v>
      </c>
      <c r="L22" s="39">
        <f t="shared" si="1"/>
        <v>70.86666667</v>
      </c>
      <c r="M22" s="39">
        <f t="shared" si="1"/>
        <v>70</v>
      </c>
      <c r="N22" s="39">
        <f t="shared" si="1"/>
        <v>69.86666667</v>
      </c>
      <c r="O22" s="39" t="str">
        <f t="shared" si="1"/>
        <v>#DIV/0!</v>
      </c>
      <c r="P22" s="39" t="str">
        <f t="shared" si="1"/>
        <v>#DIV/0!</v>
      </c>
      <c r="Q22" s="39" t="str">
        <f t="shared" si="1"/>
        <v>#DIV/0!</v>
      </c>
      <c r="R22" s="39" t="str">
        <f t="shared" si="1"/>
        <v>#DIV/0!</v>
      </c>
      <c r="S22" s="39">
        <f t="shared" si="1"/>
        <v>67.4</v>
      </c>
      <c r="T22" s="39">
        <f t="shared" si="1"/>
        <v>70.86666667</v>
      </c>
      <c r="U22" s="39" t="str">
        <f t="shared" si="1"/>
        <v>#DIV/0!</v>
      </c>
      <c r="V22" s="39">
        <f t="shared" si="1"/>
        <v>69.96666667</v>
      </c>
      <c r="W22" s="39">
        <f t="shared" si="1"/>
        <v>68.86666667</v>
      </c>
      <c r="X22" s="39">
        <f t="shared" si="1"/>
        <v>67.8</v>
      </c>
      <c r="Y22" s="39">
        <f t="shared" si="1"/>
        <v>68</v>
      </c>
      <c r="Z22" s="39" t="str">
        <f t="shared" si="1"/>
        <v>#DIV/0!</v>
      </c>
      <c r="AA22" s="39" t="str">
        <f t="shared" si="1"/>
        <v>#DIV/0!</v>
      </c>
      <c r="AB22" s="39" t="str">
        <f t="shared" si="1"/>
        <v>#DIV/0!</v>
      </c>
      <c r="AC22" s="39" t="str">
        <f t="shared" si="1"/>
        <v>#DIV/0!</v>
      </c>
      <c r="AD22" s="39">
        <f t="shared" si="1"/>
        <v>67.76666667</v>
      </c>
      <c r="AE22" s="39">
        <f t="shared" si="1"/>
        <v>68.13333333</v>
      </c>
      <c r="AF22" s="39">
        <f t="shared" si="1"/>
        <v>68.86666667</v>
      </c>
      <c r="AG22" s="39">
        <f t="shared" si="1"/>
        <v>69.4</v>
      </c>
      <c r="AH22" s="39">
        <f t="shared" si="1"/>
        <v>70.53333333</v>
      </c>
      <c r="AI22" s="39">
        <f t="shared" si="1"/>
        <v>70.73333333</v>
      </c>
      <c r="AJ22" s="39" t="str">
        <f t="shared" si="1"/>
        <v>#DIV/0!</v>
      </c>
      <c r="AK22" s="39" t="str">
        <f t="shared" si="1"/>
        <v>#DIV/0!</v>
      </c>
      <c r="AL22" s="39">
        <f t="shared" si="1"/>
        <v>68.93333333</v>
      </c>
      <c r="AM22" s="39">
        <f t="shared" si="1"/>
        <v>70.03333333</v>
      </c>
      <c r="AN22" s="39">
        <f t="shared" si="1"/>
        <v>70.23333333</v>
      </c>
      <c r="AO22" s="39">
        <f t="shared" si="1"/>
        <v>70.4</v>
      </c>
      <c r="AP22" s="39">
        <f t="shared" si="1"/>
        <v>70.56666667</v>
      </c>
      <c r="AQ22" s="39" t="str">
        <f t="shared" si="1"/>
        <v>#DIV/0!</v>
      </c>
      <c r="AR22" s="39" t="str">
        <f t="shared" si="1"/>
        <v>#DIV/0!</v>
      </c>
    </row>
    <row r="23" ht="12.75" customHeight="1">
      <c r="A23" s="15" t="s">
        <v>16</v>
      </c>
      <c r="B23" s="2">
        <v>69.5</v>
      </c>
      <c r="C23" s="2">
        <v>69.0</v>
      </c>
      <c r="D23" s="2">
        <v>68.9</v>
      </c>
      <c r="E23" s="2">
        <v>68.7</v>
      </c>
      <c r="F23" s="2">
        <v>68.7</v>
      </c>
      <c r="G23" s="2">
        <v>68.2</v>
      </c>
      <c r="H23" s="2">
        <v>68.1</v>
      </c>
      <c r="I23" s="15">
        <v>68.0</v>
      </c>
      <c r="J23" s="40">
        <v>68.4</v>
      </c>
      <c r="K23" s="40">
        <v>68.8</v>
      </c>
      <c r="L23" s="15">
        <v>69.2</v>
      </c>
      <c r="M23" s="15">
        <v>68.6</v>
      </c>
      <c r="N23" s="15">
        <v>69.1</v>
      </c>
      <c r="O23" s="15">
        <v>68.7</v>
      </c>
      <c r="P23" s="15">
        <v>68.4</v>
      </c>
      <c r="Q23" s="15">
        <v>67.9</v>
      </c>
      <c r="R23" s="15">
        <v>68.1</v>
      </c>
      <c r="S23" s="15">
        <v>67.7</v>
      </c>
      <c r="T23" s="15">
        <v>68.5</v>
      </c>
      <c r="U23" s="15">
        <v>67.1</v>
      </c>
      <c r="V23" s="15">
        <v>67.6</v>
      </c>
      <c r="W23" s="15">
        <v>66.3</v>
      </c>
      <c r="X23" s="15">
        <v>66.3</v>
      </c>
      <c r="Y23" s="15">
        <v>66.1</v>
      </c>
      <c r="Z23" s="15">
        <v>65.5</v>
      </c>
      <c r="AA23" s="15">
        <v>66.0</v>
      </c>
      <c r="AB23" s="15">
        <v>65.5</v>
      </c>
      <c r="AC23" s="15">
        <v>65.8</v>
      </c>
      <c r="AD23" s="15">
        <v>64.5</v>
      </c>
      <c r="AE23" s="15">
        <v>65.3</v>
      </c>
      <c r="AF23" s="15">
        <v>64.6</v>
      </c>
      <c r="AG23" s="15">
        <v>64.6</v>
      </c>
      <c r="AH23" s="15">
        <v>64.7</v>
      </c>
      <c r="AI23" s="15">
        <v>65.0</v>
      </c>
      <c r="AJ23" s="15">
        <v>65.1</v>
      </c>
      <c r="AK23" s="15">
        <v>65.6</v>
      </c>
      <c r="AL23" s="15">
        <v>65.9</v>
      </c>
      <c r="AM23" s="15">
        <v>65.7</v>
      </c>
      <c r="AN23" s="15">
        <v>64.8</v>
      </c>
      <c r="AO23" s="15">
        <v>64.1</v>
      </c>
      <c r="AP23" s="15">
        <v>64.7</v>
      </c>
      <c r="AQ23" s="15">
        <v>64.5</v>
      </c>
      <c r="AR23" s="15">
        <v>64.3</v>
      </c>
    </row>
    <row r="24" ht="12.75" customHeight="1">
      <c r="A24" s="41" t="s">
        <v>24</v>
      </c>
      <c r="B24" s="2">
        <f t="shared" ref="B24:AR24" si="2">B23*1.1</f>
        <v>76.45</v>
      </c>
      <c r="C24" s="2">
        <f t="shared" si="2"/>
        <v>75.9</v>
      </c>
      <c r="D24" s="2">
        <f t="shared" si="2"/>
        <v>75.79</v>
      </c>
      <c r="E24" s="2">
        <f t="shared" si="2"/>
        <v>75.57</v>
      </c>
      <c r="F24" s="2">
        <f t="shared" si="2"/>
        <v>75.57</v>
      </c>
      <c r="G24" s="2">
        <f t="shared" si="2"/>
        <v>75.02</v>
      </c>
      <c r="H24" s="2">
        <f t="shared" si="2"/>
        <v>74.91</v>
      </c>
      <c r="I24" s="2">
        <f t="shared" si="2"/>
        <v>74.8</v>
      </c>
      <c r="J24" s="2">
        <f t="shared" si="2"/>
        <v>75.24</v>
      </c>
      <c r="K24" s="2">
        <f t="shared" si="2"/>
        <v>75.68</v>
      </c>
      <c r="L24" s="2">
        <f t="shared" si="2"/>
        <v>76.12</v>
      </c>
      <c r="M24" s="2">
        <f t="shared" si="2"/>
        <v>75.46</v>
      </c>
      <c r="N24" s="2">
        <f t="shared" si="2"/>
        <v>76.01</v>
      </c>
      <c r="O24" s="2">
        <f t="shared" si="2"/>
        <v>75.57</v>
      </c>
      <c r="P24" s="2">
        <f t="shared" si="2"/>
        <v>75.24</v>
      </c>
      <c r="Q24" s="2">
        <f t="shared" si="2"/>
        <v>74.69</v>
      </c>
      <c r="R24" s="2">
        <f t="shared" si="2"/>
        <v>74.91</v>
      </c>
      <c r="S24" s="2">
        <f t="shared" si="2"/>
        <v>74.47</v>
      </c>
      <c r="T24" s="2">
        <f t="shared" si="2"/>
        <v>75.35</v>
      </c>
      <c r="U24" s="2">
        <f t="shared" si="2"/>
        <v>73.81</v>
      </c>
      <c r="V24" s="2">
        <f t="shared" si="2"/>
        <v>74.36</v>
      </c>
      <c r="W24" s="2">
        <f t="shared" si="2"/>
        <v>72.93</v>
      </c>
      <c r="X24" s="2">
        <f t="shared" si="2"/>
        <v>72.93</v>
      </c>
      <c r="Y24" s="2">
        <f t="shared" si="2"/>
        <v>72.71</v>
      </c>
      <c r="Z24" s="2">
        <f t="shared" si="2"/>
        <v>72.05</v>
      </c>
      <c r="AA24" s="2">
        <f t="shared" si="2"/>
        <v>72.6</v>
      </c>
      <c r="AB24" s="2">
        <f t="shared" si="2"/>
        <v>72.05</v>
      </c>
      <c r="AC24" s="2">
        <f t="shared" si="2"/>
        <v>72.38</v>
      </c>
      <c r="AD24" s="2">
        <f t="shared" si="2"/>
        <v>70.95</v>
      </c>
      <c r="AE24" s="2">
        <f t="shared" si="2"/>
        <v>71.83</v>
      </c>
      <c r="AF24" s="2">
        <f t="shared" si="2"/>
        <v>71.06</v>
      </c>
      <c r="AG24" s="2">
        <f t="shared" si="2"/>
        <v>71.06</v>
      </c>
      <c r="AH24" s="2">
        <f t="shared" si="2"/>
        <v>71.17</v>
      </c>
      <c r="AI24" s="2">
        <f t="shared" si="2"/>
        <v>71.5</v>
      </c>
      <c r="AJ24" s="2">
        <f t="shared" si="2"/>
        <v>71.61</v>
      </c>
      <c r="AK24" s="2">
        <f t="shared" si="2"/>
        <v>72.16</v>
      </c>
      <c r="AL24" s="2">
        <f t="shared" si="2"/>
        <v>72.49</v>
      </c>
      <c r="AM24" s="2">
        <f t="shared" si="2"/>
        <v>72.27</v>
      </c>
      <c r="AN24" s="2">
        <f t="shared" si="2"/>
        <v>71.28</v>
      </c>
      <c r="AO24" s="2">
        <f t="shared" si="2"/>
        <v>70.51</v>
      </c>
      <c r="AP24" s="2">
        <f t="shared" si="2"/>
        <v>71.17</v>
      </c>
      <c r="AQ24" s="2">
        <f t="shared" si="2"/>
        <v>70.95</v>
      </c>
      <c r="AR24" s="2">
        <f t="shared" si="2"/>
        <v>70.73</v>
      </c>
    </row>
    <row r="25" ht="12.75" customHeight="1">
      <c r="A25" s="41" t="s">
        <v>25</v>
      </c>
      <c r="B25" s="2">
        <f t="shared" ref="B25:AR25" si="3">B23*1.05</f>
        <v>72.975</v>
      </c>
      <c r="C25" s="2">
        <f t="shared" si="3"/>
        <v>72.45</v>
      </c>
      <c r="D25" s="2">
        <f t="shared" si="3"/>
        <v>72.345</v>
      </c>
      <c r="E25" s="2">
        <f t="shared" si="3"/>
        <v>72.135</v>
      </c>
      <c r="F25" s="2">
        <f t="shared" si="3"/>
        <v>72.135</v>
      </c>
      <c r="G25" s="2">
        <f t="shared" si="3"/>
        <v>71.61</v>
      </c>
      <c r="H25" s="2">
        <f t="shared" si="3"/>
        <v>71.505</v>
      </c>
      <c r="I25" s="2">
        <f t="shared" si="3"/>
        <v>71.4</v>
      </c>
      <c r="J25" s="2">
        <f t="shared" si="3"/>
        <v>71.82</v>
      </c>
      <c r="K25" s="2">
        <f t="shared" si="3"/>
        <v>72.24</v>
      </c>
      <c r="L25" s="2">
        <f t="shared" si="3"/>
        <v>72.66</v>
      </c>
      <c r="M25" s="2">
        <f t="shared" si="3"/>
        <v>72.03</v>
      </c>
      <c r="N25" s="2">
        <f t="shared" si="3"/>
        <v>72.555</v>
      </c>
      <c r="O25" s="2">
        <f t="shared" si="3"/>
        <v>72.135</v>
      </c>
      <c r="P25" s="2">
        <f t="shared" si="3"/>
        <v>71.82</v>
      </c>
      <c r="Q25" s="2">
        <f t="shared" si="3"/>
        <v>71.295</v>
      </c>
      <c r="R25" s="2">
        <f t="shared" si="3"/>
        <v>71.505</v>
      </c>
      <c r="S25" s="2">
        <f t="shared" si="3"/>
        <v>71.085</v>
      </c>
      <c r="T25" s="2">
        <f t="shared" si="3"/>
        <v>71.925</v>
      </c>
      <c r="U25" s="2">
        <f t="shared" si="3"/>
        <v>70.455</v>
      </c>
      <c r="V25" s="2">
        <f t="shared" si="3"/>
        <v>70.98</v>
      </c>
      <c r="W25" s="2">
        <f t="shared" si="3"/>
        <v>69.615</v>
      </c>
      <c r="X25" s="2">
        <f t="shared" si="3"/>
        <v>69.615</v>
      </c>
      <c r="Y25" s="2">
        <f t="shared" si="3"/>
        <v>69.405</v>
      </c>
      <c r="Z25" s="2">
        <f t="shared" si="3"/>
        <v>68.775</v>
      </c>
      <c r="AA25" s="2">
        <f t="shared" si="3"/>
        <v>69.3</v>
      </c>
      <c r="AB25" s="2">
        <f t="shared" si="3"/>
        <v>68.775</v>
      </c>
      <c r="AC25" s="2">
        <f t="shared" si="3"/>
        <v>69.09</v>
      </c>
      <c r="AD25" s="2">
        <f t="shared" si="3"/>
        <v>67.725</v>
      </c>
      <c r="AE25" s="2">
        <f t="shared" si="3"/>
        <v>68.565</v>
      </c>
      <c r="AF25" s="2">
        <f t="shared" si="3"/>
        <v>67.83</v>
      </c>
      <c r="AG25" s="2">
        <f t="shared" si="3"/>
        <v>67.83</v>
      </c>
      <c r="AH25" s="2">
        <f t="shared" si="3"/>
        <v>67.935</v>
      </c>
      <c r="AI25" s="2">
        <f t="shared" si="3"/>
        <v>68.25</v>
      </c>
      <c r="AJ25" s="2">
        <f t="shared" si="3"/>
        <v>68.355</v>
      </c>
      <c r="AK25" s="2">
        <f t="shared" si="3"/>
        <v>68.88</v>
      </c>
      <c r="AL25" s="2">
        <f t="shared" si="3"/>
        <v>69.195</v>
      </c>
      <c r="AM25" s="2">
        <f t="shared" si="3"/>
        <v>68.985</v>
      </c>
      <c r="AN25" s="2">
        <f t="shared" si="3"/>
        <v>68.04</v>
      </c>
      <c r="AO25" s="2">
        <f t="shared" si="3"/>
        <v>67.305</v>
      </c>
      <c r="AP25" s="2">
        <f t="shared" si="3"/>
        <v>67.935</v>
      </c>
      <c r="AQ25" s="2">
        <f t="shared" si="3"/>
        <v>67.725</v>
      </c>
      <c r="AR25" s="2">
        <f t="shared" si="3"/>
        <v>67.515</v>
      </c>
    </row>
    <row r="26" ht="12.75" customHeight="1">
      <c r="B26" s="2"/>
      <c r="C26" s="2"/>
      <c r="D26" s="2"/>
      <c r="E26" s="2"/>
      <c r="F26" s="2"/>
      <c r="G26" s="2"/>
      <c r="H26" s="2"/>
    </row>
    <row r="27" ht="12.75" customHeight="1">
      <c r="B27" s="2"/>
      <c r="C27" s="2"/>
      <c r="D27" s="2"/>
      <c r="E27" s="2"/>
      <c r="F27" s="2"/>
      <c r="G27" s="2"/>
      <c r="H27" s="2"/>
    </row>
    <row r="28" ht="12.75" customHeight="1">
      <c r="B28" s="2"/>
      <c r="C28" s="2"/>
      <c r="D28" s="2"/>
      <c r="E28" s="2"/>
      <c r="F28" s="2"/>
      <c r="G28" s="2"/>
      <c r="H28" s="2"/>
    </row>
    <row r="29" ht="12.75" customHeight="1">
      <c r="B29" s="2"/>
      <c r="C29" s="2"/>
      <c r="D29" s="2"/>
      <c r="E29" s="2"/>
      <c r="F29" s="2"/>
      <c r="G29" s="2"/>
      <c r="H29" s="2"/>
    </row>
    <row r="30" ht="12.75" customHeight="1">
      <c r="D30" s="2"/>
      <c r="E30" s="2"/>
      <c r="F30" s="2"/>
      <c r="G30" s="2"/>
      <c r="H30" s="2"/>
      <c r="V30" s="42" t="s">
        <v>26</v>
      </c>
      <c r="W30" s="18"/>
      <c r="X30" s="43">
        <v>50.0</v>
      </c>
      <c r="Z30" s="15" t="s">
        <v>27</v>
      </c>
      <c r="AF30" s="15" t="s">
        <v>28</v>
      </c>
      <c r="AI30" s="15" t="s">
        <v>29</v>
      </c>
      <c r="AK30" s="15" t="s">
        <v>30</v>
      </c>
    </row>
    <row r="31" ht="12.75" customHeight="1">
      <c r="D31" s="2"/>
      <c r="E31" s="2"/>
      <c r="F31" s="2"/>
      <c r="G31" s="2"/>
      <c r="H31" s="2"/>
      <c r="V31" s="42" t="s">
        <v>31</v>
      </c>
      <c r="W31" s="18"/>
      <c r="X31" s="43">
        <v>15.0</v>
      </c>
      <c r="Z31" s="15" t="s">
        <v>32</v>
      </c>
      <c r="AF31" s="15" t="s">
        <v>33</v>
      </c>
      <c r="AI31" s="15" t="s">
        <v>34</v>
      </c>
      <c r="AK31" s="15" t="s">
        <v>35</v>
      </c>
    </row>
    <row r="32" ht="12.75" customHeight="1">
      <c r="D32" s="2"/>
      <c r="E32" s="2"/>
      <c r="F32" s="2"/>
      <c r="G32" s="2"/>
      <c r="H32" s="2"/>
      <c r="V32" s="42" t="s">
        <v>36</v>
      </c>
      <c r="W32" s="18"/>
      <c r="X32" s="43">
        <f>ROUND(IF($X$31&lt;10,AVERAGE($X$30/(1.0278-0.0278*$X$31),$X$30*$X$31^0.1),AVERAGE($X$30*(1+0.0333*$X$31),$X$30*$X$31^0.1)),1)</f>
        <v>70.3</v>
      </c>
    </row>
    <row r="33" ht="12.75" customHeight="1">
      <c r="B33" s="2"/>
      <c r="C33" s="2"/>
      <c r="D33" s="2"/>
      <c r="E33" s="2"/>
      <c r="F33" s="2"/>
      <c r="G33" s="2"/>
      <c r="H33" s="2"/>
    </row>
    <row r="34" ht="12.75" customHeight="1">
      <c r="B34" s="2"/>
      <c r="C34" s="2"/>
      <c r="D34" s="2"/>
      <c r="E34" s="2"/>
      <c r="F34" s="2"/>
      <c r="G34" s="2"/>
      <c r="H34" s="2"/>
      <c r="V34" s="44">
        <f>IF($X$31&lt;10,$X$30/(1.0278-0.0278*$X$31),$X$30*(1+0.0333*$X$31))</f>
        <v>74.975</v>
      </c>
    </row>
    <row r="35" ht="12.75" customHeight="1">
      <c r="B35" s="2"/>
      <c r="C35" s="2"/>
      <c r="D35" s="2"/>
      <c r="E35" s="2"/>
      <c r="F35" s="2"/>
      <c r="G35" s="2"/>
      <c r="H35" s="2"/>
    </row>
    <row r="36" ht="12.75" customHeight="1">
      <c r="B36" s="2"/>
      <c r="C36" s="2"/>
      <c r="D36" s="2"/>
      <c r="E36" s="2"/>
      <c r="F36" s="2"/>
      <c r="G36" s="2"/>
      <c r="H36" s="2"/>
      <c r="V36" s="44">
        <f>$X$30*$X$31^0.1</f>
        <v>65.55097115</v>
      </c>
    </row>
    <row r="37" ht="12.75" customHeight="1">
      <c r="B37" s="2"/>
      <c r="C37" s="2"/>
      <c r="D37" s="2"/>
      <c r="E37" s="2"/>
      <c r="F37" s="2"/>
      <c r="G37" s="2"/>
      <c r="H37" s="2"/>
    </row>
    <row r="38" ht="12.75" customHeight="1">
      <c r="B38" s="2"/>
      <c r="C38" s="2"/>
      <c r="D38" s="2"/>
      <c r="E38" s="2"/>
      <c r="F38" s="2"/>
      <c r="G38" s="2"/>
      <c r="H38" s="2"/>
    </row>
    <row r="39" ht="12.75" customHeight="1">
      <c r="B39" s="2"/>
      <c r="C39" s="2"/>
      <c r="D39" s="2"/>
      <c r="E39" s="2"/>
      <c r="F39" s="2"/>
      <c r="G39" s="2"/>
      <c r="H39" s="2"/>
    </row>
    <row r="40" ht="12.75" customHeight="1">
      <c r="B40" s="2"/>
      <c r="C40" s="2"/>
      <c r="D40" s="2"/>
      <c r="E40" s="2"/>
      <c r="F40" s="2"/>
      <c r="G40" s="2"/>
      <c r="H40" s="2"/>
    </row>
    <row r="41" ht="12.75" customHeight="1">
      <c r="B41" s="2"/>
      <c r="C41" s="2"/>
      <c r="D41" s="2"/>
      <c r="E41" s="2"/>
      <c r="F41" s="2"/>
      <c r="G41" s="2"/>
      <c r="H41" s="2"/>
    </row>
    <row r="42" ht="12.75" customHeight="1">
      <c r="B42" s="2"/>
      <c r="C42" s="2"/>
      <c r="D42" s="2"/>
      <c r="E42" s="2"/>
      <c r="F42" s="2"/>
      <c r="G42" s="2"/>
      <c r="H42" s="2"/>
    </row>
    <row r="43" ht="12.75" customHeight="1">
      <c r="B43" s="2"/>
      <c r="C43" s="2"/>
      <c r="D43" s="2"/>
      <c r="E43" s="2"/>
      <c r="F43" s="2"/>
      <c r="G43" s="2"/>
      <c r="H43" s="2"/>
    </row>
    <row r="44" ht="12.75" customHeight="1">
      <c r="B44" s="2"/>
      <c r="C44" s="2"/>
      <c r="D44" s="2"/>
      <c r="E44" s="2"/>
      <c r="F44" s="2"/>
      <c r="G44" s="2"/>
      <c r="H44" s="2"/>
    </row>
    <row r="45" ht="12.75" customHeight="1">
      <c r="B45" s="2"/>
      <c r="C45" s="2"/>
      <c r="D45" s="2"/>
      <c r="E45" s="2"/>
      <c r="F45" s="2"/>
      <c r="G45" s="2"/>
      <c r="H45" s="2"/>
    </row>
    <row r="46" ht="12.75" customHeight="1">
      <c r="B46" s="2"/>
      <c r="C46" s="2"/>
      <c r="D46" s="2"/>
      <c r="E46" s="2"/>
      <c r="F46" s="2"/>
      <c r="G46" s="2"/>
      <c r="H46" s="2"/>
    </row>
    <row r="47" ht="12.75" customHeight="1">
      <c r="B47" s="2"/>
      <c r="C47" s="2"/>
      <c r="D47" s="2"/>
      <c r="E47" s="2"/>
      <c r="F47" s="2"/>
      <c r="G47" s="2"/>
      <c r="H47" s="2"/>
      <c r="AK47" s="15" t="s">
        <v>26</v>
      </c>
      <c r="AL47" s="43">
        <v>64.5</v>
      </c>
    </row>
    <row r="48" ht="12.75" customHeight="1">
      <c r="B48" s="2"/>
      <c r="C48" s="2"/>
      <c r="D48" s="2"/>
      <c r="E48" s="2"/>
      <c r="F48" s="2"/>
      <c r="G48" s="2"/>
      <c r="H48" s="2"/>
      <c r="AK48" s="15" t="s">
        <v>37</v>
      </c>
      <c r="AL48" s="43">
        <v>3.0</v>
      </c>
    </row>
    <row r="49" ht="12.75" customHeight="1">
      <c r="B49" s="2"/>
      <c r="C49" s="2"/>
      <c r="D49" s="2"/>
      <c r="E49" s="2"/>
      <c r="F49" s="2"/>
      <c r="G49" s="2"/>
      <c r="H49" s="2"/>
      <c r="AK49" s="15" t="s">
        <v>36</v>
      </c>
      <c r="AL49" s="43">
        <f>ROUND(IF(AL48&lt;10,AVERAGE(AL47/(1.0278-0.0278*AL48),AL47*AL48^0.1),AVERAGE(AL47*(1+0.0333*AL48),AL47*AL48^0.1)),1)</f>
        <v>70.1</v>
      </c>
    </row>
    <row r="50" ht="12.75" customHeight="1">
      <c r="B50" s="2"/>
      <c r="C50" s="2"/>
      <c r="D50" s="2"/>
      <c r="E50" s="2"/>
      <c r="F50" s="2"/>
      <c r="G50" s="2"/>
      <c r="H50" s="2"/>
    </row>
    <row r="51" ht="12.75" customHeight="1">
      <c r="B51" s="2"/>
      <c r="C51" s="2"/>
      <c r="D51" s="2"/>
      <c r="E51" s="2"/>
      <c r="F51" s="2"/>
      <c r="G51" s="2"/>
      <c r="H51" s="2"/>
    </row>
    <row r="52" ht="12.75" customHeight="1">
      <c r="A52" s="4"/>
      <c r="B52" s="5">
        <f t="shared" ref="B52:AH52" si="4">B16</f>
        <v>45304</v>
      </c>
      <c r="C52" s="5">
        <f t="shared" si="4"/>
        <v>45310</v>
      </c>
      <c r="D52" s="5">
        <f t="shared" si="4"/>
        <v>45317</v>
      </c>
      <c r="E52" s="5">
        <f t="shared" si="4"/>
        <v>45324</v>
      </c>
      <c r="F52" s="5">
        <f t="shared" si="4"/>
        <v>45331</v>
      </c>
      <c r="G52" s="5">
        <f t="shared" si="4"/>
        <v>45338</v>
      </c>
      <c r="H52" s="5">
        <f t="shared" si="4"/>
        <v>45345</v>
      </c>
      <c r="I52" s="5">
        <f t="shared" si="4"/>
        <v>45359</v>
      </c>
      <c r="J52" s="5">
        <f t="shared" si="4"/>
        <v>45365</v>
      </c>
      <c r="K52" s="5">
        <f t="shared" si="4"/>
        <v>45373</v>
      </c>
      <c r="L52" s="5">
        <f t="shared" si="4"/>
        <v>45380</v>
      </c>
      <c r="M52" s="5">
        <f t="shared" si="4"/>
        <v>45387</v>
      </c>
      <c r="N52" s="5">
        <f t="shared" si="4"/>
        <v>45394</v>
      </c>
      <c r="O52" s="5">
        <f t="shared" si="4"/>
        <v>45401</v>
      </c>
      <c r="P52" s="5">
        <f t="shared" si="4"/>
        <v>45408</v>
      </c>
      <c r="Q52" s="5">
        <f t="shared" si="4"/>
        <v>45415</v>
      </c>
      <c r="R52" s="5">
        <f t="shared" si="4"/>
        <v>45422</v>
      </c>
      <c r="S52" s="5">
        <f t="shared" si="4"/>
        <v>45429</v>
      </c>
      <c r="T52" s="5">
        <f t="shared" si="4"/>
        <v>45436</v>
      </c>
      <c r="U52" s="5">
        <f t="shared" si="4"/>
        <v>45443</v>
      </c>
      <c r="V52" s="5">
        <f t="shared" si="4"/>
        <v>45450</v>
      </c>
      <c r="W52" s="5">
        <f t="shared" si="4"/>
        <v>45457</v>
      </c>
      <c r="X52" s="5">
        <f t="shared" si="4"/>
        <v>45464</v>
      </c>
      <c r="Y52" s="5">
        <f t="shared" si="4"/>
        <v>45471</v>
      </c>
      <c r="Z52" s="5">
        <f t="shared" si="4"/>
        <v>45478</v>
      </c>
      <c r="AA52" s="5">
        <f t="shared" si="4"/>
        <v>45485</v>
      </c>
      <c r="AB52" s="5">
        <f t="shared" si="4"/>
        <v>45492</v>
      </c>
      <c r="AC52" s="5">
        <f t="shared" si="4"/>
        <v>45499</v>
      </c>
      <c r="AD52" s="5">
        <f t="shared" si="4"/>
        <v>45506</v>
      </c>
      <c r="AE52" s="5">
        <f t="shared" si="4"/>
        <v>45513</v>
      </c>
      <c r="AF52" s="5">
        <f t="shared" si="4"/>
        <v>45520</v>
      </c>
      <c r="AG52" s="5">
        <f t="shared" si="4"/>
        <v>45527</v>
      </c>
      <c r="AH52" s="5">
        <f t="shared" si="4"/>
        <v>45534</v>
      </c>
      <c r="AI52" s="5">
        <v>45541.0</v>
      </c>
      <c r="AJ52" s="5">
        <v>45548.0</v>
      </c>
      <c r="AK52" s="4">
        <v>45553.0</v>
      </c>
      <c r="AL52" s="4">
        <v>45555.0</v>
      </c>
      <c r="AM52" s="4">
        <v>45562.0</v>
      </c>
      <c r="AN52" s="4">
        <v>45569.0</v>
      </c>
      <c r="AO52" s="4">
        <v>45576.0</v>
      </c>
      <c r="AP52" s="4">
        <v>45583.0</v>
      </c>
      <c r="AQ52" s="4">
        <v>45590.0</v>
      </c>
      <c r="AR52" s="4">
        <v>45598.0</v>
      </c>
    </row>
    <row r="53" ht="12.75" customHeight="1">
      <c r="A53" s="45" t="s">
        <v>18</v>
      </c>
      <c r="B53" s="46" t="str">
        <f t="shared" ref="B53:AR53" si="5">IF(B17&gt;0,B17/B$23,"")</f>
        <v/>
      </c>
      <c r="C53" s="46" t="str">
        <f t="shared" si="5"/>
        <v/>
      </c>
      <c r="D53" s="46" t="str">
        <f t="shared" si="5"/>
        <v/>
      </c>
      <c r="E53" s="46" t="str">
        <f t="shared" si="5"/>
        <v/>
      </c>
      <c r="F53" s="46" t="str">
        <f t="shared" si="5"/>
        <v/>
      </c>
      <c r="G53" s="46" t="str">
        <f t="shared" si="5"/>
        <v/>
      </c>
      <c r="H53" s="46" t="str">
        <f t="shared" si="5"/>
        <v/>
      </c>
      <c r="I53" s="46" t="str">
        <f t="shared" si="5"/>
        <v/>
      </c>
      <c r="J53" s="47">
        <f t="shared" si="5"/>
        <v>0.9576023392</v>
      </c>
      <c r="K53" s="46" t="str">
        <f t="shared" si="5"/>
        <v/>
      </c>
      <c r="L53" s="46" t="str">
        <f t="shared" si="5"/>
        <v/>
      </c>
      <c r="M53" s="46" t="str">
        <f t="shared" si="5"/>
        <v/>
      </c>
      <c r="N53" s="46" t="str">
        <f t="shared" si="5"/>
        <v/>
      </c>
      <c r="O53" s="46" t="str">
        <f t="shared" si="5"/>
        <v/>
      </c>
      <c r="P53" s="46" t="str">
        <f t="shared" si="5"/>
        <v/>
      </c>
      <c r="Q53" s="46" t="str">
        <f t="shared" si="5"/>
        <v/>
      </c>
      <c r="R53" s="46" t="str">
        <f t="shared" si="5"/>
        <v/>
      </c>
      <c r="S53" s="46" t="str">
        <f t="shared" si="5"/>
        <v/>
      </c>
      <c r="T53" s="46" t="str">
        <f t="shared" si="5"/>
        <v/>
      </c>
      <c r="U53" s="47">
        <f t="shared" si="5"/>
        <v>1.043219076</v>
      </c>
      <c r="V53" s="46" t="str">
        <f t="shared" si="5"/>
        <v/>
      </c>
      <c r="W53" s="46" t="str">
        <f t="shared" si="5"/>
        <v/>
      </c>
      <c r="X53" s="46" t="str">
        <f t="shared" si="5"/>
        <v/>
      </c>
      <c r="Y53" s="46" t="str">
        <f t="shared" si="5"/>
        <v/>
      </c>
      <c r="Z53" s="46" t="str">
        <f t="shared" si="5"/>
        <v/>
      </c>
      <c r="AA53" s="46" t="str">
        <f t="shared" si="5"/>
        <v/>
      </c>
      <c r="AB53" s="46" t="str">
        <f t="shared" si="5"/>
        <v/>
      </c>
      <c r="AC53" s="46">
        <f t="shared" si="5"/>
        <v>1.003039514</v>
      </c>
      <c r="AD53" s="46" t="str">
        <f t="shared" si="5"/>
        <v/>
      </c>
      <c r="AE53" s="46" t="str">
        <f t="shared" si="5"/>
        <v/>
      </c>
      <c r="AF53" s="46">
        <f t="shared" si="5"/>
        <v>1.021671827</v>
      </c>
      <c r="AG53" s="46">
        <f t="shared" si="5"/>
        <v>1.021671827</v>
      </c>
      <c r="AH53" s="46">
        <f t="shared" si="5"/>
        <v>1.027820711</v>
      </c>
      <c r="AI53" s="46">
        <f t="shared" si="5"/>
        <v>1.030769231</v>
      </c>
      <c r="AJ53" s="46">
        <f t="shared" si="5"/>
        <v>1.052227343</v>
      </c>
      <c r="AK53" s="47">
        <f t="shared" si="5"/>
        <v>1.051829268</v>
      </c>
      <c r="AL53" s="46" t="str">
        <f t="shared" si="5"/>
        <v/>
      </c>
      <c r="AM53" s="46">
        <f t="shared" si="5"/>
        <v>1.00456621</v>
      </c>
      <c r="AN53" s="46">
        <f t="shared" si="5"/>
        <v>1.018518519</v>
      </c>
      <c r="AO53" s="46">
        <f t="shared" si="5"/>
        <v>1.029641186</v>
      </c>
      <c r="AP53" s="46">
        <f t="shared" si="5"/>
        <v>1.020092736</v>
      </c>
      <c r="AQ53" s="47">
        <f t="shared" si="5"/>
        <v>1.054263566</v>
      </c>
      <c r="AR53" s="47">
        <f t="shared" si="5"/>
        <v>1.096423017</v>
      </c>
    </row>
    <row r="54" ht="12.75" customHeight="1">
      <c r="A54" s="45" t="s">
        <v>19</v>
      </c>
      <c r="B54" s="46">
        <f t="shared" ref="B54:AR54" si="6">IF(B18&gt;0,B18/B$23,"")</f>
        <v>0.9496402878</v>
      </c>
      <c r="C54" s="46">
        <f t="shared" si="6"/>
        <v>0.9565217391</v>
      </c>
      <c r="D54" s="46">
        <f t="shared" si="6"/>
        <v>0.9579100145</v>
      </c>
      <c r="E54" s="46">
        <f t="shared" si="6"/>
        <v>0.9781659389</v>
      </c>
      <c r="F54" s="46">
        <f t="shared" si="6"/>
        <v>0.9708879185</v>
      </c>
      <c r="G54" s="46">
        <f t="shared" si="6"/>
        <v>1.002932551</v>
      </c>
      <c r="H54" s="46">
        <f t="shared" si="6"/>
        <v>0.9955947137</v>
      </c>
      <c r="I54" s="46">
        <f t="shared" si="6"/>
        <v>1.023529412</v>
      </c>
      <c r="J54" s="46">
        <f t="shared" si="6"/>
        <v>1.001461988</v>
      </c>
      <c r="K54" s="46">
        <f t="shared" si="6"/>
        <v>0.9854651163</v>
      </c>
      <c r="L54" s="46">
        <f t="shared" si="6"/>
        <v>1.005780347</v>
      </c>
      <c r="M54" s="46">
        <f t="shared" si="6"/>
        <v>1.011661808</v>
      </c>
      <c r="N54" s="46">
        <f t="shared" si="6"/>
        <v>0.998552822</v>
      </c>
      <c r="O54" s="46" t="str">
        <f t="shared" si="6"/>
        <v/>
      </c>
      <c r="P54" s="46" t="str">
        <f t="shared" si="6"/>
        <v/>
      </c>
      <c r="Q54" s="46" t="str">
        <f t="shared" si="6"/>
        <v/>
      </c>
      <c r="R54" s="46" t="str">
        <f t="shared" si="6"/>
        <v/>
      </c>
      <c r="S54" s="46">
        <f t="shared" si="6"/>
        <v>1.025110783</v>
      </c>
      <c r="T54" s="46">
        <f t="shared" si="6"/>
        <v>1.02189781</v>
      </c>
      <c r="U54" s="46" t="str">
        <f t="shared" si="6"/>
        <v/>
      </c>
      <c r="V54" s="46">
        <f t="shared" si="6"/>
        <v>1.026627219</v>
      </c>
      <c r="W54" s="46">
        <f t="shared" si="6"/>
        <v>1.046757164</v>
      </c>
      <c r="X54" s="46">
        <f t="shared" si="6"/>
        <v>1.031674208</v>
      </c>
      <c r="Y54" s="46">
        <f t="shared" si="6"/>
        <v>1.04387292</v>
      </c>
      <c r="Z54" s="46" t="str">
        <f t="shared" si="6"/>
        <v/>
      </c>
      <c r="AA54" s="46" t="str">
        <f t="shared" si="6"/>
        <v/>
      </c>
      <c r="AB54" s="46" t="str">
        <f t="shared" si="6"/>
        <v/>
      </c>
      <c r="AC54" s="46" t="str">
        <f t="shared" si="6"/>
        <v/>
      </c>
      <c r="AD54" s="46">
        <f t="shared" si="6"/>
        <v>1.058914729</v>
      </c>
      <c r="AE54" s="46">
        <f t="shared" si="6"/>
        <v>1.045941807</v>
      </c>
      <c r="AF54" s="46">
        <f t="shared" si="6"/>
        <v>1.066563467</v>
      </c>
      <c r="AG54" s="46">
        <f t="shared" si="6"/>
        <v>1.074303406</v>
      </c>
      <c r="AH54" s="46">
        <f t="shared" si="6"/>
        <v>1.081916538</v>
      </c>
      <c r="AI54" s="46">
        <f t="shared" si="6"/>
        <v>1.086153846</v>
      </c>
      <c r="AJ54" s="46" t="str">
        <f t="shared" si="6"/>
        <v/>
      </c>
      <c r="AK54" s="46" t="str">
        <f t="shared" si="6"/>
        <v/>
      </c>
      <c r="AL54" s="46">
        <f t="shared" si="6"/>
        <v>1.031866464</v>
      </c>
      <c r="AM54" s="46">
        <f t="shared" si="6"/>
        <v>1.04261796</v>
      </c>
      <c r="AN54" s="46">
        <f t="shared" si="6"/>
        <v>1.066358025</v>
      </c>
      <c r="AO54" s="46">
        <f t="shared" si="6"/>
        <v>1.085803432</v>
      </c>
      <c r="AP54" s="46">
        <f t="shared" si="6"/>
        <v>1.083462133</v>
      </c>
      <c r="AQ54" s="46" t="str">
        <f t="shared" si="6"/>
        <v/>
      </c>
      <c r="AR54" s="46" t="str">
        <f t="shared" si="6"/>
        <v/>
      </c>
    </row>
    <row r="55" ht="12.75" customHeight="1">
      <c r="A55" s="45" t="s">
        <v>20</v>
      </c>
      <c r="B55" s="46">
        <f t="shared" ref="B55:AR55" si="7">IF(B19&gt;0,B19/B$23,"")</f>
        <v>0.9251798561</v>
      </c>
      <c r="C55" s="46">
        <f t="shared" si="7"/>
        <v>0.931884058</v>
      </c>
      <c r="D55" s="46">
        <f t="shared" si="7"/>
        <v>0.9782293179</v>
      </c>
      <c r="E55" s="46">
        <f t="shared" si="7"/>
        <v>1</v>
      </c>
      <c r="F55" s="46">
        <f t="shared" si="7"/>
        <v>0.9723435226</v>
      </c>
      <c r="G55" s="46">
        <f t="shared" si="7"/>
        <v>1.026392962</v>
      </c>
      <c r="H55" s="46">
        <f t="shared" si="7"/>
        <v>1.046989721</v>
      </c>
      <c r="I55" s="46">
        <f t="shared" si="7"/>
        <v>1.023529412</v>
      </c>
      <c r="J55" s="46" t="str">
        <f t="shared" si="7"/>
        <v/>
      </c>
      <c r="K55" s="46">
        <f t="shared" si="7"/>
        <v>1.011627907</v>
      </c>
      <c r="L55" s="46">
        <f t="shared" si="7"/>
        <v>1.030346821</v>
      </c>
      <c r="M55" s="46">
        <f t="shared" si="7"/>
        <v>1.033527697</v>
      </c>
      <c r="N55" s="46">
        <f t="shared" si="7"/>
        <v>1.026049204</v>
      </c>
      <c r="O55" s="46" t="str">
        <f t="shared" si="7"/>
        <v/>
      </c>
      <c r="P55" s="46" t="str">
        <f t="shared" si="7"/>
        <v/>
      </c>
      <c r="Q55" s="46" t="str">
        <f t="shared" si="7"/>
        <v/>
      </c>
      <c r="R55" s="46" t="str">
        <f t="shared" si="7"/>
        <v/>
      </c>
      <c r="S55" s="46">
        <f t="shared" si="7"/>
        <v>1.004431315</v>
      </c>
      <c r="T55" s="46">
        <f t="shared" si="7"/>
        <v>1.040875912</v>
      </c>
      <c r="U55" s="46" t="str">
        <f t="shared" si="7"/>
        <v/>
      </c>
      <c r="V55" s="46">
        <f t="shared" si="7"/>
        <v>1.054733728</v>
      </c>
      <c r="W55" s="46">
        <f t="shared" si="7"/>
        <v>1.075414781</v>
      </c>
      <c r="X55" s="46">
        <f t="shared" si="7"/>
        <v>1.025641026</v>
      </c>
      <c r="Y55" s="46">
        <f t="shared" si="7"/>
        <v>1.028744327</v>
      </c>
      <c r="Z55" s="46" t="str">
        <f t="shared" si="7"/>
        <v/>
      </c>
      <c r="AA55" s="46" t="str">
        <f t="shared" si="7"/>
        <v/>
      </c>
      <c r="AB55" s="46" t="str">
        <f t="shared" si="7"/>
        <v/>
      </c>
      <c r="AC55" s="46" t="str">
        <f t="shared" si="7"/>
        <v/>
      </c>
      <c r="AD55" s="46">
        <f t="shared" si="7"/>
        <v>1.054263566</v>
      </c>
      <c r="AE55" s="46">
        <f t="shared" si="7"/>
        <v>1.041347626</v>
      </c>
      <c r="AF55" s="46">
        <f t="shared" si="7"/>
        <v>1.077399381</v>
      </c>
      <c r="AG55" s="46">
        <f t="shared" si="7"/>
        <v>1.077399381</v>
      </c>
      <c r="AH55" s="46">
        <f t="shared" si="7"/>
        <v>1.102009274</v>
      </c>
      <c r="AI55" s="46">
        <f t="shared" si="7"/>
        <v>1.096923077</v>
      </c>
      <c r="AJ55" s="46" t="str">
        <f t="shared" si="7"/>
        <v/>
      </c>
      <c r="AK55" s="46" t="str">
        <f t="shared" si="7"/>
        <v/>
      </c>
      <c r="AL55" s="46">
        <f t="shared" si="7"/>
        <v>1.056145675</v>
      </c>
      <c r="AM55" s="46">
        <f t="shared" si="7"/>
        <v>1.085235921</v>
      </c>
      <c r="AN55" s="46">
        <f t="shared" si="7"/>
        <v>1.100308642</v>
      </c>
      <c r="AO55" s="46">
        <f t="shared" si="7"/>
        <v>1.112324493</v>
      </c>
      <c r="AP55" s="46">
        <f t="shared" si="7"/>
        <v>1.102009274</v>
      </c>
      <c r="AQ55" s="46" t="str">
        <f t="shared" si="7"/>
        <v/>
      </c>
      <c r="AR55" s="46" t="str">
        <f t="shared" si="7"/>
        <v/>
      </c>
    </row>
    <row r="56" ht="12.75" customHeight="1">
      <c r="A56" s="45" t="s">
        <v>21</v>
      </c>
      <c r="B56" s="46" t="str">
        <f t="shared" ref="B56:AR56" si="8">IF(B20&gt;0,B20/B$23,"")</f>
        <v/>
      </c>
      <c r="C56" s="46">
        <f t="shared" si="8"/>
        <v>0.9623188406</v>
      </c>
      <c r="D56" s="46">
        <f t="shared" si="8"/>
        <v>0.9796806967</v>
      </c>
      <c r="E56" s="46">
        <f t="shared" si="8"/>
        <v>1.002911208</v>
      </c>
      <c r="F56" s="46">
        <f t="shared" si="8"/>
        <v>0.9912663755</v>
      </c>
      <c r="G56" s="46">
        <f t="shared" si="8"/>
        <v>1.014662757</v>
      </c>
      <c r="H56" s="46">
        <f t="shared" si="8"/>
        <v>1.020558003</v>
      </c>
      <c r="I56" s="46">
        <f t="shared" si="8"/>
        <v>1.022058824</v>
      </c>
      <c r="J56" s="46" t="str">
        <f t="shared" si="8"/>
        <v/>
      </c>
      <c r="K56" s="46">
        <f t="shared" si="8"/>
        <v>1.026162791</v>
      </c>
      <c r="L56" s="46">
        <f t="shared" si="8"/>
        <v>1.036127168</v>
      </c>
      <c r="M56" s="46">
        <f t="shared" si="8"/>
        <v>1.016034985</v>
      </c>
      <c r="N56" s="46">
        <f t="shared" si="8"/>
        <v>1.008683068</v>
      </c>
      <c r="O56" s="46" t="str">
        <f t="shared" si="8"/>
        <v/>
      </c>
      <c r="P56" s="46" t="str">
        <f t="shared" si="8"/>
        <v/>
      </c>
      <c r="Q56" s="46" t="str">
        <f t="shared" si="8"/>
        <v/>
      </c>
      <c r="R56" s="46" t="str">
        <f t="shared" si="8"/>
        <v/>
      </c>
      <c r="S56" s="46">
        <f t="shared" si="8"/>
        <v>0.9571639586</v>
      </c>
      <c r="T56" s="46">
        <f t="shared" si="8"/>
        <v>1.040875912</v>
      </c>
      <c r="U56" s="46" t="str">
        <f t="shared" si="8"/>
        <v/>
      </c>
      <c r="V56" s="46">
        <f t="shared" si="8"/>
        <v>1.023668639</v>
      </c>
      <c r="W56" s="46">
        <f t="shared" si="8"/>
        <v>0.9939668175</v>
      </c>
      <c r="X56" s="46">
        <f t="shared" si="8"/>
        <v>1.010558069</v>
      </c>
      <c r="Y56" s="46">
        <f t="shared" si="8"/>
        <v>1.013615734</v>
      </c>
      <c r="Z56" s="46" t="str">
        <f t="shared" si="8"/>
        <v/>
      </c>
      <c r="AA56" s="46" t="str">
        <f t="shared" si="8"/>
        <v/>
      </c>
      <c r="AB56" s="46" t="str">
        <f t="shared" si="8"/>
        <v/>
      </c>
      <c r="AC56" s="46" t="str">
        <f t="shared" si="8"/>
        <v/>
      </c>
      <c r="AD56" s="46">
        <f t="shared" si="8"/>
        <v>1.03875969</v>
      </c>
      <c r="AE56" s="46">
        <f t="shared" si="8"/>
        <v>1.04287902</v>
      </c>
      <c r="AF56" s="46">
        <f t="shared" si="8"/>
        <v>1.054179567</v>
      </c>
      <c r="AG56" s="46">
        <f t="shared" si="8"/>
        <v>1.07120743</v>
      </c>
      <c r="AH56" s="46">
        <f t="shared" si="8"/>
        <v>1.086553323</v>
      </c>
      <c r="AI56" s="46">
        <f t="shared" si="8"/>
        <v>1.081538462</v>
      </c>
      <c r="AJ56" s="46" t="str">
        <f t="shared" si="8"/>
        <v/>
      </c>
      <c r="AK56" s="46" t="str">
        <f t="shared" si="8"/>
        <v/>
      </c>
      <c r="AL56" s="46">
        <f t="shared" si="8"/>
        <v>1.050075873</v>
      </c>
      <c r="AM56" s="46">
        <f t="shared" si="8"/>
        <v>1.070015221</v>
      </c>
      <c r="AN56" s="46">
        <f t="shared" si="8"/>
        <v>1.084876543</v>
      </c>
      <c r="AO56" s="46">
        <f t="shared" si="8"/>
        <v>1.096723869</v>
      </c>
      <c r="AP56" s="46">
        <f t="shared" si="8"/>
        <v>1.086553323</v>
      </c>
      <c r="AQ56" s="46" t="str">
        <f t="shared" si="8"/>
        <v/>
      </c>
      <c r="AR56" s="46" t="str">
        <f t="shared" si="8"/>
        <v/>
      </c>
    </row>
    <row r="57" ht="12.75" customHeight="1">
      <c r="A57" s="45" t="s">
        <v>22</v>
      </c>
      <c r="B57" s="46" t="str">
        <f t="shared" ref="B57:AR57" si="9">IF(B21&gt;0,B21/B$23,"")</f>
        <v/>
      </c>
      <c r="C57" s="46" t="str">
        <f t="shared" si="9"/>
        <v/>
      </c>
      <c r="D57" s="46" t="str">
        <f t="shared" si="9"/>
        <v/>
      </c>
      <c r="E57" s="46" t="str">
        <f t="shared" si="9"/>
        <v/>
      </c>
      <c r="F57" s="46" t="str">
        <f t="shared" si="9"/>
        <v/>
      </c>
      <c r="G57" s="46" t="str">
        <f t="shared" si="9"/>
        <v/>
      </c>
      <c r="H57" s="46" t="str">
        <f t="shared" si="9"/>
        <v/>
      </c>
      <c r="I57" s="46" t="str">
        <f t="shared" si="9"/>
        <v/>
      </c>
      <c r="J57" s="46" t="str">
        <f t="shared" si="9"/>
        <v/>
      </c>
      <c r="K57" s="46" t="str">
        <f t="shared" si="9"/>
        <v/>
      </c>
      <c r="L57" s="46" t="str">
        <f t="shared" si="9"/>
        <v/>
      </c>
      <c r="M57" s="46" t="str">
        <f t="shared" si="9"/>
        <v/>
      </c>
      <c r="N57" s="46" t="str">
        <f t="shared" si="9"/>
        <v/>
      </c>
      <c r="O57" s="46">
        <f t="shared" si="9"/>
        <v>0.9184861718</v>
      </c>
      <c r="P57" s="46">
        <f t="shared" si="9"/>
        <v>0.9385964912</v>
      </c>
      <c r="Q57" s="46">
        <f t="shared" si="9"/>
        <v>0.9602356406</v>
      </c>
      <c r="R57" s="46">
        <f t="shared" si="9"/>
        <v>0.9735682819</v>
      </c>
      <c r="S57" s="46" t="str">
        <f t="shared" si="9"/>
        <v/>
      </c>
      <c r="T57" s="46" t="str">
        <f t="shared" si="9"/>
        <v/>
      </c>
      <c r="U57" s="46" t="str">
        <f t="shared" si="9"/>
        <v/>
      </c>
      <c r="V57" s="46" t="str">
        <f t="shared" si="9"/>
        <v/>
      </c>
      <c r="W57" s="46" t="str">
        <f t="shared" si="9"/>
        <v/>
      </c>
      <c r="X57" s="46" t="str">
        <f t="shared" si="9"/>
        <v/>
      </c>
      <c r="Y57" s="46" t="str">
        <f t="shared" si="9"/>
        <v/>
      </c>
      <c r="Z57" s="46">
        <f t="shared" si="9"/>
        <v>0.9801526718</v>
      </c>
      <c r="AA57" s="46">
        <f t="shared" si="9"/>
        <v>1.004545455</v>
      </c>
      <c r="AB57" s="46">
        <f t="shared" si="9"/>
        <v>1.021374046</v>
      </c>
      <c r="AC57" s="46">
        <f t="shared" si="9"/>
        <v>0.990881459</v>
      </c>
      <c r="AD57" s="46" t="str">
        <f t="shared" si="9"/>
        <v/>
      </c>
      <c r="AE57" s="46" t="str">
        <f t="shared" si="9"/>
        <v/>
      </c>
      <c r="AF57" s="46" t="str">
        <f t="shared" si="9"/>
        <v/>
      </c>
      <c r="AG57" s="46" t="str">
        <f t="shared" si="9"/>
        <v/>
      </c>
      <c r="AH57" s="46" t="str">
        <f t="shared" si="9"/>
        <v/>
      </c>
      <c r="AI57" s="46" t="str">
        <f t="shared" si="9"/>
        <v/>
      </c>
      <c r="AJ57" s="46" t="str">
        <f t="shared" si="9"/>
        <v/>
      </c>
      <c r="AK57" s="46" t="str">
        <f t="shared" si="9"/>
        <v/>
      </c>
      <c r="AL57" s="46" t="str">
        <f t="shared" si="9"/>
        <v/>
      </c>
      <c r="AM57" s="46" t="str">
        <f t="shared" si="9"/>
        <v/>
      </c>
      <c r="AN57" s="46" t="str">
        <f t="shared" si="9"/>
        <v/>
      </c>
      <c r="AO57" s="46" t="str">
        <f t="shared" si="9"/>
        <v/>
      </c>
      <c r="AP57" s="46" t="str">
        <f t="shared" si="9"/>
        <v/>
      </c>
      <c r="AQ57" s="46" t="str">
        <f t="shared" si="9"/>
        <v/>
      </c>
      <c r="AR57" s="46" t="str">
        <f t="shared" si="9"/>
        <v/>
      </c>
    </row>
    <row r="58" ht="12.75" customHeight="1">
      <c r="A58" s="46" t="s">
        <v>23</v>
      </c>
      <c r="B58" s="47">
        <f t="shared" ref="B58:AR58" si="10">AVERAGE(B54:B56)</f>
        <v>0.9374100719</v>
      </c>
      <c r="C58" s="47">
        <f t="shared" si="10"/>
        <v>0.9502415459</v>
      </c>
      <c r="D58" s="47">
        <f t="shared" si="10"/>
        <v>0.9719400097</v>
      </c>
      <c r="E58" s="47">
        <f t="shared" si="10"/>
        <v>0.9936923823</v>
      </c>
      <c r="F58" s="46">
        <f t="shared" si="10"/>
        <v>0.9781659389</v>
      </c>
      <c r="G58" s="47">
        <f t="shared" si="10"/>
        <v>1.014662757</v>
      </c>
      <c r="H58" s="47">
        <f t="shared" si="10"/>
        <v>1.021047479</v>
      </c>
      <c r="I58" s="47">
        <f t="shared" si="10"/>
        <v>1.023039216</v>
      </c>
      <c r="J58" s="46">
        <f t="shared" si="10"/>
        <v>1.001461988</v>
      </c>
      <c r="K58" s="46">
        <f t="shared" si="10"/>
        <v>1.007751938</v>
      </c>
      <c r="L58" s="47">
        <f t="shared" si="10"/>
        <v>1.024084778</v>
      </c>
      <c r="M58" s="46">
        <f t="shared" si="10"/>
        <v>1.020408163</v>
      </c>
      <c r="N58" s="46">
        <f t="shared" si="10"/>
        <v>1.011095031</v>
      </c>
      <c r="O58" s="46" t="str">
        <f t="shared" si="10"/>
        <v>#DIV/0!</v>
      </c>
      <c r="P58" s="46" t="str">
        <f t="shared" si="10"/>
        <v>#DIV/0!</v>
      </c>
      <c r="Q58" s="46" t="str">
        <f t="shared" si="10"/>
        <v>#DIV/0!</v>
      </c>
      <c r="R58" s="46" t="str">
        <f t="shared" si="10"/>
        <v>#DIV/0!</v>
      </c>
      <c r="S58" s="46">
        <f t="shared" si="10"/>
        <v>0.9955686854</v>
      </c>
      <c r="T58" s="47">
        <f t="shared" si="10"/>
        <v>1.034549878</v>
      </c>
      <c r="U58" s="46" t="str">
        <f t="shared" si="10"/>
        <v>#DIV/0!</v>
      </c>
      <c r="V58" s="46">
        <f t="shared" si="10"/>
        <v>1.035009862</v>
      </c>
      <c r="W58" s="47">
        <f t="shared" si="10"/>
        <v>1.038712921</v>
      </c>
      <c r="X58" s="46">
        <f t="shared" si="10"/>
        <v>1.022624434</v>
      </c>
      <c r="Y58" s="46">
        <f t="shared" si="10"/>
        <v>1.028744327</v>
      </c>
      <c r="Z58" s="46" t="str">
        <f t="shared" si="10"/>
        <v>#DIV/0!</v>
      </c>
      <c r="AA58" s="46" t="str">
        <f t="shared" si="10"/>
        <v>#DIV/0!</v>
      </c>
      <c r="AB58" s="46" t="str">
        <f t="shared" si="10"/>
        <v>#DIV/0!</v>
      </c>
      <c r="AC58" s="46" t="str">
        <f t="shared" si="10"/>
        <v>#DIV/0!</v>
      </c>
      <c r="AD58" s="47">
        <f t="shared" si="10"/>
        <v>1.050645995</v>
      </c>
      <c r="AE58" s="46">
        <f t="shared" si="10"/>
        <v>1.043389484</v>
      </c>
      <c r="AF58" s="47">
        <f t="shared" si="10"/>
        <v>1.066047472</v>
      </c>
      <c r="AG58" s="47">
        <f t="shared" si="10"/>
        <v>1.074303406</v>
      </c>
      <c r="AH58" s="47">
        <f t="shared" si="10"/>
        <v>1.090159711</v>
      </c>
      <c r="AI58" s="46">
        <f t="shared" si="10"/>
        <v>1.088205128</v>
      </c>
      <c r="AJ58" s="46" t="str">
        <f t="shared" si="10"/>
        <v>#DIV/0!</v>
      </c>
      <c r="AK58" s="46" t="str">
        <f t="shared" si="10"/>
        <v>#DIV/0!</v>
      </c>
      <c r="AL58" s="46">
        <f t="shared" si="10"/>
        <v>1.046029337</v>
      </c>
      <c r="AM58" s="46">
        <f t="shared" si="10"/>
        <v>1.065956367</v>
      </c>
      <c r="AN58" s="46">
        <f t="shared" si="10"/>
        <v>1.083847737</v>
      </c>
      <c r="AO58" s="47">
        <f t="shared" si="10"/>
        <v>1.098283931</v>
      </c>
      <c r="AP58" s="46">
        <f t="shared" si="10"/>
        <v>1.09067491</v>
      </c>
      <c r="AQ58" s="46" t="str">
        <f t="shared" si="10"/>
        <v>#DIV/0!</v>
      </c>
      <c r="AR58" s="46" t="str">
        <f t="shared" si="10"/>
        <v>#DIV/0!</v>
      </c>
    </row>
    <row r="59" ht="12.75" customHeight="1">
      <c r="B59" s="2"/>
      <c r="C59" s="2"/>
      <c r="D59" s="2"/>
      <c r="E59" s="2"/>
      <c r="F59" s="2"/>
      <c r="G59" s="2"/>
      <c r="H59" s="2"/>
    </row>
    <row r="60" ht="12.75" customHeight="1">
      <c r="B60" s="2"/>
      <c r="C60" s="2"/>
      <c r="D60" s="2"/>
      <c r="E60" s="2"/>
      <c r="F60" s="2"/>
      <c r="G60" s="2"/>
      <c r="H60" s="2"/>
    </row>
    <row r="61" ht="12.75" customHeight="1">
      <c r="B61" s="2"/>
      <c r="C61" s="2"/>
      <c r="D61" s="2"/>
      <c r="E61" s="2"/>
      <c r="F61" s="2"/>
      <c r="G61" s="2"/>
      <c r="H61" s="2"/>
    </row>
    <row r="62" ht="12.75" customHeight="1">
      <c r="B62" s="2"/>
      <c r="C62" s="2"/>
      <c r="D62" s="2"/>
      <c r="E62" s="2"/>
      <c r="F62" s="2"/>
      <c r="G62" s="2"/>
      <c r="H62" s="2"/>
    </row>
    <row r="63" ht="12.75" customHeight="1">
      <c r="B63" s="2"/>
      <c r="C63" s="2"/>
      <c r="D63" s="2"/>
      <c r="E63" s="2"/>
      <c r="F63" s="2"/>
      <c r="G63" s="2"/>
      <c r="H63" s="2"/>
    </row>
    <row r="64" ht="12.75" customHeight="1">
      <c r="B64" s="2"/>
      <c r="C64" s="2"/>
      <c r="D64" s="2"/>
      <c r="E64" s="2"/>
      <c r="F64" s="2"/>
      <c r="G64" s="2"/>
      <c r="H64" s="2"/>
    </row>
    <row r="65" ht="12.75" customHeight="1">
      <c r="B65" s="2"/>
      <c r="C65" s="2"/>
      <c r="D65" s="2"/>
      <c r="E65" s="2"/>
      <c r="F65" s="2"/>
      <c r="G65" s="2"/>
      <c r="H65" s="2"/>
    </row>
    <row r="66" ht="12.75" customHeight="1">
      <c r="B66" s="2"/>
      <c r="C66" s="2"/>
      <c r="D66" s="2"/>
      <c r="E66" s="2"/>
      <c r="F66" s="2"/>
      <c r="G66" s="2"/>
      <c r="H66" s="2"/>
    </row>
    <row r="67" ht="12.75" customHeight="1">
      <c r="B67" s="2"/>
      <c r="C67" s="2"/>
      <c r="D67" s="2"/>
      <c r="E67" s="2"/>
      <c r="F67" s="2"/>
      <c r="G67" s="2"/>
      <c r="H67" s="2"/>
    </row>
    <row r="68" ht="12.75" customHeight="1">
      <c r="B68" s="2"/>
      <c r="C68" s="2"/>
      <c r="D68" s="2"/>
      <c r="E68" s="2"/>
      <c r="F68" s="2"/>
      <c r="G68" s="2"/>
      <c r="H68" s="2"/>
    </row>
    <row r="69" ht="12.75" customHeight="1">
      <c r="B69" s="2"/>
      <c r="C69" s="2"/>
      <c r="D69" s="2"/>
      <c r="E69" s="2"/>
      <c r="F69" s="2"/>
      <c r="G69" s="2"/>
      <c r="H69" s="2"/>
    </row>
    <row r="70" ht="12.75" customHeight="1">
      <c r="B70" s="2"/>
      <c r="C70" s="2"/>
      <c r="D70" s="2"/>
      <c r="E70" s="2"/>
      <c r="F70" s="2"/>
      <c r="G70" s="2"/>
      <c r="H70" s="2"/>
    </row>
    <row r="71" ht="12.75" customHeight="1">
      <c r="B71" s="2"/>
      <c r="C71" s="2"/>
      <c r="D71" s="2"/>
      <c r="E71" s="2"/>
      <c r="F71" s="2"/>
      <c r="G71" s="2"/>
      <c r="H71" s="2"/>
    </row>
    <row r="72" ht="12.75" customHeight="1">
      <c r="B72" s="2"/>
      <c r="C72" s="2"/>
      <c r="D72" s="2"/>
      <c r="E72" s="2"/>
      <c r="F72" s="2"/>
      <c r="G72" s="2"/>
      <c r="H72" s="2"/>
    </row>
    <row r="73" ht="12.75" customHeight="1">
      <c r="B73" s="2"/>
      <c r="C73" s="2"/>
      <c r="D73" s="2"/>
      <c r="E73" s="2"/>
      <c r="F73" s="2"/>
      <c r="G73" s="2"/>
      <c r="H73" s="2"/>
    </row>
    <row r="74" ht="12.75" customHeight="1">
      <c r="B74" s="2"/>
      <c r="C74" s="2"/>
      <c r="D74" s="2"/>
      <c r="E74" s="2"/>
      <c r="F74" s="2"/>
      <c r="G74" s="2"/>
      <c r="H74" s="2"/>
    </row>
    <row r="75" ht="12.75" customHeight="1">
      <c r="B75" s="2"/>
      <c r="C75" s="2"/>
      <c r="D75" s="2"/>
      <c r="E75" s="2"/>
      <c r="F75" s="2"/>
      <c r="G75" s="2"/>
      <c r="H75" s="2"/>
    </row>
    <row r="76" ht="12.75" customHeight="1">
      <c r="B76" s="2"/>
      <c r="C76" s="2"/>
      <c r="D76" s="2"/>
      <c r="E76" s="2"/>
      <c r="F76" s="2"/>
      <c r="G76" s="2"/>
      <c r="H76" s="2"/>
    </row>
    <row r="77" ht="12.75" customHeight="1">
      <c r="B77" s="2"/>
      <c r="C77" s="2"/>
      <c r="D77" s="2"/>
      <c r="E77" s="2"/>
      <c r="F77" s="2"/>
      <c r="G77" s="2"/>
      <c r="H77" s="2"/>
    </row>
    <row r="78" ht="12.75" customHeight="1">
      <c r="B78" s="2"/>
      <c r="C78" s="2"/>
      <c r="D78" s="2"/>
      <c r="E78" s="2"/>
      <c r="F78" s="2"/>
      <c r="G78" s="2"/>
      <c r="H78" s="2"/>
    </row>
    <row r="79" ht="12.75" customHeight="1">
      <c r="B79" s="2"/>
      <c r="C79" s="2"/>
      <c r="D79" s="2"/>
      <c r="E79" s="2"/>
      <c r="F79" s="2"/>
      <c r="G79" s="2"/>
      <c r="H79" s="2"/>
    </row>
    <row r="80" ht="12.75" customHeight="1">
      <c r="B80" s="2"/>
      <c r="C80" s="2"/>
      <c r="D80" s="2"/>
      <c r="E80" s="2"/>
      <c r="F80" s="2"/>
      <c r="G80" s="2"/>
      <c r="H80" s="2"/>
    </row>
    <row r="81" ht="12.75" customHeight="1">
      <c r="B81" s="2"/>
      <c r="C81" s="2"/>
      <c r="D81" s="2"/>
      <c r="E81" s="2"/>
      <c r="F81" s="2"/>
      <c r="G81" s="2"/>
      <c r="H81" s="2"/>
    </row>
    <row r="82" ht="12.75" customHeight="1">
      <c r="B82" s="2"/>
      <c r="C82" s="2"/>
      <c r="D82" s="2"/>
      <c r="E82" s="2"/>
      <c r="F82" s="2"/>
      <c r="G82" s="2"/>
      <c r="H82" s="2"/>
    </row>
    <row r="83" ht="12.75" customHeight="1">
      <c r="B83" s="2"/>
      <c r="C83" s="2"/>
      <c r="D83" s="2"/>
      <c r="E83" s="2"/>
      <c r="F83" s="2"/>
      <c r="G83" s="2"/>
      <c r="H83" s="2"/>
    </row>
    <row r="84" ht="12.75" customHeight="1">
      <c r="B84" s="2"/>
      <c r="C84" s="2"/>
      <c r="D84" s="2"/>
      <c r="E84" s="2"/>
      <c r="F84" s="2"/>
      <c r="G84" s="2"/>
      <c r="H84" s="2"/>
    </row>
    <row r="85" ht="12.75" customHeight="1">
      <c r="B85" s="2"/>
      <c r="C85" s="2"/>
      <c r="D85" s="2"/>
      <c r="E85" s="2"/>
      <c r="F85" s="2"/>
      <c r="G85" s="2"/>
      <c r="H85" s="2"/>
    </row>
    <row r="86" ht="12.75" customHeight="1">
      <c r="B86" s="2"/>
      <c r="C86" s="2"/>
      <c r="D86" s="2"/>
      <c r="E86" s="2"/>
      <c r="F86" s="2"/>
      <c r="G86" s="2"/>
      <c r="H86" s="2"/>
    </row>
    <row r="87" ht="12.75" customHeight="1">
      <c r="B87" s="2"/>
      <c r="C87" s="2"/>
      <c r="D87" s="2"/>
      <c r="E87" s="2"/>
      <c r="F87" s="2"/>
      <c r="G87" s="2"/>
      <c r="H87" s="2"/>
    </row>
    <row r="88" ht="12.75" customHeight="1">
      <c r="B88" s="2"/>
      <c r="C88" s="2"/>
      <c r="D88" s="2"/>
      <c r="E88" s="2"/>
      <c r="F88" s="2"/>
      <c r="G88" s="2"/>
      <c r="H88" s="2"/>
    </row>
    <row r="89" ht="12.75" customHeight="1">
      <c r="B89" s="2"/>
      <c r="C89" s="2"/>
      <c r="D89" s="2"/>
      <c r="E89" s="2"/>
      <c r="F89" s="2"/>
      <c r="G89" s="2"/>
      <c r="H89" s="2"/>
    </row>
    <row r="90" ht="12.75" customHeight="1">
      <c r="B90" s="2"/>
      <c r="C90" s="2"/>
      <c r="D90" s="2"/>
      <c r="E90" s="2"/>
      <c r="F90" s="2"/>
      <c r="G90" s="2"/>
      <c r="H90" s="2"/>
    </row>
    <row r="91" ht="12.75" customHeight="1">
      <c r="B91" s="2"/>
      <c r="C91" s="2"/>
      <c r="D91" s="2"/>
      <c r="E91" s="2"/>
      <c r="F91" s="2"/>
      <c r="G91" s="2"/>
      <c r="H91" s="2"/>
    </row>
    <row r="92" ht="12.75" customHeight="1">
      <c r="B92" s="2"/>
      <c r="C92" s="2"/>
      <c r="D92" s="2"/>
      <c r="E92" s="2"/>
      <c r="F92" s="2"/>
      <c r="G92" s="2"/>
      <c r="H92" s="2"/>
    </row>
    <row r="93" ht="12.75" customHeight="1">
      <c r="B93" s="2"/>
      <c r="C93" s="2"/>
      <c r="D93" s="2"/>
      <c r="E93" s="2"/>
      <c r="F93" s="2"/>
      <c r="G93" s="2"/>
      <c r="H93" s="2"/>
    </row>
    <row r="94" ht="12.75" customHeight="1">
      <c r="B94" s="2"/>
      <c r="C94" s="2"/>
      <c r="D94" s="2"/>
      <c r="E94" s="2"/>
      <c r="F94" s="2"/>
      <c r="G94" s="2"/>
      <c r="H94" s="2"/>
    </row>
    <row r="95" ht="12.75" customHeight="1">
      <c r="B95" s="2"/>
      <c r="C95" s="2"/>
      <c r="D95" s="2"/>
      <c r="E95" s="2"/>
      <c r="F95" s="2"/>
      <c r="G95" s="2"/>
      <c r="H95" s="2"/>
    </row>
    <row r="96" ht="12.75" customHeight="1">
      <c r="B96" s="2"/>
      <c r="C96" s="2"/>
      <c r="D96" s="2"/>
      <c r="E96" s="2"/>
      <c r="F96" s="2"/>
      <c r="G96" s="2"/>
      <c r="H96" s="2"/>
    </row>
    <row r="97" ht="12.75" customHeight="1">
      <c r="B97" s="2"/>
      <c r="C97" s="2"/>
      <c r="D97" s="2"/>
      <c r="E97" s="2"/>
      <c r="F97" s="2"/>
      <c r="G97" s="2"/>
      <c r="H97" s="2"/>
    </row>
    <row r="98" ht="12.75" customHeight="1">
      <c r="B98" s="2"/>
      <c r="C98" s="2"/>
      <c r="D98" s="2"/>
      <c r="E98" s="2"/>
      <c r="F98" s="2"/>
      <c r="G98" s="2"/>
      <c r="H98" s="2"/>
    </row>
    <row r="99" ht="12.75" customHeight="1">
      <c r="B99" s="2"/>
      <c r="C99" s="2"/>
      <c r="D99" s="2"/>
      <c r="E99" s="2"/>
      <c r="F99" s="2"/>
      <c r="G99" s="2"/>
      <c r="H99" s="2"/>
    </row>
    <row r="100" ht="12.75" customHeight="1">
      <c r="B100" s="2"/>
      <c r="C100" s="2"/>
      <c r="D100" s="2"/>
      <c r="E100" s="2"/>
      <c r="F100" s="2"/>
      <c r="G100" s="2"/>
      <c r="H100" s="2"/>
    </row>
    <row r="101" ht="12.75" customHeight="1">
      <c r="B101" s="2"/>
      <c r="C101" s="2"/>
      <c r="D101" s="2"/>
      <c r="E101" s="2"/>
      <c r="F101" s="2"/>
      <c r="G101" s="2"/>
      <c r="H101" s="2"/>
    </row>
    <row r="102" ht="12.75" customHeight="1">
      <c r="B102" s="2"/>
      <c r="C102" s="2"/>
      <c r="D102" s="2"/>
      <c r="E102" s="2"/>
      <c r="F102" s="2"/>
      <c r="G102" s="2"/>
      <c r="H102" s="2"/>
    </row>
    <row r="103" ht="12.75" customHeight="1">
      <c r="B103" s="2"/>
      <c r="C103" s="2"/>
      <c r="D103" s="2"/>
      <c r="E103" s="2"/>
      <c r="F103" s="2"/>
      <c r="G103" s="2"/>
      <c r="H103" s="2"/>
    </row>
    <row r="104" ht="12.75" customHeight="1">
      <c r="B104" s="2"/>
      <c r="C104" s="2"/>
      <c r="D104" s="2"/>
      <c r="E104" s="2"/>
      <c r="F104" s="2"/>
      <c r="G104" s="2"/>
      <c r="H104" s="2"/>
    </row>
    <row r="105" ht="12.75" customHeight="1">
      <c r="B105" s="2"/>
      <c r="C105" s="2"/>
      <c r="D105" s="2"/>
      <c r="E105" s="2"/>
      <c r="F105" s="2"/>
      <c r="G105" s="2"/>
      <c r="H105" s="2"/>
    </row>
    <row r="106" ht="12.75" customHeight="1">
      <c r="B106" s="2"/>
      <c r="C106" s="2"/>
      <c r="D106" s="2"/>
      <c r="E106" s="2"/>
      <c r="F106" s="2"/>
      <c r="G106" s="2"/>
      <c r="H106" s="2"/>
    </row>
    <row r="107" ht="12.75" customHeight="1">
      <c r="B107" s="2"/>
      <c r="C107" s="2"/>
      <c r="D107" s="2"/>
      <c r="E107" s="2"/>
      <c r="F107" s="2"/>
      <c r="G107" s="2"/>
      <c r="H107" s="2"/>
    </row>
    <row r="108" ht="12.75" customHeight="1">
      <c r="B108" s="2"/>
      <c r="C108" s="2"/>
      <c r="D108" s="2"/>
      <c r="E108" s="2"/>
      <c r="F108" s="2"/>
      <c r="G108" s="2"/>
      <c r="H108" s="2"/>
    </row>
    <row r="109" ht="12.75" customHeight="1">
      <c r="B109" s="2"/>
      <c r="C109" s="2"/>
      <c r="D109" s="2"/>
      <c r="E109" s="2"/>
      <c r="F109" s="2"/>
      <c r="G109" s="2"/>
      <c r="H109" s="2"/>
    </row>
    <row r="110" ht="12.75" customHeight="1">
      <c r="B110" s="2"/>
      <c r="C110" s="2"/>
      <c r="D110" s="2"/>
      <c r="E110" s="2"/>
      <c r="F110" s="2"/>
      <c r="G110" s="2"/>
      <c r="H110" s="2"/>
    </row>
    <row r="111" ht="12.75" customHeight="1">
      <c r="B111" s="2"/>
      <c r="C111" s="2"/>
      <c r="D111" s="2"/>
      <c r="E111" s="2"/>
      <c r="F111" s="2"/>
      <c r="G111" s="2"/>
      <c r="H111" s="2"/>
    </row>
    <row r="112" ht="12.75" customHeight="1">
      <c r="B112" s="2"/>
      <c r="C112" s="2"/>
      <c r="D112" s="2"/>
      <c r="E112" s="2"/>
      <c r="F112" s="2"/>
      <c r="G112" s="2"/>
      <c r="H112" s="2"/>
    </row>
    <row r="113" ht="12.75" customHeight="1">
      <c r="B113" s="2"/>
      <c r="C113" s="2"/>
      <c r="D113" s="2"/>
      <c r="E113" s="2"/>
      <c r="F113" s="2"/>
      <c r="G113" s="2"/>
      <c r="H113" s="2"/>
    </row>
    <row r="114" ht="12.75" customHeight="1">
      <c r="B114" s="2"/>
      <c r="C114" s="2"/>
      <c r="D114" s="2"/>
      <c r="E114" s="2"/>
      <c r="F114" s="2"/>
      <c r="G114" s="2"/>
      <c r="H114" s="2"/>
    </row>
    <row r="115" ht="12.75" customHeight="1">
      <c r="B115" s="2"/>
      <c r="C115" s="2"/>
      <c r="D115" s="2"/>
      <c r="E115" s="2"/>
      <c r="F115" s="2"/>
      <c r="G115" s="2"/>
      <c r="H115" s="2"/>
    </row>
    <row r="116" ht="12.75" customHeight="1">
      <c r="B116" s="2"/>
      <c r="C116" s="2"/>
      <c r="D116" s="2"/>
      <c r="E116" s="2"/>
      <c r="F116" s="2"/>
      <c r="G116" s="2"/>
      <c r="H116" s="2"/>
    </row>
    <row r="117" ht="12.75" customHeight="1">
      <c r="B117" s="2"/>
      <c r="C117" s="2"/>
      <c r="D117" s="2"/>
      <c r="E117" s="2"/>
      <c r="F117" s="2"/>
      <c r="G117" s="2"/>
      <c r="H117" s="2"/>
    </row>
    <row r="118" ht="12.75" customHeight="1">
      <c r="B118" s="2"/>
      <c r="C118" s="2"/>
      <c r="D118" s="2"/>
      <c r="E118" s="2"/>
      <c r="F118" s="2"/>
      <c r="G118" s="2"/>
      <c r="H118" s="2"/>
    </row>
    <row r="119" ht="12.75" customHeight="1">
      <c r="B119" s="2"/>
      <c r="C119" s="2"/>
      <c r="D119" s="2"/>
      <c r="E119" s="2"/>
      <c r="F119" s="2"/>
      <c r="G119" s="2"/>
      <c r="H119" s="2"/>
    </row>
    <row r="120" ht="12.75" customHeight="1">
      <c r="B120" s="2"/>
      <c r="C120" s="2"/>
      <c r="D120" s="2"/>
      <c r="E120" s="2"/>
      <c r="F120" s="2"/>
      <c r="G120" s="2"/>
      <c r="H120" s="2"/>
    </row>
    <row r="121" ht="12.75" customHeight="1">
      <c r="B121" s="2"/>
      <c r="C121" s="2"/>
      <c r="D121" s="2"/>
      <c r="E121" s="2"/>
      <c r="F121" s="2"/>
      <c r="G121" s="2"/>
      <c r="H121" s="2"/>
    </row>
    <row r="122" ht="12.75" customHeight="1">
      <c r="B122" s="2"/>
      <c r="C122" s="2"/>
      <c r="D122" s="2"/>
      <c r="E122" s="2"/>
      <c r="F122" s="2"/>
      <c r="G122" s="2"/>
      <c r="H122" s="2"/>
    </row>
    <row r="123" ht="12.75" customHeight="1">
      <c r="B123" s="2"/>
      <c r="C123" s="2"/>
      <c r="D123" s="2"/>
      <c r="E123" s="2"/>
      <c r="F123" s="2"/>
      <c r="G123" s="2"/>
      <c r="H123" s="2"/>
    </row>
    <row r="124" ht="12.75" customHeight="1">
      <c r="B124" s="2"/>
      <c r="C124" s="2"/>
      <c r="D124" s="2"/>
      <c r="E124" s="2"/>
      <c r="F124" s="2"/>
      <c r="G124" s="2"/>
      <c r="H124" s="2"/>
    </row>
    <row r="125" ht="12.75" customHeight="1">
      <c r="B125" s="2"/>
      <c r="C125" s="2"/>
      <c r="D125" s="2"/>
      <c r="E125" s="2"/>
      <c r="F125" s="2"/>
      <c r="G125" s="2"/>
      <c r="H125" s="2"/>
    </row>
    <row r="126" ht="12.75" customHeight="1">
      <c r="B126" s="2"/>
      <c r="C126" s="2"/>
      <c r="D126" s="2"/>
      <c r="E126" s="2"/>
      <c r="F126" s="2"/>
      <c r="G126" s="2"/>
      <c r="H126" s="2"/>
    </row>
    <row r="127" ht="12.75" customHeight="1">
      <c r="B127" s="2"/>
      <c r="C127" s="2"/>
      <c r="D127" s="2"/>
      <c r="E127" s="2"/>
      <c r="F127" s="2"/>
      <c r="G127" s="2"/>
      <c r="H127" s="2"/>
    </row>
    <row r="128" ht="12.75" customHeight="1">
      <c r="B128" s="2"/>
      <c r="C128" s="2"/>
      <c r="D128" s="2"/>
      <c r="E128" s="2"/>
      <c r="F128" s="2"/>
      <c r="G128" s="2"/>
      <c r="H128" s="2"/>
    </row>
    <row r="129" ht="12.75" customHeight="1">
      <c r="B129" s="2"/>
      <c r="C129" s="2"/>
      <c r="D129" s="2"/>
      <c r="E129" s="2"/>
      <c r="F129" s="2"/>
      <c r="G129" s="2"/>
      <c r="H129" s="2"/>
    </row>
    <row r="130" ht="12.75" customHeight="1">
      <c r="B130" s="2"/>
      <c r="C130" s="2"/>
      <c r="D130" s="2"/>
      <c r="E130" s="2"/>
      <c r="F130" s="2"/>
      <c r="G130" s="2"/>
      <c r="H130" s="2"/>
    </row>
    <row r="131" ht="12.75" customHeight="1">
      <c r="B131" s="2"/>
      <c r="C131" s="2"/>
      <c r="D131" s="2"/>
      <c r="E131" s="2"/>
      <c r="F131" s="2"/>
      <c r="G131" s="2"/>
      <c r="H131" s="2"/>
    </row>
    <row r="132" ht="12.75" customHeight="1">
      <c r="B132" s="2"/>
      <c r="C132" s="2"/>
      <c r="D132" s="2"/>
      <c r="E132" s="2"/>
      <c r="F132" s="2"/>
      <c r="G132" s="2"/>
      <c r="H132" s="2"/>
    </row>
    <row r="133" ht="12.75" customHeight="1">
      <c r="B133" s="2"/>
      <c r="C133" s="2"/>
      <c r="D133" s="2"/>
      <c r="E133" s="2"/>
      <c r="F133" s="2"/>
      <c r="G133" s="2"/>
      <c r="H133" s="2"/>
    </row>
    <row r="134" ht="12.75" customHeight="1">
      <c r="B134" s="2"/>
      <c r="C134" s="2"/>
      <c r="D134" s="2"/>
      <c r="E134" s="2"/>
      <c r="F134" s="2"/>
      <c r="G134" s="2"/>
      <c r="H134" s="2"/>
    </row>
    <row r="135" ht="12.75" customHeight="1">
      <c r="B135" s="2"/>
      <c r="C135" s="2"/>
      <c r="D135" s="2"/>
      <c r="E135" s="2"/>
      <c r="F135" s="2"/>
      <c r="G135" s="2"/>
      <c r="H135" s="2"/>
    </row>
    <row r="136" ht="12.75" customHeight="1">
      <c r="B136" s="2"/>
      <c r="C136" s="2"/>
      <c r="D136" s="2"/>
      <c r="E136" s="2"/>
      <c r="F136" s="2"/>
      <c r="G136" s="2"/>
      <c r="H136" s="2"/>
    </row>
    <row r="137" ht="12.75" customHeight="1">
      <c r="B137" s="2"/>
      <c r="C137" s="2"/>
      <c r="D137" s="2"/>
      <c r="E137" s="2"/>
      <c r="F137" s="2"/>
      <c r="G137" s="2"/>
      <c r="H137" s="2"/>
    </row>
    <row r="138" ht="12.75" customHeight="1">
      <c r="B138" s="2"/>
      <c r="C138" s="2"/>
      <c r="D138" s="2"/>
      <c r="E138" s="2"/>
      <c r="F138" s="2"/>
      <c r="G138" s="2"/>
      <c r="H138" s="2"/>
    </row>
    <row r="139" ht="12.75" customHeight="1">
      <c r="B139" s="2"/>
      <c r="C139" s="2"/>
      <c r="D139" s="2"/>
      <c r="E139" s="2"/>
      <c r="F139" s="2"/>
      <c r="G139" s="2"/>
      <c r="H139" s="2"/>
    </row>
    <row r="140" ht="12.75" customHeight="1">
      <c r="B140" s="2"/>
      <c r="C140" s="2"/>
      <c r="D140" s="2"/>
      <c r="E140" s="2"/>
      <c r="F140" s="2"/>
      <c r="G140" s="2"/>
      <c r="H140" s="2"/>
    </row>
    <row r="141" ht="12.75" customHeight="1">
      <c r="B141" s="2"/>
      <c r="C141" s="2"/>
      <c r="D141" s="2"/>
      <c r="E141" s="2"/>
      <c r="F141" s="2"/>
      <c r="G141" s="2"/>
      <c r="H141" s="2"/>
    </row>
    <row r="142" ht="12.75" customHeight="1">
      <c r="B142" s="2"/>
      <c r="C142" s="2"/>
      <c r="D142" s="2"/>
      <c r="E142" s="2"/>
      <c r="F142" s="2"/>
      <c r="G142" s="2"/>
      <c r="H142" s="2"/>
    </row>
    <row r="143" ht="12.75" customHeight="1">
      <c r="B143" s="2"/>
      <c r="C143" s="2"/>
      <c r="D143" s="2"/>
      <c r="E143" s="2"/>
      <c r="F143" s="2"/>
      <c r="G143" s="2"/>
      <c r="H143" s="2"/>
    </row>
    <row r="144" ht="12.75" customHeight="1">
      <c r="B144" s="2"/>
      <c r="C144" s="2"/>
      <c r="D144" s="2"/>
      <c r="E144" s="2"/>
      <c r="F144" s="2"/>
      <c r="G144" s="2"/>
      <c r="H144" s="2"/>
    </row>
    <row r="145" ht="12.75" customHeight="1">
      <c r="B145" s="2"/>
      <c r="C145" s="2"/>
      <c r="D145" s="2"/>
      <c r="E145" s="2"/>
      <c r="F145" s="2"/>
      <c r="G145" s="2"/>
      <c r="H145" s="2"/>
    </row>
    <row r="146" ht="12.75" customHeight="1">
      <c r="B146" s="2"/>
      <c r="C146" s="2"/>
      <c r="D146" s="2"/>
      <c r="E146" s="2"/>
      <c r="F146" s="2"/>
      <c r="G146" s="2"/>
      <c r="H146" s="2"/>
    </row>
    <row r="147" ht="12.75" customHeight="1">
      <c r="B147" s="2"/>
      <c r="C147" s="2"/>
      <c r="D147" s="2"/>
      <c r="E147" s="2"/>
      <c r="F147" s="2"/>
      <c r="G147" s="2"/>
      <c r="H147" s="2"/>
    </row>
    <row r="148" ht="12.75" customHeight="1">
      <c r="B148" s="2"/>
      <c r="C148" s="2"/>
      <c r="D148" s="2"/>
      <c r="E148" s="2"/>
      <c r="F148" s="2"/>
      <c r="G148" s="2"/>
      <c r="H148" s="2"/>
    </row>
    <row r="149" ht="12.75" customHeight="1">
      <c r="B149" s="2"/>
      <c r="C149" s="2"/>
      <c r="D149" s="2"/>
      <c r="E149" s="2"/>
      <c r="F149" s="2"/>
      <c r="G149" s="2"/>
      <c r="H149" s="2"/>
    </row>
    <row r="150" ht="12.75" customHeight="1">
      <c r="B150" s="2"/>
      <c r="C150" s="2"/>
      <c r="D150" s="2"/>
      <c r="E150" s="2"/>
      <c r="F150" s="2"/>
      <c r="G150" s="2"/>
      <c r="H150" s="2"/>
    </row>
    <row r="151" ht="12.75" customHeight="1">
      <c r="B151" s="2"/>
      <c r="C151" s="2"/>
      <c r="D151" s="2"/>
      <c r="E151" s="2"/>
      <c r="F151" s="2"/>
      <c r="G151" s="2"/>
      <c r="H151" s="2"/>
    </row>
    <row r="152" ht="12.75" customHeight="1">
      <c r="B152" s="2"/>
      <c r="C152" s="2"/>
      <c r="D152" s="2"/>
      <c r="E152" s="2"/>
      <c r="F152" s="2"/>
      <c r="G152" s="2"/>
      <c r="H152" s="2"/>
    </row>
    <row r="153" ht="12.75" customHeight="1">
      <c r="B153" s="2"/>
      <c r="C153" s="2"/>
      <c r="D153" s="2"/>
      <c r="E153" s="2"/>
      <c r="F153" s="2"/>
      <c r="G153" s="2"/>
      <c r="H153" s="2"/>
    </row>
    <row r="154" ht="12.75" customHeight="1">
      <c r="B154" s="2"/>
      <c r="C154" s="2"/>
      <c r="D154" s="2"/>
      <c r="E154" s="2"/>
      <c r="F154" s="2"/>
      <c r="G154" s="2"/>
      <c r="H154" s="2"/>
    </row>
    <row r="155" ht="12.75" customHeight="1">
      <c r="B155" s="2"/>
      <c r="C155" s="2"/>
      <c r="D155" s="2"/>
      <c r="E155" s="2"/>
      <c r="F155" s="2"/>
      <c r="G155" s="2"/>
      <c r="H155" s="2"/>
    </row>
    <row r="156" ht="12.75" customHeight="1">
      <c r="B156" s="2"/>
      <c r="C156" s="2"/>
      <c r="D156" s="2"/>
      <c r="E156" s="2"/>
      <c r="F156" s="2"/>
      <c r="G156" s="2"/>
      <c r="H156" s="2"/>
    </row>
    <row r="157" ht="12.75" customHeight="1">
      <c r="B157" s="2"/>
      <c r="C157" s="2"/>
      <c r="D157" s="2"/>
      <c r="E157" s="2"/>
      <c r="F157" s="2"/>
      <c r="G157" s="2"/>
      <c r="H157" s="2"/>
    </row>
    <row r="158" ht="12.75" customHeight="1">
      <c r="B158" s="2"/>
      <c r="C158" s="2"/>
      <c r="D158" s="2"/>
      <c r="E158" s="2"/>
      <c r="F158" s="2"/>
      <c r="G158" s="2"/>
      <c r="H158" s="2"/>
    </row>
    <row r="159" ht="12.75" customHeight="1">
      <c r="B159" s="2"/>
      <c r="C159" s="2"/>
      <c r="D159" s="2"/>
      <c r="E159" s="2"/>
      <c r="F159" s="2"/>
      <c r="G159" s="2"/>
      <c r="H159" s="2"/>
    </row>
    <row r="160" ht="12.75" customHeight="1">
      <c r="B160" s="2"/>
      <c r="C160" s="2"/>
      <c r="D160" s="2"/>
      <c r="E160" s="2"/>
      <c r="F160" s="2"/>
      <c r="G160" s="2"/>
      <c r="H160" s="2"/>
    </row>
    <row r="161" ht="12.75" customHeight="1">
      <c r="B161" s="2"/>
      <c r="C161" s="2"/>
      <c r="D161" s="2"/>
      <c r="E161" s="2"/>
      <c r="F161" s="2"/>
      <c r="G161" s="2"/>
      <c r="H161" s="2"/>
    </row>
    <row r="162" ht="12.75" customHeight="1">
      <c r="B162" s="2"/>
      <c r="C162" s="2"/>
      <c r="D162" s="2"/>
      <c r="E162" s="2"/>
      <c r="F162" s="2"/>
      <c r="G162" s="2"/>
      <c r="H162" s="2"/>
    </row>
    <row r="163" ht="12.75" customHeight="1">
      <c r="B163" s="2"/>
      <c r="C163" s="2"/>
      <c r="D163" s="2"/>
      <c r="E163" s="2"/>
      <c r="F163" s="2"/>
      <c r="G163" s="2"/>
      <c r="H163" s="2"/>
    </row>
    <row r="164" ht="12.75" customHeight="1">
      <c r="B164" s="2"/>
      <c r="C164" s="2"/>
      <c r="D164" s="2"/>
      <c r="E164" s="2"/>
      <c r="F164" s="2"/>
      <c r="G164" s="2"/>
      <c r="H164" s="2"/>
    </row>
    <row r="165" ht="12.75" customHeight="1">
      <c r="B165" s="2"/>
      <c r="C165" s="2"/>
      <c r="D165" s="2"/>
      <c r="E165" s="2"/>
      <c r="F165" s="2"/>
      <c r="G165" s="2"/>
      <c r="H165" s="2"/>
    </row>
    <row r="166" ht="12.75" customHeight="1">
      <c r="B166" s="2"/>
      <c r="C166" s="2"/>
      <c r="D166" s="2"/>
      <c r="E166" s="2"/>
      <c r="F166" s="2"/>
      <c r="G166" s="2"/>
      <c r="H166" s="2"/>
    </row>
    <row r="167" ht="12.75" customHeight="1">
      <c r="B167" s="2"/>
      <c r="C167" s="2"/>
      <c r="D167" s="2"/>
      <c r="E167" s="2"/>
      <c r="F167" s="2"/>
      <c r="G167" s="2"/>
      <c r="H167" s="2"/>
    </row>
    <row r="168" ht="12.75" customHeight="1">
      <c r="B168" s="2"/>
      <c r="C168" s="2"/>
      <c r="D168" s="2"/>
      <c r="E168" s="2"/>
      <c r="F168" s="2"/>
      <c r="G168" s="2"/>
      <c r="H168" s="2"/>
    </row>
    <row r="169" ht="12.75" customHeight="1">
      <c r="B169" s="2"/>
      <c r="C169" s="2"/>
      <c r="D169" s="2"/>
      <c r="E169" s="2"/>
      <c r="F169" s="2"/>
      <c r="G169" s="2"/>
      <c r="H169" s="2"/>
    </row>
    <row r="170" ht="12.75" customHeight="1">
      <c r="B170" s="2"/>
      <c r="C170" s="2"/>
      <c r="D170" s="2"/>
      <c r="E170" s="2"/>
      <c r="F170" s="2"/>
      <c r="G170" s="2"/>
      <c r="H170" s="2"/>
    </row>
    <row r="171" ht="12.75" customHeight="1">
      <c r="B171" s="2"/>
      <c r="C171" s="2"/>
      <c r="D171" s="2"/>
      <c r="E171" s="2"/>
      <c r="F171" s="2"/>
      <c r="G171" s="2"/>
      <c r="H171" s="2"/>
    </row>
    <row r="172" ht="12.75" customHeight="1">
      <c r="B172" s="2"/>
      <c r="C172" s="2"/>
      <c r="D172" s="2"/>
      <c r="E172" s="2"/>
      <c r="F172" s="2"/>
      <c r="G172" s="2"/>
      <c r="H172" s="2"/>
    </row>
    <row r="173" ht="12.75" customHeight="1">
      <c r="B173" s="2"/>
      <c r="C173" s="2"/>
      <c r="D173" s="2"/>
      <c r="E173" s="2"/>
      <c r="F173" s="2"/>
      <c r="G173" s="2"/>
      <c r="H173" s="2"/>
    </row>
    <row r="174" ht="12.75" customHeight="1">
      <c r="B174" s="2"/>
      <c r="C174" s="2"/>
      <c r="D174" s="2"/>
      <c r="E174" s="2"/>
      <c r="F174" s="2"/>
      <c r="G174" s="2"/>
      <c r="H174" s="2"/>
    </row>
    <row r="175" ht="12.75" customHeight="1">
      <c r="B175" s="2"/>
      <c r="C175" s="2"/>
      <c r="D175" s="2"/>
      <c r="E175" s="2"/>
      <c r="F175" s="2"/>
      <c r="G175" s="2"/>
      <c r="H175" s="2"/>
    </row>
    <row r="176" ht="12.75" customHeight="1">
      <c r="B176" s="2"/>
      <c r="C176" s="2"/>
      <c r="D176" s="2"/>
      <c r="E176" s="2"/>
      <c r="F176" s="2"/>
      <c r="G176" s="2"/>
      <c r="H176" s="2"/>
    </row>
    <row r="177" ht="12.75" customHeight="1">
      <c r="B177" s="2"/>
      <c r="C177" s="2"/>
      <c r="D177" s="2"/>
      <c r="E177" s="2"/>
      <c r="F177" s="2"/>
      <c r="G177" s="2"/>
      <c r="H177" s="2"/>
    </row>
    <row r="178" ht="12.75" customHeight="1">
      <c r="B178" s="2"/>
      <c r="C178" s="2"/>
      <c r="D178" s="2"/>
      <c r="E178" s="2"/>
      <c r="F178" s="2"/>
      <c r="G178" s="2"/>
      <c r="H178" s="2"/>
    </row>
    <row r="179" ht="12.75" customHeight="1">
      <c r="B179" s="2"/>
      <c r="C179" s="2"/>
      <c r="D179" s="2"/>
      <c r="E179" s="2"/>
      <c r="F179" s="2"/>
      <c r="G179" s="2"/>
      <c r="H179" s="2"/>
    </row>
    <row r="180" ht="12.75" customHeight="1">
      <c r="B180" s="2"/>
      <c r="C180" s="2"/>
      <c r="D180" s="2"/>
      <c r="E180" s="2"/>
      <c r="F180" s="2"/>
      <c r="G180" s="2"/>
      <c r="H180" s="2"/>
    </row>
    <row r="181" ht="12.75" customHeight="1">
      <c r="B181" s="2"/>
      <c r="C181" s="2"/>
      <c r="D181" s="2"/>
      <c r="E181" s="2"/>
      <c r="F181" s="2"/>
      <c r="G181" s="2"/>
      <c r="H181" s="2"/>
    </row>
    <row r="182" ht="12.75" customHeight="1">
      <c r="B182" s="2"/>
      <c r="C182" s="2"/>
      <c r="D182" s="2"/>
      <c r="E182" s="2"/>
      <c r="F182" s="2"/>
      <c r="G182" s="2"/>
      <c r="H182" s="2"/>
    </row>
    <row r="183" ht="12.75" customHeight="1">
      <c r="B183" s="2"/>
      <c r="C183" s="2"/>
      <c r="D183" s="2"/>
      <c r="E183" s="2"/>
      <c r="F183" s="2"/>
      <c r="G183" s="2"/>
      <c r="H183" s="2"/>
    </row>
    <row r="184" ht="12.75" customHeight="1">
      <c r="B184" s="2"/>
      <c r="C184" s="2"/>
      <c r="D184" s="2"/>
      <c r="E184" s="2"/>
      <c r="F184" s="2"/>
      <c r="G184" s="2"/>
      <c r="H184" s="2"/>
    </row>
    <row r="185" ht="12.75" customHeight="1">
      <c r="B185" s="2"/>
      <c r="C185" s="2"/>
      <c r="D185" s="2"/>
      <c r="E185" s="2"/>
      <c r="F185" s="2"/>
      <c r="G185" s="2"/>
      <c r="H185" s="2"/>
    </row>
    <row r="186" ht="12.75" customHeight="1">
      <c r="B186" s="2"/>
      <c r="C186" s="2"/>
      <c r="D186" s="2"/>
      <c r="E186" s="2"/>
      <c r="F186" s="2"/>
      <c r="G186" s="2"/>
      <c r="H186" s="2"/>
    </row>
    <row r="187" ht="12.75" customHeight="1">
      <c r="B187" s="2"/>
      <c r="C187" s="2"/>
      <c r="D187" s="2"/>
      <c r="E187" s="2"/>
      <c r="F187" s="2"/>
      <c r="G187" s="2"/>
      <c r="H187" s="2"/>
    </row>
    <row r="188" ht="12.75" customHeight="1">
      <c r="B188" s="2"/>
      <c r="C188" s="2"/>
      <c r="D188" s="2"/>
      <c r="E188" s="2"/>
      <c r="F188" s="2"/>
      <c r="G188" s="2"/>
      <c r="H188" s="2"/>
    </row>
    <row r="189" ht="12.75" customHeight="1">
      <c r="B189" s="2"/>
      <c r="C189" s="2"/>
      <c r="D189" s="2"/>
      <c r="E189" s="2"/>
      <c r="F189" s="2"/>
      <c r="G189" s="2"/>
      <c r="H189" s="2"/>
    </row>
    <row r="190" ht="12.75" customHeight="1">
      <c r="B190" s="2"/>
      <c r="C190" s="2"/>
      <c r="D190" s="2"/>
      <c r="E190" s="2"/>
      <c r="F190" s="2"/>
      <c r="G190" s="2"/>
      <c r="H190" s="2"/>
    </row>
    <row r="191" ht="12.75" customHeight="1">
      <c r="B191" s="2"/>
      <c r="C191" s="2"/>
      <c r="D191" s="2"/>
      <c r="E191" s="2"/>
      <c r="F191" s="2"/>
      <c r="G191" s="2"/>
      <c r="H191" s="2"/>
    </row>
    <row r="192" ht="12.75" customHeight="1">
      <c r="B192" s="2"/>
      <c r="C192" s="2"/>
      <c r="D192" s="2"/>
      <c r="E192" s="2"/>
      <c r="F192" s="2"/>
      <c r="G192" s="2"/>
      <c r="H192" s="2"/>
    </row>
    <row r="193" ht="12.75" customHeight="1">
      <c r="B193" s="2"/>
      <c r="C193" s="2"/>
      <c r="D193" s="2"/>
      <c r="E193" s="2"/>
      <c r="F193" s="2"/>
      <c r="G193" s="2"/>
      <c r="H193" s="2"/>
    </row>
    <row r="194" ht="12.75" customHeight="1">
      <c r="B194" s="2"/>
      <c r="C194" s="2"/>
      <c r="D194" s="2"/>
      <c r="E194" s="2"/>
      <c r="F194" s="2"/>
      <c r="G194" s="2"/>
      <c r="H194" s="2"/>
    </row>
    <row r="195" ht="12.75" customHeight="1">
      <c r="B195" s="2"/>
      <c r="C195" s="2"/>
      <c r="D195" s="2"/>
      <c r="E195" s="2"/>
      <c r="F195" s="2"/>
      <c r="G195" s="2"/>
      <c r="H195" s="2"/>
    </row>
    <row r="196" ht="12.75" customHeight="1">
      <c r="B196" s="2"/>
      <c r="C196" s="2"/>
      <c r="D196" s="2"/>
      <c r="E196" s="2"/>
      <c r="F196" s="2"/>
      <c r="G196" s="2"/>
      <c r="H196" s="2"/>
    </row>
    <row r="197" ht="12.75" customHeight="1">
      <c r="B197" s="2"/>
      <c r="C197" s="2"/>
      <c r="D197" s="2"/>
      <c r="E197" s="2"/>
      <c r="F197" s="2"/>
      <c r="G197" s="2"/>
      <c r="H197" s="2"/>
    </row>
    <row r="198" ht="12.75" customHeight="1">
      <c r="B198" s="2"/>
      <c r="C198" s="2"/>
      <c r="D198" s="2"/>
      <c r="E198" s="2"/>
      <c r="F198" s="2"/>
      <c r="G198" s="2"/>
      <c r="H198" s="2"/>
    </row>
    <row r="199" ht="12.75" customHeight="1">
      <c r="B199" s="2"/>
      <c r="C199" s="2"/>
      <c r="D199" s="2"/>
      <c r="E199" s="2"/>
      <c r="F199" s="2"/>
      <c r="G199" s="2"/>
      <c r="H199" s="2"/>
    </row>
    <row r="200" ht="12.75" customHeight="1">
      <c r="B200" s="2"/>
      <c r="C200" s="2"/>
      <c r="D200" s="2"/>
      <c r="E200" s="2"/>
      <c r="F200" s="2"/>
      <c r="G200" s="2"/>
      <c r="H200" s="2"/>
    </row>
    <row r="201" ht="12.75" customHeight="1">
      <c r="B201" s="2"/>
      <c r="C201" s="2"/>
      <c r="D201" s="2"/>
      <c r="E201" s="2"/>
      <c r="F201" s="2"/>
      <c r="G201" s="2"/>
      <c r="H201" s="2"/>
    </row>
    <row r="202" ht="12.75" customHeight="1">
      <c r="B202" s="2"/>
      <c r="C202" s="2"/>
      <c r="D202" s="2"/>
      <c r="E202" s="2"/>
      <c r="F202" s="2"/>
      <c r="G202" s="2"/>
      <c r="H202" s="2"/>
    </row>
    <row r="203" ht="12.75" customHeight="1">
      <c r="B203" s="2"/>
      <c r="C203" s="2"/>
      <c r="D203" s="2"/>
      <c r="E203" s="2"/>
      <c r="F203" s="2"/>
      <c r="G203" s="2"/>
      <c r="H203" s="2"/>
    </row>
    <row r="204" ht="12.75" customHeight="1">
      <c r="B204" s="2"/>
      <c r="C204" s="2"/>
      <c r="D204" s="2"/>
      <c r="E204" s="2"/>
      <c r="F204" s="2"/>
      <c r="G204" s="2"/>
      <c r="H204" s="2"/>
    </row>
    <row r="205" ht="12.75" customHeight="1">
      <c r="B205" s="2"/>
      <c r="C205" s="2"/>
      <c r="D205" s="2"/>
      <c r="E205" s="2"/>
      <c r="F205" s="2"/>
      <c r="G205" s="2"/>
      <c r="H205" s="2"/>
    </row>
    <row r="206" ht="12.75" customHeight="1">
      <c r="B206" s="2"/>
      <c r="C206" s="2"/>
      <c r="D206" s="2"/>
      <c r="E206" s="2"/>
      <c r="F206" s="2"/>
      <c r="G206" s="2"/>
      <c r="H206" s="2"/>
    </row>
    <row r="207" ht="12.75" customHeight="1">
      <c r="B207" s="2"/>
      <c r="C207" s="2"/>
      <c r="D207" s="2"/>
      <c r="E207" s="2"/>
      <c r="F207" s="2"/>
      <c r="G207" s="2"/>
      <c r="H207" s="2"/>
    </row>
    <row r="208" ht="12.75" customHeight="1">
      <c r="B208" s="2"/>
      <c r="C208" s="2"/>
      <c r="D208" s="2"/>
      <c r="E208" s="2"/>
      <c r="F208" s="2"/>
      <c r="G208" s="2"/>
      <c r="H208" s="2"/>
    </row>
    <row r="209" ht="12.75" customHeight="1">
      <c r="B209" s="2"/>
      <c r="C209" s="2"/>
      <c r="D209" s="2"/>
      <c r="E209" s="2"/>
      <c r="F209" s="2"/>
      <c r="G209" s="2"/>
      <c r="H209" s="2"/>
    </row>
    <row r="210" ht="12.75" customHeight="1">
      <c r="B210" s="2"/>
      <c r="C210" s="2"/>
      <c r="D210" s="2"/>
      <c r="E210" s="2"/>
      <c r="F210" s="2"/>
      <c r="G210" s="2"/>
      <c r="H210" s="2"/>
    </row>
    <row r="211" ht="12.75" customHeight="1">
      <c r="B211" s="2"/>
      <c r="C211" s="2"/>
      <c r="D211" s="2"/>
      <c r="E211" s="2"/>
      <c r="F211" s="2"/>
      <c r="G211" s="2"/>
      <c r="H211" s="2"/>
    </row>
    <row r="212" ht="12.75" customHeight="1">
      <c r="B212" s="2"/>
      <c r="C212" s="2"/>
      <c r="D212" s="2"/>
      <c r="E212" s="2"/>
      <c r="F212" s="2"/>
      <c r="G212" s="2"/>
      <c r="H212" s="2"/>
    </row>
    <row r="213" ht="12.75" customHeight="1">
      <c r="B213" s="2"/>
      <c r="C213" s="2"/>
      <c r="D213" s="2"/>
      <c r="E213" s="2"/>
      <c r="F213" s="2"/>
      <c r="G213" s="2"/>
      <c r="H213" s="2"/>
    </row>
    <row r="214" ht="12.75" customHeight="1">
      <c r="B214" s="2"/>
      <c r="C214" s="2"/>
      <c r="D214" s="2"/>
      <c r="E214" s="2"/>
      <c r="F214" s="2"/>
      <c r="G214" s="2"/>
      <c r="H214" s="2"/>
    </row>
    <row r="215" ht="12.75" customHeight="1">
      <c r="B215" s="2"/>
      <c r="C215" s="2"/>
      <c r="D215" s="2"/>
      <c r="E215" s="2"/>
      <c r="F215" s="2"/>
      <c r="G215" s="2"/>
      <c r="H215" s="2"/>
    </row>
    <row r="216" ht="12.75" customHeight="1">
      <c r="B216" s="2"/>
      <c r="C216" s="2"/>
      <c r="D216" s="2"/>
      <c r="E216" s="2"/>
      <c r="F216" s="2"/>
      <c r="G216" s="2"/>
      <c r="H216" s="2"/>
    </row>
    <row r="217" ht="12.75" customHeight="1">
      <c r="B217" s="2"/>
      <c r="C217" s="2"/>
      <c r="D217" s="2"/>
      <c r="E217" s="2"/>
      <c r="F217" s="2"/>
      <c r="G217" s="2"/>
      <c r="H217" s="2"/>
    </row>
    <row r="218" ht="12.75" customHeight="1">
      <c r="B218" s="2"/>
      <c r="C218" s="2"/>
      <c r="D218" s="2"/>
      <c r="E218" s="2"/>
      <c r="F218" s="2"/>
      <c r="G218" s="2"/>
      <c r="H218" s="2"/>
    </row>
    <row r="219" ht="12.75" customHeight="1">
      <c r="B219" s="2"/>
      <c r="C219" s="2"/>
      <c r="D219" s="2"/>
      <c r="E219" s="2"/>
      <c r="F219" s="2"/>
      <c r="G219" s="2"/>
      <c r="H219" s="2"/>
    </row>
    <row r="220" ht="12.75" customHeight="1">
      <c r="B220" s="2"/>
      <c r="C220" s="2"/>
      <c r="D220" s="2"/>
      <c r="E220" s="2"/>
      <c r="F220" s="2"/>
      <c r="G220" s="2"/>
      <c r="H220" s="2"/>
    </row>
    <row r="221" ht="12.75" customHeight="1">
      <c r="B221" s="2"/>
      <c r="C221" s="2"/>
      <c r="D221" s="2"/>
      <c r="E221" s="2"/>
      <c r="F221" s="2"/>
      <c r="G221" s="2"/>
      <c r="H221" s="2"/>
    </row>
    <row r="222" ht="12.75" customHeight="1">
      <c r="B222" s="2"/>
      <c r="C222" s="2"/>
      <c r="D222" s="2"/>
      <c r="E222" s="2"/>
      <c r="F222" s="2"/>
      <c r="G222" s="2"/>
      <c r="H222" s="2"/>
    </row>
    <row r="223" ht="12.75" customHeight="1">
      <c r="B223" s="2"/>
      <c r="C223" s="2"/>
      <c r="D223" s="2"/>
      <c r="E223" s="2"/>
      <c r="F223" s="2"/>
      <c r="G223" s="2"/>
      <c r="H223" s="2"/>
    </row>
    <row r="224" ht="12.75" customHeight="1">
      <c r="B224" s="2"/>
      <c r="C224" s="2"/>
      <c r="D224" s="2"/>
      <c r="E224" s="2"/>
      <c r="F224" s="2"/>
      <c r="G224" s="2"/>
      <c r="H224" s="2"/>
    </row>
    <row r="225" ht="12.75" customHeight="1">
      <c r="B225" s="2"/>
      <c r="C225" s="2"/>
      <c r="D225" s="2"/>
      <c r="E225" s="2"/>
      <c r="F225" s="2"/>
      <c r="G225" s="2"/>
      <c r="H225" s="2"/>
    </row>
    <row r="226" ht="12.75" customHeight="1">
      <c r="B226" s="2"/>
      <c r="C226" s="2"/>
      <c r="D226" s="2"/>
      <c r="E226" s="2"/>
      <c r="F226" s="2"/>
      <c r="G226" s="2"/>
      <c r="H226" s="2"/>
    </row>
    <row r="227" ht="12.75" customHeight="1">
      <c r="B227" s="2"/>
      <c r="C227" s="2"/>
      <c r="D227" s="2"/>
      <c r="E227" s="2"/>
      <c r="F227" s="2"/>
      <c r="G227" s="2"/>
      <c r="H227" s="2"/>
    </row>
    <row r="228" ht="12.75" customHeight="1">
      <c r="B228" s="2"/>
      <c r="C228" s="2"/>
      <c r="D228" s="2"/>
      <c r="E228" s="2"/>
      <c r="F228" s="2"/>
      <c r="G228" s="2"/>
      <c r="H228" s="2"/>
    </row>
    <row r="229" ht="12.75" customHeight="1">
      <c r="B229" s="2"/>
      <c r="C229" s="2"/>
      <c r="D229" s="2"/>
      <c r="E229" s="2"/>
      <c r="F229" s="2"/>
      <c r="G229" s="2"/>
      <c r="H229" s="2"/>
    </row>
    <row r="230" ht="12.75" customHeight="1">
      <c r="B230" s="2"/>
      <c r="C230" s="2"/>
      <c r="D230" s="2"/>
      <c r="E230" s="2"/>
      <c r="F230" s="2"/>
      <c r="G230" s="2"/>
      <c r="H230" s="2"/>
    </row>
    <row r="231" ht="12.75" customHeight="1">
      <c r="B231" s="2"/>
      <c r="C231" s="2"/>
      <c r="D231" s="2"/>
      <c r="E231" s="2"/>
      <c r="F231" s="2"/>
      <c r="G231" s="2"/>
      <c r="H231" s="2"/>
    </row>
    <row r="232" ht="12.75" customHeight="1">
      <c r="B232" s="2"/>
      <c r="C232" s="2"/>
      <c r="D232" s="2"/>
      <c r="E232" s="2"/>
      <c r="F232" s="2"/>
      <c r="G232" s="2"/>
      <c r="H232" s="2"/>
    </row>
    <row r="233" ht="12.75" customHeight="1">
      <c r="B233" s="2"/>
      <c r="C233" s="2"/>
      <c r="D233" s="2"/>
      <c r="E233" s="2"/>
      <c r="F233" s="2"/>
      <c r="G233" s="2"/>
      <c r="H233" s="2"/>
    </row>
    <row r="234" ht="12.75" customHeight="1">
      <c r="B234" s="2"/>
      <c r="C234" s="2"/>
      <c r="D234" s="2"/>
      <c r="E234" s="2"/>
      <c r="F234" s="2"/>
      <c r="G234" s="2"/>
      <c r="H234" s="2"/>
    </row>
    <row r="235" ht="12.75" customHeight="1">
      <c r="B235" s="2"/>
      <c r="C235" s="2"/>
      <c r="D235" s="2"/>
      <c r="E235" s="2"/>
      <c r="F235" s="2"/>
      <c r="G235" s="2"/>
      <c r="H235" s="2"/>
    </row>
    <row r="236" ht="12.75" customHeight="1">
      <c r="B236" s="2"/>
      <c r="C236" s="2"/>
      <c r="D236" s="2"/>
      <c r="E236" s="2"/>
      <c r="F236" s="2"/>
      <c r="G236" s="2"/>
      <c r="H236" s="2"/>
    </row>
    <row r="237" ht="12.75" customHeight="1">
      <c r="B237" s="2"/>
      <c r="C237" s="2"/>
      <c r="D237" s="2"/>
      <c r="E237" s="2"/>
      <c r="F237" s="2"/>
      <c r="G237" s="2"/>
      <c r="H237" s="2"/>
    </row>
    <row r="238" ht="12.75" customHeight="1">
      <c r="B238" s="2"/>
      <c r="C238" s="2"/>
      <c r="D238" s="2"/>
      <c r="E238" s="2"/>
      <c r="F238" s="2"/>
      <c r="G238" s="2"/>
      <c r="H238" s="2"/>
    </row>
    <row r="239" ht="12.75" customHeight="1">
      <c r="B239" s="2"/>
      <c r="C239" s="2"/>
      <c r="D239" s="2"/>
      <c r="E239" s="2"/>
      <c r="F239" s="2"/>
      <c r="G239" s="2"/>
      <c r="H239" s="2"/>
    </row>
    <row r="240" ht="12.75" customHeight="1">
      <c r="B240" s="2"/>
      <c r="C240" s="2"/>
      <c r="D240" s="2"/>
      <c r="E240" s="2"/>
      <c r="F240" s="2"/>
      <c r="G240" s="2"/>
      <c r="H240" s="2"/>
    </row>
    <row r="241" ht="12.75" customHeight="1">
      <c r="B241" s="2"/>
      <c r="C241" s="2"/>
      <c r="D241" s="2"/>
      <c r="E241" s="2"/>
      <c r="F241" s="2"/>
      <c r="G241" s="2"/>
      <c r="H241" s="2"/>
    </row>
    <row r="242" ht="12.75" customHeight="1">
      <c r="B242" s="2"/>
      <c r="C242" s="2"/>
      <c r="D242" s="2"/>
      <c r="E242" s="2"/>
      <c r="F242" s="2"/>
      <c r="G242" s="2"/>
      <c r="H242" s="2"/>
    </row>
    <row r="243" ht="12.75" customHeight="1">
      <c r="B243" s="2"/>
      <c r="C243" s="2"/>
      <c r="D243" s="2"/>
      <c r="E243" s="2"/>
      <c r="F243" s="2"/>
      <c r="G243" s="2"/>
      <c r="H243" s="2"/>
    </row>
    <row r="244" ht="12.75" customHeight="1">
      <c r="B244" s="2"/>
      <c r="C244" s="2"/>
      <c r="D244" s="2"/>
      <c r="E244" s="2"/>
      <c r="F244" s="2"/>
      <c r="G244" s="2"/>
      <c r="H244" s="2"/>
    </row>
    <row r="245" ht="12.75" customHeight="1">
      <c r="B245" s="2"/>
      <c r="C245" s="2"/>
      <c r="D245" s="2"/>
      <c r="E245" s="2"/>
      <c r="F245" s="2"/>
      <c r="G245" s="2"/>
      <c r="H245" s="2"/>
    </row>
    <row r="246" ht="12.75" customHeight="1">
      <c r="B246" s="2"/>
      <c r="C246" s="2"/>
      <c r="D246" s="2"/>
      <c r="E246" s="2"/>
      <c r="F246" s="2"/>
      <c r="G246" s="2"/>
      <c r="H246" s="2"/>
    </row>
    <row r="247" ht="12.75" customHeight="1">
      <c r="B247" s="2"/>
      <c r="C247" s="2"/>
      <c r="D247" s="2"/>
      <c r="E247" s="2"/>
      <c r="F247" s="2"/>
      <c r="G247" s="2"/>
      <c r="H247" s="2"/>
    </row>
    <row r="248" ht="12.75" customHeight="1">
      <c r="B248" s="2"/>
      <c r="C248" s="2"/>
      <c r="D248" s="2"/>
      <c r="E248" s="2"/>
      <c r="F248" s="2"/>
      <c r="G248" s="2"/>
      <c r="H248" s="2"/>
    </row>
    <row r="249" ht="12.75" customHeight="1">
      <c r="B249" s="2"/>
      <c r="C249" s="2"/>
      <c r="D249" s="2"/>
      <c r="E249" s="2"/>
      <c r="F249" s="2"/>
      <c r="G249" s="2"/>
      <c r="H249" s="2"/>
    </row>
    <row r="250" ht="12.75" customHeight="1">
      <c r="B250" s="2"/>
      <c r="C250" s="2"/>
      <c r="D250" s="2"/>
      <c r="E250" s="2"/>
      <c r="F250" s="2"/>
      <c r="G250" s="2"/>
      <c r="H250" s="2"/>
    </row>
    <row r="251" ht="12.75" customHeight="1">
      <c r="B251" s="2"/>
      <c r="C251" s="2"/>
      <c r="D251" s="2"/>
      <c r="E251" s="2"/>
      <c r="F251" s="2"/>
      <c r="G251" s="2"/>
      <c r="H251" s="2"/>
    </row>
    <row r="252" ht="12.75" customHeight="1">
      <c r="B252" s="2"/>
      <c r="C252" s="2"/>
      <c r="D252" s="2"/>
      <c r="E252" s="2"/>
      <c r="F252" s="2"/>
      <c r="G252" s="2"/>
      <c r="H252" s="2"/>
    </row>
    <row r="253" ht="12.75" customHeight="1">
      <c r="B253" s="2"/>
      <c r="C253" s="2"/>
      <c r="D253" s="2"/>
      <c r="E253" s="2"/>
      <c r="F253" s="2"/>
      <c r="G253" s="2"/>
      <c r="H253" s="2"/>
    </row>
    <row r="254" ht="12.75" customHeight="1">
      <c r="B254" s="2"/>
      <c r="C254" s="2"/>
      <c r="D254" s="2"/>
      <c r="E254" s="2"/>
      <c r="F254" s="2"/>
      <c r="G254" s="2"/>
      <c r="H254" s="2"/>
    </row>
    <row r="255" ht="12.75" customHeight="1">
      <c r="B255" s="2"/>
      <c r="C255" s="2"/>
      <c r="D255" s="2"/>
      <c r="E255" s="2"/>
      <c r="F255" s="2"/>
      <c r="G255" s="2"/>
      <c r="H255" s="2"/>
    </row>
    <row r="256" ht="12.75" customHeight="1">
      <c r="B256" s="2"/>
      <c r="C256" s="2"/>
      <c r="D256" s="2"/>
      <c r="E256" s="2"/>
      <c r="F256" s="2"/>
      <c r="G256" s="2"/>
      <c r="H256" s="2"/>
    </row>
    <row r="257" ht="12.75" customHeight="1">
      <c r="B257" s="2"/>
      <c r="C257" s="2"/>
      <c r="D257" s="2"/>
      <c r="E257" s="2"/>
      <c r="F257" s="2"/>
      <c r="G257" s="2"/>
      <c r="H257" s="2"/>
    </row>
    <row r="258" ht="12.75" customHeight="1">
      <c r="B258" s="2"/>
      <c r="C258" s="2"/>
      <c r="D258" s="2"/>
      <c r="E258" s="2"/>
      <c r="F258" s="2"/>
      <c r="G258" s="2"/>
      <c r="H258" s="2"/>
    </row>
    <row r="259" ht="12.75" customHeight="1">
      <c r="B259" s="2"/>
      <c r="C259" s="2"/>
      <c r="D259" s="2"/>
      <c r="E259" s="2"/>
      <c r="F259" s="2"/>
      <c r="G259" s="2"/>
      <c r="H259" s="2"/>
    </row>
    <row r="260" ht="12.75" customHeight="1">
      <c r="B260" s="2"/>
      <c r="C260" s="2"/>
      <c r="D260" s="2"/>
      <c r="E260" s="2"/>
      <c r="F260" s="2"/>
      <c r="G260" s="2"/>
      <c r="H260" s="2"/>
    </row>
    <row r="261" ht="12.75" customHeight="1">
      <c r="B261" s="2"/>
      <c r="C261" s="2"/>
      <c r="D261" s="2"/>
      <c r="E261" s="2"/>
      <c r="F261" s="2"/>
      <c r="G261" s="2"/>
      <c r="H261" s="2"/>
    </row>
    <row r="262" ht="12.75" customHeight="1">
      <c r="B262" s="2"/>
      <c r="C262" s="2"/>
      <c r="D262" s="2"/>
      <c r="E262" s="2"/>
      <c r="F262" s="2"/>
      <c r="G262" s="2"/>
      <c r="H262" s="2"/>
    </row>
    <row r="263" ht="12.75" customHeight="1">
      <c r="B263" s="2"/>
      <c r="C263" s="2"/>
      <c r="D263" s="2"/>
      <c r="E263" s="2"/>
      <c r="F263" s="2"/>
      <c r="G263" s="2"/>
      <c r="H263" s="2"/>
    </row>
    <row r="264" ht="12.75" customHeight="1">
      <c r="B264" s="2"/>
      <c r="C264" s="2"/>
      <c r="D264" s="2"/>
      <c r="E264" s="2"/>
      <c r="F264" s="2"/>
      <c r="G264" s="2"/>
      <c r="H264" s="2"/>
    </row>
    <row r="265" ht="12.75" customHeight="1">
      <c r="B265" s="2"/>
      <c r="C265" s="2"/>
      <c r="D265" s="2"/>
      <c r="E265" s="2"/>
      <c r="F265" s="2"/>
      <c r="G265" s="2"/>
      <c r="H265" s="2"/>
    </row>
    <row r="266" ht="12.75" customHeight="1">
      <c r="B266" s="2"/>
      <c r="C266" s="2"/>
      <c r="D266" s="2"/>
      <c r="E266" s="2"/>
      <c r="F266" s="2"/>
      <c r="G266" s="2"/>
      <c r="H266" s="2"/>
    </row>
    <row r="267" ht="12.75" customHeight="1">
      <c r="B267" s="2"/>
      <c r="C267" s="2"/>
      <c r="D267" s="2"/>
      <c r="E267" s="2"/>
      <c r="F267" s="2"/>
      <c r="G267" s="2"/>
      <c r="H267" s="2"/>
    </row>
    <row r="268" ht="12.75" customHeight="1">
      <c r="B268" s="2"/>
      <c r="C268" s="2"/>
      <c r="D268" s="2"/>
      <c r="E268" s="2"/>
      <c r="F268" s="2"/>
      <c r="G268" s="2"/>
      <c r="H268" s="2"/>
    </row>
    <row r="269" ht="12.75" customHeight="1">
      <c r="B269" s="2"/>
      <c r="C269" s="2"/>
      <c r="D269" s="2"/>
      <c r="E269" s="2"/>
      <c r="F269" s="2"/>
      <c r="G269" s="2"/>
      <c r="H269" s="2"/>
    </row>
    <row r="270" ht="12.75" customHeight="1">
      <c r="B270" s="2"/>
      <c r="C270" s="2"/>
      <c r="D270" s="2"/>
      <c r="E270" s="2"/>
      <c r="F270" s="2"/>
      <c r="G270" s="2"/>
      <c r="H270" s="2"/>
    </row>
    <row r="271" ht="12.75" customHeight="1">
      <c r="B271" s="2"/>
      <c r="C271" s="2"/>
      <c r="D271" s="2"/>
      <c r="E271" s="2"/>
      <c r="F271" s="2"/>
      <c r="G271" s="2"/>
      <c r="H271" s="2"/>
    </row>
    <row r="272" ht="12.75" customHeight="1">
      <c r="B272" s="2"/>
      <c r="C272" s="2"/>
      <c r="D272" s="2"/>
      <c r="E272" s="2"/>
      <c r="F272" s="2"/>
      <c r="G272" s="2"/>
      <c r="H272" s="2"/>
    </row>
    <row r="273" ht="12.75" customHeight="1">
      <c r="B273" s="2"/>
      <c r="C273" s="2"/>
      <c r="D273" s="2"/>
      <c r="E273" s="2"/>
      <c r="F273" s="2"/>
      <c r="G273" s="2"/>
      <c r="H273" s="2"/>
    </row>
    <row r="274" ht="12.75" customHeight="1">
      <c r="B274" s="2"/>
      <c r="C274" s="2"/>
      <c r="D274" s="2"/>
      <c r="E274" s="2"/>
      <c r="F274" s="2"/>
      <c r="G274" s="2"/>
      <c r="H274" s="2"/>
    </row>
    <row r="275" ht="12.75" customHeight="1">
      <c r="B275" s="2"/>
      <c r="C275" s="2"/>
      <c r="D275" s="2"/>
      <c r="E275" s="2"/>
      <c r="F275" s="2"/>
      <c r="G275" s="2"/>
      <c r="H275" s="2"/>
    </row>
    <row r="276" ht="12.75" customHeight="1">
      <c r="B276" s="2"/>
      <c r="C276" s="2"/>
      <c r="D276" s="2"/>
      <c r="E276" s="2"/>
      <c r="F276" s="2"/>
      <c r="G276" s="2"/>
      <c r="H276" s="2"/>
    </row>
    <row r="277" ht="12.75" customHeight="1">
      <c r="B277" s="2"/>
      <c r="C277" s="2"/>
      <c r="D277" s="2"/>
      <c r="E277" s="2"/>
      <c r="F277" s="2"/>
      <c r="G277" s="2"/>
      <c r="H277" s="2"/>
    </row>
    <row r="278" ht="12.75" customHeight="1">
      <c r="B278" s="2"/>
      <c r="C278" s="2"/>
      <c r="D278" s="2"/>
      <c r="E278" s="2"/>
      <c r="F278" s="2"/>
      <c r="G278" s="2"/>
      <c r="H278" s="2"/>
    </row>
    <row r="279" ht="12.75" customHeight="1">
      <c r="B279" s="2"/>
      <c r="C279" s="2"/>
      <c r="D279" s="2"/>
      <c r="E279" s="2"/>
      <c r="F279" s="2"/>
      <c r="G279" s="2"/>
      <c r="H279" s="2"/>
    </row>
    <row r="280" ht="12.75" customHeight="1">
      <c r="B280" s="2"/>
      <c r="C280" s="2"/>
      <c r="D280" s="2"/>
      <c r="E280" s="2"/>
      <c r="F280" s="2"/>
      <c r="G280" s="2"/>
      <c r="H280" s="2"/>
    </row>
    <row r="281" ht="12.75" customHeight="1">
      <c r="B281" s="2"/>
      <c r="C281" s="2"/>
      <c r="D281" s="2"/>
      <c r="E281" s="2"/>
      <c r="F281" s="2"/>
      <c r="G281" s="2"/>
      <c r="H281" s="2"/>
    </row>
    <row r="282" ht="12.75" customHeight="1">
      <c r="B282" s="2"/>
      <c r="C282" s="2"/>
      <c r="D282" s="2"/>
      <c r="E282" s="2"/>
      <c r="F282" s="2"/>
      <c r="G282" s="2"/>
      <c r="H282" s="2"/>
    </row>
    <row r="283" ht="12.75" customHeight="1">
      <c r="B283" s="2"/>
      <c r="C283" s="2"/>
      <c r="D283" s="2"/>
      <c r="E283" s="2"/>
      <c r="F283" s="2"/>
      <c r="G283" s="2"/>
      <c r="H283" s="2"/>
    </row>
    <row r="284" ht="12.75" customHeight="1">
      <c r="B284" s="2"/>
      <c r="C284" s="2"/>
      <c r="D284" s="2"/>
      <c r="E284" s="2"/>
      <c r="F284" s="2"/>
      <c r="G284" s="2"/>
      <c r="H284" s="2"/>
    </row>
    <row r="285" ht="12.75" customHeight="1">
      <c r="B285" s="2"/>
      <c r="C285" s="2"/>
      <c r="D285" s="2"/>
      <c r="E285" s="2"/>
      <c r="F285" s="2"/>
      <c r="G285" s="2"/>
      <c r="H285" s="2"/>
    </row>
    <row r="286" ht="12.75" customHeight="1">
      <c r="B286" s="2"/>
      <c r="C286" s="2"/>
      <c r="D286" s="2"/>
      <c r="E286" s="2"/>
      <c r="F286" s="2"/>
      <c r="G286" s="2"/>
      <c r="H286" s="2"/>
    </row>
    <row r="287" ht="12.75" customHeight="1">
      <c r="B287" s="2"/>
      <c r="C287" s="2"/>
      <c r="D287" s="2"/>
      <c r="E287" s="2"/>
      <c r="F287" s="2"/>
      <c r="G287" s="2"/>
      <c r="H287" s="2"/>
    </row>
    <row r="288" ht="12.75" customHeight="1">
      <c r="B288" s="2"/>
      <c r="C288" s="2"/>
      <c r="D288" s="2"/>
      <c r="E288" s="2"/>
      <c r="F288" s="2"/>
      <c r="G288" s="2"/>
      <c r="H288" s="2"/>
    </row>
    <row r="289" ht="12.75" customHeight="1">
      <c r="B289" s="2"/>
      <c r="C289" s="2"/>
      <c r="D289" s="2"/>
      <c r="E289" s="2"/>
      <c r="F289" s="2"/>
      <c r="G289" s="2"/>
      <c r="H289" s="2"/>
    </row>
    <row r="290" ht="12.75" customHeight="1">
      <c r="B290" s="2"/>
      <c r="C290" s="2"/>
      <c r="D290" s="2"/>
      <c r="E290" s="2"/>
      <c r="F290" s="2"/>
      <c r="G290" s="2"/>
      <c r="H290" s="2"/>
    </row>
    <row r="291" ht="12.75" customHeight="1">
      <c r="B291" s="2"/>
      <c r="C291" s="2"/>
      <c r="D291" s="2"/>
      <c r="E291" s="2"/>
      <c r="F291" s="2"/>
      <c r="G291" s="2"/>
      <c r="H291" s="2"/>
    </row>
    <row r="292" ht="12.75" customHeight="1">
      <c r="B292" s="2"/>
      <c r="C292" s="2"/>
      <c r="D292" s="2"/>
      <c r="E292" s="2"/>
      <c r="F292" s="2"/>
      <c r="G292" s="2"/>
      <c r="H292" s="2"/>
    </row>
    <row r="293" ht="12.75" customHeight="1">
      <c r="B293" s="2"/>
      <c r="C293" s="2"/>
      <c r="D293" s="2"/>
      <c r="E293" s="2"/>
      <c r="F293" s="2"/>
      <c r="G293" s="2"/>
      <c r="H293" s="2"/>
    </row>
    <row r="294" ht="12.75" customHeight="1">
      <c r="B294" s="2"/>
      <c r="C294" s="2"/>
      <c r="D294" s="2"/>
      <c r="E294" s="2"/>
      <c r="F294" s="2"/>
      <c r="G294" s="2"/>
      <c r="H294" s="2"/>
    </row>
    <row r="295" ht="12.75" customHeight="1">
      <c r="B295" s="2"/>
      <c r="C295" s="2"/>
      <c r="D295" s="2"/>
      <c r="E295" s="2"/>
      <c r="F295" s="2"/>
      <c r="G295" s="2"/>
      <c r="H295" s="2"/>
    </row>
    <row r="296" ht="12.75" customHeight="1">
      <c r="B296" s="2"/>
      <c r="C296" s="2"/>
      <c r="D296" s="2"/>
      <c r="E296" s="2"/>
      <c r="F296" s="2"/>
      <c r="G296" s="2"/>
      <c r="H296" s="2"/>
    </row>
    <row r="297" ht="12.75" customHeight="1">
      <c r="B297" s="2"/>
      <c r="C297" s="2"/>
      <c r="D297" s="2"/>
      <c r="E297" s="2"/>
      <c r="F297" s="2"/>
      <c r="G297" s="2"/>
      <c r="H297" s="2"/>
    </row>
    <row r="298" ht="12.75" customHeight="1">
      <c r="B298" s="2"/>
      <c r="C298" s="2"/>
      <c r="D298" s="2"/>
      <c r="E298" s="2"/>
      <c r="F298" s="2"/>
      <c r="G298" s="2"/>
      <c r="H298" s="2"/>
    </row>
    <row r="299" ht="12.75" customHeight="1">
      <c r="B299" s="2"/>
      <c r="C299" s="2"/>
      <c r="D299" s="2"/>
      <c r="E299" s="2"/>
      <c r="F299" s="2"/>
      <c r="G299" s="2"/>
      <c r="H299" s="2"/>
    </row>
    <row r="300" ht="12.75" customHeight="1">
      <c r="B300" s="2"/>
      <c r="C300" s="2"/>
      <c r="D300" s="2"/>
      <c r="E300" s="2"/>
      <c r="F300" s="2"/>
      <c r="G300" s="2"/>
      <c r="H300" s="2"/>
    </row>
    <row r="301" ht="12.75" customHeight="1">
      <c r="B301" s="2"/>
      <c r="C301" s="2"/>
      <c r="D301" s="2"/>
      <c r="E301" s="2"/>
      <c r="F301" s="2"/>
      <c r="G301" s="2"/>
      <c r="H301" s="2"/>
    </row>
    <row r="302" ht="12.75" customHeight="1">
      <c r="B302" s="2"/>
      <c r="C302" s="2"/>
      <c r="D302" s="2"/>
      <c r="E302" s="2"/>
      <c r="F302" s="2"/>
      <c r="G302" s="2"/>
      <c r="H302" s="2"/>
    </row>
    <row r="303" ht="12.75" customHeight="1">
      <c r="B303" s="2"/>
      <c r="C303" s="2"/>
      <c r="D303" s="2"/>
      <c r="E303" s="2"/>
      <c r="F303" s="2"/>
      <c r="G303" s="2"/>
      <c r="H303" s="2"/>
    </row>
    <row r="304" ht="12.75" customHeight="1">
      <c r="B304" s="2"/>
      <c r="C304" s="2"/>
      <c r="D304" s="2"/>
      <c r="E304" s="2"/>
      <c r="F304" s="2"/>
      <c r="G304" s="2"/>
      <c r="H304" s="2"/>
    </row>
    <row r="305" ht="12.75" customHeight="1">
      <c r="B305" s="2"/>
      <c r="C305" s="2"/>
      <c r="D305" s="2"/>
      <c r="E305" s="2"/>
      <c r="F305" s="2"/>
      <c r="G305" s="2"/>
      <c r="H305" s="2"/>
    </row>
    <row r="306" ht="12.75" customHeight="1">
      <c r="B306" s="2"/>
      <c r="C306" s="2"/>
      <c r="D306" s="2"/>
      <c r="E306" s="2"/>
      <c r="F306" s="2"/>
      <c r="G306" s="2"/>
      <c r="H306" s="2"/>
    </row>
    <row r="307" ht="12.75" customHeight="1">
      <c r="B307" s="2"/>
      <c r="C307" s="2"/>
      <c r="D307" s="2"/>
      <c r="E307" s="2"/>
      <c r="F307" s="2"/>
      <c r="G307" s="2"/>
      <c r="H307" s="2"/>
    </row>
    <row r="308" ht="12.75" customHeight="1">
      <c r="B308" s="2"/>
      <c r="C308" s="2"/>
      <c r="D308" s="2"/>
      <c r="E308" s="2"/>
      <c r="F308" s="2"/>
      <c r="G308" s="2"/>
      <c r="H308" s="2"/>
    </row>
    <row r="309" ht="12.75" customHeight="1">
      <c r="B309" s="2"/>
      <c r="C309" s="2"/>
      <c r="D309" s="2"/>
      <c r="E309" s="2"/>
      <c r="F309" s="2"/>
      <c r="G309" s="2"/>
      <c r="H309" s="2"/>
    </row>
    <row r="310" ht="12.75" customHeight="1">
      <c r="B310" s="2"/>
      <c r="C310" s="2"/>
      <c r="D310" s="2"/>
      <c r="E310" s="2"/>
      <c r="F310" s="2"/>
      <c r="G310" s="2"/>
      <c r="H310" s="2"/>
    </row>
    <row r="311" ht="12.75" customHeight="1">
      <c r="B311" s="2"/>
      <c r="C311" s="2"/>
      <c r="D311" s="2"/>
      <c r="E311" s="2"/>
      <c r="F311" s="2"/>
      <c r="G311" s="2"/>
      <c r="H311" s="2"/>
    </row>
    <row r="312" ht="12.75" customHeight="1">
      <c r="B312" s="2"/>
      <c r="C312" s="2"/>
      <c r="D312" s="2"/>
      <c r="E312" s="2"/>
      <c r="F312" s="2"/>
      <c r="G312" s="2"/>
      <c r="H312" s="2"/>
    </row>
    <row r="313" ht="12.75" customHeight="1">
      <c r="B313" s="2"/>
      <c r="C313" s="2"/>
      <c r="D313" s="2"/>
      <c r="E313" s="2"/>
      <c r="F313" s="2"/>
      <c r="G313" s="2"/>
      <c r="H313" s="2"/>
    </row>
    <row r="314" ht="12.75" customHeight="1">
      <c r="B314" s="2"/>
      <c r="C314" s="2"/>
      <c r="D314" s="2"/>
      <c r="E314" s="2"/>
      <c r="F314" s="2"/>
      <c r="G314" s="2"/>
      <c r="H314" s="2"/>
    </row>
    <row r="315" ht="12.75" customHeight="1">
      <c r="B315" s="2"/>
      <c r="C315" s="2"/>
      <c r="D315" s="2"/>
      <c r="E315" s="2"/>
      <c r="F315" s="2"/>
      <c r="G315" s="2"/>
      <c r="H315" s="2"/>
    </row>
    <row r="316" ht="12.75" customHeight="1">
      <c r="B316" s="2"/>
      <c r="C316" s="2"/>
      <c r="D316" s="2"/>
      <c r="E316" s="2"/>
      <c r="F316" s="2"/>
      <c r="G316" s="2"/>
      <c r="H316" s="2"/>
    </row>
    <row r="317" ht="12.75" customHeight="1">
      <c r="B317" s="2"/>
      <c r="C317" s="2"/>
      <c r="D317" s="2"/>
      <c r="E317" s="2"/>
      <c r="F317" s="2"/>
      <c r="G317" s="2"/>
      <c r="H317" s="2"/>
    </row>
    <row r="318" ht="12.75" customHeight="1">
      <c r="B318" s="2"/>
      <c r="C318" s="2"/>
      <c r="D318" s="2"/>
      <c r="E318" s="2"/>
      <c r="F318" s="2"/>
      <c r="G318" s="2"/>
      <c r="H318" s="2"/>
    </row>
    <row r="319" ht="12.75" customHeight="1">
      <c r="B319" s="2"/>
      <c r="C319" s="2"/>
      <c r="D319" s="2"/>
      <c r="E319" s="2"/>
      <c r="F319" s="2"/>
      <c r="G319" s="2"/>
      <c r="H319" s="2"/>
    </row>
    <row r="320" ht="12.75" customHeight="1">
      <c r="B320" s="2"/>
      <c r="C320" s="2"/>
      <c r="D320" s="2"/>
      <c r="E320" s="2"/>
      <c r="F320" s="2"/>
      <c r="G320" s="2"/>
      <c r="H320" s="2"/>
    </row>
    <row r="321" ht="12.75" customHeight="1">
      <c r="B321" s="2"/>
      <c r="C321" s="2"/>
      <c r="D321" s="2"/>
      <c r="E321" s="2"/>
      <c r="F321" s="2"/>
      <c r="G321" s="2"/>
      <c r="H321" s="2"/>
    </row>
    <row r="322" ht="12.75" customHeight="1">
      <c r="B322" s="2"/>
      <c r="C322" s="2"/>
      <c r="D322" s="2"/>
      <c r="E322" s="2"/>
      <c r="F322" s="2"/>
      <c r="G322" s="2"/>
      <c r="H322" s="2"/>
    </row>
    <row r="323" ht="12.75" customHeight="1">
      <c r="B323" s="2"/>
      <c r="C323" s="2"/>
      <c r="D323" s="2"/>
      <c r="E323" s="2"/>
      <c r="F323" s="2"/>
      <c r="G323" s="2"/>
      <c r="H323" s="2"/>
    </row>
    <row r="324" ht="12.75" customHeight="1">
      <c r="B324" s="2"/>
      <c r="C324" s="2"/>
      <c r="D324" s="2"/>
      <c r="E324" s="2"/>
      <c r="F324" s="2"/>
      <c r="G324" s="2"/>
      <c r="H324" s="2"/>
    </row>
    <row r="325" ht="12.75" customHeight="1">
      <c r="B325" s="2"/>
      <c r="C325" s="2"/>
      <c r="D325" s="2"/>
      <c r="E325" s="2"/>
      <c r="F325" s="2"/>
      <c r="G325" s="2"/>
      <c r="H325" s="2"/>
    </row>
    <row r="326" ht="12.75" customHeight="1">
      <c r="B326" s="2"/>
      <c r="C326" s="2"/>
      <c r="D326" s="2"/>
      <c r="E326" s="2"/>
      <c r="F326" s="2"/>
      <c r="G326" s="2"/>
      <c r="H326" s="2"/>
    </row>
    <row r="327" ht="12.75" customHeight="1">
      <c r="B327" s="2"/>
      <c r="C327" s="2"/>
      <c r="D327" s="2"/>
      <c r="E327" s="2"/>
      <c r="F327" s="2"/>
      <c r="G327" s="2"/>
      <c r="H327" s="2"/>
    </row>
    <row r="328" ht="12.75" customHeight="1">
      <c r="B328" s="2"/>
      <c r="C328" s="2"/>
      <c r="D328" s="2"/>
      <c r="E328" s="2"/>
      <c r="F328" s="2"/>
      <c r="G328" s="2"/>
      <c r="H328" s="2"/>
    </row>
    <row r="329" ht="12.75" customHeight="1">
      <c r="B329" s="2"/>
      <c r="C329" s="2"/>
      <c r="D329" s="2"/>
      <c r="E329" s="2"/>
      <c r="F329" s="2"/>
      <c r="G329" s="2"/>
      <c r="H329" s="2"/>
    </row>
    <row r="330" ht="12.75" customHeight="1">
      <c r="B330" s="2"/>
      <c r="C330" s="2"/>
      <c r="D330" s="2"/>
      <c r="E330" s="2"/>
      <c r="F330" s="2"/>
      <c r="G330" s="2"/>
      <c r="H330" s="2"/>
    </row>
    <row r="331" ht="12.75" customHeight="1">
      <c r="B331" s="2"/>
      <c r="C331" s="2"/>
      <c r="D331" s="2"/>
      <c r="E331" s="2"/>
      <c r="F331" s="2"/>
      <c r="G331" s="2"/>
      <c r="H331" s="2"/>
    </row>
    <row r="332" ht="12.75" customHeight="1">
      <c r="B332" s="2"/>
      <c r="C332" s="2"/>
      <c r="D332" s="2"/>
      <c r="E332" s="2"/>
      <c r="F332" s="2"/>
      <c r="G332" s="2"/>
      <c r="H332" s="2"/>
    </row>
    <row r="333" ht="12.75" customHeight="1">
      <c r="B333" s="2"/>
      <c r="C333" s="2"/>
      <c r="D333" s="2"/>
      <c r="E333" s="2"/>
      <c r="F333" s="2"/>
      <c r="G333" s="2"/>
      <c r="H333" s="2"/>
    </row>
    <row r="334" ht="12.75" customHeight="1">
      <c r="B334" s="2"/>
      <c r="C334" s="2"/>
      <c r="D334" s="2"/>
      <c r="E334" s="2"/>
      <c r="F334" s="2"/>
      <c r="G334" s="2"/>
      <c r="H334" s="2"/>
    </row>
    <row r="335" ht="12.75" customHeight="1">
      <c r="B335" s="2"/>
      <c r="C335" s="2"/>
      <c r="D335" s="2"/>
      <c r="E335" s="2"/>
      <c r="F335" s="2"/>
      <c r="G335" s="2"/>
      <c r="H335" s="2"/>
    </row>
    <row r="336" ht="12.75" customHeight="1">
      <c r="B336" s="2"/>
      <c r="C336" s="2"/>
      <c r="D336" s="2"/>
      <c r="E336" s="2"/>
      <c r="F336" s="2"/>
      <c r="G336" s="2"/>
      <c r="H336" s="2"/>
    </row>
    <row r="337" ht="12.75" customHeight="1">
      <c r="B337" s="2"/>
      <c r="C337" s="2"/>
      <c r="D337" s="2"/>
      <c r="E337" s="2"/>
      <c r="F337" s="2"/>
      <c r="G337" s="2"/>
      <c r="H337" s="2"/>
    </row>
    <row r="338" ht="12.75" customHeight="1">
      <c r="B338" s="2"/>
      <c r="C338" s="2"/>
      <c r="D338" s="2"/>
      <c r="E338" s="2"/>
      <c r="F338" s="2"/>
      <c r="G338" s="2"/>
      <c r="H338" s="2"/>
    </row>
    <row r="339" ht="12.75" customHeight="1">
      <c r="B339" s="2"/>
      <c r="C339" s="2"/>
      <c r="D339" s="2"/>
      <c r="E339" s="2"/>
      <c r="F339" s="2"/>
      <c r="G339" s="2"/>
      <c r="H339" s="2"/>
    </row>
    <row r="340" ht="12.75" customHeight="1">
      <c r="B340" s="2"/>
      <c r="C340" s="2"/>
      <c r="D340" s="2"/>
      <c r="E340" s="2"/>
      <c r="F340" s="2"/>
      <c r="G340" s="2"/>
      <c r="H340" s="2"/>
    </row>
    <row r="341" ht="12.75" customHeight="1">
      <c r="B341" s="2"/>
      <c r="C341" s="2"/>
      <c r="D341" s="2"/>
      <c r="E341" s="2"/>
      <c r="F341" s="2"/>
      <c r="G341" s="2"/>
      <c r="H341" s="2"/>
    </row>
    <row r="342" ht="12.75" customHeight="1">
      <c r="B342" s="2"/>
      <c r="C342" s="2"/>
      <c r="D342" s="2"/>
      <c r="E342" s="2"/>
      <c r="F342" s="2"/>
      <c r="G342" s="2"/>
      <c r="H342" s="2"/>
    </row>
    <row r="343" ht="12.75" customHeight="1">
      <c r="B343" s="2"/>
      <c r="C343" s="2"/>
      <c r="D343" s="2"/>
      <c r="E343" s="2"/>
      <c r="F343" s="2"/>
      <c r="G343" s="2"/>
      <c r="H343" s="2"/>
    </row>
    <row r="344" ht="12.75" customHeight="1">
      <c r="B344" s="2"/>
      <c r="C344" s="2"/>
      <c r="D344" s="2"/>
      <c r="E344" s="2"/>
      <c r="F344" s="2"/>
      <c r="G344" s="2"/>
      <c r="H344" s="2"/>
    </row>
    <row r="345" ht="12.75" customHeight="1">
      <c r="B345" s="2"/>
      <c r="C345" s="2"/>
      <c r="D345" s="2"/>
      <c r="E345" s="2"/>
      <c r="F345" s="2"/>
      <c r="G345" s="2"/>
      <c r="H345" s="2"/>
    </row>
    <row r="346" ht="12.75" customHeight="1">
      <c r="B346" s="2"/>
      <c r="C346" s="2"/>
      <c r="D346" s="2"/>
      <c r="E346" s="2"/>
      <c r="F346" s="2"/>
      <c r="G346" s="2"/>
      <c r="H346" s="2"/>
    </row>
    <row r="347" ht="12.75" customHeight="1">
      <c r="B347" s="2"/>
      <c r="C347" s="2"/>
      <c r="D347" s="2"/>
      <c r="E347" s="2"/>
      <c r="F347" s="2"/>
      <c r="G347" s="2"/>
      <c r="H347" s="2"/>
    </row>
    <row r="348" ht="12.75" customHeight="1">
      <c r="B348" s="2"/>
      <c r="C348" s="2"/>
      <c r="D348" s="2"/>
      <c r="E348" s="2"/>
      <c r="F348" s="2"/>
      <c r="G348" s="2"/>
      <c r="H348" s="2"/>
    </row>
    <row r="349" ht="12.75" customHeight="1">
      <c r="B349" s="2"/>
      <c r="C349" s="2"/>
      <c r="D349" s="2"/>
      <c r="E349" s="2"/>
      <c r="F349" s="2"/>
      <c r="G349" s="2"/>
      <c r="H349" s="2"/>
    </row>
    <row r="350" ht="12.75" customHeight="1">
      <c r="B350" s="2"/>
      <c r="C350" s="2"/>
      <c r="D350" s="2"/>
      <c r="E350" s="2"/>
      <c r="F350" s="2"/>
      <c r="G350" s="2"/>
      <c r="H350" s="2"/>
    </row>
    <row r="351" ht="12.75" customHeight="1">
      <c r="B351" s="2"/>
      <c r="C351" s="2"/>
      <c r="D351" s="2"/>
      <c r="E351" s="2"/>
      <c r="F351" s="2"/>
      <c r="G351" s="2"/>
      <c r="H351" s="2"/>
    </row>
    <row r="352" ht="12.75" customHeight="1">
      <c r="B352" s="2"/>
      <c r="C352" s="2"/>
      <c r="D352" s="2"/>
      <c r="E352" s="2"/>
      <c r="F352" s="2"/>
      <c r="G352" s="2"/>
      <c r="H352" s="2"/>
    </row>
    <row r="353" ht="12.75" customHeight="1">
      <c r="B353" s="2"/>
      <c r="C353" s="2"/>
      <c r="D353" s="2"/>
      <c r="E353" s="2"/>
      <c r="F353" s="2"/>
      <c r="G353" s="2"/>
      <c r="H353" s="2"/>
    </row>
    <row r="354" ht="12.75" customHeight="1">
      <c r="B354" s="2"/>
      <c r="C354" s="2"/>
      <c r="D354" s="2"/>
      <c r="E354" s="2"/>
      <c r="F354" s="2"/>
      <c r="G354" s="2"/>
      <c r="H354" s="2"/>
    </row>
    <row r="355" ht="12.75" customHeight="1">
      <c r="B355" s="2"/>
      <c r="C355" s="2"/>
      <c r="D355" s="2"/>
      <c r="E355" s="2"/>
      <c r="F355" s="2"/>
      <c r="G355" s="2"/>
      <c r="H355" s="2"/>
    </row>
    <row r="356" ht="12.75" customHeight="1">
      <c r="B356" s="2"/>
      <c r="C356" s="2"/>
      <c r="D356" s="2"/>
      <c r="E356" s="2"/>
      <c r="F356" s="2"/>
      <c r="G356" s="2"/>
      <c r="H356" s="2"/>
    </row>
    <row r="357" ht="12.75" customHeight="1">
      <c r="B357" s="2"/>
      <c r="C357" s="2"/>
      <c r="D357" s="2"/>
      <c r="E357" s="2"/>
      <c r="F357" s="2"/>
      <c r="G357" s="2"/>
      <c r="H357" s="2"/>
    </row>
    <row r="358" ht="12.75" customHeight="1">
      <c r="B358" s="2"/>
      <c r="C358" s="2"/>
      <c r="D358" s="2"/>
      <c r="E358" s="2"/>
      <c r="F358" s="2"/>
      <c r="G358" s="2"/>
      <c r="H358" s="2"/>
    </row>
    <row r="359" ht="12.75" customHeight="1">
      <c r="B359" s="2"/>
      <c r="C359" s="2"/>
      <c r="D359" s="2"/>
      <c r="E359" s="2"/>
      <c r="F359" s="2"/>
      <c r="G359" s="2"/>
      <c r="H359" s="2"/>
    </row>
    <row r="360" ht="12.75" customHeight="1">
      <c r="B360" s="2"/>
      <c r="C360" s="2"/>
      <c r="D360" s="2"/>
      <c r="E360" s="2"/>
      <c r="F360" s="2"/>
      <c r="G360" s="2"/>
      <c r="H360" s="2"/>
    </row>
    <row r="361" ht="12.75" customHeight="1">
      <c r="B361" s="2"/>
      <c r="C361" s="2"/>
      <c r="D361" s="2"/>
      <c r="E361" s="2"/>
      <c r="F361" s="2"/>
      <c r="G361" s="2"/>
      <c r="H361" s="2"/>
    </row>
    <row r="362" ht="12.75" customHeight="1">
      <c r="B362" s="2"/>
      <c r="C362" s="2"/>
      <c r="D362" s="2"/>
      <c r="E362" s="2"/>
      <c r="F362" s="2"/>
      <c r="G362" s="2"/>
      <c r="H362" s="2"/>
    </row>
    <row r="363" ht="12.75" customHeight="1">
      <c r="B363" s="2"/>
      <c r="C363" s="2"/>
      <c r="D363" s="2"/>
      <c r="E363" s="2"/>
      <c r="F363" s="2"/>
      <c r="G363" s="2"/>
      <c r="H363" s="2"/>
    </row>
    <row r="364" ht="12.75" customHeight="1">
      <c r="B364" s="2"/>
      <c r="C364" s="2"/>
      <c r="D364" s="2"/>
      <c r="E364" s="2"/>
      <c r="F364" s="2"/>
      <c r="G364" s="2"/>
      <c r="H364" s="2"/>
    </row>
    <row r="365" ht="12.75" customHeight="1">
      <c r="B365" s="2"/>
      <c r="C365" s="2"/>
      <c r="D365" s="2"/>
      <c r="E365" s="2"/>
      <c r="F365" s="2"/>
      <c r="G365" s="2"/>
      <c r="H365" s="2"/>
    </row>
    <row r="366" ht="12.75" customHeight="1">
      <c r="B366" s="2"/>
      <c r="C366" s="2"/>
      <c r="D366" s="2"/>
      <c r="E366" s="2"/>
      <c r="F366" s="2"/>
      <c r="G366" s="2"/>
      <c r="H366" s="2"/>
    </row>
    <row r="367" ht="12.75" customHeight="1">
      <c r="B367" s="2"/>
      <c r="C367" s="2"/>
      <c r="D367" s="2"/>
      <c r="E367" s="2"/>
      <c r="F367" s="2"/>
      <c r="G367" s="2"/>
      <c r="H367" s="2"/>
    </row>
    <row r="368" ht="12.75" customHeight="1">
      <c r="B368" s="2"/>
      <c r="C368" s="2"/>
      <c r="D368" s="2"/>
      <c r="E368" s="2"/>
      <c r="F368" s="2"/>
      <c r="G368" s="2"/>
      <c r="H368" s="2"/>
    </row>
    <row r="369" ht="12.75" customHeight="1">
      <c r="B369" s="2"/>
      <c r="C369" s="2"/>
      <c r="D369" s="2"/>
      <c r="E369" s="2"/>
      <c r="F369" s="2"/>
      <c r="G369" s="2"/>
      <c r="H369" s="2"/>
    </row>
    <row r="370" ht="12.75" customHeight="1">
      <c r="B370" s="2"/>
      <c r="C370" s="2"/>
      <c r="D370" s="2"/>
      <c r="E370" s="2"/>
      <c r="F370" s="2"/>
      <c r="G370" s="2"/>
      <c r="H370" s="2"/>
    </row>
    <row r="371" ht="12.75" customHeight="1">
      <c r="B371" s="2"/>
      <c r="C371" s="2"/>
      <c r="D371" s="2"/>
      <c r="E371" s="2"/>
      <c r="F371" s="2"/>
      <c r="G371" s="2"/>
      <c r="H371" s="2"/>
    </row>
    <row r="372" ht="12.75" customHeight="1">
      <c r="B372" s="2"/>
      <c r="C372" s="2"/>
      <c r="D372" s="2"/>
      <c r="E372" s="2"/>
      <c r="F372" s="2"/>
      <c r="G372" s="2"/>
      <c r="H372" s="2"/>
    </row>
    <row r="373" ht="12.75" customHeight="1">
      <c r="B373" s="2"/>
      <c r="C373" s="2"/>
      <c r="D373" s="2"/>
      <c r="E373" s="2"/>
      <c r="F373" s="2"/>
      <c r="G373" s="2"/>
      <c r="H373" s="2"/>
    </row>
    <row r="374" ht="12.75" customHeight="1">
      <c r="B374" s="2"/>
      <c r="C374" s="2"/>
      <c r="D374" s="2"/>
      <c r="E374" s="2"/>
      <c r="F374" s="2"/>
      <c r="G374" s="2"/>
      <c r="H374" s="2"/>
    </row>
    <row r="375" ht="12.75" customHeight="1">
      <c r="B375" s="2"/>
      <c r="C375" s="2"/>
      <c r="D375" s="2"/>
      <c r="E375" s="2"/>
      <c r="F375" s="2"/>
      <c r="G375" s="2"/>
      <c r="H375" s="2"/>
    </row>
    <row r="376" ht="12.75" customHeight="1">
      <c r="B376" s="2"/>
      <c r="C376" s="2"/>
      <c r="D376" s="2"/>
      <c r="E376" s="2"/>
      <c r="F376" s="2"/>
      <c r="G376" s="2"/>
      <c r="H376" s="2"/>
    </row>
    <row r="377" ht="12.75" customHeight="1">
      <c r="B377" s="2"/>
      <c r="C377" s="2"/>
      <c r="D377" s="2"/>
      <c r="E377" s="2"/>
      <c r="F377" s="2"/>
      <c r="G377" s="2"/>
      <c r="H377" s="2"/>
    </row>
    <row r="378" ht="12.75" customHeight="1">
      <c r="B378" s="2"/>
      <c r="C378" s="2"/>
      <c r="D378" s="2"/>
      <c r="E378" s="2"/>
      <c r="F378" s="2"/>
      <c r="G378" s="2"/>
      <c r="H378" s="2"/>
    </row>
    <row r="379" ht="12.75" customHeight="1">
      <c r="B379" s="2"/>
      <c r="C379" s="2"/>
      <c r="D379" s="2"/>
      <c r="E379" s="2"/>
      <c r="F379" s="2"/>
      <c r="G379" s="2"/>
      <c r="H379" s="2"/>
    </row>
    <row r="380" ht="12.75" customHeight="1">
      <c r="B380" s="2"/>
      <c r="C380" s="2"/>
      <c r="D380" s="2"/>
      <c r="E380" s="2"/>
      <c r="F380" s="2"/>
      <c r="G380" s="2"/>
      <c r="H380" s="2"/>
    </row>
    <row r="381" ht="12.75" customHeight="1">
      <c r="B381" s="2"/>
      <c r="C381" s="2"/>
      <c r="D381" s="2"/>
      <c r="E381" s="2"/>
      <c r="F381" s="2"/>
      <c r="G381" s="2"/>
      <c r="H381" s="2"/>
    </row>
    <row r="382" ht="12.75" customHeight="1">
      <c r="B382" s="2"/>
      <c r="C382" s="2"/>
      <c r="D382" s="2"/>
      <c r="E382" s="2"/>
      <c r="F382" s="2"/>
      <c r="G382" s="2"/>
      <c r="H382" s="2"/>
    </row>
    <row r="383" ht="12.75" customHeight="1">
      <c r="B383" s="2"/>
      <c r="C383" s="2"/>
      <c r="D383" s="2"/>
      <c r="E383" s="2"/>
      <c r="F383" s="2"/>
      <c r="G383" s="2"/>
      <c r="H383" s="2"/>
    </row>
    <row r="384" ht="12.75" customHeight="1">
      <c r="B384" s="2"/>
      <c r="C384" s="2"/>
      <c r="D384" s="2"/>
      <c r="E384" s="2"/>
      <c r="F384" s="2"/>
      <c r="G384" s="2"/>
      <c r="H384" s="2"/>
    </row>
    <row r="385" ht="12.75" customHeight="1">
      <c r="B385" s="2"/>
      <c r="C385" s="2"/>
      <c r="D385" s="2"/>
      <c r="E385" s="2"/>
      <c r="F385" s="2"/>
      <c r="G385" s="2"/>
      <c r="H385" s="2"/>
    </row>
    <row r="386" ht="12.75" customHeight="1">
      <c r="B386" s="2"/>
      <c r="C386" s="2"/>
      <c r="D386" s="2"/>
      <c r="E386" s="2"/>
      <c r="F386" s="2"/>
      <c r="G386" s="2"/>
      <c r="H386" s="2"/>
    </row>
    <row r="387" ht="12.75" customHeight="1">
      <c r="B387" s="2"/>
      <c r="C387" s="2"/>
      <c r="D387" s="2"/>
      <c r="E387" s="2"/>
      <c r="F387" s="2"/>
      <c r="G387" s="2"/>
      <c r="H387" s="2"/>
    </row>
    <row r="388" ht="12.75" customHeight="1">
      <c r="B388" s="2"/>
      <c r="C388" s="2"/>
      <c r="D388" s="2"/>
      <c r="E388" s="2"/>
      <c r="F388" s="2"/>
      <c r="G388" s="2"/>
      <c r="H388" s="2"/>
    </row>
    <row r="389" ht="12.75" customHeight="1">
      <c r="B389" s="2"/>
      <c r="C389" s="2"/>
      <c r="D389" s="2"/>
      <c r="E389" s="2"/>
      <c r="F389" s="2"/>
      <c r="G389" s="2"/>
      <c r="H389" s="2"/>
    </row>
    <row r="390" ht="12.75" customHeight="1">
      <c r="B390" s="2"/>
      <c r="C390" s="2"/>
      <c r="D390" s="2"/>
      <c r="E390" s="2"/>
      <c r="F390" s="2"/>
      <c r="G390" s="2"/>
      <c r="H390" s="2"/>
    </row>
    <row r="391" ht="12.75" customHeight="1">
      <c r="B391" s="2"/>
      <c r="C391" s="2"/>
      <c r="D391" s="2"/>
      <c r="E391" s="2"/>
      <c r="F391" s="2"/>
      <c r="G391" s="2"/>
      <c r="H391" s="2"/>
    </row>
    <row r="392" ht="12.75" customHeight="1">
      <c r="B392" s="2"/>
      <c r="C392" s="2"/>
      <c r="D392" s="2"/>
      <c r="E392" s="2"/>
      <c r="F392" s="2"/>
      <c r="G392" s="2"/>
      <c r="H392" s="2"/>
    </row>
    <row r="393" ht="12.75" customHeight="1">
      <c r="B393" s="2"/>
      <c r="C393" s="2"/>
      <c r="D393" s="2"/>
      <c r="E393" s="2"/>
      <c r="F393" s="2"/>
      <c r="G393" s="2"/>
      <c r="H393" s="2"/>
    </row>
    <row r="394" ht="12.75" customHeight="1">
      <c r="B394" s="2"/>
      <c r="C394" s="2"/>
      <c r="D394" s="2"/>
      <c r="E394" s="2"/>
      <c r="F394" s="2"/>
      <c r="G394" s="2"/>
      <c r="H394" s="2"/>
    </row>
    <row r="395" ht="12.75" customHeight="1">
      <c r="B395" s="2"/>
      <c r="C395" s="2"/>
      <c r="D395" s="2"/>
      <c r="E395" s="2"/>
      <c r="F395" s="2"/>
      <c r="G395" s="2"/>
      <c r="H395" s="2"/>
    </row>
    <row r="396" ht="12.75" customHeight="1">
      <c r="B396" s="2"/>
      <c r="C396" s="2"/>
      <c r="D396" s="2"/>
      <c r="E396" s="2"/>
      <c r="F396" s="2"/>
      <c r="G396" s="2"/>
      <c r="H396" s="2"/>
    </row>
    <row r="397" ht="12.75" customHeight="1">
      <c r="B397" s="2"/>
      <c r="C397" s="2"/>
      <c r="D397" s="2"/>
      <c r="E397" s="2"/>
      <c r="F397" s="2"/>
      <c r="G397" s="2"/>
      <c r="H397" s="2"/>
    </row>
    <row r="398" ht="12.75" customHeight="1">
      <c r="B398" s="2"/>
      <c r="C398" s="2"/>
      <c r="D398" s="2"/>
      <c r="E398" s="2"/>
      <c r="F398" s="2"/>
      <c r="G398" s="2"/>
      <c r="H398" s="2"/>
    </row>
    <row r="399" ht="12.75" customHeight="1">
      <c r="B399" s="2"/>
      <c r="C399" s="2"/>
      <c r="D399" s="2"/>
      <c r="E399" s="2"/>
      <c r="F399" s="2"/>
      <c r="G399" s="2"/>
      <c r="H399" s="2"/>
    </row>
    <row r="400" ht="12.75" customHeight="1">
      <c r="B400" s="2"/>
      <c r="C400" s="2"/>
      <c r="D400" s="2"/>
      <c r="E400" s="2"/>
      <c r="F400" s="2"/>
      <c r="G400" s="2"/>
      <c r="H400" s="2"/>
    </row>
    <row r="401" ht="12.75" customHeight="1">
      <c r="B401" s="2"/>
      <c r="C401" s="2"/>
      <c r="D401" s="2"/>
      <c r="E401" s="2"/>
      <c r="F401" s="2"/>
      <c r="G401" s="2"/>
      <c r="H401" s="2"/>
    </row>
    <row r="402" ht="12.75" customHeight="1">
      <c r="B402" s="2"/>
      <c r="C402" s="2"/>
      <c r="D402" s="2"/>
      <c r="E402" s="2"/>
      <c r="F402" s="2"/>
      <c r="G402" s="2"/>
      <c r="H402" s="2"/>
    </row>
    <row r="403" ht="12.75" customHeight="1">
      <c r="B403" s="2"/>
      <c r="C403" s="2"/>
      <c r="D403" s="2"/>
      <c r="E403" s="2"/>
      <c r="F403" s="2"/>
      <c r="G403" s="2"/>
      <c r="H403" s="2"/>
    </row>
    <row r="404" ht="12.75" customHeight="1">
      <c r="B404" s="2"/>
      <c r="C404" s="2"/>
      <c r="D404" s="2"/>
      <c r="E404" s="2"/>
      <c r="F404" s="2"/>
      <c r="G404" s="2"/>
      <c r="H404" s="2"/>
    </row>
    <row r="405" ht="12.75" customHeight="1">
      <c r="B405" s="2"/>
      <c r="C405" s="2"/>
      <c r="D405" s="2"/>
      <c r="E405" s="2"/>
      <c r="F405" s="2"/>
      <c r="G405" s="2"/>
      <c r="H405" s="2"/>
    </row>
    <row r="406" ht="12.75" customHeight="1">
      <c r="B406" s="2"/>
      <c r="C406" s="2"/>
      <c r="D406" s="2"/>
      <c r="E406" s="2"/>
      <c r="F406" s="2"/>
      <c r="G406" s="2"/>
      <c r="H406" s="2"/>
    </row>
    <row r="407" ht="12.75" customHeight="1">
      <c r="B407" s="2"/>
      <c r="C407" s="2"/>
      <c r="D407" s="2"/>
      <c r="E407" s="2"/>
      <c r="F407" s="2"/>
      <c r="G407" s="2"/>
      <c r="H407" s="2"/>
    </row>
    <row r="408" ht="12.75" customHeight="1">
      <c r="B408" s="2"/>
      <c r="C408" s="2"/>
      <c r="D408" s="2"/>
      <c r="E408" s="2"/>
      <c r="F408" s="2"/>
      <c r="G408" s="2"/>
      <c r="H408" s="2"/>
    </row>
    <row r="409" ht="12.75" customHeight="1">
      <c r="B409" s="2"/>
      <c r="C409" s="2"/>
      <c r="D409" s="2"/>
      <c r="E409" s="2"/>
      <c r="F409" s="2"/>
      <c r="G409" s="2"/>
      <c r="H409" s="2"/>
    </row>
    <row r="410" ht="12.75" customHeight="1">
      <c r="B410" s="2"/>
      <c r="C410" s="2"/>
      <c r="D410" s="2"/>
      <c r="E410" s="2"/>
      <c r="F410" s="2"/>
      <c r="G410" s="2"/>
      <c r="H410" s="2"/>
    </row>
    <row r="411" ht="12.75" customHeight="1">
      <c r="B411" s="2"/>
      <c r="C411" s="2"/>
      <c r="D411" s="2"/>
      <c r="E411" s="2"/>
      <c r="F411" s="2"/>
      <c r="G411" s="2"/>
      <c r="H411" s="2"/>
    </row>
    <row r="412" ht="12.75" customHeight="1">
      <c r="B412" s="2"/>
      <c r="C412" s="2"/>
      <c r="D412" s="2"/>
      <c r="E412" s="2"/>
      <c r="F412" s="2"/>
      <c r="G412" s="2"/>
      <c r="H412" s="2"/>
    </row>
    <row r="413" ht="12.75" customHeight="1">
      <c r="B413" s="2"/>
      <c r="C413" s="2"/>
      <c r="D413" s="2"/>
      <c r="E413" s="2"/>
      <c r="F413" s="2"/>
      <c r="G413" s="2"/>
      <c r="H413" s="2"/>
    </row>
    <row r="414" ht="12.75" customHeight="1">
      <c r="B414" s="2"/>
      <c r="C414" s="2"/>
      <c r="D414" s="2"/>
      <c r="E414" s="2"/>
      <c r="F414" s="2"/>
      <c r="G414" s="2"/>
      <c r="H414" s="2"/>
    </row>
    <row r="415" ht="12.75" customHeight="1">
      <c r="B415" s="2"/>
      <c r="C415" s="2"/>
      <c r="D415" s="2"/>
      <c r="E415" s="2"/>
      <c r="F415" s="2"/>
      <c r="G415" s="2"/>
      <c r="H415" s="2"/>
    </row>
    <row r="416" ht="12.75" customHeight="1">
      <c r="B416" s="2"/>
      <c r="C416" s="2"/>
      <c r="D416" s="2"/>
      <c r="E416" s="2"/>
      <c r="F416" s="2"/>
      <c r="G416" s="2"/>
      <c r="H416" s="2"/>
    </row>
    <row r="417" ht="12.75" customHeight="1">
      <c r="B417" s="2"/>
      <c r="C417" s="2"/>
      <c r="D417" s="2"/>
      <c r="E417" s="2"/>
      <c r="F417" s="2"/>
      <c r="G417" s="2"/>
      <c r="H417" s="2"/>
    </row>
    <row r="418" ht="12.75" customHeight="1">
      <c r="B418" s="2"/>
      <c r="C418" s="2"/>
      <c r="D418" s="2"/>
      <c r="E418" s="2"/>
      <c r="F418" s="2"/>
      <c r="G418" s="2"/>
      <c r="H418" s="2"/>
    </row>
    <row r="419" ht="12.75" customHeight="1">
      <c r="B419" s="2"/>
      <c r="C419" s="2"/>
      <c r="D419" s="2"/>
      <c r="E419" s="2"/>
      <c r="F419" s="2"/>
      <c r="G419" s="2"/>
      <c r="H419" s="2"/>
    </row>
    <row r="420" ht="12.75" customHeight="1">
      <c r="B420" s="2"/>
      <c r="C420" s="2"/>
      <c r="D420" s="2"/>
      <c r="E420" s="2"/>
      <c r="F420" s="2"/>
      <c r="G420" s="2"/>
      <c r="H420" s="2"/>
    </row>
    <row r="421" ht="12.75" customHeight="1">
      <c r="B421" s="2"/>
      <c r="C421" s="2"/>
      <c r="D421" s="2"/>
      <c r="E421" s="2"/>
      <c r="F421" s="2"/>
      <c r="G421" s="2"/>
      <c r="H421" s="2"/>
    </row>
    <row r="422" ht="12.75" customHeight="1">
      <c r="B422" s="2"/>
      <c r="C422" s="2"/>
      <c r="D422" s="2"/>
      <c r="E422" s="2"/>
      <c r="F422" s="2"/>
      <c r="G422" s="2"/>
      <c r="H422" s="2"/>
    </row>
    <row r="423" ht="12.75" customHeight="1">
      <c r="B423" s="2"/>
      <c r="C423" s="2"/>
      <c r="D423" s="2"/>
      <c r="E423" s="2"/>
      <c r="F423" s="2"/>
      <c r="G423" s="2"/>
      <c r="H423" s="2"/>
    </row>
    <row r="424" ht="12.75" customHeight="1">
      <c r="B424" s="2"/>
      <c r="C424" s="2"/>
      <c r="D424" s="2"/>
      <c r="E424" s="2"/>
      <c r="F424" s="2"/>
      <c r="G424" s="2"/>
      <c r="H424" s="2"/>
    </row>
    <row r="425" ht="12.75" customHeight="1">
      <c r="B425" s="2"/>
      <c r="C425" s="2"/>
      <c r="D425" s="2"/>
      <c r="E425" s="2"/>
      <c r="F425" s="2"/>
      <c r="G425" s="2"/>
      <c r="H425" s="2"/>
    </row>
    <row r="426" ht="12.75" customHeight="1">
      <c r="B426" s="2"/>
      <c r="C426" s="2"/>
      <c r="D426" s="2"/>
      <c r="E426" s="2"/>
      <c r="F426" s="2"/>
      <c r="G426" s="2"/>
      <c r="H426" s="2"/>
    </row>
    <row r="427" ht="12.75" customHeight="1">
      <c r="B427" s="2"/>
      <c r="C427" s="2"/>
      <c r="D427" s="2"/>
      <c r="E427" s="2"/>
      <c r="F427" s="2"/>
      <c r="G427" s="2"/>
      <c r="H427" s="2"/>
    </row>
    <row r="428" ht="12.75" customHeight="1">
      <c r="B428" s="2"/>
      <c r="C428" s="2"/>
      <c r="D428" s="2"/>
      <c r="E428" s="2"/>
      <c r="F428" s="2"/>
      <c r="G428" s="2"/>
      <c r="H428" s="2"/>
    </row>
    <row r="429" ht="12.75" customHeight="1">
      <c r="B429" s="2"/>
      <c r="C429" s="2"/>
      <c r="D429" s="2"/>
      <c r="E429" s="2"/>
      <c r="F429" s="2"/>
      <c r="G429" s="2"/>
      <c r="H429" s="2"/>
    </row>
    <row r="430" ht="12.75" customHeight="1">
      <c r="B430" s="2"/>
      <c r="C430" s="2"/>
      <c r="D430" s="2"/>
      <c r="E430" s="2"/>
      <c r="F430" s="2"/>
      <c r="G430" s="2"/>
      <c r="H430" s="2"/>
    </row>
    <row r="431" ht="12.75" customHeight="1">
      <c r="B431" s="2"/>
      <c r="C431" s="2"/>
      <c r="D431" s="2"/>
      <c r="E431" s="2"/>
      <c r="F431" s="2"/>
      <c r="G431" s="2"/>
      <c r="H431" s="2"/>
    </row>
    <row r="432" ht="12.75" customHeight="1">
      <c r="B432" s="2"/>
      <c r="C432" s="2"/>
      <c r="D432" s="2"/>
      <c r="E432" s="2"/>
      <c r="F432" s="2"/>
      <c r="G432" s="2"/>
      <c r="H432" s="2"/>
    </row>
    <row r="433" ht="12.75" customHeight="1">
      <c r="B433" s="2"/>
      <c r="C433" s="2"/>
      <c r="D433" s="2"/>
      <c r="E433" s="2"/>
      <c r="F433" s="2"/>
      <c r="G433" s="2"/>
      <c r="H433" s="2"/>
    </row>
    <row r="434" ht="12.75" customHeight="1">
      <c r="B434" s="2"/>
      <c r="C434" s="2"/>
      <c r="D434" s="2"/>
      <c r="E434" s="2"/>
      <c r="F434" s="2"/>
      <c r="G434" s="2"/>
      <c r="H434" s="2"/>
    </row>
    <row r="435" ht="12.75" customHeight="1">
      <c r="B435" s="2"/>
      <c r="C435" s="2"/>
      <c r="D435" s="2"/>
      <c r="E435" s="2"/>
      <c r="F435" s="2"/>
      <c r="G435" s="2"/>
      <c r="H435" s="2"/>
    </row>
    <row r="436" ht="12.75" customHeight="1">
      <c r="B436" s="2"/>
      <c r="C436" s="2"/>
      <c r="D436" s="2"/>
      <c r="E436" s="2"/>
      <c r="F436" s="2"/>
      <c r="G436" s="2"/>
      <c r="H436" s="2"/>
    </row>
    <row r="437" ht="12.75" customHeight="1">
      <c r="B437" s="2"/>
      <c r="C437" s="2"/>
      <c r="D437" s="2"/>
      <c r="E437" s="2"/>
      <c r="F437" s="2"/>
      <c r="G437" s="2"/>
      <c r="H437" s="2"/>
    </row>
    <row r="438" ht="12.75" customHeight="1">
      <c r="B438" s="2"/>
      <c r="C438" s="2"/>
      <c r="D438" s="2"/>
      <c r="E438" s="2"/>
      <c r="F438" s="2"/>
      <c r="G438" s="2"/>
      <c r="H438" s="2"/>
    </row>
    <row r="439" ht="12.75" customHeight="1">
      <c r="B439" s="2"/>
      <c r="C439" s="2"/>
      <c r="D439" s="2"/>
      <c r="E439" s="2"/>
      <c r="F439" s="2"/>
      <c r="G439" s="2"/>
      <c r="H439" s="2"/>
    </row>
    <row r="440" ht="12.75" customHeight="1">
      <c r="B440" s="2"/>
      <c r="C440" s="2"/>
      <c r="D440" s="2"/>
      <c r="E440" s="2"/>
      <c r="F440" s="2"/>
      <c r="G440" s="2"/>
      <c r="H440" s="2"/>
    </row>
    <row r="441" ht="12.75" customHeight="1">
      <c r="B441" s="2"/>
      <c r="C441" s="2"/>
      <c r="D441" s="2"/>
      <c r="E441" s="2"/>
      <c r="F441" s="2"/>
      <c r="G441" s="2"/>
      <c r="H441" s="2"/>
    </row>
    <row r="442" ht="12.75" customHeight="1">
      <c r="B442" s="2"/>
      <c r="C442" s="2"/>
      <c r="D442" s="2"/>
      <c r="E442" s="2"/>
      <c r="F442" s="2"/>
      <c r="G442" s="2"/>
      <c r="H442" s="2"/>
    </row>
    <row r="443" ht="12.75" customHeight="1">
      <c r="B443" s="2"/>
      <c r="C443" s="2"/>
      <c r="D443" s="2"/>
      <c r="E443" s="2"/>
      <c r="F443" s="2"/>
      <c r="G443" s="2"/>
      <c r="H443" s="2"/>
    </row>
    <row r="444" ht="12.75" customHeight="1">
      <c r="B444" s="2"/>
      <c r="C444" s="2"/>
      <c r="D444" s="2"/>
      <c r="E444" s="2"/>
      <c r="F444" s="2"/>
      <c r="G444" s="2"/>
      <c r="H444" s="2"/>
    </row>
    <row r="445" ht="12.75" customHeight="1">
      <c r="B445" s="2"/>
      <c r="C445" s="2"/>
      <c r="D445" s="2"/>
      <c r="E445" s="2"/>
      <c r="F445" s="2"/>
      <c r="G445" s="2"/>
      <c r="H445" s="2"/>
    </row>
    <row r="446" ht="12.75" customHeight="1">
      <c r="B446" s="2"/>
      <c r="C446" s="2"/>
      <c r="D446" s="2"/>
      <c r="E446" s="2"/>
      <c r="F446" s="2"/>
      <c r="G446" s="2"/>
      <c r="H446" s="2"/>
    </row>
    <row r="447" ht="12.75" customHeight="1">
      <c r="B447" s="2"/>
      <c r="C447" s="2"/>
      <c r="D447" s="2"/>
      <c r="E447" s="2"/>
      <c r="F447" s="2"/>
      <c r="G447" s="2"/>
      <c r="H447" s="2"/>
    </row>
    <row r="448" ht="12.75" customHeight="1">
      <c r="B448" s="2"/>
      <c r="C448" s="2"/>
      <c r="D448" s="2"/>
      <c r="E448" s="2"/>
      <c r="F448" s="2"/>
      <c r="G448" s="2"/>
      <c r="H448" s="2"/>
    </row>
    <row r="449" ht="12.75" customHeight="1">
      <c r="B449" s="2"/>
      <c r="C449" s="2"/>
      <c r="D449" s="2"/>
      <c r="E449" s="2"/>
      <c r="F449" s="2"/>
      <c r="G449" s="2"/>
      <c r="H449" s="2"/>
    </row>
    <row r="450" ht="12.75" customHeight="1">
      <c r="B450" s="2"/>
      <c r="C450" s="2"/>
      <c r="D450" s="2"/>
      <c r="E450" s="2"/>
      <c r="F450" s="2"/>
      <c r="G450" s="2"/>
      <c r="H450" s="2"/>
    </row>
    <row r="451" ht="12.75" customHeight="1">
      <c r="B451" s="2"/>
      <c r="C451" s="2"/>
      <c r="D451" s="2"/>
      <c r="E451" s="2"/>
      <c r="F451" s="2"/>
      <c r="G451" s="2"/>
      <c r="H451" s="2"/>
    </row>
    <row r="452" ht="12.75" customHeight="1">
      <c r="B452" s="2"/>
      <c r="C452" s="2"/>
      <c r="D452" s="2"/>
      <c r="E452" s="2"/>
      <c r="F452" s="2"/>
      <c r="G452" s="2"/>
      <c r="H452" s="2"/>
    </row>
    <row r="453" ht="12.75" customHeight="1">
      <c r="B453" s="2"/>
      <c r="C453" s="2"/>
      <c r="D453" s="2"/>
      <c r="E453" s="2"/>
      <c r="F453" s="2"/>
      <c r="G453" s="2"/>
      <c r="H453" s="2"/>
    </row>
    <row r="454" ht="12.75" customHeight="1">
      <c r="B454" s="2"/>
      <c r="C454" s="2"/>
      <c r="D454" s="2"/>
      <c r="E454" s="2"/>
      <c r="F454" s="2"/>
      <c r="G454" s="2"/>
      <c r="H454" s="2"/>
    </row>
    <row r="455" ht="12.75" customHeight="1">
      <c r="B455" s="2"/>
      <c r="C455" s="2"/>
      <c r="D455" s="2"/>
      <c r="E455" s="2"/>
      <c r="F455" s="2"/>
      <c r="G455" s="2"/>
      <c r="H455" s="2"/>
    </row>
    <row r="456" ht="12.75" customHeight="1">
      <c r="B456" s="2"/>
      <c r="C456" s="2"/>
      <c r="D456" s="2"/>
      <c r="E456" s="2"/>
      <c r="F456" s="2"/>
      <c r="G456" s="2"/>
      <c r="H456" s="2"/>
    </row>
    <row r="457" ht="12.75" customHeight="1">
      <c r="B457" s="2"/>
      <c r="C457" s="2"/>
      <c r="D457" s="2"/>
      <c r="E457" s="2"/>
      <c r="F457" s="2"/>
      <c r="G457" s="2"/>
      <c r="H457" s="2"/>
    </row>
    <row r="458" ht="12.75" customHeight="1">
      <c r="B458" s="2"/>
      <c r="C458" s="2"/>
      <c r="D458" s="2"/>
      <c r="E458" s="2"/>
      <c r="F458" s="2"/>
      <c r="G458" s="2"/>
      <c r="H458" s="2"/>
    </row>
    <row r="459" ht="12.75" customHeight="1">
      <c r="B459" s="2"/>
      <c r="C459" s="2"/>
      <c r="D459" s="2"/>
      <c r="E459" s="2"/>
      <c r="F459" s="2"/>
      <c r="G459" s="2"/>
      <c r="H459" s="2"/>
    </row>
    <row r="460" ht="12.75" customHeight="1">
      <c r="B460" s="2"/>
      <c r="C460" s="2"/>
      <c r="D460" s="2"/>
      <c r="E460" s="2"/>
      <c r="F460" s="2"/>
      <c r="G460" s="2"/>
      <c r="H460" s="2"/>
    </row>
    <row r="461" ht="12.75" customHeight="1">
      <c r="B461" s="2"/>
      <c r="C461" s="2"/>
      <c r="D461" s="2"/>
      <c r="E461" s="2"/>
      <c r="F461" s="2"/>
      <c r="G461" s="2"/>
      <c r="H461" s="2"/>
    </row>
    <row r="462" ht="12.75" customHeight="1">
      <c r="B462" s="2"/>
      <c r="C462" s="2"/>
      <c r="D462" s="2"/>
      <c r="E462" s="2"/>
      <c r="F462" s="2"/>
      <c r="G462" s="2"/>
      <c r="H462" s="2"/>
    </row>
    <row r="463" ht="12.75" customHeight="1">
      <c r="B463" s="2"/>
      <c r="C463" s="2"/>
      <c r="D463" s="2"/>
      <c r="E463" s="2"/>
      <c r="F463" s="2"/>
      <c r="G463" s="2"/>
      <c r="H463" s="2"/>
    </row>
    <row r="464" ht="12.75" customHeight="1">
      <c r="B464" s="2"/>
      <c r="C464" s="2"/>
      <c r="D464" s="2"/>
      <c r="E464" s="2"/>
      <c r="F464" s="2"/>
      <c r="G464" s="2"/>
      <c r="H464" s="2"/>
    </row>
    <row r="465" ht="12.75" customHeight="1">
      <c r="B465" s="2"/>
      <c r="C465" s="2"/>
      <c r="D465" s="2"/>
      <c r="E465" s="2"/>
      <c r="F465" s="2"/>
      <c r="G465" s="2"/>
      <c r="H465" s="2"/>
    </row>
    <row r="466" ht="12.75" customHeight="1">
      <c r="B466" s="2"/>
      <c r="C466" s="2"/>
      <c r="D466" s="2"/>
      <c r="E466" s="2"/>
      <c r="F466" s="2"/>
      <c r="G466" s="2"/>
      <c r="H466" s="2"/>
    </row>
    <row r="467" ht="12.75" customHeight="1">
      <c r="B467" s="2"/>
      <c r="C467" s="2"/>
      <c r="D467" s="2"/>
      <c r="E467" s="2"/>
      <c r="F467" s="2"/>
      <c r="G467" s="2"/>
      <c r="H467" s="2"/>
    </row>
    <row r="468" ht="12.75" customHeight="1">
      <c r="B468" s="2"/>
      <c r="C468" s="2"/>
      <c r="D468" s="2"/>
      <c r="E468" s="2"/>
      <c r="F468" s="2"/>
      <c r="G468" s="2"/>
      <c r="H468" s="2"/>
    </row>
    <row r="469" ht="12.75" customHeight="1">
      <c r="B469" s="2"/>
      <c r="C469" s="2"/>
      <c r="D469" s="2"/>
      <c r="E469" s="2"/>
      <c r="F469" s="2"/>
      <c r="G469" s="2"/>
      <c r="H469" s="2"/>
    </row>
    <row r="470" ht="12.75" customHeight="1">
      <c r="B470" s="2"/>
      <c r="C470" s="2"/>
      <c r="D470" s="2"/>
      <c r="E470" s="2"/>
      <c r="F470" s="2"/>
      <c r="G470" s="2"/>
      <c r="H470" s="2"/>
    </row>
    <row r="471" ht="12.75" customHeight="1">
      <c r="B471" s="2"/>
      <c r="C471" s="2"/>
      <c r="D471" s="2"/>
      <c r="E471" s="2"/>
      <c r="F471" s="2"/>
      <c r="G471" s="2"/>
      <c r="H471" s="2"/>
    </row>
    <row r="472" ht="12.75" customHeight="1">
      <c r="B472" s="2"/>
      <c r="C472" s="2"/>
      <c r="D472" s="2"/>
      <c r="E472" s="2"/>
      <c r="F472" s="2"/>
      <c r="G472" s="2"/>
      <c r="H472" s="2"/>
    </row>
    <row r="473" ht="12.75" customHeight="1">
      <c r="B473" s="2"/>
      <c r="C473" s="2"/>
      <c r="D473" s="2"/>
      <c r="E473" s="2"/>
      <c r="F473" s="2"/>
      <c r="G473" s="2"/>
      <c r="H473" s="2"/>
    </row>
    <row r="474" ht="12.75" customHeight="1">
      <c r="B474" s="2"/>
      <c r="C474" s="2"/>
      <c r="D474" s="2"/>
      <c r="E474" s="2"/>
      <c r="F474" s="2"/>
      <c r="G474" s="2"/>
      <c r="H474" s="2"/>
    </row>
    <row r="475" ht="12.75" customHeight="1">
      <c r="B475" s="2"/>
      <c r="C475" s="2"/>
      <c r="D475" s="2"/>
      <c r="E475" s="2"/>
      <c r="F475" s="2"/>
      <c r="G475" s="2"/>
      <c r="H475" s="2"/>
    </row>
    <row r="476" ht="12.75" customHeight="1">
      <c r="B476" s="2"/>
      <c r="C476" s="2"/>
      <c r="D476" s="2"/>
      <c r="E476" s="2"/>
      <c r="F476" s="2"/>
      <c r="G476" s="2"/>
      <c r="H476" s="2"/>
    </row>
    <row r="477" ht="12.75" customHeight="1">
      <c r="B477" s="2"/>
      <c r="C477" s="2"/>
      <c r="D477" s="2"/>
      <c r="E477" s="2"/>
      <c r="F477" s="2"/>
      <c r="G477" s="2"/>
      <c r="H477" s="2"/>
    </row>
    <row r="478" ht="12.75" customHeight="1">
      <c r="B478" s="2"/>
      <c r="C478" s="2"/>
      <c r="D478" s="2"/>
      <c r="E478" s="2"/>
      <c r="F478" s="2"/>
      <c r="G478" s="2"/>
      <c r="H478" s="2"/>
    </row>
    <row r="479" ht="12.75" customHeight="1">
      <c r="B479" s="2"/>
      <c r="C479" s="2"/>
      <c r="D479" s="2"/>
      <c r="E479" s="2"/>
      <c r="F479" s="2"/>
      <c r="G479" s="2"/>
      <c r="H479" s="2"/>
    </row>
    <row r="480" ht="12.75" customHeight="1">
      <c r="B480" s="2"/>
      <c r="C480" s="2"/>
      <c r="D480" s="2"/>
      <c r="E480" s="2"/>
      <c r="F480" s="2"/>
      <c r="G480" s="2"/>
      <c r="H480" s="2"/>
    </row>
    <row r="481" ht="12.75" customHeight="1">
      <c r="B481" s="2"/>
      <c r="C481" s="2"/>
      <c r="D481" s="2"/>
      <c r="E481" s="2"/>
      <c r="F481" s="2"/>
      <c r="G481" s="2"/>
      <c r="H481" s="2"/>
    </row>
    <row r="482" ht="12.75" customHeight="1">
      <c r="B482" s="2"/>
      <c r="C482" s="2"/>
      <c r="D482" s="2"/>
      <c r="E482" s="2"/>
      <c r="F482" s="2"/>
      <c r="G482" s="2"/>
      <c r="H482" s="2"/>
    </row>
    <row r="483" ht="12.75" customHeight="1">
      <c r="B483" s="2"/>
      <c r="C483" s="2"/>
      <c r="D483" s="2"/>
      <c r="E483" s="2"/>
      <c r="F483" s="2"/>
      <c r="G483" s="2"/>
      <c r="H483" s="2"/>
    </row>
    <row r="484" ht="12.75" customHeight="1">
      <c r="B484" s="2"/>
      <c r="C484" s="2"/>
      <c r="D484" s="2"/>
      <c r="E484" s="2"/>
      <c r="F484" s="2"/>
      <c r="G484" s="2"/>
      <c r="H484" s="2"/>
    </row>
    <row r="485" ht="12.75" customHeight="1">
      <c r="B485" s="2"/>
      <c r="C485" s="2"/>
      <c r="D485" s="2"/>
      <c r="E485" s="2"/>
      <c r="F485" s="2"/>
      <c r="G485" s="2"/>
      <c r="H485" s="2"/>
    </row>
    <row r="486" ht="12.75" customHeight="1">
      <c r="B486" s="2"/>
      <c r="C486" s="2"/>
      <c r="D486" s="2"/>
      <c r="E486" s="2"/>
      <c r="F486" s="2"/>
      <c r="G486" s="2"/>
      <c r="H486" s="2"/>
    </row>
    <row r="487" ht="12.75" customHeight="1">
      <c r="B487" s="2"/>
      <c r="C487" s="2"/>
      <c r="D487" s="2"/>
      <c r="E487" s="2"/>
      <c r="F487" s="2"/>
      <c r="G487" s="2"/>
      <c r="H487" s="2"/>
    </row>
    <row r="488" ht="12.75" customHeight="1">
      <c r="B488" s="2"/>
      <c r="C488" s="2"/>
      <c r="D488" s="2"/>
      <c r="E488" s="2"/>
      <c r="F488" s="2"/>
      <c r="G488" s="2"/>
      <c r="H488" s="2"/>
    </row>
    <row r="489" ht="12.75" customHeight="1">
      <c r="B489" s="2"/>
      <c r="C489" s="2"/>
      <c r="D489" s="2"/>
      <c r="E489" s="2"/>
      <c r="F489" s="2"/>
      <c r="G489" s="2"/>
      <c r="H489" s="2"/>
    </row>
    <row r="490" ht="12.75" customHeight="1">
      <c r="B490" s="2"/>
      <c r="C490" s="2"/>
      <c r="D490" s="2"/>
      <c r="E490" s="2"/>
      <c r="F490" s="2"/>
      <c r="G490" s="2"/>
      <c r="H490" s="2"/>
    </row>
    <row r="491" ht="12.75" customHeight="1">
      <c r="B491" s="2"/>
      <c r="C491" s="2"/>
      <c r="D491" s="2"/>
      <c r="E491" s="2"/>
      <c r="F491" s="2"/>
      <c r="G491" s="2"/>
      <c r="H491" s="2"/>
    </row>
    <row r="492" ht="12.75" customHeight="1">
      <c r="B492" s="2"/>
      <c r="C492" s="2"/>
      <c r="D492" s="2"/>
      <c r="E492" s="2"/>
      <c r="F492" s="2"/>
      <c r="G492" s="2"/>
      <c r="H492" s="2"/>
    </row>
    <row r="493" ht="12.75" customHeight="1">
      <c r="B493" s="2"/>
      <c r="C493" s="2"/>
      <c r="D493" s="2"/>
      <c r="E493" s="2"/>
      <c r="F493" s="2"/>
      <c r="G493" s="2"/>
      <c r="H493" s="2"/>
    </row>
    <row r="494" ht="12.75" customHeight="1">
      <c r="B494" s="2"/>
      <c r="C494" s="2"/>
      <c r="D494" s="2"/>
      <c r="E494" s="2"/>
      <c r="F494" s="2"/>
      <c r="G494" s="2"/>
      <c r="H494" s="2"/>
    </row>
    <row r="495" ht="12.75" customHeight="1">
      <c r="B495" s="2"/>
      <c r="C495" s="2"/>
      <c r="D495" s="2"/>
      <c r="E495" s="2"/>
      <c r="F495" s="2"/>
      <c r="G495" s="2"/>
      <c r="H495" s="2"/>
    </row>
    <row r="496" ht="12.75" customHeight="1">
      <c r="B496" s="2"/>
      <c r="C496" s="2"/>
      <c r="D496" s="2"/>
      <c r="E496" s="2"/>
      <c r="F496" s="2"/>
      <c r="G496" s="2"/>
      <c r="H496" s="2"/>
    </row>
    <row r="497" ht="12.75" customHeight="1">
      <c r="B497" s="2"/>
      <c r="C497" s="2"/>
      <c r="D497" s="2"/>
      <c r="E497" s="2"/>
      <c r="F497" s="2"/>
      <c r="G497" s="2"/>
      <c r="H497" s="2"/>
    </row>
    <row r="498" ht="12.75" customHeight="1">
      <c r="B498" s="2"/>
      <c r="C498" s="2"/>
      <c r="D498" s="2"/>
      <c r="E498" s="2"/>
      <c r="F498" s="2"/>
      <c r="G498" s="2"/>
      <c r="H498" s="2"/>
    </row>
    <row r="499" ht="12.75" customHeight="1">
      <c r="B499" s="2"/>
      <c r="C499" s="2"/>
      <c r="D499" s="2"/>
      <c r="E499" s="2"/>
      <c r="F499" s="2"/>
      <c r="G499" s="2"/>
      <c r="H499" s="2"/>
    </row>
    <row r="500" ht="12.75" customHeight="1">
      <c r="B500" s="2"/>
      <c r="C500" s="2"/>
      <c r="D500" s="2"/>
      <c r="E500" s="2"/>
      <c r="F500" s="2"/>
      <c r="G500" s="2"/>
      <c r="H500" s="2"/>
    </row>
    <row r="501" ht="12.75" customHeight="1">
      <c r="B501" s="2"/>
      <c r="C501" s="2"/>
      <c r="D501" s="2"/>
      <c r="E501" s="2"/>
      <c r="F501" s="2"/>
      <c r="G501" s="2"/>
      <c r="H501" s="2"/>
    </row>
    <row r="502" ht="12.75" customHeight="1">
      <c r="B502" s="2"/>
      <c r="C502" s="2"/>
      <c r="D502" s="2"/>
      <c r="E502" s="2"/>
      <c r="F502" s="2"/>
      <c r="G502" s="2"/>
      <c r="H502" s="2"/>
    </row>
    <row r="503" ht="12.75" customHeight="1">
      <c r="B503" s="2"/>
      <c r="C503" s="2"/>
      <c r="D503" s="2"/>
      <c r="E503" s="2"/>
      <c r="F503" s="2"/>
      <c r="G503" s="2"/>
      <c r="H503" s="2"/>
    </row>
    <row r="504" ht="12.75" customHeight="1">
      <c r="B504" s="2"/>
      <c r="C504" s="2"/>
      <c r="D504" s="2"/>
      <c r="E504" s="2"/>
      <c r="F504" s="2"/>
      <c r="G504" s="2"/>
      <c r="H504" s="2"/>
    </row>
    <row r="505" ht="12.75" customHeight="1">
      <c r="B505" s="2"/>
      <c r="C505" s="2"/>
      <c r="D505" s="2"/>
      <c r="E505" s="2"/>
      <c r="F505" s="2"/>
      <c r="G505" s="2"/>
      <c r="H505" s="2"/>
    </row>
    <row r="506" ht="12.75" customHeight="1">
      <c r="B506" s="2"/>
      <c r="C506" s="2"/>
      <c r="D506" s="2"/>
      <c r="E506" s="2"/>
      <c r="F506" s="2"/>
      <c r="G506" s="2"/>
      <c r="H506" s="2"/>
    </row>
    <row r="507" ht="12.75" customHeight="1">
      <c r="B507" s="2"/>
      <c r="C507" s="2"/>
      <c r="D507" s="2"/>
      <c r="E507" s="2"/>
      <c r="F507" s="2"/>
      <c r="G507" s="2"/>
      <c r="H507" s="2"/>
    </row>
    <row r="508" ht="12.75" customHeight="1">
      <c r="B508" s="2"/>
      <c r="C508" s="2"/>
      <c r="D508" s="2"/>
      <c r="E508" s="2"/>
      <c r="F508" s="2"/>
      <c r="G508" s="2"/>
      <c r="H508" s="2"/>
    </row>
    <row r="509" ht="12.75" customHeight="1">
      <c r="B509" s="2"/>
      <c r="C509" s="2"/>
      <c r="D509" s="2"/>
      <c r="E509" s="2"/>
      <c r="F509" s="2"/>
      <c r="G509" s="2"/>
      <c r="H509" s="2"/>
    </row>
    <row r="510" ht="12.75" customHeight="1">
      <c r="B510" s="2"/>
      <c r="C510" s="2"/>
      <c r="D510" s="2"/>
      <c r="E510" s="2"/>
      <c r="F510" s="2"/>
      <c r="G510" s="2"/>
      <c r="H510" s="2"/>
    </row>
    <row r="511" ht="12.75" customHeight="1">
      <c r="B511" s="2"/>
      <c r="C511" s="2"/>
      <c r="D511" s="2"/>
      <c r="E511" s="2"/>
      <c r="F511" s="2"/>
      <c r="G511" s="2"/>
      <c r="H511" s="2"/>
    </row>
    <row r="512" ht="12.75" customHeight="1">
      <c r="B512" s="2"/>
      <c r="C512" s="2"/>
      <c r="D512" s="2"/>
      <c r="E512" s="2"/>
      <c r="F512" s="2"/>
      <c r="G512" s="2"/>
      <c r="H512" s="2"/>
    </row>
    <row r="513" ht="12.75" customHeight="1">
      <c r="B513" s="2"/>
      <c r="C513" s="2"/>
      <c r="D513" s="2"/>
      <c r="E513" s="2"/>
      <c r="F513" s="2"/>
      <c r="G513" s="2"/>
      <c r="H513" s="2"/>
    </row>
    <row r="514" ht="12.75" customHeight="1">
      <c r="B514" s="2"/>
      <c r="C514" s="2"/>
      <c r="D514" s="2"/>
      <c r="E514" s="2"/>
      <c r="F514" s="2"/>
      <c r="G514" s="2"/>
      <c r="H514" s="2"/>
    </row>
    <row r="515" ht="12.75" customHeight="1">
      <c r="B515" s="2"/>
      <c r="C515" s="2"/>
      <c r="D515" s="2"/>
      <c r="E515" s="2"/>
      <c r="F515" s="2"/>
      <c r="G515" s="2"/>
      <c r="H515" s="2"/>
    </row>
    <row r="516" ht="12.75" customHeight="1">
      <c r="B516" s="2"/>
      <c r="C516" s="2"/>
      <c r="D516" s="2"/>
      <c r="E516" s="2"/>
      <c r="F516" s="2"/>
      <c r="G516" s="2"/>
      <c r="H516" s="2"/>
    </row>
    <row r="517" ht="12.75" customHeight="1">
      <c r="B517" s="2"/>
      <c r="C517" s="2"/>
      <c r="D517" s="2"/>
      <c r="E517" s="2"/>
      <c r="F517" s="2"/>
      <c r="G517" s="2"/>
      <c r="H517" s="2"/>
    </row>
    <row r="518" ht="12.75" customHeight="1">
      <c r="B518" s="2"/>
      <c r="C518" s="2"/>
      <c r="D518" s="2"/>
      <c r="E518" s="2"/>
      <c r="F518" s="2"/>
      <c r="G518" s="2"/>
      <c r="H518" s="2"/>
    </row>
    <row r="519" ht="12.75" customHeight="1">
      <c r="B519" s="2"/>
      <c r="C519" s="2"/>
      <c r="D519" s="2"/>
      <c r="E519" s="2"/>
      <c r="F519" s="2"/>
      <c r="G519" s="2"/>
      <c r="H519" s="2"/>
    </row>
    <row r="520" ht="12.75" customHeight="1">
      <c r="B520" s="2"/>
      <c r="C520" s="2"/>
      <c r="D520" s="2"/>
      <c r="E520" s="2"/>
      <c r="F520" s="2"/>
      <c r="G520" s="2"/>
      <c r="H520" s="2"/>
    </row>
    <row r="521" ht="12.75" customHeight="1">
      <c r="B521" s="2"/>
      <c r="C521" s="2"/>
      <c r="D521" s="2"/>
      <c r="E521" s="2"/>
      <c r="F521" s="2"/>
      <c r="G521" s="2"/>
      <c r="H521" s="2"/>
    </row>
    <row r="522" ht="12.75" customHeight="1">
      <c r="B522" s="2"/>
      <c r="C522" s="2"/>
      <c r="D522" s="2"/>
      <c r="E522" s="2"/>
      <c r="F522" s="2"/>
      <c r="G522" s="2"/>
      <c r="H522" s="2"/>
    </row>
    <row r="523" ht="12.75" customHeight="1">
      <c r="B523" s="2"/>
      <c r="C523" s="2"/>
      <c r="D523" s="2"/>
      <c r="E523" s="2"/>
      <c r="F523" s="2"/>
      <c r="G523" s="2"/>
      <c r="H523" s="2"/>
    </row>
    <row r="524" ht="12.75" customHeight="1">
      <c r="B524" s="2"/>
      <c r="C524" s="2"/>
      <c r="D524" s="2"/>
      <c r="E524" s="2"/>
      <c r="F524" s="2"/>
      <c r="G524" s="2"/>
      <c r="H524" s="2"/>
    </row>
    <row r="525" ht="12.75" customHeight="1">
      <c r="B525" s="2"/>
      <c r="C525" s="2"/>
      <c r="D525" s="2"/>
      <c r="E525" s="2"/>
      <c r="F525" s="2"/>
      <c r="G525" s="2"/>
      <c r="H525" s="2"/>
    </row>
    <row r="526" ht="12.75" customHeight="1">
      <c r="B526" s="2"/>
      <c r="C526" s="2"/>
      <c r="D526" s="2"/>
      <c r="E526" s="2"/>
      <c r="F526" s="2"/>
      <c r="G526" s="2"/>
      <c r="H526" s="2"/>
    </row>
    <row r="527" ht="12.75" customHeight="1">
      <c r="B527" s="2"/>
      <c r="C527" s="2"/>
      <c r="D527" s="2"/>
      <c r="E527" s="2"/>
      <c r="F527" s="2"/>
      <c r="G527" s="2"/>
      <c r="H527" s="2"/>
    </row>
    <row r="528" ht="12.75" customHeight="1">
      <c r="B528" s="2"/>
      <c r="C528" s="2"/>
      <c r="D528" s="2"/>
      <c r="E528" s="2"/>
      <c r="F528" s="2"/>
      <c r="G528" s="2"/>
      <c r="H528" s="2"/>
    </row>
    <row r="529" ht="12.75" customHeight="1">
      <c r="B529" s="2"/>
      <c r="C529" s="2"/>
      <c r="D529" s="2"/>
      <c r="E529" s="2"/>
      <c r="F529" s="2"/>
      <c r="G529" s="2"/>
      <c r="H529" s="2"/>
    </row>
    <row r="530" ht="12.75" customHeight="1">
      <c r="B530" s="2"/>
      <c r="C530" s="2"/>
      <c r="D530" s="2"/>
      <c r="E530" s="2"/>
      <c r="F530" s="2"/>
      <c r="G530" s="2"/>
      <c r="H530" s="2"/>
    </row>
    <row r="531" ht="12.75" customHeight="1">
      <c r="B531" s="2"/>
      <c r="C531" s="2"/>
      <c r="D531" s="2"/>
      <c r="E531" s="2"/>
      <c r="F531" s="2"/>
      <c r="G531" s="2"/>
      <c r="H531" s="2"/>
    </row>
    <row r="532" ht="12.75" customHeight="1">
      <c r="B532" s="2"/>
      <c r="C532" s="2"/>
      <c r="D532" s="2"/>
      <c r="E532" s="2"/>
      <c r="F532" s="2"/>
      <c r="G532" s="2"/>
      <c r="H532" s="2"/>
    </row>
    <row r="533" ht="12.75" customHeight="1">
      <c r="B533" s="2"/>
      <c r="C533" s="2"/>
      <c r="D533" s="2"/>
      <c r="E533" s="2"/>
      <c r="F533" s="2"/>
      <c r="G533" s="2"/>
      <c r="H533" s="2"/>
    </row>
    <row r="534" ht="12.75" customHeight="1">
      <c r="B534" s="2"/>
      <c r="C534" s="2"/>
      <c r="D534" s="2"/>
      <c r="E534" s="2"/>
      <c r="F534" s="2"/>
      <c r="G534" s="2"/>
      <c r="H534" s="2"/>
    </row>
    <row r="535" ht="12.75" customHeight="1">
      <c r="B535" s="2"/>
      <c r="C535" s="2"/>
      <c r="D535" s="2"/>
      <c r="E535" s="2"/>
      <c r="F535" s="2"/>
      <c r="G535" s="2"/>
      <c r="H535" s="2"/>
    </row>
    <row r="536" ht="12.75" customHeight="1">
      <c r="B536" s="2"/>
      <c r="C536" s="2"/>
      <c r="D536" s="2"/>
      <c r="E536" s="2"/>
      <c r="F536" s="2"/>
      <c r="G536" s="2"/>
      <c r="H536" s="2"/>
    </row>
    <row r="537" ht="12.75" customHeight="1">
      <c r="B537" s="2"/>
      <c r="C537" s="2"/>
      <c r="D537" s="2"/>
      <c r="E537" s="2"/>
      <c r="F537" s="2"/>
      <c r="G537" s="2"/>
      <c r="H537" s="2"/>
    </row>
    <row r="538" ht="12.75" customHeight="1">
      <c r="B538" s="2"/>
      <c r="C538" s="2"/>
      <c r="D538" s="2"/>
      <c r="E538" s="2"/>
      <c r="F538" s="2"/>
      <c r="G538" s="2"/>
      <c r="H538" s="2"/>
    </row>
    <row r="539" ht="12.75" customHeight="1">
      <c r="B539" s="2"/>
      <c r="C539" s="2"/>
      <c r="D539" s="2"/>
      <c r="E539" s="2"/>
      <c r="F539" s="2"/>
      <c r="G539" s="2"/>
      <c r="H539" s="2"/>
    </row>
    <row r="540" ht="12.75" customHeight="1">
      <c r="B540" s="2"/>
      <c r="C540" s="2"/>
      <c r="D540" s="2"/>
      <c r="E540" s="2"/>
      <c r="F540" s="2"/>
      <c r="G540" s="2"/>
      <c r="H540" s="2"/>
    </row>
    <row r="541" ht="12.75" customHeight="1">
      <c r="B541" s="2"/>
      <c r="C541" s="2"/>
      <c r="D541" s="2"/>
      <c r="E541" s="2"/>
      <c r="F541" s="2"/>
      <c r="G541" s="2"/>
      <c r="H541" s="2"/>
    </row>
    <row r="542" ht="12.75" customHeight="1">
      <c r="B542" s="2"/>
      <c r="C542" s="2"/>
      <c r="D542" s="2"/>
      <c r="E542" s="2"/>
      <c r="F542" s="2"/>
      <c r="G542" s="2"/>
      <c r="H542" s="2"/>
    </row>
    <row r="543" ht="12.75" customHeight="1">
      <c r="B543" s="2"/>
      <c r="C543" s="2"/>
      <c r="D543" s="2"/>
      <c r="E543" s="2"/>
      <c r="F543" s="2"/>
      <c r="G543" s="2"/>
      <c r="H543" s="2"/>
    </row>
    <row r="544" ht="12.75" customHeight="1">
      <c r="B544" s="2"/>
      <c r="C544" s="2"/>
      <c r="D544" s="2"/>
      <c r="E544" s="2"/>
      <c r="F544" s="2"/>
      <c r="G544" s="2"/>
      <c r="H544" s="2"/>
    </row>
    <row r="545" ht="12.75" customHeight="1">
      <c r="B545" s="2"/>
      <c r="C545" s="2"/>
      <c r="D545" s="2"/>
      <c r="E545" s="2"/>
      <c r="F545" s="2"/>
      <c r="G545" s="2"/>
      <c r="H545" s="2"/>
    </row>
    <row r="546" ht="12.75" customHeight="1">
      <c r="B546" s="2"/>
      <c r="C546" s="2"/>
      <c r="D546" s="2"/>
      <c r="E546" s="2"/>
      <c r="F546" s="2"/>
      <c r="G546" s="2"/>
      <c r="H546" s="2"/>
    </row>
    <row r="547" ht="12.75" customHeight="1">
      <c r="B547" s="2"/>
      <c r="C547" s="2"/>
      <c r="D547" s="2"/>
      <c r="E547" s="2"/>
      <c r="F547" s="2"/>
      <c r="G547" s="2"/>
      <c r="H547" s="2"/>
    </row>
    <row r="548" ht="12.75" customHeight="1">
      <c r="B548" s="2"/>
      <c r="C548" s="2"/>
      <c r="D548" s="2"/>
      <c r="E548" s="2"/>
      <c r="F548" s="2"/>
      <c r="G548" s="2"/>
      <c r="H548" s="2"/>
    </row>
    <row r="549" ht="12.75" customHeight="1">
      <c r="B549" s="2"/>
      <c r="C549" s="2"/>
      <c r="D549" s="2"/>
      <c r="E549" s="2"/>
      <c r="F549" s="2"/>
      <c r="G549" s="2"/>
      <c r="H549" s="2"/>
    </row>
    <row r="550" ht="12.75" customHeight="1">
      <c r="B550" s="2"/>
      <c r="C550" s="2"/>
      <c r="D550" s="2"/>
      <c r="E550" s="2"/>
      <c r="F550" s="2"/>
      <c r="G550" s="2"/>
      <c r="H550" s="2"/>
    </row>
    <row r="551" ht="12.75" customHeight="1">
      <c r="B551" s="2"/>
      <c r="C551" s="2"/>
      <c r="D551" s="2"/>
      <c r="E551" s="2"/>
      <c r="F551" s="2"/>
      <c r="G551" s="2"/>
      <c r="H551" s="2"/>
    </row>
    <row r="552" ht="12.75" customHeight="1">
      <c r="B552" s="2"/>
      <c r="C552" s="2"/>
      <c r="D552" s="2"/>
      <c r="E552" s="2"/>
      <c r="F552" s="2"/>
      <c r="G552" s="2"/>
      <c r="H552" s="2"/>
    </row>
    <row r="553" ht="12.75" customHeight="1">
      <c r="B553" s="2"/>
      <c r="C553" s="2"/>
      <c r="D553" s="2"/>
      <c r="E553" s="2"/>
      <c r="F553" s="2"/>
      <c r="G553" s="2"/>
      <c r="H553" s="2"/>
    </row>
    <row r="554" ht="12.75" customHeight="1">
      <c r="B554" s="2"/>
      <c r="C554" s="2"/>
      <c r="D554" s="2"/>
      <c r="E554" s="2"/>
      <c r="F554" s="2"/>
      <c r="G554" s="2"/>
      <c r="H554" s="2"/>
    </row>
    <row r="555" ht="12.75" customHeight="1">
      <c r="B555" s="2"/>
      <c r="C555" s="2"/>
      <c r="D555" s="2"/>
      <c r="E555" s="2"/>
      <c r="F555" s="2"/>
      <c r="G555" s="2"/>
      <c r="H555" s="2"/>
    </row>
    <row r="556" ht="12.75" customHeight="1">
      <c r="B556" s="2"/>
      <c r="C556" s="2"/>
      <c r="D556" s="2"/>
      <c r="E556" s="2"/>
      <c r="F556" s="2"/>
      <c r="G556" s="2"/>
      <c r="H556" s="2"/>
    </row>
    <row r="557" ht="12.75" customHeight="1">
      <c r="B557" s="2"/>
      <c r="C557" s="2"/>
      <c r="D557" s="2"/>
      <c r="E557" s="2"/>
      <c r="F557" s="2"/>
      <c r="G557" s="2"/>
      <c r="H557" s="2"/>
    </row>
    <row r="558" ht="12.75" customHeight="1">
      <c r="B558" s="2"/>
      <c r="C558" s="2"/>
      <c r="D558" s="2"/>
      <c r="E558" s="2"/>
      <c r="F558" s="2"/>
      <c r="G558" s="2"/>
      <c r="H558" s="2"/>
    </row>
    <row r="559" ht="12.75" customHeight="1">
      <c r="B559" s="2"/>
      <c r="C559" s="2"/>
      <c r="D559" s="2"/>
      <c r="E559" s="2"/>
      <c r="F559" s="2"/>
      <c r="G559" s="2"/>
      <c r="H559" s="2"/>
    </row>
    <row r="560" ht="12.75" customHeight="1">
      <c r="B560" s="2"/>
      <c r="C560" s="2"/>
      <c r="D560" s="2"/>
      <c r="E560" s="2"/>
      <c r="F560" s="2"/>
      <c r="G560" s="2"/>
      <c r="H560" s="2"/>
    </row>
    <row r="561" ht="12.75" customHeight="1">
      <c r="B561" s="2"/>
      <c r="C561" s="2"/>
      <c r="D561" s="2"/>
      <c r="E561" s="2"/>
      <c r="F561" s="2"/>
      <c r="G561" s="2"/>
      <c r="H561" s="2"/>
    </row>
    <row r="562" ht="12.75" customHeight="1">
      <c r="B562" s="2"/>
      <c r="C562" s="2"/>
      <c r="D562" s="2"/>
      <c r="E562" s="2"/>
      <c r="F562" s="2"/>
      <c r="G562" s="2"/>
      <c r="H562" s="2"/>
    </row>
    <row r="563" ht="12.75" customHeight="1">
      <c r="B563" s="2"/>
      <c r="C563" s="2"/>
      <c r="D563" s="2"/>
      <c r="E563" s="2"/>
      <c r="F563" s="2"/>
      <c r="G563" s="2"/>
      <c r="H563" s="2"/>
    </row>
    <row r="564" ht="12.75" customHeight="1">
      <c r="B564" s="2"/>
      <c r="C564" s="2"/>
      <c r="D564" s="2"/>
      <c r="E564" s="2"/>
      <c r="F564" s="2"/>
      <c r="G564" s="2"/>
      <c r="H564" s="2"/>
    </row>
    <row r="565" ht="12.75" customHeight="1">
      <c r="B565" s="2"/>
      <c r="C565" s="2"/>
      <c r="D565" s="2"/>
      <c r="E565" s="2"/>
      <c r="F565" s="2"/>
      <c r="G565" s="2"/>
      <c r="H565" s="2"/>
    </row>
    <row r="566" ht="12.75" customHeight="1">
      <c r="B566" s="2"/>
      <c r="C566" s="2"/>
      <c r="D566" s="2"/>
      <c r="E566" s="2"/>
      <c r="F566" s="2"/>
      <c r="G566" s="2"/>
      <c r="H566" s="2"/>
    </row>
    <row r="567" ht="12.75" customHeight="1">
      <c r="B567" s="2"/>
      <c r="C567" s="2"/>
      <c r="D567" s="2"/>
      <c r="E567" s="2"/>
      <c r="F567" s="2"/>
      <c r="G567" s="2"/>
      <c r="H567" s="2"/>
    </row>
    <row r="568" ht="12.75" customHeight="1">
      <c r="B568" s="2"/>
      <c r="C568" s="2"/>
      <c r="D568" s="2"/>
      <c r="E568" s="2"/>
      <c r="F568" s="2"/>
      <c r="G568" s="2"/>
      <c r="H568" s="2"/>
    </row>
    <row r="569" ht="12.75" customHeight="1">
      <c r="B569" s="2"/>
      <c r="C569" s="2"/>
      <c r="D569" s="2"/>
      <c r="E569" s="2"/>
      <c r="F569" s="2"/>
      <c r="G569" s="2"/>
      <c r="H569" s="2"/>
    </row>
    <row r="570" ht="12.75" customHeight="1">
      <c r="B570" s="2"/>
      <c r="C570" s="2"/>
      <c r="D570" s="2"/>
      <c r="E570" s="2"/>
      <c r="F570" s="2"/>
      <c r="G570" s="2"/>
      <c r="H570" s="2"/>
    </row>
    <row r="571" ht="12.75" customHeight="1">
      <c r="B571" s="2"/>
      <c r="C571" s="2"/>
      <c r="D571" s="2"/>
      <c r="E571" s="2"/>
      <c r="F571" s="2"/>
      <c r="G571" s="2"/>
      <c r="H571" s="2"/>
    </row>
    <row r="572" ht="12.75" customHeight="1">
      <c r="B572" s="2"/>
      <c r="C572" s="2"/>
      <c r="D572" s="2"/>
      <c r="E572" s="2"/>
      <c r="F572" s="2"/>
      <c r="G572" s="2"/>
      <c r="H572" s="2"/>
    </row>
    <row r="573" ht="12.75" customHeight="1">
      <c r="B573" s="2"/>
      <c r="C573" s="2"/>
      <c r="D573" s="2"/>
      <c r="E573" s="2"/>
      <c r="F573" s="2"/>
      <c r="G573" s="2"/>
      <c r="H573" s="2"/>
    </row>
    <row r="574" ht="12.75" customHeight="1">
      <c r="B574" s="2"/>
      <c r="C574" s="2"/>
      <c r="D574" s="2"/>
      <c r="E574" s="2"/>
      <c r="F574" s="2"/>
      <c r="G574" s="2"/>
      <c r="H574" s="2"/>
    </row>
    <row r="575" ht="12.75" customHeight="1">
      <c r="B575" s="2"/>
      <c r="C575" s="2"/>
      <c r="D575" s="2"/>
      <c r="E575" s="2"/>
      <c r="F575" s="2"/>
      <c r="G575" s="2"/>
      <c r="H575" s="2"/>
    </row>
    <row r="576" ht="12.75" customHeight="1">
      <c r="B576" s="2"/>
      <c r="C576" s="2"/>
      <c r="D576" s="2"/>
      <c r="E576" s="2"/>
      <c r="F576" s="2"/>
      <c r="G576" s="2"/>
      <c r="H576" s="2"/>
    </row>
    <row r="577" ht="12.75" customHeight="1">
      <c r="B577" s="2"/>
      <c r="C577" s="2"/>
      <c r="D577" s="2"/>
      <c r="E577" s="2"/>
      <c r="F577" s="2"/>
      <c r="G577" s="2"/>
      <c r="H577" s="2"/>
    </row>
    <row r="578" ht="12.75" customHeight="1">
      <c r="B578" s="2"/>
      <c r="C578" s="2"/>
      <c r="D578" s="2"/>
      <c r="E578" s="2"/>
      <c r="F578" s="2"/>
      <c r="G578" s="2"/>
      <c r="H578" s="2"/>
    </row>
    <row r="579" ht="12.75" customHeight="1">
      <c r="B579" s="2"/>
      <c r="C579" s="2"/>
      <c r="D579" s="2"/>
      <c r="E579" s="2"/>
      <c r="F579" s="2"/>
      <c r="G579" s="2"/>
      <c r="H579" s="2"/>
    </row>
    <row r="580" ht="12.75" customHeight="1">
      <c r="B580" s="2"/>
      <c r="C580" s="2"/>
      <c r="D580" s="2"/>
      <c r="E580" s="2"/>
      <c r="F580" s="2"/>
      <c r="G580" s="2"/>
      <c r="H580" s="2"/>
    </row>
    <row r="581" ht="12.75" customHeight="1">
      <c r="B581" s="2"/>
      <c r="C581" s="2"/>
      <c r="D581" s="2"/>
      <c r="E581" s="2"/>
      <c r="F581" s="2"/>
      <c r="G581" s="2"/>
      <c r="H581" s="2"/>
    </row>
    <row r="582" ht="12.75" customHeight="1">
      <c r="B582" s="2"/>
      <c r="C582" s="2"/>
      <c r="D582" s="2"/>
      <c r="E582" s="2"/>
      <c r="F582" s="2"/>
      <c r="G582" s="2"/>
      <c r="H582" s="2"/>
    </row>
    <row r="583" ht="12.75" customHeight="1">
      <c r="B583" s="2"/>
      <c r="C583" s="2"/>
      <c r="D583" s="2"/>
      <c r="E583" s="2"/>
      <c r="F583" s="2"/>
      <c r="G583" s="2"/>
      <c r="H583" s="2"/>
    </row>
    <row r="584" ht="12.75" customHeight="1">
      <c r="B584" s="2"/>
      <c r="C584" s="2"/>
      <c r="D584" s="2"/>
      <c r="E584" s="2"/>
      <c r="F584" s="2"/>
      <c r="G584" s="2"/>
      <c r="H584" s="2"/>
    </row>
    <row r="585" ht="12.75" customHeight="1">
      <c r="B585" s="2"/>
      <c r="C585" s="2"/>
      <c r="D585" s="2"/>
      <c r="E585" s="2"/>
      <c r="F585" s="2"/>
      <c r="G585" s="2"/>
      <c r="H585" s="2"/>
    </row>
    <row r="586" ht="12.75" customHeight="1">
      <c r="B586" s="2"/>
      <c r="C586" s="2"/>
      <c r="D586" s="2"/>
      <c r="E586" s="2"/>
      <c r="F586" s="2"/>
      <c r="G586" s="2"/>
      <c r="H586" s="2"/>
    </row>
    <row r="587" ht="12.75" customHeight="1">
      <c r="B587" s="2"/>
      <c r="C587" s="2"/>
      <c r="D587" s="2"/>
      <c r="E587" s="2"/>
      <c r="F587" s="2"/>
      <c r="G587" s="2"/>
      <c r="H587" s="2"/>
    </row>
    <row r="588" ht="12.75" customHeight="1">
      <c r="B588" s="2"/>
      <c r="C588" s="2"/>
      <c r="D588" s="2"/>
      <c r="E588" s="2"/>
      <c r="F588" s="2"/>
      <c r="G588" s="2"/>
      <c r="H588" s="2"/>
    </row>
    <row r="589" ht="12.75" customHeight="1">
      <c r="B589" s="2"/>
      <c r="C589" s="2"/>
      <c r="D589" s="2"/>
      <c r="E589" s="2"/>
      <c r="F589" s="2"/>
      <c r="G589" s="2"/>
      <c r="H589" s="2"/>
    </row>
    <row r="590" ht="12.75" customHeight="1">
      <c r="B590" s="2"/>
      <c r="C590" s="2"/>
      <c r="D590" s="2"/>
      <c r="E590" s="2"/>
      <c r="F590" s="2"/>
      <c r="G590" s="2"/>
      <c r="H590" s="2"/>
    </row>
    <row r="591" ht="12.75" customHeight="1">
      <c r="B591" s="2"/>
      <c r="C591" s="2"/>
      <c r="D591" s="2"/>
      <c r="E591" s="2"/>
      <c r="F591" s="2"/>
      <c r="G591" s="2"/>
      <c r="H591" s="2"/>
    </row>
    <row r="592" ht="12.75" customHeight="1">
      <c r="B592" s="2"/>
      <c r="C592" s="2"/>
      <c r="D592" s="2"/>
      <c r="E592" s="2"/>
      <c r="F592" s="2"/>
      <c r="G592" s="2"/>
      <c r="H592" s="2"/>
    </row>
    <row r="593" ht="12.75" customHeight="1">
      <c r="B593" s="2"/>
      <c r="C593" s="2"/>
      <c r="D593" s="2"/>
      <c r="E593" s="2"/>
      <c r="F593" s="2"/>
      <c r="G593" s="2"/>
      <c r="H593" s="2"/>
    </row>
    <row r="594" ht="12.75" customHeight="1">
      <c r="B594" s="2"/>
      <c r="C594" s="2"/>
      <c r="D594" s="2"/>
      <c r="E594" s="2"/>
      <c r="F594" s="2"/>
      <c r="G594" s="2"/>
      <c r="H594" s="2"/>
    </row>
    <row r="595" ht="12.75" customHeight="1">
      <c r="B595" s="2"/>
      <c r="C595" s="2"/>
      <c r="D595" s="2"/>
      <c r="E595" s="2"/>
      <c r="F595" s="2"/>
      <c r="G595" s="2"/>
      <c r="H595" s="2"/>
    </row>
    <row r="596" ht="12.75" customHeight="1">
      <c r="B596" s="2"/>
      <c r="C596" s="2"/>
      <c r="D596" s="2"/>
      <c r="E596" s="2"/>
      <c r="F596" s="2"/>
      <c r="G596" s="2"/>
      <c r="H596" s="2"/>
    </row>
    <row r="597" ht="12.75" customHeight="1">
      <c r="B597" s="2"/>
      <c r="C597" s="2"/>
      <c r="D597" s="2"/>
      <c r="E597" s="2"/>
      <c r="F597" s="2"/>
      <c r="G597" s="2"/>
      <c r="H597" s="2"/>
    </row>
    <row r="598" ht="12.75" customHeight="1">
      <c r="B598" s="2"/>
      <c r="C598" s="2"/>
      <c r="D598" s="2"/>
      <c r="E598" s="2"/>
      <c r="F598" s="2"/>
      <c r="G598" s="2"/>
      <c r="H598" s="2"/>
    </row>
    <row r="599" ht="12.75" customHeight="1">
      <c r="B599" s="2"/>
      <c r="C599" s="2"/>
      <c r="D599" s="2"/>
      <c r="E599" s="2"/>
      <c r="F599" s="2"/>
      <c r="G599" s="2"/>
      <c r="H599" s="2"/>
    </row>
    <row r="600" ht="12.75" customHeight="1">
      <c r="B600" s="2"/>
      <c r="C600" s="2"/>
      <c r="D600" s="2"/>
      <c r="E600" s="2"/>
      <c r="F600" s="2"/>
      <c r="G600" s="2"/>
      <c r="H600" s="2"/>
    </row>
    <row r="601" ht="12.75" customHeight="1">
      <c r="B601" s="2"/>
      <c r="C601" s="2"/>
      <c r="D601" s="2"/>
      <c r="E601" s="2"/>
      <c r="F601" s="2"/>
      <c r="G601" s="2"/>
      <c r="H601" s="2"/>
    </row>
    <row r="602" ht="12.75" customHeight="1">
      <c r="B602" s="2"/>
      <c r="C602" s="2"/>
      <c r="D602" s="2"/>
      <c r="E602" s="2"/>
      <c r="F602" s="2"/>
      <c r="G602" s="2"/>
      <c r="H602" s="2"/>
    </row>
    <row r="603" ht="12.75" customHeight="1">
      <c r="B603" s="2"/>
      <c r="C603" s="2"/>
      <c r="D603" s="2"/>
      <c r="E603" s="2"/>
      <c r="F603" s="2"/>
      <c r="G603" s="2"/>
      <c r="H603" s="2"/>
    </row>
    <row r="604" ht="12.75" customHeight="1">
      <c r="B604" s="2"/>
      <c r="C604" s="2"/>
      <c r="D604" s="2"/>
      <c r="E604" s="2"/>
      <c r="F604" s="2"/>
      <c r="G604" s="2"/>
      <c r="H604" s="2"/>
    </row>
    <row r="605" ht="12.75" customHeight="1">
      <c r="B605" s="2"/>
      <c r="C605" s="2"/>
      <c r="D605" s="2"/>
      <c r="E605" s="2"/>
      <c r="F605" s="2"/>
      <c r="G605" s="2"/>
      <c r="H605" s="2"/>
    </row>
    <row r="606" ht="12.75" customHeight="1">
      <c r="B606" s="2"/>
      <c r="C606" s="2"/>
      <c r="D606" s="2"/>
      <c r="E606" s="2"/>
      <c r="F606" s="2"/>
      <c r="G606" s="2"/>
      <c r="H606" s="2"/>
    </row>
    <row r="607" ht="12.75" customHeight="1">
      <c r="B607" s="2"/>
      <c r="C607" s="2"/>
      <c r="D607" s="2"/>
      <c r="E607" s="2"/>
      <c r="F607" s="2"/>
      <c r="G607" s="2"/>
      <c r="H607" s="2"/>
    </row>
    <row r="608" ht="12.75" customHeight="1">
      <c r="B608" s="2"/>
      <c r="C608" s="2"/>
      <c r="D608" s="2"/>
      <c r="E608" s="2"/>
      <c r="F608" s="2"/>
      <c r="G608" s="2"/>
      <c r="H608" s="2"/>
    </row>
    <row r="609" ht="12.75" customHeight="1">
      <c r="B609" s="2"/>
      <c r="C609" s="2"/>
      <c r="D609" s="2"/>
      <c r="E609" s="2"/>
      <c r="F609" s="2"/>
      <c r="G609" s="2"/>
      <c r="H609" s="2"/>
    </row>
    <row r="610" ht="12.75" customHeight="1">
      <c r="B610" s="2"/>
      <c r="C610" s="2"/>
      <c r="D610" s="2"/>
      <c r="E610" s="2"/>
      <c r="F610" s="2"/>
      <c r="G610" s="2"/>
      <c r="H610" s="2"/>
    </row>
    <row r="611" ht="12.75" customHeight="1">
      <c r="B611" s="2"/>
      <c r="C611" s="2"/>
      <c r="D611" s="2"/>
      <c r="E611" s="2"/>
      <c r="F611" s="2"/>
      <c r="G611" s="2"/>
      <c r="H611" s="2"/>
    </row>
    <row r="612" ht="12.75" customHeight="1">
      <c r="B612" s="2"/>
      <c r="C612" s="2"/>
      <c r="D612" s="2"/>
      <c r="E612" s="2"/>
      <c r="F612" s="2"/>
      <c r="G612" s="2"/>
      <c r="H612" s="2"/>
    </row>
    <row r="613" ht="12.75" customHeight="1">
      <c r="B613" s="2"/>
      <c r="C613" s="2"/>
      <c r="D613" s="2"/>
      <c r="E613" s="2"/>
      <c r="F613" s="2"/>
      <c r="G613" s="2"/>
      <c r="H613" s="2"/>
    </row>
    <row r="614" ht="12.75" customHeight="1">
      <c r="B614" s="2"/>
      <c r="C614" s="2"/>
      <c r="D614" s="2"/>
      <c r="E614" s="2"/>
      <c r="F614" s="2"/>
      <c r="G614" s="2"/>
      <c r="H614" s="2"/>
    </row>
    <row r="615" ht="12.75" customHeight="1">
      <c r="B615" s="2"/>
      <c r="C615" s="2"/>
      <c r="D615" s="2"/>
      <c r="E615" s="2"/>
      <c r="F615" s="2"/>
      <c r="G615" s="2"/>
      <c r="H615" s="2"/>
    </row>
    <row r="616" ht="12.75" customHeight="1">
      <c r="B616" s="2"/>
      <c r="C616" s="2"/>
      <c r="D616" s="2"/>
      <c r="E616" s="2"/>
      <c r="F616" s="2"/>
      <c r="G616" s="2"/>
      <c r="H616" s="2"/>
    </row>
    <row r="617" ht="12.75" customHeight="1">
      <c r="B617" s="2"/>
      <c r="C617" s="2"/>
      <c r="D617" s="2"/>
      <c r="E617" s="2"/>
      <c r="F617" s="2"/>
      <c r="G617" s="2"/>
      <c r="H617" s="2"/>
    </row>
    <row r="618" ht="12.75" customHeight="1">
      <c r="B618" s="2"/>
      <c r="C618" s="2"/>
      <c r="D618" s="2"/>
      <c r="E618" s="2"/>
      <c r="F618" s="2"/>
      <c r="G618" s="2"/>
      <c r="H618" s="2"/>
    </row>
    <row r="619" ht="12.75" customHeight="1">
      <c r="B619" s="2"/>
      <c r="C619" s="2"/>
      <c r="D619" s="2"/>
      <c r="E619" s="2"/>
      <c r="F619" s="2"/>
      <c r="G619" s="2"/>
      <c r="H619" s="2"/>
    </row>
    <row r="620" ht="12.75" customHeight="1">
      <c r="B620" s="2"/>
      <c r="C620" s="2"/>
      <c r="D620" s="2"/>
      <c r="E620" s="2"/>
      <c r="F620" s="2"/>
      <c r="G620" s="2"/>
      <c r="H620" s="2"/>
    </row>
    <row r="621" ht="12.75" customHeight="1">
      <c r="B621" s="2"/>
      <c r="C621" s="2"/>
      <c r="D621" s="2"/>
      <c r="E621" s="2"/>
      <c r="F621" s="2"/>
      <c r="G621" s="2"/>
      <c r="H621" s="2"/>
    </row>
    <row r="622" ht="12.75" customHeight="1">
      <c r="B622" s="2"/>
      <c r="C622" s="2"/>
      <c r="D622" s="2"/>
      <c r="E622" s="2"/>
      <c r="F622" s="2"/>
      <c r="G622" s="2"/>
      <c r="H622" s="2"/>
    </row>
    <row r="623" ht="12.75" customHeight="1">
      <c r="B623" s="2"/>
      <c r="C623" s="2"/>
      <c r="D623" s="2"/>
      <c r="E623" s="2"/>
      <c r="F623" s="2"/>
      <c r="G623" s="2"/>
      <c r="H623" s="2"/>
    </row>
    <row r="624" ht="12.75" customHeight="1">
      <c r="B624" s="2"/>
      <c r="C624" s="2"/>
      <c r="D624" s="2"/>
      <c r="E624" s="2"/>
      <c r="F624" s="2"/>
      <c r="G624" s="2"/>
      <c r="H624" s="2"/>
    </row>
    <row r="625" ht="12.75" customHeight="1">
      <c r="B625" s="2"/>
      <c r="C625" s="2"/>
      <c r="D625" s="2"/>
      <c r="E625" s="2"/>
      <c r="F625" s="2"/>
      <c r="G625" s="2"/>
      <c r="H625" s="2"/>
    </row>
    <row r="626" ht="12.75" customHeight="1">
      <c r="B626" s="2"/>
      <c r="C626" s="2"/>
      <c r="D626" s="2"/>
      <c r="E626" s="2"/>
      <c r="F626" s="2"/>
      <c r="G626" s="2"/>
      <c r="H626" s="2"/>
    </row>
    <row r="627" ht="12.75" customHeight="1">
      <c r="B627" s="2"/>
      <c r="C627" s="2"/>
      <c r="D627" s="2"/>
      <c r="E627" s="2"/>
      <c r="F627" s="2"/>
      <c r="G627" s="2"/>
      <c r="H627" s="2"/>
    </row>
    <row r="628" ht="12.75" customHeight="1">
      <c r="B628" s="2"/>
      <c r="C628" s="2"/>
      <c r="D628" s="2"/>
      <c r="E628" s="2"/>
      <c r="F628" s="2"/>
      <c r="G628" s="2"/>
      <c r="H628" s="2"/>
    </row>
    <row r="629" ht="12.75" customHeight="1">
      <c r="B629" s="2"/>
      <c r="C629" s="2"/>
      <c r="D629" s="2"/>
      <c r="E629" s="2"/>
      <c r="F629" s="2"/>
      <c r="G629" s="2"/>
      <c r="H629" s="2"/>
    </row>
    <row r="630" ht="12.75" customHeight="1">
      <c r="B630" s="2"/>
      <c r="C630" s="2"/>
      <c r="D630" s="2"/>
      <c r="E630" s="2"/>
      <c r="F630" s="2"/>
      <c r="G630" s="2"/>
      <c r="H630" s="2"/>
    </row>
    <row r="631" ht="12.75" customHeight="1">
      <c r="B631" s="2"/>
      <c r="C631" s="2"/>
      <c r="D631" s="2"/>
      <c r="E631" s="2"/>
      <c r="F631" s="2"/>
      <c r="G631" s="2"/>
      <c r="H631" s="2"/>
    </row>
    <row r="632" ht="12.75" customHeight="1">
      <c r="B632" s="2"/>
      <c r="C632" s="2"/>
      <c r="D632" s="2"/>
      <c r="E632" s="2"/>
      <c r="F632" s="2"/>
      <c r="G632" s="2"/>
      <c r="H632" s="2"/>
    </row>
    <row r="633" ht="12.75" customHeight="1">
      <c r="B633" s="2"/>
      <c r="C633" s="2"/>
      <c r="D633" s="2"/>
      <c r="E633" s="2"/>
      <c r="F633" s="2"/>
      <c r="G633" s="2"/>
      <c r="H633" s="2"/>
    </row>
    <row r="634" ht="12.75" customHeight="1">
      <c r="B634" s="2"/>
      <c r="C634" s="2"/>
      <c r="D634" s="2"/>
      <c r="E634" s="2"/>
      <c r="F634" s="2"/>
      <c r="G634" s="2"/>
      <c r="H634" s="2"/>
    </row>
    <row r="635" ht="12.75" customHeight="1">
      <c r="B635" s="2"/>
      <c r="C635" s="2"/>
      <c r="D635" s="2"/>
      <c r="E635" s="2"/>
      <c r="F635" s="2"/>
      <c r="G635" s="2"/>
      <c r="H635" s="2"/>
    </row>
    <row r="636" ht="12.75" customHeight="1">
      <c r="B636" s="2"/>
      <c r="C636" s="2"/>
      <c r="D636" s="2"/>
      <c r="E636" s="2"/>
      <c r="F636" s="2"/>
      <c r="G636" s="2"/>
      <c r="H636" s="2"/>
    </row>
    <row r="637" ht="12.75" customHeight="1">
      <c r="B637" s="2"/>
      <c r="C637" s="2"/>
      <c r="D637" s="2"/>
      <c r="E637" s="2"/>
      <c r="F637" s="2"/>
      <c r="G637" s="2"/>
      <c r="H637" s="2"/>
    </row>
    <row r="638" ht="12.75" customHeight="1">
      <c r="B638" s="2"/>
      <c r="C638" s="2"/>
      <c r="D638" s="2"/>
      <c r="E638" s="2"/>
      <c r="F638" s="2"/>
      <c r="G638" s="2"/>
      <c r="H638" s="2"/>
    </row>
    <row r="639" ht="12.75" customHeight="1">
      <c r="B639" s="2"/>
      <c r="C639" s="2"/>
      <c r="D639" s="2"/>
      <c r="E639" s="2"/>
      <c r="F639" s="2"/>
      <c r="G639" s="2"/>
      <c r="H639" s="2"/>
    </row>
    <row r="640" ht="12.75" customHeight="1">
      <c r="B640" s="2"/>
      <c r="C640" s="2"/>
      <c r="D640" s="2"/>
      <c r="E640" s="2"/>
      <c r="F640" s="2"/>
      <c r="G640" s="2"/>
      <c r="H640" s="2"/>
    </row>
    <row r="641" ht="12.75" customHeight="1">
      <c r="B641" s="2"/>
      <c r="C641" s="2"/>
      <c r="D641" s="2"/>
      <c r="E641" s="2"/>
      <c r="F641" s="2"/>
      <c r="G641" s="2"/>
      <c r="H641" s="2"/>
    </row>
    <row r="642" ht="12.75" customHeight="1">
      <c r="B642" s="2"/>
      <c r="C642" s="2"/>
      <c r="D642" s="2"/>
      <c r="E642" s="2"/>
      <c r="F642" s="2"/>
      <c r="G642" s="2"/>
      <c r="H642" s="2"/>
    </row>
    <row r="643" ht="12.75" customHeight="1">
      <c r="B643" s="2"/>
      <c r="C643" s="2"/>
      <c r="D643" s="2"/>
      <c r="E643" s="2"/>
      <c r="F643" s="2"/>
      <c r="G643" s="2"/>
      <c r="H643" s="2"/>
    </row>
    <row r="644" ht="12.75" customHeight="1">
      <c r="B644" s="2"/>
      <c r="C644" s="2"/>
      <c r="D644" s="2"/>
      <c r="E644" s="2"/>
      <c r="F644" s="2"/>
      <c r="G644" s="2"/>
      <c r="H644" s="2"/>
    </row>
    <row r="645" ht="12.75" customHeight="1">
      <c r="B645" s="2"/>
      <c r="C645" s="2"/>
      <c r="D645" s="2"/>
      <c r="E645" s="2"/>
      <c r="F645" s="2"/>
      <c r="G645" s="2"/>
      <c r="H645" s="2"/>
    </row>
    <row r="646" ht="12.75" customHeight="1">
      <c r="B646" s="2"/>
      <c r="C646" s="2"/>
      <c r="D646" s="2"/>
      <c r="E646" s="2"/>
      <c r="F646" s="2"/>
      <c r="G646" s="2"/>
      <c r="H646" s="2"/>
    </row>
    <row r="647" ht="12.75" customHeight="1">
      <c r="B647" s="2"/>
      <c r="C647" s="2"/>
      <c r="D647" s="2"/>
      <c r="E647" s="2"/>
      <c r="F647" s="2"/>
      <c r="G647" s="2"/>
      <c r="H647" s="2"/>
    </row>
    <row r="648" ht="12.75" customHeight="1">
      <c r="B648" s="2"/>
      <c r="C648" s="2"/>
      <c r="D648" s="2"/>
      <c r="E648" s="2"/>
      <c r="F648" s="2"/>
      <c r="G648" s="2"/>
      <c r="H648" s="2"/>
    </row>
    <row r="649" ht="12.75" customHeight="1">
      <c r="B649" s="2"/>
      <c r="C649" s="2"/>
      <c r="D649" s="2"/>
      <c r="E649" s="2"/>
      <c r="F649" s="2"/>
      <c r="G649" s="2"/>
      <c r="H649" s="2"/>
    </row>
    <row r="650" ht="12.75" customHeight="1">
      <c r="B650" s="2"/>
      <c r="C650" s="2"/>
      <c r="D650" s="2"/>
      <c r="E650" s="2"/>
      <c r="F650" s="2"/>
      <c r="G650" s="2"/>
      <c r="H650" s="2"/>
    </row>
    <row r="651" ht="12.75" customHeight="1">
      <c r="B651" s="2"/>
      <c r="C651" s="2"/>
      <c r="D651" s="2"/>
      <c r="E651" s="2"/>
      <c r="F651" s="2"/>
      <c r="G651" s="2"/>
      <c r="H651" s="2"/>
    </row>
    <row r="652" ht="12.75" customHeight="1">
      <c r="B652" s="2"/>
      <c r="C652" s="2"/>
      <c r="D652" s="2"/>
      <c r="E652" s="2"/>
      <c r="F652" s="2"/>
      <c r="G652" s="2"/>
      <c r="H652" s="2"/>
    </row>
    <row r="653" ht="12.75" customHeight="1">
      <c r="B653" s="2"/>
      <c r="C653" s="2"/>
      <c r="D653" s="2"/>
      <c r="E653" s="2"/>
      <c r="F653" s="2"/>
      <c r="G653" s="2"/>
      <c r="H653" s="2"/>
    </row>
    <row r="654" ht="12.75" customHeight="1">
      <c r="B654" s="2"/>
      <c r="C654" s="2"/>
      <c r="D654" s="2"/>
      <c r="E654" s="2"/>
      <c r="F654" s="2"/>
      <c r="G654" s="2"/>
      <c r="H654" s="2"/>
    </row>
    <row r="655" ht="12.75" customHeight="1">
      <c r="B655" s="2"/>
      <c r="C655" s="2"/>
      <c r="D655" s="2"/>
      <c r="E655" s="2"/>
      <c r="F655" s="2"/>
      <c r="G655" s="2"/>
      <c r="H655" s="2"/>
    </row>
    <row r="656" ht="12.75" customHeight="1">
      <c r="B656" s="2"/>
      <c r="C656" s="2"/>
      <c r="D656" s="2"/>
      <c r="E656" s="2"/>
      <c r="F656" s="2"/>
      <c r="G656" s="2"/>
      <c r="H656" s="2"/>
    </row>
    <row r="657" ht="12.75" customHeight="1">
      <c r="B657" s="2"/>
      <c r="C657" s="2"/>
      <c r="D657" s="2"/>
      <c r="E657" s="2"/>
      <c r="F657" s="2"/>
      <c r="G657" s="2"/>
      <c r="H657" s="2"/>
    </row>
    <row r="658" ht="12.75" customHeight="1">
      <c r="B658" s="2"/>
      <c r="C658" s="2"/>
      <c r="D658" s="2"/>
      <c r="E658" s="2"/>
      <c r="F658" s="2"/>
      <c r="G658" s="2"/>
      <c r="H658" s="2"/>
    </row>
    <row r="659" ht="12.75" customHeight="1">
      <c r="B659" s="2"/>
      <c r="C659" s="2"/>
      <c r="D659" s="2"/>
      <c r="E659" s="2"/>
      <c r="F659" s="2"/>
      <c r="G659" s="2"/>
      <c r="H659" s="2"/>
    </row>
    <row r="660" ht="12.75" customHeight="1">
      <c r="B660" s="2"/>
      <c r="C660" s="2"/>
      <c r="D660" s="2"/>
      <c r="E660" s="2"/>
      <c r="F660" s="2"/>
      <c r="G660" s="2"/>
      <c r="H660" s="2"/>
    </row>
    <row r="661" ht="12.75" customHeight="1">
      <c r="B661" s="2"/>
      <c r="C661" s="2"/>
      <c r="D661" s="2"/>
      <c r="E661" s="2"/>
      <c r="F661" s="2"/>
      <c r="G661" s="2"/>
      <c r="H661" s="2"/>
    </row>
    <row r="662" ht="12.75" customHeight="1">
      <c r="B662" s="2"/>
      <c r="C662" s="2"/>
      <c r="D662" s="2"/>
      <c r="E662" s="2"/>
      <c r="F662" s="2"/>
      <c r="G662" s="2"/>
      <c r="H662" s="2"/>
    </row>
    <row r="663" ht="12.75" customHeight="1">
      <c r="B663" s="2"/>
      <c r="C663" s="2"/>
      <c r="D663" s="2"/>
      <c r="E663" s="2"/>
      <c r="F663" s="2"/>
      <c r="G663" s="2"/>
      <c r="H663" s="2"/>
    </row>
    <row r="664" ht="12.75" customHeight="1">
      <c r="B664" s="2"/>
      <c r="C664" s="2"/>
      <c r="D664" s="2"/>
      <c r="E664" s="2"/>
      <c r="F664" s="2"/>
      <c r="G664" s="2"/>
      <c r="H664" s="2"/>
    </row>
    <row r="665" ht="12.75" customHeight="1">
      <c r="B665" s="2"/>
      <c r="C665" s="2"/>
      <c r="D665" s="2"/>
      <c r="E665" s="2"/>
      <c r="F665" s="2"/>
      <c r="G665" s="2"/>
      <c r="H665" s="2"/>
    </row>
    <row r="666" ht="12.75" customHeight="1">
      <c r="B666" s="2"/>
      <c r="C666" s="2"/>
      <c r="D666" s="2"/>
      <c r="E666" s="2"/>
      <c r="F666" s="2"/>
      <c r="G666" s="2"/>
      <c r="H666" s="2"/>
    </row>
    <row r="667" ht="12.75" customHeight="1">
      <c r="B667" s="2"/>
      <c r="C667" s="2"/>
      <c r="D667" s="2"/>
      <c r="E667" s="2"/>
      <c r="F667" s="2"/>
      <c r="G667" s="2"/>
      <c r="H667" s="2"/>
    </row>
    <row r="668" ht="12.75" customHeight="1">
      <c r="B668" s="2"/>
      <c r="C668" s="2"/>
      <c r="D668" s="2"/>
      <c r="E668" s="2"/>
      <c r="F668" s="2"/>
      <c r="G668" s="2"/>
      <c r="H668" s="2"/>
    </row>
    <row r="669" ht="12.75" customHeight="1">
      <c r="B669" s="2"/>
      <c r="C669" s="2"/>
      <c r="D669" s="2"/>
      <c r="E669" s="2"/>
      <c r="F669" s="2"/>
      <c r="G669" s="2"/>
      <c r="H669" s="2"/>
    </row>
    <row r="670" ht="12.75" customHeight="1">
      <c r="B670" s="2"/>
      <c r="C670" s="2"/>
      <c r="D670" s="2"/>
      <c r="E670" s="2"/>
      <c r="F670" s="2"/>
      <c r="G670" s="2"/>
      <c r="H670" s="2"/>
    </row>
    <row r="671" ht="12.75" customHeight="1">
      <c r="B671" s="2"/>
      <c r="C671" s="2"/>
      <c r="D671" s="2"/>
      <c r="E671" s="2"/>
      <c r="F671" s="2"/>
      <c r="G671" s="2"/>
      <c r="H671" s="2"/>
    </row>
    <row r="672" ht="12.75" customHeight="1">
      <c r="B672" s="2"/>
      <c r="C672" s="2"/>
      <c r="D672" s="2"/>
      <c r="E672" s="2"/>
      <c r="F672" s="2"/>
      <c r="G672" s="2"/>
      <c r="H672" s="2"/>
    </row>
    <row r="673" ht="12.75" customHeight="1">
      <c r="B673" s="2"/>
      <c r="C673" s="2"/>
      <c r="D673" s="2"/>
      <c r="E673" s="2"/>
      <c r="F673" s="2"/>
      <c r="G673" s="2"/>
      <c r="H673" s="2"/>
    </row>
    <row r="674" ht="12.75" customHeight="1">
      <c r="B674" s="2"/>
      <c r="C674" s="2"/>
      <c r="D674" s="2"/>
      <c r="E674" s="2"/>
      <c r="F674" s="2"/>
      <c r="G674" s="2"/>
      <c r="H674" s="2"/>
    </row>
    <row r="675" ht="12.75" customHeight="1">
      <c r="B675" s="2"/>
      <c r="C675" s="2"/>
      <c r="D675" s="2"/>
      <c r="E675" s="2"/>
      <c r="F675" s="2"/>
      <c r="G675" s="2"/>
      <c r="H675" s="2"/>
    </row>
    <row r="676" ht="12.75" customHeight="1">
      <c r="B676" s="2"/>
      <c r="C676" s="2"/>
      <c r="D676" s="2"/>
      <c r="E676" s="2"/>
      <c r="F676" s="2"/>
      <c r="G676" s="2"/>
      <c r="H676" s="2"/>
    </row>
    <row r="677" ht="12.75" customHeight="1">
      <c r="B677" s="2"/>
      <c r="C677" s="2"/>
      <c r="D677" s="2"/>
      <c r="E677" s="2"/>
      <c r="F677" s="2"/>
      <c r="G677" s="2"/>
      <c r="H677" s="2"/>
    </row>
    <row r="678" ht="12.75" customHeight="1">
      <c r="B678" s="2"/>
      <c r="C678" s="2"/>
      <c r="D678" s="2"/>
      <c r="E678" s="2"/>
      <c r="F678" s="2"/>
      <c r="G678" s="2"/>
      <c r="H678" s="2"/>
    </row>
    <row r="679" ht="12.75" customHeight="1">
      <c r="B679" s="2"/>
      <c r="C679" s="2"/>
      <c r="D679" s="2"/>
      <c r="E679" s="2"/>
      <c r="F679" s="2"/>
      <c r="G679" s="2"/>
      <c r="H679" s="2"/>
    </row>
    <row r="680" ht="12.75" customHeight="1">
      <c r="B680" s="2"/>
      <c r="C680" s="2"/>
      <c r="D680" s="2"/>
      <c r="E680" s="2"/>
      <c r="F680" s="2"/>
      <c r="G680" s="2"/>
      <c r="H680" s="2"/>
    </row>
    <row r="681" ht="12.75" customHeight="1">
      <c r="B681" s="2"/>
      <c r="C681" s="2"/>
      <c r="D681" s="2"/>
      <c r="E681" s="2"/>
      <c r="F681" s="2"/>
      <c r="G681" s="2"/>
      <c r="H681" s="2"/>
    </row>
    <row r="682" ht="12.75" customHeight="1">
      <c r="B682" s="2"/>
      <c r="C682" s="2"/>
      <c r="D682" s="2"/>
      <c r="E682" s="2"/>
      <c r="F682" s="2"/>
      <c r="G682" s="2"/>
      <c r="H682" s="2"/>
    </row>
    <row r="683" ht="12.75" customHeight="1">
      <c r="B683" s="2"/>
      <c r="C683" s="2"/>
      <c r="D683" s="2"/>
      <c r="E683" s="2"/>
      <c r="F683" s="2"/>
      <c r="G683" s="2"/>
      <c r="H683" s="2"/>
    </row>
    <row r="684" ht="12.75" customHeight="1">
      <c r="B684" s="2"/>
      <c r="C684" s="2"/>
      <c r="D684" s="2"/>
      <c r="E684" s="2"/>
      <c r="F684" s="2"/>
      <c r="G684" s="2"/>
      <c r="H684" s="2"/>
    </row>
    <row r="685" ht="12.75" customHeight="1">
      <c r="B685" s="2"/>
      <c r="C685" s="2"/>
      <c r="D685" s="2"/>
      <c r="E685" s="2"/>
      <c r="F685" s="2"/>
      <c r="G685" s="2"/>
      <c r="H685" s="2"/>
    </row>
    <row r="686" ht="12.75" customHeight="1">
      <c r="B686" s="2"/>
      <c r="C686" s="2"/>
      <c r="D686" s="2"/>
      <c r="E686" s="2"/>
      <c r="F686" s="2"/>
      <c r="G686" s="2"/>
      <c r="H686" s="2"/>
    </row>
    <row r="687" ht="12.75" customHeight="1">
      <c r="B687" s="2"/>
      <c r="C687" s="2"/>
      <c r="D687" s="2"/>
      <c r="E687" s="2"/>
      <c r="F687" s="2"/>
      <c r="G687" s="2"/>
      <c r="H687" s="2"/>
    </row>
    <row r="688" ht="12.75" customHeight="1">
      <c r="B688" s="2"/>
      <c r="C688" s="2"/>
      <c r="D688" s="2"/>
      <c r="E688" s="2"/>
      <c r="F688" s="2"/>
      <c r="G688" s="2"/>
      <c r="H688" s="2"/>
    </row>
    <row r="689" ht="12.75" customHeight="1">
      <c r="B689" s="2"/>
      <c r="C689" s="2"/>
      <c r="D689" s="2"/>
      <c r="E689" s="2"/>
      <c r="F689" s="2"/>
      <c r="G689" s="2"/>
      <c r="H689" s="2"/>
    </row>
    <row r="690" ht="12.75" customHeight="1">
      <c r="B690" s="2"/>
      <c r="C690" s="2"/>
      <c r="D690" s="2"/>
      <c r="E690" s="2"/>
      <c r="F690" s="2"/>
      <c r="G690" s="2"/>
      <c r="H690" s="2"/>
    </row>
    <row r="691" ht="12.75" customHeight="1">
      <c r="B691" s="2"/>
      <c r="C691" s="2"/>
      <c r="D691" s="2"/>
      <c r="E691" s="2"/>
      <c r="F691" s="2"/>
      <c r="G691" s="2"/>
      <c r="H691" s="2"/>
    </row>
    <row r="692" ht="12.75" customHeight="1">
      <c r="B692" s="2"/>
      <c r="C692" s="2"/>
      <c r="D692" s="2"/>
      <c r="E692" s="2"/>
      <c r="F692" s="2"/>
      <c r="G692" s="2"/>
      <c r="H692" s="2"/>
    </row>
    <row r="693" ht="12.75" customHeight="1">
      <c r="B693" s="2"/>
      <c r="C693" s="2"/>
      <c r="D693" s="2"/>
      <c r="E693" s="2"/>
      <c r="F693" s="2"/>
      <c r="G693" s="2"/>
      <c r="H693" s="2"/>
    </row>
    <row r="694" ht="12.75" customHeight="1">
      <c r="B694" s="2"/>
      <c r="C694" s="2"/>
      <c r="D694" s="2"/>
      <c r="E694" s="2"/>
      <c r="F694" s="2"/>
      <c r="G694" s="2"/>
      <c r="H694" s="2"/>
    </row>
    <row r="695" ht="12.75" customHeight="1">
      <c r="B695" s="2"/>
      <c r="C695" s="2"/>
      <c r="D695" s="2"/>
      <c r="E695" s="2"/>
      <c r="F695" s="2"/>
      <c r="G695" s="2"/>
      <c r="H695" s="2"/>
    </row>
    <row r="696" ht="12.75" customHeight="1">
      <c r="B696" s="2"/>
      <c r="C696" s="2"/>
      <c r="D696" s="2"/>
      <c r="E696" s="2"/>
      <c r="F696" s="2"/>
      <c r="G696" s="2"/>
      <c r="H696" s="2"/>
    </row>
    <row r="697" ht="12.75" customHeight="1">
      <c r="B697" s="2"/>
      <c r="C697" s="2"/>
      <c r="D697" s="2"/>
      <c r="E697" s="2"/>
      <c r="F697" s="2"/>
      <c r="G697" s="2"/>
      <c r="H697" s="2"/>
    </row>
    <row r="698" ht="12.75" customHeight="1">
      <c r="B698" s="2"/>
      <c r="C698" s="2"/>
      <c r="D698" s="2"/>
      <c r="E698" s="2"/>
      <c r="F698" s="2"/>
      <c r="G698" s="2"/>
      <c r="H698" s="2"/>
    </row>
    <row r="699" ht="12.75" customHeight="1">
      <c r="B699" s="2"/>
      <c r="C699" s="2"/>
      <c r="D699" s="2"/>
      <c r="E699" s="2"/>
      <c r="F699" s="2"/>
      <c r="G699" s="2"/>
      <c r="H699" s="2"/>
    </row>
    <row r="700" ht="12.75" customHeight="1">
      <c r="B700" s="2"/>
      <c r="C700" s="2"/>
      <c r="D700" s="2"/>
      <c r="E700" s="2"/>
      <c r="F700" s="2"/>
      <c r="G700" s="2"/>
      <c r="H700" s="2"/>
    </row>
    <row r="701" ht="12.75" customHeight="1">
      <c r="B701" s="2"/>
      <c r="C701" s="2"/>
      <c r="D701" s="2"/>
      <c r="E701" s="2"/>
      <c r="F701" s="2"/>
      <c r="G701" s="2"/>
      <c r="H701" s="2"/>
    </row>
    <row r="702" ht="12.75" customHeight="1">
      <c r="B702" s="2"/>
      <c r="C702" s="2"/>
      <c r="D702" s="2"/>
      <c r="E702" s="2"/>
      <c r="F702" s="2"/>
      <c r="G702" s="2"/>
      <c r="H702" s="2"/>
    </row>
    <row r="703" ht="12.75" customHeight="1">
      <c r="B703" s="2"/>
      <c r="C703" s="2"/>
      <c r="D703" s="2"/>
      <c r="E703" s="2"/>
      <c r="F703" s="2"/>
      <c r="G703" s="2"/>
      <c r="H703" s="2"/>
    </row>
    <row r="704" ht="12.75" customHeight="1">
      <c r="B704" s="2"/>
      <c r="C704" s="2"/>
      <c r="D704" s="2"/>
      <c r="E704" s="2"/>
      <c r="F704" s="2"/>
      <c r="G704" s="2"/>
      <c r="H704" s="2"/>
    </row>
    <row r="705" ht="12.75" customHeight="1">
      <c r="B705" s="2"/>
      <c r="C705" s="2"/>
      <c r="D705" s="2"/>
      <c r="E705" s="2"/>
      <c r="F705" s="2"/>
      <c r="G705" s="2"/>
      <c r="H705" s="2"/>
    </row>
    <row r="706" ht="12.75" customHeight="1">
      <c r="B706" s="2"/>
      <c r="C706" s="2"/>
      <c r="D706" s="2"/>
      <c r="E706" s="2"/>
      <c r="F706" s="2"/>
      <c r="G706" s="2"/>
      <c r="H706" s="2"/>
    </row>
    <row r="707" ht="12.75" customHeight="1">
      <c r="B707" s="2"/>
      <c r="C707" s="2"/>
      <c r="D707" s="2"/>
      <c r="E707" s="2"/>
      <c r="F707" s="2"/>
      <c r="G707" s="2"/>
      <c r="H707" s="2"/>
    </row>
    <row r="708" ht="12.75" customHeight="1">
      <c r="B708" s="2"/>
      <c r="C708" s="2"/>
      <c r="D708" s="2"/>
      <c r="E708" s="2"/>
      <c r="F708" s="2"/>
      <c r="G708" s="2"/>
      <c r="H708" s="2"/>
    </row>
    <row r="709" ht="12.75" customHeight="1">
      <c r="B709" s="2"/>
      <c r="C709" s="2"/>
      <c r="D709" s="2"/>
      <c r="E709" s="2"/>
      <c r="F709" s="2"/>
      <c r="G709" s="2"/>
      <c r="H709" s="2"/>
    </row>
    <row r="710" ht="12.75" customHeight="1">
      <c r="B710" s="2"/>
      <c r="C710" s="2"/>
      <c r="D710" s="2"/>
      <c r="E710" s="2"/>
      <c r="F710" s="2"/>
      <c r="G710" s="2"/>
      <c r="H710" s="2"/>
    </row>
    <row r="711" ht="12.75" customHeight="1">
      <c r="B711" s="2"/>
      <c r="C711" s="2"/>
      <c r="D711" s="2"/>
      <c r="E711" s="2"/>
      <c r="F711" s="2"/>
      <c r="G711" s="2"/>
      <c r="H711" s="2"/>
    </row>
    <row r="712" ht="12.75" customHeight="1">
      <c r="B712" s="2"/>
      <c r="C712" s="2"/>
      <c r="D712" s="2"/>
      <c r="E712" s="2"/>
      <c r="F712" s="2"/>
      <c r="G712" s="2"/>
      <c r="H712" s="2"/>
    </row>
    <row r="713" ht="12.75" customHeight="1">
      <c r="B713" s="2"/>
      <c r="C713" s="2"/>
      <c r="D713" s="2"/>
      <c r="E713" s="2"/>
      <c r="F713" s="2"/>
      <c r="G713" s="2"/>
      <c r="H713" s="2"/>
    </row>
    <row r="714" ht="12.75" customHeight="1">
      <c r="B714" s="2"/>
      <c r="C714" s="2"/>
      <c r="D714" s="2"/>
      <c r="E714" s="2"/>
      <c r="F714" s="2"/>
      <c r="G714" s="2"/>
      <c r="H714" s="2"/>
    </row>
    <row r="715" ht="12.75" customHeight="1">
      <c r="B715" s="2"/>
      <c r="C715" s="2"/>
      <c r="D715" s="2"/>
      <c r="E715" s="2"/>
      <c r="F715" s="2"/>
      <c r="G715" s="2"/>
      <c r="H715" s="2"/>
    </row>
    <row r="716" ht="12.75" customHeight="1">
      <c r="B716" s="2"/>
      <c r="C716" s="2"/>
      <c r="D716" s="2"/>
      <c r="E716" s="2"/>
      <c r="F716" s="2"/>
      <c r="G716" s="2"/>
      <c r="H716" s="2"/>
    </row>
    <row r="717" ht="12.75" customHeight="1">
      <c r="B717" s="2"/>
      <c r="C717" s="2"/>
      <c r="D717" s="2"/>
      <c r="E717" s="2"/>
      <c r="F717" s="2"/>
      <c r="G717" s="2"/>
      <c r="H717" s="2"/>
    </row>
    <row r="718" ht="12.75" customHeight="1">
      <c r="B718" s="2"/>
      <c r="C718" s="2"/>
      <c r="D718" s="2"/>
      <c r="E718" s="2"/>
      <c r="F718" s="2"/>
      <c r="G718" s="2"/>
      <c r="H718" s="2"/>
    </row>
    <row r="719" ht="12.75" customHeight="1">
      <c r="B719" s="2"/>
      <c r="C719" s="2"/>
      <c r="D719" s="2"/>
      <c r="E719" s="2"/>
      <c r="F719" s="2"/>
      <c r="G719" s="2"/>
      <c r="H719" s="2"/>
    </row>
    <row r="720" ht="12.75" customHeight="1">
      <c r="B720" s="2"/>
      <c r="C720" s="2"/>
      <c r="D720" s="2"/>
      <c r="E720" s="2"/>
      <c r="F720" s="2"/>
      <c r="G720" s="2"/>
      <c r="H720" s="2"/>
    </row>
    <row r="721" ht="12.75" customHeight="1">
      <c r="B721" s="2"/>
      <c r="C721" s="2"/>
      <c r="D721" s="2"/>
      <c r="E721" s="2"/>
      <c r="F721" s="2"/>
      <c r="G721" s="2"/>
      <c r="H721" s="2"/>
    </row>
    <row r="722" ht="12.75" customHeight="1">
      <c r="B722" s="2"/>
      <c r="C722" s="2"/>
      <c r="D722" s="2"/>
      <c r="E722" s="2"/>
      <c r="F722" s="2"/>
      <c r="G722" s="2"/>
      <c r="H722" s="2"/>
    </row>
    <row r="723" ht="12.75" customHeight="1">
      <c r="B723" s="2"/>
      <c r="C723" s="2"/>
      <c r="D723" s="2"/>
      <c r="E723" s="2"/>
      <c r="F723" s="2"/>
      <c r="G723" s="2"/>
      <c r="H723" s="2"/>
    </row>
    <row r="724" ht="12.75" customHeight="1">
      <c r="B724" s="2"/>
      <c r="C724" s="2"/>
      <c r="D724" s="2"/>
      <c r="E724" s="2"/>
      <c r="F724" s="2"/>
      <c r="G724" s="2"/>
      <c r="H724" s="2"/>
    </row>
    <row r="725" ht="12.75" customHeight="1">
      <c r="B725" s="2"/>
      <c r="C725" s="2"/>
      <c r="D725" s="2"/>
      <c r="E725" s="2"/>
      <c r="F725" s="2"/>
      <c r="G725" s="2"/>
      <c r="H725" s="2"/>
    </row>
    <row r="726" ht="12.75" customHeight="1">
      <c r="B726" s="2"/>
      <c r="C726" s="2"/>
      <c r="D726" s="2"/>
      <c r="E726" s="2"/>
      <c r="F726" s="2"/>
      <c r="G726" s="2"/>
      <c r="H726" s="2"/>
    </row>
    <row r="727" ht="12.75" customHeight="1">
      <c r="B727" s="2"/>
      <c r="C727" s="2"/>
      <c r="D727" s="2"/>
      <c r="E727" s="2"/>
      <c r="F727" s="2"/>
      <c r="G727" s="2"/>
      <c r="H727" s="2"/>
    </row>
    <row r="728" ht="12.75" customHeight="1">
      <c r="B728" s="2"/>
      <c r="C728" s="2"/>
      <c r="D728" s="2"/>
      <c r="E728" s="2"/>
      <c r="F728" s="2"/>
      <c r="G728" s="2"/>
      <c r="H728" s="2"/>
    </row>
    <row r="729" ht="12.75" customHeight="1">
      <c r="B729" s="2"/>
      <c r="C729" s="2"/>
      <c r="D729" s="2"/>
      <c r="E729" s="2"/>
      <c r="F729" s="2"/>
      <c r="G729" s="2"/>
      <c r="H729" s="2"/>
    </row>
    <row r="730" ht="12.75" customHeight="1">
      <c r="B730" s="2"/>
      <c r="C730" s="2"/>
      <c r="D730" s="2"/>
      <c r="E730" s="2"/>
      <c r="F730" s="2"/>
      <c r="G730" s="2"/>
      <c r="H730" s="2"/>
    </row>
    <row r="731" ht="12.75" customHeight="1">
      <c r="B731" s="2"/>
      <c r="C731" s="2"/>
      <c r="D731" s="2"/>
      <c r="E731" s="2"/>
      <c r="F731" s="2"/>
      <c r="G731" s="2"/>
      <c r="H731" s="2"/>
    </row>
    <row r="732" ht="12.75" customHeight="1">
      <c r="B732" s="2"/>
      <c r="C732" s="2"/>
      <c r="D732" s="2"/>
      <c r="E732" s="2"/>
      <c r="F732" s="2"/>
      <c r="G732" s="2"/>
      <c r="H732" s="2"/>
    </row>
    <row r="733" ht="12.75" customHeight="1">
      <c r="B733" s="2"/>
      <c r="C733" s="2"/>
      <c r="D733" s="2"/>
      <c r="E733" s="2"/>
      <c r="F733" s="2"/>
      <c r="G733" s="2"/>
      <c r="H733" s="2"/>
    </row>
    <row r="734" ht="12.75" customHeight="1">
      <c r="B734" s="2"/>
      <c r="C734" s="2"/>
      <c r="D734" s="2"/>
      <c r="E734" s="2"/>
      <c r="F734" s="2"/>
      <c r="G734" s="2"/>
      <c r="H734" s="2"/>
    </row>
    <row r="735" ht="12.75" customHeight="1">
      <c r="B735" s="2"/>
      <c r="C735" s="2"/>
      <c r="D735" s="2"/>
      <c r="E735" s="2"/>
      <c r="F735" s="2"/>
      <c r="G735" s="2"/>
      <c r="H735" s="2"/>
    </row>
    <row r="736" ht="12.75" customHeight="1">
      <c r="B736" s="2"/>
      <c r="C736" s="2"/>
      <c r="D736" s="2"/>
      <c r="E736" s="2"/>
      <c r="F736" s="2"/>
      <c r="G736" s="2"/>
      <c r="H736" s="2"/>
    </row>
    <row r="737" ht="12.75" customHeight="1">
      <c r="B737" s="2"/>
      <c r="C737" s="2"/>
      <c r="D737" s="2"/>
      <c r="E737" s="2"/>
      <c r="F737" s="2"/>
      <c r="G737" s="2"/>
      <c r="H737" s="2"/>
    </row>
    <row r="738" ht="12.75" customHeight="1">
      <c r="B738" s="2"/>
      <c r="C738" s="2"/>
      <c r="D738" s="2"/>
      <c r="E738" s="2"/>
      <c r="F738" s="2"/>
      <c r="G738" s="2"/>
      <c r="H738" s="2"/>
    </row>
    <row r="739" ht="12.75" customHeight="1">
      <c r="B739" s="2"/>
      <c r="C739" s="2"/>
      <c r="D739" s="2"/>
      <c r="E739" s="2"/>
      <c r="F739" s="2"/>
      <c r="G739" s="2"/>
      <c r="H739" s="2"/>
    </row>
    <row r="740" ht="12.75" customHeight="1">
      <c r="B740" s="2"/>
      <c r="C740" s="2"/>
      <c r="D740" s="2"/>
      <c r="E740" s="2"/>
      <c r="F740" s="2"/>
      <c r="G740" s="2"/>
      <c r="H740" s="2"/>
    </row>
    <row r="741" ht="12.75" customHeight="1">
      <c r="B741" s="2"/>
      <c r="C741" s="2"/>
      <c r="D741" s="2"/>
      <c r="E741" s="2"/>
      <c r="F741" s="2"/>
      <c r="G741" s="2"/>
      <c r="H741" s="2"/>
    </row>
    <row r="742" ht="12.75" customHeight="1">
      <c r="B742" s="2"/>
      <c r="C742" s="2"/>
      <c r="D742" s="2"/>
      <c r="E742" s="2"/>
      <c r="F742" s="2"/>
      <c r="G742" s="2"/>
      <c r="H742" s="2"/>
    </row>
    <row r="743" ht="12.75" customHeight="1">
      <c r="B743" s="2"/>
      <c r="C743" s="2"/>
      <c r="D743" s="2"/>
      <c r="E743" s="2"/>
      <c r="F743" s="2"/>
      <c r="G743" s="2"/>
      <c r="H743" s="2"/>
    </row>
    <row r="744" ht="12.75" customHeight="1">
      <c r="B744" s="2"/>
      <c r="C744" s="2"/>
      <c r="D744" s="2"/>
      <c r="E744" s="2"/>
      <c r="F744" s="2"/>
      <c r="G744" s="2"/>
      <c r="H744" s="2"/>
    </row>
    <row r="745" ht="12.75" customHeight="1">
      <c r="B745" s="2"/>
      <c r="C745" s="2"/>
      <c r="D745" s="2"/>
      <c r="E745" s="2"/>
      <c r="F745" s="2"/>
      <c r="G745" s="2"/>
      <c r="H745" s="2"/>
    </row>
    <row r="746" ht="12.75" customHeight="1">
      <c r="B746" s="2"/>
      <c r="C746" s="2"/>
      <c r="D746" s="2"/>
      <c r="E746" s="2"/>
      <c r="F746" s="2"/>
      <c r="G746" s="2"/>
      <c r="H746" s="2"/>
    </row>
    <row r="747" ht="12.75" customHeight="1">
      <c r="B747" s="2"/>
      <c r="C747" s="2"/>
      <c r="D747" s="2"/>
      <c r="E747" s="2"/>
      <c r="F747" s="2"/>
      <c r="G747" s="2"/>
      <c r="H747" s="2"/>
    </row>
    <row r="748" ht="12.75" customHeight="1">
      <c r="B748" s="2"/>
      <c r="C748" s="2"/>
      <c r="D748" s="2"/>
      <c r="E748" s="2"/>
      <c r="F748" s="2"/>
      <c r="G748" s="2"/>
      <c r="H748" s="2"/>
    </row>
    <row r="749" ht="12.75" customHeight="1">
      <c r="B749" s="2"/>
      <c r="C749" s="2"/>
      <c r="D749" s="2"/>
      <c r="E749" s="2"/>
      <c r="F749" s="2"/>
      <c r="G749" s="2"/>
      <c r="H749" s="2"/>
    </row>
    <row r="750" ht="12.75" customHeight="1">
      <c r="B750" s="2"/>
      <c r="C750" s="2"/>
      <c r="D750" s="2"/>
      <c r="E750" s="2"/>
      <c r="F750" s="2"/>
      <c r="G750" s="2"/>
      <c r="H750" s="2"/>
    </row>
    <row r="751" ht="12.75" customHeight="1">
      <c r="B751" s="2"/>
      <c r="C751" s="2"/>
      <c r="D751" s="2"/>
      <c r="E751" s="2"/>
      <c r="F751" s="2"/>
      <c r="G751" s="2"/>
      <c r="H751" s="2"/>
    </row>
    <row r="752" ht="12.75" customHeight="1">
      <c r="B752" s="2"/>
      <c r="C752" s="2"/>
      <c r="D752" s="2"/>
      <c r="E752" s="2"/>
      <c r="F752" s="2"/>
      <c r="G752" s="2"/>
      <c r="H752" s="2"/>
    </row>
    <row r="753" ht="12.75" customHeight="1">
      <c r="B753" s="2"/>
      <c r="C753" s="2"/>
      <c r="D753" s="2"/>
      <c r="E753" s="2"/>
      <c r="F753" s="2"/>
      <c r="G753" s="2"/>
      <c r="H753" s="2"/>
    </row>
    <row r="754" ht="12.75" customHeight="1">
      <c r="B754" s="2"/>
      <c r="C754" s="2"/>
      <c r="D754" s="2"/>
      <c r="E754" s="2"/>
      <c r="F754" s="2"/>
      <c r="G754" s="2"/>
      <c r="H754" s="2"/>
    </row>
    <row r="755" ht="12.75" customHeight="1">
      <c r="B755" s="2"/>
      <c r="C755" s="2"/>
      <c r="D755" s="2"/>
      <c r="E755" s="2"/>
      <c r="F755" s="2"/>
      <c r="G755" s="2"/>
      <c r="H755" s="2"/>
    </row>
    <row r="756" ht="12.75" customHeight="1">
      <c r="B756" s="2"/>
      <c r="C756" s="2"/>
      <c r="D756" s="2"/>
      <c r="E756" s="2"/>
      <c r="F756" s="2"/>
      <c r="G756" s="2"/>
      <c r="H756" s="2"/>
    </row>
    <row r="757" ht="12.75" customHeight="1">
      <c r="B757" s="2"/>
      <c r="C757" s="2"/>
      <c r="D757" s="2"/>
      <c r="E757" s="2"/>
      <c r="F757" s="2"/>
      <c r="G757" s="2"/>
      <c r="H757" s="2"/>
    </row>
    <row r="758" ht="12.75" customHeight="1">
      <c r="B758" s="2"/>
      <c r="C758" s="2"/>
      <c r="D758" s="2"/>
      <c r="E758" s="2"/>
      <c r="F758" s="2"/>
      <c r="G758" s="2"/>
      <c r="H758" s="2"/>
    </row>
    <row r="759" ht="12.75" customHeight="1">
      <c r="B759" s="2"/>
      <c r="C759" s="2"/>
      <c r="D759" s="2"/>
      <c r="E759" s="2"/>
      <c r="F759" s="2"/>
      <c r="G759" s="2"/>
      <c r="H759" s="2"/>
    </row>
    <row r="760" ht="12.75" customHeight="1">
      <c r="B760" s="2"/>
      <c r="C760" s="2"/>
      <c r="D760" s="2"/>
      <c r="E760" s="2"/>
      <c r="F760" s="2"/>
      <c r="G760" s="2"/>
      <c r="H760" s="2"/>
    </row>
    <row r="761" ht="12.75" customHeight="1">
      <c r="B761" s="2"/>
      <c r="C761" s="2"/>
      <c r="D761" s="2"/>
      <c r="E761" s="2"/>
      <c r="F761" s="2"/>
      <c r="G761" s="2"/>
      <c r="H761" s="2"/>
    </row>
    <row r="762" ht="12.75" customHeight="1">
      <c r="B762" s="2"/>
      <c r="C762" s="2"/>
      <c r="D762" s="2"/>
      <c r="E762" s="2"/>
      <c r="F762" s="2"/>
      <c r="G762" s="2"/>
      <c r="H762" s="2"/>
    </row>
    <row r="763" ht="12.75" customHeight="1">
      <c r="B763" s="2"/>
      <c r="C763" s="2"/>
      <c r="D763" s="2"/>
      <c r="E763" s="2"/>
      <c r="F763" s="2"/>
      <c r="G763" s="2"/>
      <c r="H763" s="2"/>
    </row>
    <row r="764" ht="12.75" customHeight="1">
      <c r="B764" s="2"/>
      <c r="C764" s="2"/>
      <c r="D764" s="2"/>
      <c r="E764" s="2"/>
      <c r="F764" s="2"/>
      <c r="G764" s="2"/>
      <c r="H764" s="2"/>
    </row>
    <row r="765" ht="12.75" customHeight="1">
      <c r="B765" s="2"/>
      <c r="C765" s="2"/>
      <c r="D765" s="2"/>
      <c r="E765" s="2"/>
      <c r="F765" s="2"/>
      <c r="G765" s="2"/>
      <c r="H765" s="2"/>
    </row>
    <row r="766" ht="12.75" customHeight="1">
      <c r="B766" s="2"/>
      <c r="C766" s="2"/>
      <c r="D766" s="2"/>
      <c r="E766" s="2"/>
      <c r="F766" s="2"/>
      <c r="G766" s="2"/>
      <c r="H766" s="2"/>
    </row>
    <row r="767" ht="12.75" customHeight="1">
      <c r="B767" s="2"/>
      <c r="C767" s="2"/>
      <c r="D767" s="2"/>
      <c r="E767" s="2"/>
      <c r="F767" s="2"/>
      <c r="G767" s="2"/>
      <c r="H767" s="2"/>
    </row>
    <row r="768" ht="12.75" customHeight="1">
      <c r="B768" s="2"/>
      <c r="C768" s="2"/>
      <c r="D768" s="2"/>
      <c r="E768" s="2"/>
      <c r="F768" s="2"/>
      <c r="G768" s="2"/>
      <c r="H768" s="2"/>
    </row>
    <row r="769" ht="12.75" customHeight="1">
      <c r="B769" s="2"/>
      <c r="C769" s="2"/>
      <c r="D769" s="2"/>
      <c r="E769" s="2"/>
      <c r="F769" s="2"/>
      <c r="G769" s="2"/>
      <c r="H769" s="2"/>
    </row>
    <row r="770" ht="12.75" customHeight="1">
      <c r="B770" s="2"/>
      <c r="C770" s="2"/>
      <c r="D770" s="2"/>
      <c r="E770" s="2"/>
      <c r="F770" s="2"/>
      <c r="G770" s="2"/>
      <c r="H770" s="2"/>
    </row>
    <row r="771" ht="12.75" customHeight="1">
      <c r="B771" s="2"/>
      <c r="C771" s="2"/>
      <c r="D771" s="2"/>
      <c r="E771" s="2"/>
      <c r="F771" s="2"/>
      <c r="G771" s="2"/>
      <c r="H771" s="2"/>
    </row>
    <row r="772" ht="12.75" customHeight="1">
      <c r="B772" s="2"/>
      <c r="C772" s="2"/>
      <c r="D772" s="2"/>
      <c r="E772" s="2"/>
      <c r="F772" s="2"/>
      <c r="G772" s="2"/>
      <c r="H772" s="2"/>
    </row>
    <row r="773" ht="12.75" customHeight="1">
      <c r="B773" s="2"/>
      <c r="C773" s="2"/>
      <c r="D773" s="2"/>
      <c r="E773" s="2"/>
      <c r="F773" s="2"/>
      <c r="G773" s="2"/>
      <c r="H773" s="2"/>
    </row>
    <row r="774" ht="12.75" customHeight="1">
      <c r="B774" s="2"/>
      <c r="C774" s="2"/>
      <c r="D774" s="2"/>
      <c r="E774" s="2"/>
      <c r="F774" s="2"/>
      <c r="G774" s="2"/>
      <c r="H774" s="2"/>
    </row>
    <row r="775" ht="12.75" customHeight="1">
      <c r="B775" s="2"/>
      <c r="C775" s="2"/>
      <c r="D775" s="2"/>
      <c r="E775" s="2"/>
      <c r="F775" s="2"/>
      <c r="G775" s="2"/>
      <c r="H775" s="2"/>
    </row>
    <row r="776" ht="12.75" customHeight="1">
      <c r="B776" s="2"/>
      <c r="C776" s="2"/>
      <c r="D776" s="2"/>
      <c r="E776" s="2"/>
      <c r="F776" s="2"/>
      <c r="G776" s="2"/>
      <c r="H776" s="2"/>
    </row>
    <row r="777" ht="12.75" customHeight="1">
      <c r="B777" s="2"/>
      <c r="C777" s="2"/>
      <c r="D777" s="2"/>
      <c r="E777" s="2"/>
      <c r="F777" s="2"/>
      <c r="G777" s="2"/>
      <c r="H777" s="2"/>
    </row>
    <row r="778" ht="12.75" customHeight="1">
      <c r="B778" s="2"/>
      <c r="C778" s="2"/>
      <c r="D778" s="2"/>
      <c r="E778" s="2"/>
      <c r="F778" s="2"/>
      <c r="G778" s="2"/>
      <c r="H778" s="2"/>
    </row>
    <row r="779" ht="12.75" customHeight="1">
      <c r="B779" s="2"/>
      <c r="C779" s="2"/>
      <c r="D779" s="2"/>
      <c r="E779" s="2"/>
      <c r="F779" s="2"/>
      <c r="G779" s="2"/>
      <c r="H779" s="2"/>
    </row>
    <row r="780" ht="12.75" customHeight="1">
      <c r="B780" s="2"/>
      <c r="C780" s="2"/>
      <c r="D780" s="2"/>
      <c r="E780" s="2"/>
      <c r="F780" s="2"/>
      <c r="G780" s="2"/>
      <c r="H780" s="2"/>
    </row>
    <row r="781" ht="12.75" customHeight="1">
      <c r="B781" s="2"/>
      <c r="C781" s="2"/>
      <c r="D781" s="2"/>
      <c r="E781" s="2"/>
      <c r="F781" s="2"/>
      <c r="G781" s="2"/>
      <c r="H781" s="2"/>
    </row>
    <row r="782" ht="12.75" customHeight="1">
      <c r="B782" s="2"/>
      <c r="C782" s="2"/>
      <c r="D782" s="2"/>
      <c r="E782" s="2"/>
      <c r="F782" s="2"/>
      <c r="G782" s="2"/>
      <c r="H782" s="2"/>
    </row>
    <row r="783" ht="12.75" customHeight="1">
      <c r="B783" s="2"/>
      <c r="C783" s="2"/>
      <c r="D783" s="2"/>
      <c r="E783" s="2"/>
      <c r="F783" s="2"/>
      <c r="G783" s="2"/>
      <c r="H783" s="2"/>
    </row>
    <row r="784" ht="12.75" customHeight="1">
      <c r="B784" s="2"/>
      <c r="C784" s="2"/>
      <c r="D784" s="2"/>
      <c r="E784" s="2"/>
      <c r="F784" s="2"/>
      <c r="G784" s="2"/>
      <c r="H784" s="2"/>
    </row>
    <row r="785" ht="12.75" customHeight="1">
      <c r="B785" s="2"/>
      <c r="C785" s="2"/>
      <c r="D785" s="2"/>
      <c r="E785" s="2"/>
      <c r="F785" s="2"/>
      <c r="G785" s="2"/>
      <c r="H785" s="2"/>
    </row>
    <row r="786" ht="12.75" customHeight="1">
      <c r="B786" s="2"/>
      <c r="C786" s="2"/>
      <c r="D786" s="2"/>
      <c r="E786" s="2"/>
      <c r="F786" s="2"/>
      <c r="G786" s="2"/>
      <c r="H786" s="2"/>
    </row>
    <row r="787" ht="12.75" customHeight="1">
      <c r="B787" s="2"/>
      <c r="C787" s="2"/>
      <c r="D787" s="2"/>
      <c r="E787" s="2"/>
      <c r="F787" s="2"/>
      <c r="G787" s="2"/>
      <c r="H787" s="2"/>
    </row>
    <row r="788" ht="12.75" customHeight="1">
      <c r="B788" s="2"/>
      <c r="C788" s="2"/>
      <c r="D788" s="2"/>
      <c r="E788" s="2"/>
      <c r="F788" s="2"/>
      <c r="G788" s="2"/>
      <c r="H788" s="2"/>
    </row>
    <row r="789" ht="12.75" customHeight="1">
      <c r="B789" s="2"/>
      <c r="C789" s="2"/>
      <c r="D789" s="2"/>
      <c r="E789" s="2"/>
      <c r="F789" s="2"/>
      <c r="G789" s="2"/>
      <c r="H789" s="2"/>
    </row>
    <row r="790" ht="12.75" customHeight="1">
      <c r="B790" s="2"/>
      <c r="C790" s="2"/>
      <c r="D790" s="2"/>
      <c r="E790" s="2"/>
      <c r="F790" s="2"/>
      <c r="G790" s="2"/>
      <c r="H790" s="2"/>
    </row>
    <row r="791" ht="12.75" customHeight="1">
      <c r="B791" s="2"/>
      <c r="C791" s="2"/>
      <c r="D791" s="2"/>
      <c r="E791" s="2"/>
      <c r="F791" s="2"/>
      <c r="G791" s="2"/>
      <c r="H791" s="2"/>
    </row>
    <row r="792" ht="12.75" customHeight="1">
      <c r="B792" s="2"/>
      <c r="C792" s="2"/>
      <c r="D792" s="2"/>
      <c r="E792" s="2"/>
      <c r="F792" s="2"/>
      <c r="G792" s="2"/>
      <c r="H792" s="2"/>
    </row>
    <row r="793" ht="12.75" customHeight="1">
      <c r="B793" s="2"/>
      <c r="C793" s="2"/>
      <c r="D793" s="2"/>
      <c r="E793" s="2"/>
      <c r="F793" s="2"/>
      <c r="G793" s="2"/>
      <c r="H793" s="2"/>
    </row>
    <row r="794" ht="12.75" customHeight="1">
      <c r="B794" s="2"/>
      <c r="C794" s="2"/>
      <c r="D794" s="2"/>
      <c r="E794" s="2"/>
      <c r="F794" s="2"/>
      <c r="G794" s="2"/>
      <c r="H794" s="2"/>
    </row>
    <row r="795" ht="12.75" customHeight="1">
      <c r="B795" s="2"/>
      <c r="C795" s="2"/>
      <c r="D795" s="2"/>
      <c r="E795" s="2"/>
      <c r="F795" s="2"/>
      <c r="G795" s="2"/>
      <c r="H795" s="2"/>
    </row>
    <row r="796" ht="12.75" customHeight="1">
      <c r="B796" s="2"/>
      <c r="C796" s="2"/>
      <c r="D796" s="2"/>
      <c r="E796" s="2"/>
      <c r="F796" s="2"/>
      <c r="G796" s="2"/>
      <c r="H796" s="2"/>
    </row>
    <row r="797" ht="12.75" customHeight="1">
      <c r="B797" s="2"/>
      <c r="C797" s="2"/>
      <c r="D797" s="2"/>
      <c r="E797" s="2"/>
      <c r="F797" s="2"/>
      <c r="G797" s="2"/>
      <c r="H797" s="2"/>
    </row>
    <row r="798" ht="12.75" customHeight="1">
      <c r="B798" s="2"/>
      <c r="C798" s="2"/>
      <c r="D798" s="2"/>
      <c r="E798" s="2"/>
      <c r="F798" s="2"/>
      <c r="G798" s="2"/>
      <c r="H798" s="2"/>
    </row>
    <row r="799" ht="12.75" customHeight="1">
      <c r="B799" s="2"/>
      <c r="C799" s="2"/>
      <c r="D799" s="2"/>
      <c r="E799" s="2"/>
      <c r="F799" s="2"/>
      <c r="G799" s="2"/>
      <c r="H799" s="2"/>
    </row>
    <row r="800" ht="12.75" customHeight="1">
      <c r="B800" s="2"/>
      <c r="C800" s="2"/>
      <c r="D800" s="2"/>
      <c r="E800" s="2"/>
      <c r="F800" s="2"/>
      <c r="G800" s="2"/>
      <c r="H800" s="2"/>
    </row>
    <row r="801" ht="12.75" customHeight="1">
      <c r="B801" s="2"/>
      <c r="C801" s="2"/>
      <c r="D801" s="2"/>
      <c r="E801" s="2"/>
      <c r="F801" s="2"/>
      <c r="G801" s="2"/>
      <c r="H801" s="2"/>
    </row>
    <row r="802" ht="12.75" customHeight="1">
      <c r="B802" s="2"/>
      <c r="C802" s="2"/>
      <c r="D802" s="2"/>
      <c r="E802" s="2"/>
      <c r="F802" s="2"/>
      <c r="G802" s="2"/>
      <c r="H802" s="2"/>
    </row>
    <row r="803" ht="12.75" customHeight="1">
      <c r="B803" s="2"/>
      <c r="C803" s="2"/>
      <c r="D803" s="2"/>
      <c r="E803" s="2"/>
      <c r="F803" s="2"/>
      <c r="G803" s="2"/>
      <c r="H803" s="2"/>
    </row>
    <row r="804" ht="12.75" customHeight="1">
      <c r="B804" s="2"/>
      <c r="C804" s="2"/>
      <c r="D804" s="2"/>
      <c r="E804" s="2"/>
      <c r="F804" s="2"/>
      <c r="G804" s="2"/>
      <c r="H804" s="2"/>
    </row>
    <row r="805" ht="12.75" customHeight="1">
      <c r="B805" s="2"/>
      <c r="C805" s="2"/>
      <c r="D805" s="2"/>
      <c r="E805" s="2"/>
      <c r="F805" s="2"/>
      <c r="G805" s="2"/>
      <c r="H805" s="2"/>
    </row>
    <row r="806" ht="12.75" customHeight="1">
      <c r="B806" s="2"/>
      <c r="C806" s="2"/>
      <c r="D806" s="2"/>
      <c r="E806" s="2"/>
      <c r="F806" s="2"/>
      <c r="G806" s="2"/>
      <c r="H806" s="2"/>
    </row>
    <row r="807" ht="12.75" customHeight="1">
      <c r="B807" s="2"/>
      <c r="C807" s="2"/>
      <c r="D807" s="2"/>
      <c r="E807" s="2"/>
      <c r="F807" s="2"/>
      <c r="G807" s="2"/>
      <c r="H807" s="2"/>
    </row>
    <row r="808" ht="12.75" customHeight="1">
      <c r="B808" s="2"/>
      <c r="C808" s="2"/>
      <c r="D808" s="2"/>
      <c r="E808" s="2"/>
      <c r="F808" s="2"/>
      <c r="G808" s="2"/>
      <c r="H808" s="2"/>
    </row>
    <row r="809" ht="12.75" customHeight="1">
      <c r="B809" s="2"/>
      <c r="C809" s="2"/>
      <c r="D809" s="2"/>
      <c r="E809" s="2"/>
      <c r="F809" s="2"/>
      <c r="G809" s="2"/>
      <c r="H809" s="2"/>
    </row>
    <row r="810" ht="12.75" customHeight="1">
      <c r="B810" s="2"/>
      <c r="C810" s="2"/>
      <c r="D810" s="2"/>
      <c r="E810" s="2"/>
      <c r="F810" s="2"/>
      <c r="G810" s="2"/>
      <c r="H810" s="2"/>
    </row>
    <row r="811" ht="12.75" customHeight="1">
      <c r="B811" s="2"/>
      <c r="C811" s="2"/>
      <c r="D811" s="2"/>
      <c r="E811" s="2"/>
      <c r="F811" s="2"/>
      <c r="G811" s="2"/>
      <c r="H811" s="2"/>
    </row>
    <row r="812" ht="12.75" customHeight="1">
      <c r="B812" s="2"/>
      <c r="C812" s="2"/>
      <c r="D812" s="2"/>
      <c r="E812" s="2"/>
      <c r="F812" s="2"/>
      <c r="G812" s="2"/>
      <c r="H812" s="2"/>
    </row>
    <row r="813" ht="12.75" customHeight="1">
      <c r="B813" s="2"/>
      <c r="C813" s="2"/>
      <c r="D813" s="2"/>
      <c r="E813" s="2"/>
      <c r="F813" s="2"/>
      <c r="G813" s="2"/>
      <c r="H813" s="2"/>
    </row>
    <row r="814" ht="12.75" customHeight="1">
      <c r="B814" s="2"/>
      <c r="C814" s="2"/>
      <c r="D814" s="2"/>
      <c r="E814" s="2"/>
      <c r="F814" s="2"/>
      <c r="G814" s="2"/>
      <c r="H814" s="2"/>
    </row>
    <row r="815" ht="12.75" customHeight="1">
      <c r="B815" s="2"/>
      <c r="C815" s="2"/>
      <c r="D815" s="2"/>
      <c r="E815" s="2"/>
      <c r="F815" s="2"/>
      <c r="G815" s="2"/>
      <c r="H815" s="2"/>
    </row>
    <row r="816" ht="12.75" customHeight="1">
      <c r="B816" s="2"/>
      <c r="C816" s="2"/>
      <c r="D816" s="2"/>
      <c r="E816" s="2"/>
      <c r="F816" s="2"/>
      <c r="G816" s="2"/>
      <c r="H816" s="2"/>
    </row>
    <row r="817" ht="12.75" customHeight="1">
      <c r="B817" s="2"/>
      <c r="C817" s="2"/>
      <c r="D817" s="2"/>
      <c r="E817" s="2"/>
      <c r="F817" s="2"/>
      <c r="G817" s="2"/>
      <c r="H817" s="2"/>
    </row>
    <row r="818" ht="12.75" customHeight="1">
      <c r="B818" s="2"/>
      <c r="C818" s="2"/>
      <c r="D818" s="2"/>
      <c r="E818" s="2"/>
      <c r="F818" s="2"/>
      <c r="G818" s="2"/>
      <c r="H818" s="2"/>
    </row>
    <row r="819" ht="12.75" customHeight="1">
      <c r="B819" s="2"/>
      <c r="C819" s="2"/>
      <c r="D819" s="2"/>
      <c r="E819" s="2"/>
      <c r="F819" s="2"/>
      <c r="G819" s="2"/>
      <c r="H819" s="2"/>
    </row>
    <row r="820" ht="12.75" customHeight="1">
      <c r="B820" s="2"/>
      <c r="C820" s="2"/>
      <c r="D820" s="2"/>
      <c r="E820" s="2"/>
      <c r="F820" s="2"/>
      <c r="G820" s="2"/>
      <c r="H820" s="2"/>
    </row>
    <row r="821" ht="12.75" customHeight="1">
      <c r="B821" s="2"/>
      <c r="C821" s="2"/>
      <c r="D821" s="2"/>
      <c r="E821" s="2"/>
      <c r="F821" s="2"/>
      <c r="G821" s="2"/>
      <c r="H821" s="2"/>
    </row>
    <row r="822" ht="12.75" customHeight="1">
      <c r="B822" s="2"/>
      <c r="C822" s="2"/>
      <c r="D822" s="2"/>
      <c r="E822" s="2"/>
      <c r="F822" s="2"/>
      <c r="G822" s="2"/>
      <c r="H822" s="2"/>
    </row>
    <row r="823" ht="12.75" customHeight="1">
      <c r="B823" s="2"/>
      <c r="C823" s="2"/>
      <c r="D823" s="2"/>
      <c r="E823" s="2"/>
      <c r="F823" s="2"/>
      <c r="G823" s="2"/>
      <c r="H823" s="2"/>
    </row>
    <row r="824" ht="12.75" customHeight="1">
      <c r="B824" s="2"/>
      <c r="C824" s="2"/>
      <c r="D824" s="2"/>
      <c r="E824" s="2"/>
      <c r="F824" s="2"/>
      <c r="G824" s="2"/>
      <c r="H824" s="2"/>
    </row>
    <row r="825" ht="12.75" customHeight="1">
      <c r="B825" s="2"/>
      <c r="C825" s="2"/>
      <c r="D825" s="2"/>
      <c r="E825" s="2"/>
      <c r="F825" s="2"/>
      <c r="G825" s="2"/>
      <c r="H825" s="2"/>
    </row>
    <row r="826" ht="12.75" customHeight="1">
      <c r="B826" s="2"/>
      <c r="C826" s="2"/>
      <c r="D826" s="2"/>
      <c r="E826" s="2"/>
      <c r="F826" s="2"/>
      <c r="G826" s="2"/>
      <c r="H826" s="2"/>
    </row>
    <row r="827" ht="12.75" customHeight="1">
      <c r="B827" s="2"/>
      <c r="C827" s="2"/>
      <c r="D827" s="2"/>
      <c r="E827" s="2"/>
      <c r="F827" s="2"/>
      <c r="G827" s="2"/>
      <c r="H827" s="2"/>
    </row>
    <row r="828" ht="12.75" customHeight="1">
      <c r="B828" s="2"/>
      <c r="C828" s="2"/>
      <c r="D828" s="2"/>
      <c r="E828" s="2"/>
      <c r="F828" s="2"/>
      <c r="G828" s="2"/>
      <c r="H828" s="2"/>
    </row>
    <row r="829" ht="12.75" customHeight="1">
      <c r="B829" s="2"/>
      <c r="C829" s="2"/>
      <c r="D829" s="2"/>
      <c r="E829" s="2"/>
      <c r="F829" s="2"/>
      <c r="G829" s="2"/>
      <c r="H829" s="2"/>
    </row>
    <row r="830" ht="12.75" customHeight="1">
      <c r="B830" s="2"/>
      <c r="C830" s="2"/>
      <c r="D830" s="2"/>
      <c r="E830" s="2"/>
      <c r="F830" s="2"/>
      <c r="G830" s="2"/>
      <c r="H830" s="2"/>
    </row>
    <row r="831" ht="12.75" customHeight="1">
      <c r="B831" s="2"/>
      <c r="C831" s="2"/>
      <c r="D831" s="2"/>
      <c r="E831" s="2"/>
      <c r="F831" s="2"/>
      <c r="G831" s="2"/>
      <c r="H831" s="2"/>
    </row>
    <row r="832" ht="12.75" customHeight="1">
      <c r="B832" s="2"/>
      <c r="C832" s="2"/>
      <c r="D832" s="2"/>
      <c r="E832" s="2"/>
      <c r="F832" s="2"/>
      <c r="G832" s="2"/>
      <c r="H832" s="2"/>
    </row>
    <row r="833" ht="12.75" customHeight="1">
      <c r="B833" s="2"/>
      <c r="C833" s="2"/>
      <c r="D833" s="2"/>
      <c r="E833" s="2"/>
      <c r="F833" s="2"/>
      <c r="G833" s="2"/>
      <c r="H833" s="2"/>
    </row>
    <row r="834" ht="12.75" customHeight="1">
      <c r="B834" s="2"/>
      <c r="C834" s="2"/>
      <c r="D834" s="2"/>
      <c r="E834" s="2"/>
      <c r="F834" s="2"/>
      <c r="G834" s="2"/>
      <c r="H834" s="2"/>
    </row>
    <row r="835" ht="12.75" customHeight="1">
      <c r="B835" s="2"/>
      <c r="C835" s="2"/>
      <c r="D835" s="2"/>
      <c r="E835" s="2"/>
      <c r="F835" s="2"/>
      <c r="G835" s="2"/>
      <c r="H835" s="2"/>
    </row>
    <row r="836" ht="12.75" customHeight="1">
      <c r="B836" s="2"/>
      <c r="C836" s="2"/>
      <c r="D836" s="2"/>
      <c r="E836" s="2"/>
      <c r="F836" s="2"/>
      <c r="G836" s="2"/>
      <c r="H836" s="2"/>
    </row>
    <row r="837" ht="12.75" customHeight="1">
      <c r="B837" s="2"/>
      <c r="C837" s="2"/>
      <c r="D837" s="2"/>
      <c r="E837" s="2"/>
      <c r="F837" s="2"/>
      <c r="G837" s="2"/>
      <c r="H837" s="2"/>
    </row>
    <row r="838" ht="12.75" customHeight="1">
      <c r="B838" s="2"/>
      <c r="C838" s="2"/>
      <c r="D838" s="2"/>
      <c r="E838" s="2"/>
      <c r="F838" s="2"/>
      <c r="G838" s="2"/>
      <c r="H838" s="2"/>
    </row>
    <row r="839" ht="12.75" customHeight="1">
      <c r="B839" s="2"/>
      <c r="C839" s="2"/>
      <c r="D839" s="2"/>
      <c r="E839" s="2"/>
      <c r="F839" s="2"/>
      <c r="G839" s="2"/>
      <c r="H839" s="2"/>
    </row>
    <row r="840" ht="12.75" customHeight="1">
      <c r="B840" s="2"/>
      <c r="C840" s="2"/>
      <c r="D840" s="2"/>
      <c r="E840" s="2"/>
      <c r="F840" s="2"/>
      <c r="G840" s="2"/>
      <c r="H840" s="2"/>
    </row>
    <row r="841" ht="12.75" customHeight="1">
      <c r="B841" s="2"/>
      <c r="C841" s="2"/>
      <c r="D841" s="2"/>
      <c r="E841" s="2"/>
      <c r="F841" s="2"/>
      <c r="G841" s="2"/>
      <c r="H841" s="2"/>
    </row>
    <row r="842" ht="12.75" customHeight="1">
      <c r="B842" s="2"/>
      <c r="C842" s="2"/>
      <c r="D842" s="2"/>
      <c r="E842" s="2"/>
      <c r="F842" s="2"/>
      <c r="G842" s="2"/>
      <c r="H842" s="2"/>
    </row>
    <row r="843" ht="12.75" customHeight="1">
      <c r="B843" s="2"/>
      <c r="C843" s="2"/>
      <c r="D843" s="2"/>
      <c r="E843" s="2"/>
      <c r="F843" s="2"/>
      <c r="G843" s="2"/>
      <c r="H843" s="2"/>
    </row>
    <row r="844" ht="12.75" customHeight="1">
      <c r="B844" s="2"/>
      <c r="C844" s="2"/>
      <c r="D844" s="2"/>
      <c r="E844" s="2"/>
      <c r="F844" s="2"/>
      <c r="G844" s="2"/>
      <c r="H844" s="2"/>
    </row>
    <row r="845" ht="12.75" customHeight="1">
      <c r="B845" s="2"/>
      <c r="C845" s="2"/>
      <c r="D845" s="2"/>
      <c r="E845" s="2"/>
      <c r="F845" s="2"/>
      <c r="G845" s="2"/>
      <c r="H845" s="2"/>
    </row>
    <row r="846" ht="12.75" customHeight="1">
      <c r="B846" s="2"/>
      <c r="C846" s="2"/>
      <c r="D846" s="2"/>
      <c r="E846" s="2"/>
      <c r="F846" s="2"/>
      <c r="G846" s="2"/>
      <c r="H846" s="2"/>
    </row>
    <row r="847" ht="12.75" customHeight="1">
      <c r="B847" s="2"/>
      <c r="C847" s="2"/>
      <c r="D847" s="2"/>
      <c r="E847" s="2"/>
      <c r="F847" s="2"/>
      <c r="G847" s="2"/>
      <c r="H847" s="2"/>
    </row>
    <row r="848" ht="12.75" customHeight="1">
      <c r="B848" s="2"/>
      <c r="C848" s="2"/>
      <c r="D848" s="2"/>
      <c r="E848" s="2"/>
      <c r="F848" s="2"/>
      <c r="G848" s="2"/>
      <c r="H848" s="2"/>
    </row>
    <row r="849" ht="12.75" customHeight="1">
      <c r="B849" s="2"/>
      <c r="C849" s="2"/>
      <c r="D849" s="2"/>
      <c r="E849" s="2"/>
      <c r="F849" s="2"/>
      <c r="G849" s="2"/>
      <c r="H849" s="2"/>
    </row>
    <row r="850" ht="12.75" customHeight="1">
      <c r="B850" s="2"/>
      <c r="C850" s="2"/>
      <c r="D850" s="2"/>
      <c r="E850" s="2"/>
      <c r="F850" s="2"/>
      <c r="G850" s="2"/>
      <c r="H850" s="2"/>
    </row>
    <row r="851" ht="12.75" customHeight="1">
      <c r="B851" s="2"/>
      <c r="C851" s="2"/>
      <c r="D851" s="2"/>
      <c r="E851" s="2"/>
      <c r="F851" s="2"/>
      <c r="G851" s="2"/>
      <c r="H851" s="2"/>
    </row>
    <row r="852" ht="12.75" customHeight="1">
      <c r="B852" s="2"/>
      <c r="C852" s="2"/>
      <c r="D852" s="2"/>
      <c r="E852" s="2"/>
      <c r="F852" s="2"/>
      <c r="G852" s="2"/>
      <c r="H852" s="2"/>
    </row>
    <row r="853" ht="12.75" customHeight="1">
      <c r="B853" s="2"/>
      <c r="C853" s="2"/>
      <c r="D853" s="2"/>
      <c r="E853" s="2"/>
      <c r="F853" s="2"/>
      <c r="G853" s="2"/>
      <c r="H853" s="2"/>
    </row>
    <row r="854" ht="12.75" customHeight="1">
      <c r="B854" s="2"/>
      <c r="C854" s="2"/>
      <c r="D854" s="2"/>
      <c r="E854" s="2"/>
      <c r="F854" s="2"/>
      <c r="G854" s="2"/>
      <c r="H854" s="2"/>
    </row>
    <row r="855" ht="12.75" customHeight="1">
      <c r="B855" s="2"/>
      <c r="C855" s="2"/>
      <c r="D855" s="2"/>
      <c r="E855" s="2"/>
      <c r="F855" s="2"/>
      <c r="G855" s="2"/>
      <c r="H855" s="2"/>
    </row>
    <row r="856" ht="12.75" customHeight="1">
      <c r="B856" s="2"/>
      <c r="C856" s="2"/>
      <c r="D856" s="2"/>
      <c r="E856" s="2"/>
      <c r="F856" s="2"/>
      <c r="G856" s="2"/>
      <c r="H856" s="2"/>
    </row>
    <row r="857" ht="12.75" customHeight="1">
      <c r="B857" s="2"/>
      <c r="C857" s="2"/>
      <c r="D857" s="2"/>
      <c r="E857" s="2"/>
      <c r="F857" s="2"/>
      <c r="G857" s="2"/>
      <c r="H857" s="2"/>
    </row>
    <row r="858" ht="12.75" customHeight="1">
      <c r="B858" s="2"/>
      <c r="C858" s="2"/>
      <c r="D858" s="2"/>
      <c r="E858" s="2"/>
      <c r="F858" s="2"/>
      <c r="G858" s="2"/>
      <c r="H858" s="2"/>
    </row>
    <row r="859" ht="12.75" customHeight="1">
      <c r="B859" s="2"/>
      <c r="C859" s="2"/>
      <c r="D859" s="2"/>
      <c r="E859" s="2"/>
      <c r="F859" s="2"/>
      <c r="G859" s="2"/>
      <c r="H859" s="2"/>
    </row>
    <row r="860" ht="12.75" customHeight="1">
      <c r="B860" s="2"/>
      <c r="C860" s="2"/>
      <c r="D860" s="2"/>
      <c r="E860" s="2"/>
      <c r="F860" s="2"/>
      <c r="G860" s="2"/>
      <c r="H860" s="2"/>
    </row>
    <row r="861" ht="12.75" customHeight="1">
      <c r="B861" s="2"/>
      <c r="C861" s="2"/>
      <c r="D861" s="2"/>
      <c r="E861" s="2"/>
      <c r="F861" s="2"/>
      <c r="G861" s="2"/>
      <c r="H861" s="2"/>
    </row>
    <row r="862" ht="12.75" customHeight="1">
      <c r="B862" s="2"/>
      <c r="C862" s="2"/>
      <c r="D862" s="2"/>
      <c r="E862" s="2"/>
      <c r="F862" s="2"/>
      <c r="G862" s="2"/>
      <c r="H862" s="2"/>
    </row>
    <row r="863" ht="12.75" customHeight="1">
      <c r="B863" s="2"/>
      <c r="C863" s="2"/>
      <c r="D863" s="2"/>
      <c r="E863" s="2"/>
      <c r="F863" s="2"/>
      <c r="G863" s="2"/>
      <c r="H863" s="2"/>
    </row>
    <row r="864" ht="12.75" customHeight="1">
      <c r="B864" s="2"/>
      <c r="C864" s="2"/>
      <c r="D864" s="2"/>
      <c r="E864" s="2"/>
      <c r="F864" s="2"/>
      <c r="G864" s="2"/>
      <c r="H864" s="2"/>
    </row>
    <row r="865" ht="12.75" customHeight="1">
      <c r="B865" s="2"/>
      <c r="C865" s="2"/>
      <c r="D865" s="2"/>
      <c r="E865" s="2"/>
      <c r="F865" s="2"/>
      <c r="G865" s="2"/>
      <c r="H865" s="2"/>
    </row>
    <row r="866" ht="12.75" customHeight="1">
      <c r="B866" s="2"/>
      <c r="C866" s="2"/>
      <c r="D866" s="2"/>
      <c r="E866" s="2"/>
      <c r="F866" s="2"/>
      <c r="G866" s="2"/>
      <c r="H866" s="2"/>
    </row>
    <row r="867" ht="12.75" customHeight="1">
      <c r="B867" s="2"/>
      <c r="C867" s="2"/>
      <c r="D867" s="2"/>
      <c r="E867" s="2"/>
      <c r="F867" s="2"/>
      <c r="G867" s="2"/>
      <c r="H867" s="2"/>
    </row>
    <row r="868" ht="12.75" customHeight="1">
      <c r="B868" s="2"/>
      <c r="C868" s="2"/>
      <c r="D868" s="2"/>
      <c r="E868" s="2"/>
      <c r="F868" s="2"/>
      <c r="G868" s="2"/>
      <c r="H868" s="2"/>
    </row>
    <row r="869" ht="12.75" customHeight="1">
      <c r="B869" s="2"/>
      <c r="C869" s="2"/>
      <c r="D869" s="2"/>
      <c r="E869" s="2"/>
      <c r="F869" s="2"/>
      <c r="G869" s="2"/>
      <c r="H869" s="2"/>
    </row>
    <row r="870" ht="12.75" customHeight="1">
      <c r="B870" s="2"/>
      <c r="C870" s="2"/>
      <c r="D870" s="2"/>
      <c r="E870" s="2"/>
      <c r="F870" s="2"/>
      <c r="G870" s="2"/>
      <c r="H870" s="2"/>
    </row>
    <row r="871" ht="12.75" customHeight="1">
      <c r="B871" s="2"/>
      <c r="C871" s="2"/>
      <c r="D871" s="2"/>
      <c r="E871" s="2"/>
      <c r="F871" s="2"/>
      <c r="G871" s="2"/>
      <c r="H871" s="2"/>
    </row>
    <row r="872" ht="12.75" customHeight="1">
      <c r="B872" s="2"/>
      <c r="C872" s="2"/>
      <c r="D872" s="2"/>
      <c r="E872" s="2"/>
      <c r="F872" s="2"/>
      <c r="G872" s="2"/>
      <c r="H872" s="2"/>
    </row>
    <row r="873" ht="12.75" customHeight="1">
      <c r="B873" s="2"/>
      <c r="C873" s="2"/>
      <c r="D873" s="2"/>
      <c r="E873" s="2"/>
      <c r="F873" s="2"/>
      <c r="G873" s="2"/>
      <c r="H873" s="2"/>
    </row>
    <row r="874" ht="12.75" customHeight="1">
      <c r="B874" s="2"/>
      <c r="C874" s="2"/>
      <c r="D874" s="2"/>
      <c r="E874" s="2"/>
      <c r="F874" s="2"/>
      <c r="G874" s="2"/>
      <c r="H874" s="2"/>
    </row>
    <row r="875" ht="12.75" customHeight="1">
      <c r="B875" s="2"/>
      <c r="C875" s="2"/>
      <c r="D875" s="2"/>
      <c r="E875" s="2"/>
      <c r="F875" s="2"/>
      <c r="G875" s="2"/>
      <c r="H875" s="2"/>
    </row>
    <row r="876" ht="12.75" customHeight="1">
      <c r="B876" s="2"/>
      <c r="C876" s="2"/>
      <c r="D876" s="2"/>
      <c r="E876" s="2"/>
      <c r="F876" s="2"/>
      <c r="G876" s="2"/>
      <c r="H876" s="2"/>
    </row>
    <row r="877" ht="12.75" customHeight="1">
      <c r="B877" s="2"/>
      <c r="C877" s="2"/>
      <c r="D877" s="2"/>
      <c r="E877" s="2"/>
      <c r="F877" s="2"/>
      <c r="G877" s="2"/>
      <c r="H877" s="2"/>
    </row>
    <row r="878" ht="12.75" customHeight="1">
      <c r="B878" s="2"/>
      <c r="C878" s="2"/>
      <c r="D878" s="2"/>
      <c r="E878" s="2"/>
      <c r="F878" s="2"/>
      <c r="G878" s="2"/>
      <c r="H878" s="2"/>
    </row>
    <row r="879" ht="12.75" customHeight="1">
      <c r="B879" s="2"/>
      <c r="C879" s="2"/>
      <c r="D879" s="2"/>
      <c r="E879" s="2"/>
      <c r="F879" s="2"/>
      <c r="G879" s="2"/>
      <c r="H879" s="2"/>
    </row>
    <row r="880" ht="12.75" customHeight="1">
      <c r="B880" s="2"/>
      <c r="C880" s="2"/>
      <c r="D880" s="2"/>
      <c r="E880" s="2"/>
      <c r="F880" s="2"/>
      <c r="G880" s="2"/>
      <c r="H880" s="2"/>
    </row>
    <row r="881" ht="12.75" customHeight="1">
      <c r="B881" s="2"/>
      <c r="C881" s="2"/>
      <c r="D881" s="2"/>
      <c r="E881" s="2"/>
      <c r="F881" s="2"/>
      <c r="G881" s="2"/>
      <c r="H881" s="2"/>
    </row>
    <row r="882" ht="12.75" customHeight="1">
      <c r="B882" s="2"/>
      <c r="C882" s="2"/>
      <c r="D882" s="2"/>
      <c r="E882" s="2"/>
      <c r="F882" s="2"/>
      <c r="G882" s="2"/>
      <c r="H882" s="2"/>
    </row>
    <row r="883" ht="12.75" customHeight="1">
      <c r="B883" s="2"/>
      <c r="C883" s="2"/>
      <c r="D883" s="2"/>
      <c r="E883" s="2"/>
      <c r="F883" s="2"/>
      <c r="G883" s="2"/>
      <c r="H883" s="2"/>
    </row>
    <row r="884" ht="12.75" customHeight="1">
      <c r="B884" s="2"/>
      <c r="C884" s="2"/>
      <c r="D884" s="2"/>
      <c r="E884" s="2"/>
      <c r="F884" s="2"/>
      <c r="G884" s="2"/>
      <c r="H884" s="2"/>
    </row>
    <row r="885" ht="12.75" customHeight="1">
      <c r="B885" s="2"/>
      <c r="C885" s="2"/>
      <c r="D885" s="2"/>
      <c r="E885" s="2"/>
      <c r="F885" s="2"/>
      <c r="G885" s="2"/>
      <c r="H885" s="2"/>
    </row>
    <row r="886" ht="12.75" customHeight="1">
      <c r="B886" s="2"/>
      <c r="C886" s="2"/>
      <c r="D886" s="2"/>
      <c r="E886" s="2"/>
      <c r="F886" s="2"/>
      <c r="G886" s="2"/>
      <c r="H886" s="2"/>
    </row>
    <row r="887" ht="12.75" customHeight="1">
      <c r="B887" s="2"/>
      <c r="C887" s="2"/>
      <c r="D887" s="2"/>
      <c r="E887" s="2"/>
      <c r="F887" s="2"/>
      <c r="G887" s="2"/>
      <c r="H887" s="2"/>
    </row>
    <row r="888" ht="12.75" customHeight="1">
      <c r="B888" s="2"/>
      <c r="C888" s="2"/>
      <c r="D888" s="2"/>
      <c r="E888" s="2"/>
      <c r="F888" s="2"/>
      <c r="G888" s="2"/>
      <c r="H888" s="2"/>
    </row>
    <row r="889" ht="12.75" customHeight="1">
      <c r="B889" s="2"/>
      <c r="C889" s="2"/>
      <c r="D889" s="2"/>
      <c r="E889" s="2"/>
      <c r="F889" s="2"/>
      <c r="G889" s="2"/>
      <c r="H889" s="2"/>
    </row>
    <row r="890" ht="12.75" customHeight="1">
      <c r="B890" s="2"/>
      <c r="C890" s="2"/>
      <c r="D890" s="2"/>
      <c r="E890" s="2"/>
      <c r="F890" s="2"/>
      <c r="G890" s="2"/>
      <c r="H890" s="2"/>
    </row>
    <row r="891" ht="12.75" customHeight="1">
      <c r="B891" s="2"/>
      <c r="C891" s="2"/>
      <c r="D891" s="2"/>
      <c r="E891" s="2"/>
      <c r="F891" s="2"/>
      <c r="G891" s="2"/>
      <c r="H891" s="2"/>
    </row>
    <row r="892" ht="12.75" customHeight="1">
      <c r="B892" s="2"/>
      <c r="C892" s="2"/>
      <c r="D892" s="2"/>
      <c r="E892" s="2"/>
      <c r="F892" s="2"/>
      <c r="G892" s="2"/>
      <c r="H892" s="2"/>
    </row>
    <row r="893" ht="12.75" customHeight="1">
      <c r="B893" s="2"/>
      <c r="C893" s="2"/>
      <c r="D893" s="2"/>
      <c r="E893" s="2"/>
      <c r="F893" s="2"/>
      <c r="G893" s="2"/>
      <c r="H893" s="2"/>
    </row>
    <row r="894" ht="12.75" customHeight="1">
      <c r="B894" s="2"/>
      <c r="C894" s="2"/>
      <c r="D894" s="2"/>
      <c r="E894" s="2"/>
      <c r="F894" s="2"/>
      <c r="G894" s="2"/>
      <c r="H894" s="2"/>
    </row>
    <row r="895" ht="12.75" customHeight="1">
      <c r="B895" s="2"/>
      <c r="C895" s="2"/>
      <c r="D895" s="2"/>
      <c r="E895" s="2"/>
      <c r="F895" s="2"/>
      <c r="G895" s="2"/>
      <c r="H895" s="2"/>
    </row>
    <row r="896" ht="12.75" customHeight="1">
      <c r="B896" s="2"/>
      <c r="C896" s="2"/>
      <c r="D896" s="2"/>
      <c r="E896" s="2"/>
      <c r="F896" s="2"/>
      <c r="G896" s="2"/>
      <c r="H896" s="2"/>
    </row>
    <row r="897" ht="12.75" customHeight="1">
      <c r="B897" s="2"/>
      <c r="C897" s="2"/>
      <c r="D897" s="2"/>
      <c r="E897" s="2"/>
      <c r="F897" s="2"/>
      <c r="G897" s="2"/>
      <c r="H897" s="2"/>
    </row>
    <row r="898" ht="12.75" customHeight="1">
      <c r="B898" s="2"/>
      <c r="C898" s="2"/>
      <c r="D898" s="2"/>
      <c r="E898" s="2"/>
      <c r="F898" s="2"/>
      <c r="G898" s="2"/>
      <c r="H898" s="2"/>
    </row>
    <row r="899" ht="12.75" customHeight="1">
      <c r="B899" s="2"/>
      <c r="C899" s="2"/>
      <c r="D899" s="2"/>
      <c r="E899" s="2"/>
      <c r="F899" s="2"/>
      <c r="G899" s="2"/>
      <c r="H899" s="2"/>
    </row>
    <row r="900" ht="12.75" customHeight="1">
      <c r="B900" s="2"/>
      <c r="C900" s="2"/>
      <c r="D900" s="2"/>
      <c r="E900" s="2"/>
      <c r="F900" s="2"/>
      <c r="G900" s="2"/>
      <c r="H900" s="2"/>
    </row>
    <row r="901" ht="12.75" customHeight="1">
      <c r="B901" s="2"/>
      <c r="C901" s="2"/>
      <c r="D901" s="2"/>
      <c r="E901" s="2"/>
      <c r="F901" s="2"/>
      <c r="G901" s="2"/>
      <c r="H901" s="2"/>
    </row>
    <row r="902" ht="12.75" customHeight="1">
      <c r="B902" s="2"/>
      <c r="C902" s="2"/>
      <c r="D902" s="2"/>
      <c r="E902" s="2"/>
      <c r="F902" s="2"/>
      <c r="G902" s="2"/>
      <c r="H902" s="2"/>
    </row>
    <row r="903" ht="12.75" customHeight="1">
      <c r="B903" s="2"/>
      <c r="C903" s="2"/>
      <c r="D903" s="2"/>
      <c r="E903" s="2"/>
      <c r="F903" s="2"/>
      <c r="G903" s="2"/>
      <c r="H903" s="2"/>
    </row>
    <row r="904" ht="12.75" customHeight="1">
      <c r="B904" s="2"/>
      <c r="C904" s="2"/>
      <c r="D904" s="2"/>
      <c r="E904" s="2"/>
      <c r="F904" s="2"/>
      <c r="G904" s="2"/>
      <c r="H904" s="2"/>
    </row>
    <row r="905" ht="12.75" customHeight="1">
      <c r="B905" s="2"/>
      <c r="C905" s="2"/>
      <c r="D905" s="2"/>
      <c r="E905" s="2"/>
      <c r="F905" s="2"/>
      <c r="G905" s="2"/>
      <c r="H905" s="2"/>
    </row>
    <row r="906" ht="12.75" customHeight="1">
      <c r="B906" s="2"/>
      <c r="C906" s="2"/>
      <c r="D906" s="2"/>
      <c r="E906" s="2"/>
      <c r="F906" s="2"/>
      <c r="G906" s="2"/>
      <c r="H906" s="2"/>
    </row>
    <row r="907" ht="12.75" customHeight="1">
      <c r="B907" s="2"/>
      <c r="C907" s="2"/>
      <c r="D907" s="2"/>
      <c r="E907" s="2"/>
      <c r="F907" s="2"/>
      <c r="G907" s="2"/>
      <c r="H907" s="2"/>
    </row>
    <row r="908" ht="12.75" customHeight="1">
      <c r="B908" s="2"/>
      <c r="C908" s="2"/>
      <c r="D908" s="2"/>
      <c r="E908" s="2"/>
      <c r="F908" s="2"/>
      <c r="G908" s="2"/>
      <c r="H908" s="2"/>
    </row>
    <row r="909" ht="12.75" customHeight="1">
      <c r="B909" s="2"/>
      <c r="C909" s="2"/>
      <c r="D909" s="2"/>
      <c r="E909" s="2"/>
      <c r="F909" s="2"/>
      <c r="G909" s="2"/>
      <c r="H909" s="2"/>
    </row>
    <row r="910" ht="12.75" customHeight="1">
      <c r="B910" s="2"/>
      <c r="C910" s="2"/>
      <c r="D910" s="2"/>
      <c r="E910" s="2"/>
      <c r="F910" s="2"/>
      <c r="G910" s="2"/>
      <c r="H910" s="2"/>
    </row>
    <row r="911" ht="12.75" customHeight="1">
      <c r="B911" s="2"/>
      <c r="C911" s="2"/>
      <c r="D911" s="2"/>
      <c r="E911" s="2"/>
      <c r="F911" s="2"/>
      <c r="G911" s="2"/>
      <c r="H911" s="2"/>
    </row>
    <row r="912" ht="12.75" customHeight="1">
      <c r="B912" s="2"/>
      <c r="C912" s="2"/>
      <c r="D912" s="2"/>
      <c r="E912" s="2"/>
      <c r="F912" s="2"/>
      <c r="G912" s="2"/>
      <c r="H912" s="2"/>
    </row>
    <row r="913" ht="12.75" customHeight="1">
      <c r="B913" s="2"/>
      <c r="C913" s="2"/>
      <c r="D913" s="2"/>
      <c r="E913" s="2"/>
      <c r="F913" s="2"/>
      <c r="G913" s="2"/>
      <c r="H913" s="2"/>
    </row>
    <row r="914" ht="12.75" customHeight="1">
      <c r="B914" s="2"/>
      <c r="C914" s="2"/>
      <c r="D914" s="2"/>
      <c r="E914" s="2"/>
      <c r="F914" s="2"/>
      <c r="G914" s="2"/>
      <c r="H914" s="2"/>
    </row>
    <row r="915" ht="12.75" customHeight="1">
      <c r="B915" s="2"/>
      <c r="C915" s="2"/>
      <c r="D915" s="2"/>
      <c r="E915" s="2"/>
      <c r="F915" s="2"/>
      <c r="G915" s="2"/>
      <c r="H915" s="2"/>
    </row>
    <row r="916" ht="12.75" customHeight="1">
      <c r="B916" s="2"/>
      <c r="C916" s="2"/>
      <c r="D916" s="2"/>
      <c r="E916" s="2"/>
      <c r="F916" s="2"/>
      <c r="G916" s="2"/>
      <c r="H916" s="2"/>
    </row>
    <row r="917" ht="12.75" customHeight="1">
      <c r="B917" s="2"/>
      <c r="C917" s="2"/>
      <c r="D917" s="2"/>
      <c r="E917" s="2"/>
      <c r="F917" s="2"/>
      <c r="G917" s="2"/>
      <c r="H917" s="2"/>
    </row>
    <row r="918" ht="12.75" customHeight="1">
      <c r="B918" s="2"/>
      <c r="C918" s="2"/>
      <c r="D918" s="2"/>
      <c r="E918" s="2"/>
      <c r="F918" s="2"/>
      <c r="G918" s="2"/>
      <c r="H918" s="2"/>
    </row>
    <row r="919" ht="12.75" customHeight="1">
      <c r="B919" s="2"/>
      <c r="C919" s="2"/>
      <c r="D919" s="2"/>
      <c r="E919" s="2"/>
      <c r="F919" s="2"/>
      <c r="G919" s="2"/>
      <c r="H919" s="2"/>
    </row>
    <row r="920" ht="12.75" customHeight="1">
      <c r="B920" s="2"/>
      <c r="C920" s="2"/>
      <c r="D920" s="2"/>
      <c r="E920" s="2"/>
      <c r="F920" s="2"/>
      <c r="G920" s="2"/>
      <c r="H920" s="2"/>
    </row>
    <row r="921" ht="12.75" customHeight="1">
      <c r="B921" s="2"/>
      <c r="C921" s="2"/>
      <c r="D921" s="2"/>
      <c r="E921" s="2"/>
      <c r="F921" s="2"/>
      <c r="G921" s="2"/>
      <c r="H921" s="2"/>
    </row>
    <row r="922" ht="12.75" customHeight="1">
      <c r="B922" s="2"/>
      <c r="C922" s="2"/>
      <c r="D922" s="2"/>
      <c r="E922" s="2"/>
      <c r="F922" s="2"/>
      <c r="G922" s="2"/>
      <c r="H922" s="2"/>
    </row>
    <row r="923" ht="12.75" customHeight="1">
      <c r="B923" s="2"/>
      <c r="C923" s="2"/>
      <c r="D923" s="2"/>
      <c r="E923" s="2"/>
      <c r="F923" s="2"/>
      <c r="G923" s="2"/>
      <c r="H923" s="2"/>
    </row>
    <row r="924" ht="12.75" customHeight="1">
      <c r="B924" s="2"/>
      <c r="C924" s="2"/>
      <c r="D924" s="2"/>
      <c r="E924" s="2"/>
      <c r="F924" s="2"/>
      <c r="G924" s="2"/>
      <c r="H924" s="2"/>
    </row>
    <row r="925" ht="12.75" customHeight="1">
      <c r="B925" s="2"/>
      <c r="C925" s="2"/>
      <c r="D925" s="2"/>
      <c r="E925" s="2"/>
      <c r="F925" s="2"/>
      <c r="G925" s="2"/>
      <c r="H925" s="2"/>
    </row>
    <row r="926" ht="12.75" customHeight="1">
      <c r="B926" s="2"/>
      <c r="C926" s="2"/>
      <c r="D926" s="2"/>
      <c r="E926" s="2"/>
      <c r="F926" s="2"/>
      <c r="G926" s="2"/>
      <c r="H926" s="2"/>
    </row>
    <row r="927" ht="12.75" customHeight="1">
      <c r="B927" s="2"/>
      <c r="C927" s="2"/>
      <c r="D927" s="2"/>
      <c r="E927" s="2"/>
      <c r="F927" s="2"/>
      <c r="G927" s="2"/>
      <c r="H927" s="2"/>
    </row>
    <row r="928" ht="12.75" customHeight="1">
      <c r="B928" s="2"/>
      <c r="C928" s="2"/>
      <c r="D928" s="2"/>
      <c r="E928" s="2"/>
      <c r="F928" s="2"/>
      <c r="G928" s="2"/>
      <c r="H928" s="2"/>
    </row>
    <row r="929" ht="12.75" customHeight="1">
      <c r="B929" s="2"/>
      <c r="C929" s="2"/>
      <c r="D929" s="2"/>
      <c r="E929" s="2"/>
      <c r="F929" s="2"/>
      <c r="G929" s="2"/>
      <c r="H929" s="2"/>
    </row>
    <row r="930" ht="12.75" customHeight="1">
      <c r="B930" s="2"/>
      <c r="C930" s="2"/>
      <c r="D930" s="2"/>
      <c r="E930" s="2"/>
      <c r="F930" s="2"/>
      <c r="G930" s="2"/>
      <c r="H930" s="2"/>
    </row>
    <row r="931" ht="12.75" customHeight="1">
      <c r="B931" s="2"/>
      <c r="C931" s="2"/>
      <c r="D931" s="2"/>
      <c r="E931" s="2"/>
      <c r="F931" s="2"/>
      <c r="G931" s="2"/>
      <c r="H931" s="2"/>
    </row>
    <row r="932" ht="12.75" customHeight="1">
      <c r="B932" s="2"/>
      <c r="C932" s="2"/>
      <c r="D932" s="2"/>
      <c r="E932" s="2"/>
      <c r="F932" s="2"/>
      <c r="G932" s="2"/>
      <c r="H932" s="2"/>
    </row>
    <row r="933" ht="12.75" customHeight="1">
      <c r="B933" s="2"/>
      <c r="C933" s="2"/>
      <c r="D933" s="2"/>
      <c r="E933" s="2"/>
      <c r="F933" s="2"/>
      <c r="G933" s="2"/>
      <c r="H933" s="2"/>
    </row>
    <row r="934" ht="12.75" customHeight="1">
      <c r="B934" s="2"/>
      <c r="C934" s="2"/>
      <c r="D934" s="2"/>
      <c r="E934" s="2"/>
      <c r="F934" s="2"/>
      <c r="G934" s="2"/>
      <c r="H934" s="2"/>
    </row>
    <row r="935" ht="12.75" customHeight="1">
      <c r="B935" s="2"/>
      <c r="C935" s="2"/>
      <c r="D935" s="2"/>
      <c r="E935" s="2"/>
      <c r="F935" s="2"/>
      <c r="G935" s="2"/>
      <c r="H935" s="2"/>
    </row>
    <row r="936" ht="12.75" customHeight="1">
      <c r="B936" s="2"/>
      <c r="C936" s="2"/>
      <c r="D936" s="2"/>
      <c r="E936" s="2"/>
      <c r="F936" s="2"/>
      <c r="G936" s="2"/>
      <c r="H936" s="2"/>
    </row>
    <row r="937" ht="12.75" customHeight="1">
      <c r="B937" s="2"/>
      <c r="C937" s="2"/>
      <c r="D937" s="2"/>
      <c r="E937" s="2"/>
      <c r="F937" s="2"/>
      <c r="G937" s="2"/>
      <c r="H937" s="2"/>
    </row>
    <row r="938" ht="12.75" customHeight="1">
      <c r="B938" s="2"/>
      <c r="C938" s="2"/>
      <c r="D938" s="2"/>
      <c r="E938" s="2"/>
      <c r="F938" s="2"/>
      <c r="G938" s="2"/>
      <c r="H938" s="2"/>
    </row>
    <row r="939" ht="12.75" customHeight="1">
      <c r="B939" s="2"/>
      <c r="C939" s="2"/>
      <c r="D939" s="2"/>
      <c r="E939" s="2"/>
      <c r="F939" s="2"/>
      <c r="G939" s="2"/>
      <c r="H939" s="2"/>
    </row>
    <row r="940" ht="12.75" customHeight="1">
      <c r="B940" s="2"/>
      <c r="C940" s="2"/>
      <c r="D940" s="2"/>
      <c r="E940" s="2"/>
      <c r="F940" s="2"/>
      <c r="G940" s="2"/>
      <c r="H940" s="2"/>
    </row>
    <row r="941" ht="12.75" customHeight="1">
      <c r="B941" s="2"/>
      <c r="C941" s="2"/>
      <c r="D941" s="2"/>
      <c r="E941" s="2"/>
      <c r="F941" s="2"/>
      <c r="G941" s="2"/>
      <c r="H941" s="2"/>
    </row>
    <row r="942" ht="12.75" customHeight="1">
      <c r="B942" s="2"/>
      <c r="C942" s="2"/>
      <c r="D942" s="2"/>
      <c r="E942" s="2"/>
      <c r="F942" s="2"/>
      <c r="G942" s="2"/>
      <c r="H942" s="2"/>
    </row>
    <row r="943" ht="12.75" customHeight="1">
      <c r="B943" s="2"/>
      <c r="C943" s="2"/>
      <c r="D943" s="2"/>
      <c r="E943" s="2"/>
      <c r="F943" s="2"/>
      <c r="G943" s="2"/>
      <c r="H943" s="2"/>
    </row>
    <row r="944" ht="12.75" customHeight="1">
      <c r="B944" s="2"/>
      <c r="C944" s="2"/>
      <c r="D944" s="2"/>
      <c r="E944" s="2"/>
      <c r="F944" s="2"/>
      <c r="G944" s="2"/>
      <c r="H944" s="2"/>
    </row>
    <row r="945" ht="12.75" customHeight="1">
      <c r="B945" s="2"/>
      <c r="C945" s="2"/>
      <c r="D945" s="2"/>
      <c r="E945" s="2"/>
      <c r="F945" s="2"/>
      <c r="G945" s="2"/>
      <c r="H945" s="2"/>
    </row>
    <row r="946" ht="12.75" customHeight="1">
      <c r="B946" s="2"/>
      <c r="C946" s="2"/>
      <c r="D946" s="2"/>
      <c r="E946" s="2"/>
      <c r="F946" s="2"/>
      <c r="G946" s="2"/>
      <c r="H946" s="2"/>
    </row>
    <row r="947" ht="12.75" customHeight="1">
      <c r="B947" s="2"/>
      <c r="C947" s="2"/>
      <c r="D947" s="2"/>
      <c r="E947" s="2"/>
      <c r="F947" s="2"/>
      <c r="G947" s="2"/>
      <c r="H947" s="2"/>
    </row>
    <row r="948" ht="12.75" customHeight="1">
      <c r="B948" s="2"/>
      <c r="C948" s="2"/>
      <c r="D948" s="2"/>
      <c r="E948" s="2"/>
      <c r="F948" s="2"/>
      <c r="G948" s="2"/>
      <c r="H948" s="2"/>
    </row>
    <row r="949" ht="12.75" customHeight="1">
      <c r="B949" s="2"/>
      <c r="C949" s="2"/>
      <c r="D949" s="2"/>
      <c r="E949" s="2"/>
      <c r="F949" s="2"/>
      <c r="G949" s="2"/>
      <c r="H949" s="2"/>
    </row>
    <row r="950" ht="12.75" customHeight="1">
      <c r="B950" s="2"/>
      <c r="C950" s="2"/>
      <c r="D950" s="2"/>
      <c r="E950" s="2"/>
      <c r="F950" s="2"/>
      <c r="G950" s="2"/>
      <c r="H950" s="2"/>
    </row>
    <row r="951" ht="12.75" customHeight="1">
      <c r="B951" s="2"/>
      <c r="C951" s="2"/>
      <c r="D951" s="2"/>
      <c r="E951" s="2"/>
      <c r="F951" s="2"/>
      <c r="G951" s="2"/>
      <c r="H951" s="2"/>
    </row>
    <row r="952" ht="12.75" customHeight="1">
      <c r="B952" s="2"/>
      <c r="C952" s="2"/>
      <c r="D952" s="2"/>
      <c r="E952" s="2"/>
      <c r="F952" s="2"/>
      <c r="G952" s="2"/>
      <c r="H952" s="2"/>
    </row>
    <row r="953" ht="12.75" customHeight="1">
      <c r="B953" s="2"/>
      <c r="C953" s="2"/>
      <c r="D953" s="2"/>
      <c r="E953" s="2"/>
      <c r="F953" s="2"/>
      <c r="G953" s="2"/>
      <c r="H953" s="2"/>
    </row>
    <row r="954" ht="12.75" customHeight="1">
      <c r="B954" s="2"/>
      <c r="C954" s="2"/>
      <c r="D954" s="2"/>
      <c r="E954" s="2"/>
      <c r="F954" s="2"/>
      <c r="G954" s="2"/>
      <c r="H954" s="2"/>
    </row>
    <row r="955" ht="12.75" customHeight="1">
      <c r="B955" s="2"/>
      <c r="C955" s="2"/>
      <c r="D955" s="2"/>
      <c r="E955" s="2"/>
      <c r="F955" s="2"/>
      <c r="G955" s="2"/>
      <c r="H955" s="2"/>
    </row>
    <row r="956" ht="12.75" customHeight="1">
      <c r="B956" s="2"/>
      <c r="C956" s="2"/>
      <c r="D956" s="2"/>
      <c r="E956" s="2"/>
      <c r="F956" s="2"/>
      <c r="G956" s="2"/>
      <c r="H956" s="2"/>
    </row>
    <row r="957" ht="12.75" customHeight="1">
      <c r="B957" s="2"/>
      <c r="C957" s="2"/>
      <c r="D957" s="2"/>
      <c r="E957" s="2"/>
      <c r="F957" s="2"/>
      <c r="G957" s="2"/>
      <c r="H957" s="2"/>
    </row>
    <row r="958" ht="12.75" customHeight="1">
      <c r="B958" s="2"/>
      <c r="C958" s="2"/>
      <c r="D958" s="2"/>
      <c r="E958" s="2"/>
      <c r="F958" s="2"/>
      <c r="G958" s="2"/>
      <c r="H958" s="2"/>
    </row>
    <row r="959" ht="12.75" customHeight="1">
      <c r="B959" s="2"/>
      <c r="C959" s="2"/>
      <c r="D959" s="2"/>
      <c r="E959" s="2"/>
      <c r="F959" s="2"/>
      <c r="G959" s="2"/>
      <c r="H959" s="2"/>
    </row>
    <row r="960" ht="12.75" customHeight="1">
      <c r="B960" s="2"/>
      <c r="C960" s="2"/>
      <c r="D960" s="2"/>
      <c r="E960" s="2"/>
      <c r="F960" s="2"/>
      <c r="G960" s="2"/>
      <c r="H960" s="2"/>
    </row>
    <row r="961" ht="12.75" customHeight="1">
      <c r="B961" s="2"/>
      <c r="C961" s="2"/>
      <c r="D961" s="2"/>
      <c r="E961" s="2"/>
      <c r="F961" s="2"/>
      <c r="G961" s="2"/>
      <c r="H961" s="2"/>
    </row>
    <row r="962" ht="12.75" customHeight="1">
      <c r="B962" s="2"/>
      <c r="C962" s="2"/>
      <c r="D962" s="2"/>
      <c r="E962" s="2"/>
      <c r="F962" s="2"/>
      <c r="G962" s="2"/>
      <c r="H962" s="2"/>
    </row>
    <row r="963" ht="12.75" customHeight="1">
      <c r="B963" s="2"/>
      <c r="C963" s="2"/>
      <c r="D963" s="2"/>
      <c r="E963" s="2"/>
      <c r="F963" s="2"/>
      <c r="G963" s="2"/>
      <c r="H963" s="2"/>
    </row>
    <row r="964" ht="12.75" customHeight="1">
      <c r="B964" s="2"/>
      <c r="C964" s="2"/>
      <c r="D964" s="2"/>
      <c r="E964" s="2"/>
      <c r="F964" s="2"/>
      <c r="G964" s="2"/>
      <c r="H964" s="2"/>
    </row>
    <row r="965" ht="12.75" customHeight="1">
      <c r="B965" s="2"/>
      <c r="C965" s="2"/>
      <c r="D965" s="2"/>
      <c r="E965" s="2"/>
      <c r="F965" s="2"/>
      <c r="G965" s="2"/>
      <c r="H965" s="2"/>
    </row>
    <row r="966" ht="12.75" customHeight="1">
      <c r="B966" s="2"/>
      <c r="C966" s="2"/>
      <c r="D966" s="2"/>
      <c r="E966" s="2"/>
      <c r="F966" s="2"/>
      <c r="G966" s="2"/>
      <c r="H966" s="2"/>
    </row>
    <row r="967" ht="12.75" customHeight="1">
      <c r="B967" s="2"/>
      <c r="C967" s="2"/>
      <c r="D967" s="2"/>
      <c r="E967" s="2"/>
      <c r="F967" s="2"/>
      <c r="G967" s="2"/>
      <c r="H967" s="2"/>
    </row>
    <row r="968" ht="12.75" customHeight="1">
      <c r="B968" s="2"/>
      <c r="C968" s="2"/>
      <c r="D968" s="2"/>
      <c r="E968" s="2"/>
      <c r="F968" s="2"/>
      <c r="G968" s="2"/>
      <c r="H968" s="2"/>
    </row>
    <row r="969" ht="12.75" customHeight="1">
      <c r="B969" s="2"/>
      <c r="C969" s="2"/>
      <c r="D969" s="2"/>
      <c r="E969" s="2"/>
      <c r="F969" s="2"/>
      <c r="G969" s="2"/>
      <c r="H969" s="2"/>
    </row>
    <row r="970" ht="12.75" customHeight="1">
      <c r="B970" s="2"/>
      <c r="C970" s="2"/>
      <c r="D970" s="2"/>
      <c r="E970" s="2"/>
      <c r="F970" s="2"/>
      <c r="G970" s="2"/>
      <c r="H970" s="2"/>
    </row>
    <row r="971" ht="12.75" customHeight="1">
      <c r="B971" s="2"/>
      <c r="C971" s="2"/>
      <c r="D971" s="2"/>
      <c r="E971" s="2"/>
      <c r="F971" s="2"/>
      <c r="G971" s="2"/>
      <c r="H971" s="2"/>
    </row>
    <row r="972" ht="12.75" customHeight="1">
      <c r="B972" s="2"/>
      <c r="C972" s="2"/>
      <c r="D972" s="2"/>
      <c r="E972" s="2"/>
      <c r="F972" s="2"/>
      <c r="G972" s="2"/>
      <c r="H972" s="2"/>
    </row>
    <row r="973" ht="12.75" customHeight="1">
      <c r="B973" s="2"/>
      <c r="C973" s="2"/>
      <c r="D973" s="2"/>
      <c r="E973" s="2"/>
      <c r="F973" s="2"/>
      <c r="G973" s="2"/>
      <c r="H973" s="2"/>
    </row>
    <row r="974" ht="12.75" customHeight="1">
      <c r="B974" s="2"/>
      <c r="C974" s="2"/>
      <c r="D974" s="2"/>
      <c r="E974" s="2"/>
      <c r="F974" s="2"/>
      <c r="G974" s="2"/>
      <c r="H974" s="2"/>
    </row>
    <row r="975" ht="12.75" customHeight="1">
      <c r="B975" s="2"/>
      <c r="C975" s="2"/>
      <c r="D975" s="2"/>
      <c r="E975" s="2"/>
      <c r="F975" s="2"/>
      <c r="G975" s="2"/>
      <c r="H975" s="2"/>
    </row>
    <row r="976" ht="12.75" customHeight="1">
      <c r="B976" s="2"/>
      <c r="C976" s="2"/>
      <c r="D976" s="2"/>
      <c r="E976" s="2"/>
      <c r="F976" s="2"/>
      <c r="G976" s="2"/>
      <c r="H976" s="2"/>
    </row>
    <row r="977" ht="12.75" customHeight="1">
      <c r="B977" s="2"/>
      <c r="C977" s="2"/>
      <c r="D977" s="2"/>
      <c r="E977" s="2"/>
      <c r="F977" s="2"/>
      <c r="G977" s="2"/>
      <c r="H977" s="2"/>
    </row>
    <row r="978" ht="12.75" customHeight="1">
      <c r="B978" s="2"/>
      <c r="C978" s="2"/>
      <c r="D978" s="2"/>
      <c r="E978" s="2"/>
      <c r="F978" s="2"/>
      <c r="G978" s="2"/>
      <c r="H978" s="2"/>
    </row>
    <row r="979" ht="12.75" customHeight="1">
      <c r="B979" s="2"/>
      <c r="C979" s="2"/>
      <c r="D979" s="2"/>
      <c r="E979" s="2"/>
      <c r="F979" s="2"/>
      <c r="G979" s="2"/>
      <c r="H979" s="2"/>
    </row>
    <row r="980" ht="12.75" customHeight="1">
      <c r="B980" s="2"/>
      <c r="C980" s="2"/>
      <c r="D980" s="2"/>
      <c r="E980" s="2"/>
      <c r="F980" s="2"/>
      <c r="G980" s="2"/>
      <c r="H980" s="2"/>
    </row>
    <row r="981" ht="12.75" customHeight="1">
      <c r="B981" s="2"/>
      <c r="C981" s="2"/>
      <c r="D981" s="2"/>
      <c r="E981" s="2"/>
      <c r="F981" s="2"/>
      <c r="G981" s="2"/>
      <c r="H981" s="2"/>
    </row>
    <row r="982" ht="12.75" customHeight="1">
      <c r="B982" s="2"/>
      <c r="C982" s="2"/>
      <c r="D982" s="2"/>
      <c r="E982" s="2"/>
      <c r="F982" s="2"/>
      <c r="G982" s="2"/>
      <c r="H982" s="2"/>
    </row>
    <row r="983" ht="12.75" customHeight="1">
      <c r="B983" s="2"/>
      <c r="C983" s="2"/>
      <c r="D983" s="2"/>
      <c r="E983" s="2"/>
      <c r="F983" s="2"/>
      <c r="G983" s="2"/>
      <c r="H983" s="2"/>
    </row>
    <row r="984" ht="12.75" customHeight="1">
      <c r="B984" s="2"/>
      <c r="C984" s="2"/>
      <c r="D984" s="2"/>
      <c r="E984" s="2"/>
      <c r="F984" s="2"/>
      <c r="G984" s="2"/>
      <c r="H984" s="2"/>
    </row>
    <row r="985" ht="12.75" customHeight="1">
      <c r="B985" s="2"/>
      <c r="C985" s="2"/>
      <c r="D985" s="2"/>
      <c r="E985" s="2"/>
      <c r="F985" s="2"/>
      <c r="G985" s="2"/>
      <c r="H985" s="2"/>
    </row>
    <row r="986" ht="12.75" customHeight="1">
      <c r="B986" s="2"/>
      <c r="C986" s="2"/>
      <c r="D986" s="2"/>
      <c r="E986" s="2"/>
      <c r="F986" s="2"/>
      <c r="G986" s="2"/>
      <c r="H986" s="2"/>
    </row>
    <row r="987" ht="12.75" customHeight="1">
      <c r="B987" s="2"/>
      <c r="C987" s="2"/>
      <c r="D987" s="2"/>
      <c r="E987" s="2"/>
      <c r="F987" s="2"/>
      <c r="G987" s="2"/>
      <c r="H987" s="2"/>
    </row>
    <row r="988" ht="12.75" customHeight="1">
      <c r="B988" s="2"/>
      <c r="C988" s="2"/>
      <c r="D988" s="2"/>
      <c r="E988" s="2"/>
      <c r="F988" s="2"/>
      <c r="G988" s="2"/>
      <c r="H988" s="2"/>
    </row>
    <row r="989" ht="12.75" customHeight="1">
      <c r="B989" s="2"/>
      <c r="C989" s="2"/>
      <c r="D989" s="2"/>
      <c r="E989" s="2"/>
      <c r="F989" s="2"/>
      <c r="G989" s="2"/>
      <c r="H989" s="2"/>
    </row>
    <row r="990" ht="12.75" customHeight="1">
      <c r="B990" s="2"/>
      <c r="C990" s="2"/>
      <c r="D990" s="2"/>
      <c r="E990" s="2"/>
      <c r="F990" s="2"/>
      <c r="G990" s="2"/>
      <c r="H990" s="2"/>
    </row>
    <row r="991" ht="12.75" customHeight="1">
      <c r="B991" s="2"/>
      <c r="C991" s="2"/>
      <c r="D991" s="2"/>
      <c r="E991" s="2"/>
      <c r="F991" s="2"/>
      <c r="G991" s="2"/>
      <c r="H991" s="2"/>
    </row>
    <row r="992" ht="12.75" customHeight="1">
      <c r="B992" s="2"/>
      <c r="C992" s="2"/>
      <c r="D992" s="2"/>
      <c r="E992" s="2"/>
      <c r="F992" s="2"/>
      <c r="G992" s="2"/>
      <c r="H992" s="2"/>
    </row>
    <row r="993" ht="12.75" customHeight="1">
      <c r="B993" s="2"/>
      <c r="C993" s="2"/>
      <c r="D993" s="2"/>
      <c r="E993" s="2"/>
      <c r="F993" s="2"/>
      <c r="G993" s="2"/>
      <c r="H993" s="2"/>
    </row>
    <row r="994" ht="12.75" customHeight="1">
      <c r="B994" s="2"/>
      <c r="C994" s="2"/>
      <c r="D994" s="2"/>
      <c r="E994" s="2"/>
      <c r="F994" s="2"/>
      <c r="G994" s="2"/>
      <c r="H994" s="2"/>
    </row>
    <row r="995" ht="12.75" customHeight="1">
      <c r="B995" s="2"/>
      <c r="C995" s="2"/>
      <c r="D995" s="2"/>
      <c r="E995" s="2"/>
      <c r="F995" s="2"/>
      <c r="G995" s="2"/>
      <c r="H995" s="2"/>
    </row>
    <row r="996" ht="12.75" customHeight="1">
      <c r="B996" s="2"/>
      <c r="C996" s="2"/>
      <c r="D996" s="2"/>
      <c r="E996" s="2"/>
      <c r="F996" s="2"/>
      <c r="G996" s="2"/>
      <c r="H996" s="2"/>
    </row>
    <row r="997" ht="12.75" customHeight="1">
      <c r="B997" s="2"/>
      <c r="C997" s="2"/>
      <c r="D997" s="2"/>
      <c r="E997" s="2"/>
      <c r="F997" s="2"/>
      <c r="G997" s="2"/>
      <c r="H997" s="2"/>
    </row>
    <row r="998" ht="12.75" customHeight="1">
      <c r="B998" s="2"/>
      <c r="C998" s="2"/>
      <c r="D998" s="2"/>
      <c r="E998" s="2"/>
      <c r="F998" s="2"/>
      <c r="G998" s="2"/>
      <c r="H998" s="2"/>
    </row>
    <row r="999" ht="12.75" customHeight="1">
      <c r="B999" s="2"/>
      <c r="C999" s="2"/>
      <c r="D999" s="2"/>
      <c r="E999" s="2"/>
      <c r="F999" s="2"/>
      <c r="G999" s="2"/>
      <c r="H999" s="2"/>
    </row>
    <row r="1000" ht="12.75" customHeight="1">
      <c r="B1000" s="2"/>
      <c r="C1000" s="2"/>
      <c r="D1000" s="2"/>
      <c r="E1000" s="2"/>
      <c r="F1000" s="2"/>
      <c r="G1000" s="2"/>
      <c r="H1000" s="2"/>
    </row>
  </sheetData>
  <mergeCells count="9">
    <mergeCell ref="V31:W31"/>
    <mergeCell ref="V32:W32"/>
    <mergeCell ref="O5:R5"/>
    <mergeCell ref="Z5:AC5"/>
    <mergeCell ref="O6:R6"/>
    <mergeCell ref="Z6:AB6"/>
    <mergeCell ref="O7:R7"/>
    <mergeCell ref="Z7:AC7"/>
    <mergeCell ref="V30:W30"/>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6.63"/>
    <col customWidth="1" min="2" max="2" width="13.88"/>
    <col customWidth="1" min="3" max="151" width="6.0"/>
    <col customWidth="1" min="152" max="152" width="6.13"/>
    <col customWidth="1" min="153" max="158" width="6.0"/>
    <col customWidth="1" min="159" max="172" width="6.63"/>
  </cols>
  <sheetData>
    <row r="1" ht="12.75" customHeight="1">
      <c r="A1" s="15" t="s">
        <v>26</v>
      </c>
      <c r="B1" s="43">
        <v>55.0</v>
      </c>
      <c r="C1" s="2" t="s">
        <v>38</v>
      </c>
      <c r="AT1" s="2" t="s">
        <v>39</v>
      </c>
      <c r="BJ1" s="2" t="s">
        <v>40</v>
      </c>
      <c r="BY1" s="2" t="s">
        <v>41</v>
      </c>
      <c r="CM1" s="2" t="s">
        <v>42</v>
      </c>
      <c r="DA1" s="2" t="s">
        <v>43</v>
      </c>
      <c r="DN1" s="2" t="s">
        <v>44</v>
      </c>
      <c r="EA1" s="2" t="s">
        <v>45</v>
      </c>
    </row>
    <row r="2" ht="12.75" customHeight="1">
      <c r="A2" s="15" t="s">
        <v>37</v>
      </c>
      <c r="B2" s="43">
        <v>8.0</v>
      </c>
      <c r="C2" s="48" t="s">
        <v>46</v>
      </c>
      <c r="D2" s="48" t="s">
        <v>46</v>
      </c>
      <c r="E2" s="48" t="s">
        <v>46</v>
      </c>
      <c r="F2" s="48" t="s">
        <v>46</v>
      </c>
      <c r="G2" s="48" t="s">
        <v>46</v>
      </c>
      <c r="H2" s="48" t="s">
        <v>46</v>
      </c>
      <c r="I2" s="48" t="s">
        <v>46</v>
      </c>
      <c r="J2" s="48" t="s">
        <v>46</v>
      </c>
      <c r="K2" s="48" t="s">
        <v>46</v>
      </c>
      <c r="L2" s="48" t="s">
        <v>46</v>
      </c>
      <c r="M2" s="48" t="s">
        <v>46</v>
      </c>
      <c r="N2" s="48" t="s">
        <v>46</v>
      </c>
      <c r="P2" s="48" t="s">
        <v>46</v>
      </c>
      <c r="Q2" s="48" t="s">
        <v>46</v>
      </c>
      <c r="R2" s="48" t="s">
        <v>46</v>
      </c>
      <c r="T2" s="48" t="s">
        <v>46</v>
      </c>
      <c r="U2" s="48" t="s">
        <v>46</v>
      </c>
      <c r="V2" s="48" t="s">
        <v>46</v>
      </c>
      <c r="X2" s="48" t="s">
        <v>46</v>
      </c>
      <c r="Z2" s="48" t="s">
        <v>46</v>
      </c>
      <c r="AA2" s="48" t="s">
        <v>46</v>
      </c>
      <c r="AC2" s="49" t="s">
        <v>47</v>
      </c>
      <c r="AD2" s="49" t="s">
        <v>47</v>
      </c>
      <c r="AE2" s="49" t="s">
        <v>47</v>
      </c>
      <c r="AF2" s="49" t="s">
        <v>47</v>
      </c>
      <c r="AH2" s="49" t="s">
        <v>47</v>
      </c>
      <c r="AI2" s="49" t="s">
        <v>47</v>
      </c>
      <c r="AJ2" s="49" t="s">
        <v>47</v>
      </c>
      <c r="AK2" s="49" t="s">
        <v>47</v>
      </c>
      <c r="AL2" s="49" t="s">
        <v>47</v>
      </c>
      <c r="AM2" s="49" t="s">
        <v>47</v>
      </c>
      <c r="AN2" s="50" t="s">
        <v>48</v>
      </c>
      <c r="AO2" s="50" t="s">
        <v>48</v>
      </c>
      <c r="AQ2" s="49" t="s">
        <v>47</v>
      </c>
      <c r="AR2" s="49" t="s">
        <v>47</v>
      </c>
      <c r="AS2" s="49" t="s">
        <v>47</v>
      </c>
      <c r="AT2" s="50" t="s">
        <v>48</v>
      </c>
      <c r="AU2" s="50" t="s">
        <v>48</v>
      </c>
      <c r="AV2" s="50" t="s">
        <v>48</v>
      </c>
      <c r="AW2" s="50" t="s">
        <v>48</v>
      </c>
      <c r="AX2" s="50" t="s">
        <v>48</v>
      </c>
      <c r="AY2" s="50" t="s">
        <v>48</v>
      </c>
      <c r="AZ2" s="50" t="s">
        <v>48</v>
      </c>
      <c r="BA2" s="50" t="s">
        <v>48</v>
      </c>
      <c r="BB2" s="50" t="s">
        <v>48</v>
      </c>
      <c r="BD2" s="50" t="s">
        <v>48</v>
      </c>
      <c r="BE2" s="50" t="s">
        <v>48</v>
      </c>
      <c r="BF2" s="50" t="s">
        <v>48</v>
      </c>
      <c r="BG2" s="50" t="s">
        <v>48</v>
      </c>
      <c r="BH2" s="50" t="s">
        <v>48</v>
      </c>
      <c r="BJ2" s="50" t="s">
        <v>48</v>
      </c>
      <c r="BK2" s="50" t="s">
        <v>48</v>
      </c>
      <c r="BL2" s="50" t="s">
        <v>48</v>
      </c>
      <c r="BN2" s="50" t="s">
        <v>48</v>
      </c>
      <c r="BP2" s="50" t="s">
        <v>48</v>
      </c>
      <c r="BQ2" s="50" t="s">
        <v>48</v>
      </c>
      <c r="BR2" s="50" t="s">
        <v>48</v>
      </c>
      <c r="BS2" s="50" t="s">
        <v>48</v>
      </c>
      <c r="BT2" s="50" t="s">
        <v>48</v>
      </c>
      <c r="BV2" s="50" t="s">
        <v>48</v>
      </c>
      <c r="BW2" s="50" t="s">
        <v>48</v>
      </c>
      <c r="BX2" s="50" t="s">
        <v>48</v>
      </c>
      <c r="BY2" s="50" t="s">
        <v>48</v>
      </c>
      <c r="BZ2" s="50" t="s">
        <v>48</v>
      </c>
      <c r="CA2" s="50" t="s">
        <v>48</v>
      </c>
      <c r="CB2" s="50" t="s">
        <v>48</v>
      </c>
      <c r="CC2" s="50" t="s">
        <v>48</v>
      </c>
      <c r="CD2" s="50" t="s">
        <v>48</v>
      </c>
      <c r="CE2" s="50" t="s">
        <v>48</v>
      </c>
      <c r="CF2" s="50" t="s">
        <v>48</v>
      </c>
      <c r="CH2" s="50" t="s">
        <v>48</v>
      </c>
      <c r="CI2" s="50" t="s">
        <v>48</v>
      </c>
      <c r="CJ2" s="50" t="s">
        <v>48</v>
      </c>
      <c r="CK2" s="50" t="s">
        <v>48</v>
      </c>
      <c r="CL2" s="50" t="s">
        <v>48</v>
      </c>
      <c r="CM2" s="50" t="s">
        <v>48</v>
      </c>
      <c r="CN2" s="50" t="s">
        <v>48</v>
      </c>
      <c r="CP2" s="50" t="s">
        <v>48</v>
      </c>
      <c r="CQ2" s="50" t="s">
        <v>48</v>
      </c>
      <c r="CR2" s="50" t="s">
        <v>48</v>
      </c>
      <c r="CS2" s="50" t="s">
        <v>48</v>
      </c>
      <c r="CT2" s="50" t="s">
        <v>48</v>
      </c>
      <c r="CU2" s="50" t="s">
        <v>48</v>
      </c>
      <c r="CV2" s="50" t="s">
        <v>48</v>
      </c>
      <c r="CW2" s="50" t="s">
        <v>48</v>
      </c>
      <c r="CX2" s="50" t="s">
        <v>48</v>
      </c>
      <c r="CY2" s="51" t="s">
        <v>49</v>
      </c>
      <c r="CZ2" s="50" t="s">
        <v>48</v>
      </c>
      <c r="DA2" s="50" t="s">
        <v>48</v>
      </c>
      <c r="DB2" s="49" t="s">
        <v>47</v>
      </c>
      <c r="DC2" s="50" t="s">
        <v>48</v>
      </c>
      <c r="DD2" s="49" t="s">
        <v>47</v>
      </c>
      <c r="DE2" s="50" t="s">
        <v>48</v>
      </c>
      <c r="DF2" s="51" t="s">
        <v>49</v>
      </c>
      <c r="DG2" s="50" t="s">
        <v>48</v>
      </c>
      <c r="DH2" s="50" t="s">
        <v>48</v>
      </c>
      <c r="DI2" s="52" t="s">
        <v>50</v>
      </c>
      <c r="DJ2" s="50" t="s">
        <v>48</v>
      </c>
      <c r="DK2" s="50" t="s">
        <v>48</v>
      </c>
      <c r="DL2" s="53" t="s">
        <v>51</v>
      </c>
      <c r="DM2" s="50" t="s">
        <v>48</v>
      </c>
      <c r="DN2" s="51" t="s">
        <v>49</v>
      </c>
      <c r="DO2" s="49" t="s">
        <v>47</v>
      </c>
      <c r="DP2" s="49" t="s">
        <v>47</v>
      </c>
      <c r="DQ2" s="49" t="s">
        <v>47</v>
      </c>
      <c r="DR2" s="49" t="s">
        <v>47</v>
      </c>
      <c r="DS2" s="51" t="s">
        <v>49</v>
      </c>
      <c r="DT2" s="50" t="s">
        <v>48</v>
      </c>
      <c r="DU2" s="50" t="s">
        <v>48</v>
      </c>
      <c r="DV2" s="50" t="s">
        <v>48</v>
      </c>
      <c r="DW2" s="49" t="s">
        <v>47</v>
      </c>
      <c r="DX2" s="50" t="s">
        <v>48</v>
      </c>
      <c r="DY2" s="50" t="s">
        <v>48</v>
      </c>
      <c r="DZ2" s="50" t="s">
        <v>48</v>
      </c>
      <c r="EA2" s="49" t="s">
        <v>47</v>
      </c>
      <c r="EC2" s="49" t="s">
        <v>47</v>
      </c>
      <c r="ED2" s="49" t="s">
        <v>47</v>
      </c>
      <c r="EE2" s="49" t="s">
        <v>47</v>
      </c>
      <c r="EF2" s="49" t="s">
        <v>47</v>
      </c>
      <c r="EG2" s="49" t="s">
        <v>47</v>
      </c>
      <c r="EH2" s="49" t="s">
        <v>47</v>
      </c>
      <c r="EI2" s="49" t="s">
        <v>47</v>
      </c>
      <c r="EJ2" s="2"/>
      <c r="EK2" s="49" t="s">
        <v>47</v>
      </c>
      <c r="EL2" s="49" t="s">
        <v>47</v>
      </c>
      <c r="EM2" s="49" t="s">
        <v>47</v>
      </c>
      <c r="EN2" s="49" t="s">
        <v>47</v>
      </c>
      <c r="EO2" s="49" t="s">
        <v>47</v>
      </c>
      <c r="EP2" s="49" t="s">
        <v>47</v>
      </c>
      <c r="EQ2" s="51" t="s">
        <v>49</v>
      </c>
      <c r="ER2" s="51" t="s">
        <v>49</v>
      </c>
      <c r="ES2" s="51" t="s">
        <v>49</v>
      </c>
      <c r="ET2" s="51" t="s">
        <v>49</v>
      </c>
      <c r="EU2" s="51" t="s">
        <v>49</v>
      </c>
      <c r="EV2" s="51" t="s">
        <v>49</v>
      </c>
    </row>
    <row r="3" ht="12.75" customHeight="1">
      <c r="A3" s="15" t="s">
        <v>36</v>
      </c>
      <c r="B3" s="43">
        <f>ROUND(IF(B2&lt;10,AVERAGE(B1/(1.0278-0.0278*B2),B1*B2^0.1),AVERAGE(B1*(1+0.0333*B2),B1*B2^0.1)),1)</f>
        <v>68</v>
      </c>
      <c r="C3" s="4">
        <v>43914.0</v>
      </c>
      <c r="D3" s="4">
        <v>43918.0</v>
      </c>
      <c r="E3" s="4">
        <v>43921.0</v>
      </c>
      <c r="F3" s="4">
        <v>43924.0</v>
      </c>
      <c r="G3" s="4">
        <v>43927.0</v>
      </c>
      <c r="H3" s="4">
        <v>43929.0</v>
      </c>
      <c r="I3" s="4">
        <v>43933.0</v>
      </c>
      <c r="J3" s="4">
        <v>43935.0</v>
      </c>
      <c r="K3" s="4">
        <v>43940.0</v>
      </c>
      <c r="L3" s="4">
        <v>43952.0</v>
      </c>
      <c r="M3" s="4">
        <v>43956.0</v>
      </c>
      <c r="N3" s="4">
        <v>43961.0</v>
      </c>
      <c r="O3" s="4"/>
      <c r="P3" s="4">
        <v>43990.0</v>
      </c>
      <c r="Q3" s="4">
        <v>43997.0</v>
      </c>
      <c r="R3" s="4">
        <v>44007.0</v>
      </c>
      <c r="S3" s="4"/>
      <c r="T3" s="4">
        <v>44139.0</v>
      </c>
      <c r="U3" s="4">
        <v>44144.0</v>
      </c>
      <c r="V3" s="4">
        <v>44151.0</v>
      </c>
      <c r="W3" s="4"/>
      <c r="X3" s="4">
        <v>44198.0</v>
      </c>
      <c r="Y3" s="4"/>
      <c r="Z3" s="4">
        <v>44427.0</v>
      </c>
      <c r="AA3" s="4">
        <v>44432.0</v>
      </c>
      <c r="AB3" s="4"/>
      <c r="AC3" s="4">
        <v>44457.0</v>
      </c>
      <c r="AD3" s="4">
        <v>44461.0</v>
      </c>
      <c r="AE3" s="4">
        <v>44470.0</v>
      </c>
      <c r="AF3" s="4">
        <v>44476.0</v>
      </c>
      <c r="AG3" s="4"/>
      <c r="AH3" s="4">
        <v>44564.0</v>
      </c>
      <c r="AI3" s="4">
        <v>44572.0</v>
      </c>
      <c r="AJ3" s="4">
        <v>44578.0</v>
      </c>
      <c r="AK3" s="4">
        <v>44585.0</v>
      </c>
      <c r="AL3" s="4">
        <v>44592.0</v>
      </c>
      <c r="AM3" s="4">
        <v>44599.0</v>
      </c>
      <c r="AN3" s="4">
        <v>44606.0</v>
      </c>
      <c r="AO3" s="4">
        <v>44613.0</v>
      </c>
      <c r="AP3" s="4"/>
      <c r="AQ3" s="4">
        <v>44679.0</v>
      </c>
      <c r="AR3" s="4">
        <v>44687.0</v>
      </c>
      <c r="AS3" s="4">
        <v>44690.0</v>
      </c>
      <c r="AT3" s="4">
        <v>44692.0</v>
      </c>
      <c r="AU3" s="4">
        <v>44694.0</v>
      </c>
      <c r="AV3" s="4">
        <v>44697.0</v>
      </c>
      <c r="AW3" s="4">
        <v>44704.0</v>
      </c>
      <c r="AX3" s="4">
        <v>44711.0</v>
      </c>
      <c r="AY3" s="4">
        <v>44718.0</v>
      </c>
      <c r="AZ3" s="4">
        <v>44725.0</v>
      </c>
      <c r="BA3" s="4">
        <v>44732.0</v>
      </c>
      <c r="BB3" s="4">
        <v>44739.0</v>
      </c>
      <c r="BC3" s="4"/>
      <c r="BD3" s="4">
        <v>44767.0</v>
      </c>
      <c r="BE3" s="4">
        <v>44774.0</v>
      </c>
      <c r="BF3" s="4">
        <v>44781.0</v>
      </c>
      <c r="BG3" s="4">
        <v>44788.0</v>
      </c>
      <c r="BH3" s="4">
        <v>44795.0</v>
      </c>
      <c r="BI3" s="4"/>
      <c r="BJ3" s="4">
        <v>44839.0</v>
      </c>
      <c r="BK3" s="4">
        <v>44844.0</v>
      </c>
      <c r="BL3" s="4">
        <v>44851.0</v>
      </c>
      <c r="BM3" s="4"/>
      <c r="BN3" s="4">
        <v>44900.0</v>
      </c>
      <c r="BO3" s="4"/>
      <c r="BP3" s="4">
        <v>44928.0</v>
      </c>
      <c r="BQ3" s="4">
        <v>44935.0</v>
      </c>
      <c r="BR3" s="4">
        <v>44944.0</v>
      </c>
      <c r="BS3" s="4">
        <v>44963.0</v>
      </c>
      <c r="BT3" s="4">
        <v>44970.0</v>
      </c>
      <c r="BU3" s="4">
        <v>44977.0</v>
      </c>
      <c r="BV3" s="4">
        <v>44984.0</v>
      </c>
      <c r="BW3" s="4">
        <v>44991.0</v>
      </c>
      <c r="BX3" s="4">
        <v>44998.0</v>
      </c>
      <c r="BY3" s="4">
        <v>45005.0</v>
      </c>
      <c r="BZ3" s="4">
        <v>45012.0</v>
      </c>
      <c r="CA3" s="4">
        <v>45019.0</v>
      </c>
      <c r="CB3" s="4">
        <v>45026.0</v>
      </c>
      <c r="CC3" s="4">
        <v>45029.0</v>
      </c>
      <c r="CD3" s="4">
        <v>45033.0</v>
      </c>
      <c r="CE3" s="4">
        <v>45040.0</v>
      </c>
      <c r="CF3" s="4">
        <v>45047.0</v>
      </c>
      <c r="CG3" s="4"/>
      <c r="CH3" s="4">
        <v>45103.0</v>
      </c>
      <c r="CI3" s="4">
        <v>45110.0</v>
      </c>
      <c r="CJ3" s="4">
        <v>45117.0</v>
      </c>
      <c r="CK3" s="4">
        <v>45120.0</v>
      </c>
      <c r="CL3" s="4">
        <v>45131.0</v>
      </c>
      <c r="CM3" s="4">
        <v>45141.0</v>
      </c>
      <c r="CN3" s="4">
        <v>45148.0</v>
      </c>
      <c r="CO3" s="4"/>
      <c r="CP3" s="4">
        <v>45202.0</v>
      </c>
      <c r="CQ3" s="4">
        <v>45204.0</v>
      </c>
      <c r="CR3" s="4">
        <v>45206.0</v>
      </c>
      <c r="CS3" s="4">
        <v>45208.0</v>
      </c>
      <c r="CT3" s="4">
        <v>45210.0</v>
      </c>
      <c r="CU3" s="4">
        <v>45212.0</v>
      </c>
      <c r="CV3" s="4">
        <v>45216.0</v>
      </c>
      <c r="CW3" s="4">
        <v>45218.0</v>
      </c>
      <c r="CX3" s="4">
        <v>45220.0</v>
      </c>
      <c r="CY3" s="4">
        <v>45222.0</v>
      </c>
      <c r="CZ3" s="4">
        <v>45224.0</v>
      </c>
      <c r="DA3" s="4">
        <v>45226.0</v>
      </c>
      <c r="DB3" s="4">
        <v>45228.0</v>
      </c>
      <c r="DC3" s="4">
        <v>45230.0</v>
      </c>
      <c r="DD3" s="4">
        <v>45234.0</v>
      </c>
      <c r="DE3" s="4">
        <v>45236.0</v>
      </c>
      <c r="DF3" s="4">
        <v>45244.0</v>
      </c>
      <c r="DG3" s="4">
        <v>45254.0</v>
      </c>
      <c r="DH3" s="4">
        <v>45259.0</v>
      </c>
      <c r="DI3" s="4">
        <v>45264.0</v>
      </c>
      <c r="DJ3" s="4">
        <v>45271.0</v>
      </c>
      <c r="DK3" s="4">
        <v>45278.0</v>
      </c>
      <c r="DL3" s="4">
        <v>45285.0</v>
      </c>
      <c r="DM3" s="4">
        <v>45291.0</v>
      </c>
      <c r="DN3" s="4">
        <v>45299.0</v>
      </c>
      <c r="DO3" s="4">
        <v>45306.0</v>
      </c>
      <c r="DP3" s="4">
        <v>45313.0</v>
      </c>
      <c r="DQ3" s="4">
        <v>45320.0</v>
      </c>
      <c r="DR3" s="4">
        <v>45327.0</v>
      </c>
      <c r="DS3" s="4">
        <v>45334.0</v>
      </c>
      <c r="DT3" s="4">
        <v>45341.0</v>
      </c>
      <c r="DU3" s="4">
        <v>45343.0</v>
      </c>
      <c r="DV3" s="4">
        <v>45355.0</v>
      </c>
      <c r="DW3" s="4">
        <v>45362.0</v>
      </c>
      <c r="DX3" s="4">
        <v>45369.0</v>
      </c>
      <c r="DY3" s="4">
        <v>45376.0</v>
      </c>
      <c r="DZ3" s="4">
        <v>45383.0</v>
      </c>
      <c r="EA3" s="4">
        <v>45390.0</v>
      </c>
      <c r="EB3" s="4"/>
      <c r="EC3" s="4">
        <v>45425.0</v>
      </c>
      <c r="ED3" s="4">
        <v>45432.0</v>
      </c>
      <c r="EE3" s="4">
        <v>45439.0</v>
      </c>
      <c r="EF3" s="4">
        <v>45446.0</v>
      </c>
      <c r="EG3" s="4">
        <v>45453.0</v>
      </c>
      <c r="EH3" s="4">
        <v>45460.0</v>
      </c>
      <c r="EI3" s="4">
        <v>45467.0</v>
      </c>
      <c r="EJ3" s="4"/>
      <c r="EK3" s="4">
        <v>45509.0</v>
      </c>
      <c r="EL3" s="4">
        <v>45516.0</v>
      </c>
      <c r="EM3" s="4">
        <v>45523.0</v>
      </c>
      <c r="EN3" s="4">
        <v>45530.0</v>
      </c>
      <c r="EO3" s="4">
        <v>45537.0</v>
      </c>
      <c r="EP3" s="4">
        <v>45544.0</v>
      </c>
      <c r="EQ3" s="4">
        <v>45551.0</v>
      </c>
      <c r="ER3" s="4">
        <v>45558.0</v>
      </c>
      <c r="ES3" s="4">
        <v>45565.0</v>
      </c>
      <c r="ET3" s="4">
        <v>45572.0</v>
      </c>
      <c r="EU3" s="4">
        <v>45579.0</v>
      </c>
      <c r="EV3" s="4">
        <v>45586.0</v>
      </c>
      <c r="EW3" s="4"/>
      <c r="EX3" s="4"/>
      <c r="EY3" s="4"/>
      <c r="EZ3" s="4"/>
      <c r="FA3" s="4"/>
      <c r="FB3" s="4"/>
      <c r="FC3" s="4"/>
      <c r="FD3" s="4"/>
      <c r="FE3" s="4"/>
      <c r="FF3" s="4"/>
      <c r="FG3" s="4"/>
      <c r="FH3" s="4"/>
      <c r="FI3" s="4"/>
      <c r="FJ3" s="4"/>
      <c r="FK3" s="4"/>
      <c r="FL3" s="4"/>
      <c r="FM3" s="4"/>
      <c r="FN3" s="4"/>
      <c r="FO3" s="4"/>
      <c r="FP3" s="4"/>
    </row>
    <row r="4" ht="12.75" customHeight="1">
      <c r="B4" s="43"/>
      <c r="C4" s="15">
        <v>62.1</v>
      </c>
      <c r="D4" s="15">
        <v>61.9</v>
      </c>
      <c r="E4" s="15">
        <v>62.3</v>
      </c>
      <c r="F4" s="15">
        <v>62.1</v>
      </c>
      <c r="G4" s="15">
        <v>62.6</v>
      </c>
      <c r="H4" s="15">
        <v>62.2</v>
      </c>
      <c r="I4" s="15">
        <v>62.9</v>
      </c>
      <c r="J4" s="15">
        <v>63.1</v>
      </c>
      <c r="K4" s="15">
        <v>62.6</v>
      </c>
      <c r="L4" s="15">
        <v>62.9</v>
      </c>
      <c r="M4" s="15">
        <v>63.2</v>
      </c>
      <c r="N4" s="15">
        <v>63.5</v>
      </c>
      <c r="P4" s="15">
        <v>62.5</v>
      </c>
      <c r="Q4" s="15">
        <v>62.4</v>
      </c>
      <c r="R4" s="15">
        <v>63.7</v>
      </c>
      <c r="T4" s="15">
        <v>64.0</v>
      </c>
      <c r="U4" s="15">
        <v>63.1</v>
      </c>
      <c r="V4" s="15">
        <v>63.4</v>
      </c>
      <c r="X4" s="15">
        <v>64.0</v>
      </c>
      <c r="Z4" s="15">
        <v>63.3</v>
      </c>
      <c r="AA4" s="15">
        <v>63.5</v>
      </c>
      <c r="AC4" s="15">
        <v>64.6</v>
      </c>
      <c r="AD4" s="15">
        <v>63.7</v>
      </c>
      <c r="AE4" s="15">
        <v>64.7</v>
      </c>
      <c r="AF4" s="15">
        <v>64.3</v>
      </c>
      <c r="AH4" s="15">
        <v>66.3</v>
      </c>
      <c r="AI4" s="15">
        <v>65.1</v>
      </c>
      <c r="AJ4" s="15">
        <v>65.9</v>
      </c>
      <c r="AK4" s="15">
        <v>65.9</v>
      </c>
      <c r="AL4" s="15">
        <v>65.2</v>
      </c>
      <c r="AM4" s="15">
        <v>65.2</v>
      </c>
      <c r="AN4" s="15">
        <v>66.4</v>
      </c>
      <c r="AO4" s="15">
        <v>64.8</v>
      </c>
      <c r="AQ4" s="15">
        <v>63.4</v>
      </c>
      <c r="AR4" s="15">
        <v>64.5</v>
      </c>
      <c r="AS4" s="15">
        <v>65.0</v>
      </c>
      <c r="AT4" s="15">
        <v>64.3</v>
      </c>
      <c r="AU4" s="15">
        <v>64.6</v>
      </c>
      <c r="AV4" s="15">
        <v>64.5</v>
      </c>
      <c r="AW4" s="15">
        <v>64.9</v>
      </c>
      <c r="AX4" s="15">
        <v>64.1</v>
      </c>
      <c r="AY4" s="15">
        <v>65.1</v>
      </c>
      <c r="AZ4" s="15">
        <v>65.1</v>
      </c>
      <c r="BA4" s="15">
        <v>64.6</v>
      </c>
      <c r="BB4" s="15">
        <v>65.2</v>
      </c>
      <c r="BD4" s="15">
        <v>66.3</v>
      </c>
      <c r="BE4" s="15">
        <v>66.4</v>
      </c>
      <c r="BF4" s="15">
        <v>66.1</v>
      </c>
      <c r="BG4" s="15">
        <v>66.5</v>
      </c>
      <c r="BH4" s="15">
        <v>66.6</v>
      </c>
      <c r="BJ4" s="15">
        <v>67.2</v>
      </c>
      <c r="BK4" s="15">
        <v>66.8</v>
      </c>
      <c r="BL4" s="15">
        <v>67.2</v>
      </c>
      <c r="BN4" s="15">
        <v>63.9</v>
      </c>
      <c r="BP4" s="15">
        <v>65.5</v>
      </c>
      <c r="BQ4" s="15">
        <v>66.4</v>
      </c>
      <c r="BR4" s="15">
        <v>66.8</v>
      </c>
      <c r="BS4" s="15">
        <v>67.8</v>
      </c>
      <c r="BT4" s="15">
        <v>67.8</v>
      </c>
      <c r="BU4" s="15">
        <v>67.6</v>
      </c>
      <c r="BV4" s="15">
        <v>67.1</v>
      </c>
      <c r="BW4" s="15">
        <v>67.3</v>
      </c>
      <c r="BX4" s="15">
        <v>66.7</v>
      </c>
      <c r="BY4" s="15">
        <v>66.4</v>
      </c>
      <c r="BZ4" s="15">
        <v>66.8</v>
      </c>
      <c r="CA4" s="15">
        <v>67.6</v>
      </c>
      <c r="CB4" s="15">
        <v>67.2</v>
      </c>
      <c r="CC4" s="15">
        <v>67.0</v>
      </c>
      <c r="CD4" s="15">
        <v>66.5</v>
      </c>
      <c r="CE4" s="15">
        <v>67.7</v>
      </c>
      <c r="CF4" s="15">
        <v>67.2</v>
      </c>
      <c r="CH4" s="15">
        <v>62.8</v>
      </c>
      <c r="CI4" s="15">
        <v>64.0</v>
      </c>
      <c r="CJ4" s="15">
        <v>63.3</v>
      </c>
      <c r="CK4" s="15">
        <v>62.7</v>
      </c>
      <c r="CL4" s="15">
        <v>62.8</v>
      </c>
      <c r="CM4" s="15">
        <v>62.8</v>
      </c>
      <c r="CN4" s="15">
        <v>62.6</v>
      </c>
      <c r="CP4" s="15">
        <v>62.9</v>
      </c>
      <c r="CQ4" s="15">
        <v>62.4</v>
      </c>
      <c r="CR4" s="15">
        <v>62.7</v>
      </c>
      <c r="CS4" s="15">
        <v>63.8</v>
      </c>
      <c r="CT4" s="15">
        <v>63.0</v>
      </c>
      <c r="CU4" s="15">
        <v>64.3</v>
      </c>
      <c r="CV4" s="15">
        <v>63.7</v>
      </c>
      <c r="CX4" s="15">
        <v>64.5</v>
      </c>
      <c r="CY4" s="15">
        <v>64.1</v>
      </c>
      <c r="CZ4" s="15">
        <v>64.4</v>
      </c>
      <c r="DA4" s="15">
        <v>64.5</v>
      </c>
      <c r="DB4" s="15">
        <v>65.2</v>
      </c>
      <c r="DC4" s="15">
        <v>64.4</v>
      </c>
      <c r="DD4" s="15">
        <v>64.7</v>
      </c>
      <c r="DE4" s="15">
        <v>64.7</v>
      </c>
      <c r="DG4" s="15">
        <v>65.1</v>
      </c>
      <c r="DH4" s="15">
        <v>66.1</v>
      </c>
      <c r="DI4" s="15">
        <v>67.3</v>
      </c>
      <c r="DJ4" s="15">
        <v>68.2</v>
      </c>
      <c r="DK4" s="15">
        <v>67.9</v>
      </c>
      <c r="DL4" s="15">
        <v>69.1</v>
      </c>
      <c r="DM4" s="15">
        <v>69.7</v>
      </c>
      <c r="DN4" s="15">
        <v>69.2</v>
      </c>
      <c r="DO4" s="15">
        <v>69.4</v>
      </c>
      <c r="DP4" s="15">
        <v>69.2</v>
      </c>
      <c r="DQ4" s="15">
        <v>69.3</v>
      </c>
      <c r="DR4" s="44">
        <v>68.4</v>
      </c>
      <c r="DS4" s="15">
        <v>68.7</v>
      </c>
      <c r="DT4" s="15">
        <v>68.2</v>
      </c>
      <c r="DV4" s="15">
        <v>68.1</v>
      </c>
      <c r="DW4" s="15">
        <v>68.6</v>
      </c>
      <c r="DY4" s="15">
        <v>68.7</v>
      </c>
      <c r="DZ4" s="15">
        <v>69.2</v>
      </c>
      <c r="EA4" s="15">
        <v>69.3</v>
      </c>
      <c r="EC4" s="15">
        <v>68.0</v>
      </c>
      <c r="ED4" s="15">
        <v>67.8</v>
      </c>
      <c r="EE4" s="15">
        <v>67.8</v>
      </c>
      <c r="EF4" s="15">
        <v>68.1</v>
      </c>
      <c r="EG4" s="15">
        <v>67.6</v>
      </c>
      <c r="EH4" s="15">
        <v>67.0</v>
      </c>
      <c r="EI4" s="15">
        <v>66.5</v>
      </c>
      <c r="EK4" s="15">
        <v>64.6</v>
      </c>
      <c r="EL4" s="15">
        <v>65.1</v>
      </c>
      <c r="EM4" s="15">
        <v>65.0</v>
      </c>
      <c r="EN4" s="15">
        <v>64.7</v>
      </c>
      <c r="EO4" s="15">
        <v>65.2</v>
      </c>
      <c r="EP4" s="15">
        <v>65.0</v>
      </c>
      <c r="EQ4" s="15">
        <v>65.4</v>
      </c>
      <c r="ER4" s="15">
        <v>65.9</v>
      </c>
      <c r="ES4" s="15">
        <v>64.9</v>
      </c>
      <c r="ET4" s="15">
        <v>64.4</v>
      </c>
      <c r="EU4" s="15">
        <v>64.6</v>
      </c>
      <c r="EV4" s="15">
        <v>64.9</v>
      </c>
      <c r="EW4" s="4"/>
      <c r="EX4" s="4"/>
      <c r="EY4" s="4"/>
      <c r="EZ4" s="4"/>
      <c r="FA4" s="4"/>
      <c r="FB4" s="4"/>
      <c r="FC4" s="4"/>
      <c r="FD4" s="4"/>
      <c r="FE4" s="4"/>
      <c r="FF4" s="4"/>
      <c r="FG4" s="4"/>
      <c r="FH4" s="4"/>
      <c r="FI4" s="4"/>
      <c r="FJ4" s="4"/>
      <c r="FK4" s="4"/>
      <c r="FL4" s="4"/>
      <c r="FM4" s="4"/>
      <c r="FN4" s="4"/>
      <c r="FO4" s="4"/>
      <c r="FP4" s="4"/>
    </row>
    <row r="5" ht="12.75" customHeight="1">
      <c r="B5" s="54" t="s">
        <v>52</v>
      </c>
      <c r="C5" s="15">
        <v>20.0</v>
      </c>
      <c r="D5" s="15">
        <v>20.0</v>
      </c>
      <c r="E5" s="15">
        <v>30.0</v>
      </c>
      <c r="F5" s="15">
        <v>30.0</v>
      </c>
      <c r="G5" s="15">
        <v>30.0</v>
      </c>
      <c r="H5" s="15">
        <v>30.0</v>
      </c>
      <c r="I5" s="15">
        <v>20.0</v>
      </c>
      <c r="J5" s="15">
        <v>26.0</v>
      </c>
      <c r="K5" s="15">
        <v>26.0</v>
      </c>
      <c r="L5" s="15">
        <v>26.0</v>
      </c>
      <c r="M5" s="15">
        <v>26.0</v>
      </c>
      <c r="N5" s="15">
        <v>26.0</v>
      </c>
      <c r="P5" s="15">
        <v>24.0</v>
      </c>
      <c r="Q5" s="15">
        <v>24.0</v>
      </c>
      <c r="R5" s="15">
        <v>24.0</v>
      </c>
      <c r="T5" s="15">
        <v>20.0</v>
      </c>
      <c r="U5" s="15">
        <v>20.0</v>
      </c>
      <c r="V5" s="15">
        <v>22.0</v>
      </c>
      <c r="X5" s="15">
        <v>20.0</v>
      </c>
      <c r="Z5" s="15">
        <v>20.0</v>
      </c>
      <c r="AA5" s="15">
        <v>20.0</v>
      </c>
      <c r="AC5" s="15">
        <v>20.0</v>
      </c>
      <c r="AD5" s="15">
        <v>20.0</v>
      </c>
      <c r="AE5" s="15">
        <v>20.0</v>
      </c>
      <c r="AF5" s="15">
        <v>22.0</v>
      </c>
      <c r="AH5" s="15">
        <v>20.0</v>
      </c>
      <c r="AI5" s="15">
        <v>20.0</v>
      </c>
      <c r="AJ5" s="15">
        <v>22.0</v>
      </c>
      <c r="AK5" s="15">
        <v>24.0</v>
      </c>
      <c r="AL5" s="15">
        <v>26.0</v>
      </c>
      <c r="AM5" s="15">
        <v>26.0</v>
      </c>
      <c r="AN5" s="15">
        <v>26.0</v>
      </c>
      <c r="AO5" s="15">
        <v>26.0</v>
      </c>
      <c r="AQ5" s="15">
        <v>20.0</v>
      </c>
      <c r="AR5" s="15">
        <v>20.0</v>
      </c>
      <c r="AS5" s="15">
        <v>22.0</v>
      </c>
      <c r="AT5" s="55">
        <v>24.0</v>
      </c>
      <c r="AU5" s="15">
        <v>24.0</v>
      </c>
      <c r="AV5" s="15">
        <v>24.0</v>
      </c>
      <c r="AW5" s="55">
        <v>24.0</v>
      </c>
      <c r="AX5" s="15">
        <v>26.0</v>
      </c>
      <c r="AY5" s="55">
        <v>26.0</v>
      </c>
      <c r="AZ5" s="55">
        <v>26.0</v>
      </c>
      <c r="BA5" s="15">
        <v>30.0</v>
      </c>
      <c r="BB5" s="55">
        <v>28.0</v>
      </c>
      <c r="BC5" s="55"/>
      <c r="BD5" s="55">
        <v>26.0</v>
      </c>
      <c r="BE5" s="15">
        <v>28.0</v>
      </c>
      <c r="BF5" s="15">
        <v>28.0</v>
      </c>
      <c r="BG5" s="55">
        <v>32.0</v>
      </c>
      <c r="BH5" s="55">
        <v>30.0</v>
      </c>
      <c r="BI5" s="55"/>
      <c r="BJ5" s="55">
        <v>26.0</v>
      </c>
      <c r="BK5" s="55">
        <v>26.0</v>
      </c>
      <c r="BL5" s="15">
        <v>26.0</v>
      </c>
      <c r="BN5" s="15">
        <v>26.0</v>
      </c>
      <c r="BP5" s="55">
        <v>24.0</v>
      </c>
      <c r="BQ5" s="55">
        <v>24.0</v>
      </c>
      <c r="BR5" s="15">
        <v>26.0</v>
      </c>
      <c r="BS5" s="55">
        <v>24.0</v>
      </c>
      <c r="BT5" s="55">
        <v>25.0</v>
      </c>
      <c r="BU5" s="15">
        <v>26.0</v>
      </c>
      <c r="BV5" s="55">
        <v>27.0</v>
      </c>
      <c r="BW5" s="15">
        <v>36.0</v>
      </c>
      <c r="BX5" s="55">
        <v>28.0</v>
      </c>
      <c r="BY5" s="55">
        <v>29.0</v>
      </c>
      <c r="BZ5" s="55">
        <v>29.0</v>
      </c>
      <c r="CA5" s="15">
        <v>36.0</v>
      </c>
      <c r="CB5" s="55">
        <v>31.0</v>
      </c>
      <c r="CC5" s="15">
        <v>31.0</v>
      </c>
      <c r="CD5" s="15">
        <v>32.0</v>
      </c>
      <c r="CE5" s="15">
        <v>33.0</v>
      </c>
      <c r="CF5" s="55">
        <v>34.0</v>
      </c>
      <c r="CG5" s="55"/>
      <c r="CH5" s="15">
        <v>26.0</v>
      </c>
      <c r="CI5" s="15">
        <v>28.0</v>
      </c>
      <c r="CJ5" s="55">
        <v>29.0</v>
      </c>
      <c r="CK5" s="15">
        <v>34.0</v>
      </c>
      <c r="CL5" s="15">
        <v>30.0</v>
      </c>
      <c r="CM5" s="15">
        <v>30.0</v>
      </c>
      <c r="CN5" s="55">
        <v>26.0</v>
      </c>
      <c r="CO5" s="55"/>
      <c r="CP5" s="15">
        <v>20.0</v>
      </c>
      <c r="CQ5" s="15">
        <v>24.0</v>
      </c>
      <c r="CR5" s="15">
        <v>26.0</v>
      </c>
      <c r="CS5" s="15">
        <v>26.0</v>
      </c>
      <c r="CT5" s="55">
        <v>27.0</v>
      </c>
      <c r="CU5" s="15">
        <v>28.0</v>
      </c>
      <c r="CV5" s="15">
        <v>29.0</v>
      </c>
      <c r="CW5" s="55">
        <v>30.0</v>
      </c>
      <c r="CX5" s="55">
        <v>31.0</v>
      </c>
      <c r="CY5" s="56">
        <v>36.0</v>
      </c>
      <c r="CZ5" s="15">
        <v>33.0</v>
      </c>
      <c r="DA5" s="15">
        <v>33.0</v>
      </c>
      <c r="DB5" s="15">
        <v>38.0</v>
      </c>
      <c r="DC5" s="15">
        <v>34.0</v>
      </c>
      <c r="DD5" s="15">
        <v>39.0</v>
      </c>
      <c r="DE5" s="55">
        <v>35.0</v>
      </c>
      <c r="DF5" s="56">
        <v>40.0</v>
      </c>
      <c r="DG5" s="55">
        <v>28.0</v>
      </c>
      <c r="DH5" s="15">
        <v>33.0</v>
      </c>
      <c r="DI5" s="15">
        <v>34.0</v>
      </c>
      <c r="DJ5" s="15">
        <v>35.0</v>
      </c>
      <c r="DK5" s="55">
        <v>36.0</v>
      </c>
      <c r="DL5" s="55">
        <v>37.0</v>
      </c>
      <c r="DM5" s="15">
        <v>38.0</v>
      </c>
      <c r="DN5" s="15">
        <v>40.0</v>
      </c>
      <c r="DO5" s="15">
        <v>41.0</v>
      </c>
      <c r="DP5" s="15">
        <v>41.0</v>
      </c>
      <c r="DQ5" s="15">
        <v>41.0</v>
      </c>
      <c r="DR5" s="15">
        <v>42.0</v>
      </c>
      <c r="DS5" s="15">
        <v>42.0</v>
      </c>
      <c r="DT5" s="15">
        <v>42.0</v>
      </c>
      <c r="DU5" s="15">
        <v>43.0</v>
      </c>
      <c r="DV5" s="15">
        <v>32.0</v>
      </c>
      <c r="DW5" s="15">
        <v>43.0</v>
      </c>
      <c r="DX5" s="15">
        <v>43.0</v>
      </c>
      <c r="DY5" s="15">
        <v>43.0</v>
      </c>
      <c r="DZ5" s="15">
        <v>43.0</v>
      </c>
      <c r="EA5" s="15">
        <v>44.0</v>
      </c>
      <c r="EC5" s="15">
        <v>44.0</v>
      </c>
      <c r="ED5" s="15">
        <v>44.0</v>
      </c>
      <c r="EE5" s="15">
        <v>44.0</v>
      </c>
      <c r="EF5" s="15">
        <v>45.0</v>
      </c>
      <c r="EG5" s="15">
        <v>45.0</v>
      </c>
      <c r="EH5" s="15">
        <v>45.0</v>
      </c>
      <c r="EI5" s="15">
        <v>43.0</v>
      </c>
      <c r="EK5" s="15">
        <v>42.0</v>
      </c>
      <c r="EL5" s="15">
        <v>42.0</v>
      </c>
      <c r="EM5" s="15">
        <v>42.5</v>
      </c>
      <c r="EN5" s="15">
        <v>43.0</v>
      </c>
      <c r="EO5" s="15">
        <v>43.5</v>
      </c>
      <c r="EP5" s="15">
        <v>43.5</v>
      </c>
      <c r="EQ5" s="15">
        <v>43.0</v>
      </c>
      <c r="ER5" s="15">
        <v>41.5</v>
      </c>
      <c r="ES5" s="15">
        <v>46.0</v>
      </c>
      <c r="ET5" s="15">
        <v>44.0</v>
      </c>
      <c r="EU5" s="15">
        <v>42.5</v>
      </c>
      <c r="EV5" s="15">
        <v>47.0</v>
      </c>
    </row>
    <row r="6" ht="12.75" customHeight="1">
      <c r="C6" s="56">
        <v>12.0</v>
      </c>
      <c r="D6" s="56">
        <v>12.0</v>
      </c>
      <c r="E6" s="56">
        <v>6.0</v>
      </c>
      <c r="F6" s="56">
        <v>6.0</v>
      </c>
      <c r="G6" s="56">
        <v>6.0</v>
      </c>
      <c r="H6" s="56">
        <v>6.0</v>
      </c>
      <c r="I6" s="56">
        <v>15.0</v>
      </c>
      <c r="J6" s="56">
        <v>10.0</v>
      </c>
      <c r="K6" s="56">
        <v>12.0</v>
      </c>
      <c r="L6" s="56">
        <v>10.0</v>
      </c>
      <c r="M6" s="56">
        <v>10.0</v>
      </c>
      <c r="N6" s="56">
        <v>10.0</v>
      </c>
      <c r="O6" s="56"/>
      <c r="P6" s="56">
        <v>12.0</v>
      </c>
      <c r="Q6" s="56">
        <v>12.0</v>
      </c>
      <c r="R6" s="56">
        <v>12.0</v>
      </c>
      <c r="S6" s="56"/>
      <c r="T6" s="56">
        <v>12.0</v>
      </c>
      <c r="U6" s="56">
        <v>12.0</v>
      </c>
      <c r="V6" s="56">
        <v>12.0</v>
      </c>
      <c r="W6" s="56"/>
      <c r="X6" s="56">
        <v>12.0</v>
      </c>
      <c r="Y6" s="56"/>
      <c r="Z6" s="56">
        <v>10.0</v>
      </c>
      <c r="AA6" s="56">
        <v>10.0</v>
      </c>
      <c r="AB6" s="56"/>
      <c r="AC6" s="15">
        <v>10.0</v>
      </c>
      <c r="AD6" s="15">
        <v>10.0</v>
      </c>
      <c r="AE6" s="15">
        <v>12.0</v>
      </c>
      <c r="AF6" s="15">
        <v>12.0</v>
      </c>
      <c r="AH6" s="15">
        <v>10.0</v>
      </c>
      <c r="AI6" s="15">
        <v>12.0</v>
      </c>
      <c r="AJ6" s="15">
        <v>10.0</v>
      </c>
      <c r="AK6" s="15">
        <v>10.0</v>
      </c>
      <c r="AL6" s="15">
        <v>8.0</v>
      </c>
      <c r="AM6" s="15">
        <v>10.0</v>
      </c>
      <c r="AN6" s="15">
        <v>12.0</v>
      </c>
      <c r="AO6" s="15">
        <v>12.0</v>
      </c>
      <c r="AQ6" s="15">
        <v>10.0</v>
      </c>
      <c r="AR6" s="15">
        <v>8.0</v>
      </c>
      <c r="AS6" s="15">
        <v>10.0</v>
      </c>
      <c r="AT6" s="55">
        <v>10.0</v>
      </c>
      <c r="AU6" s="15">
        <v>12.0</v>
      </c>
      <c r="AV6" s="15">
        <v>12.0</v>
      </c>
      <c r="AW6" s="55">
        <v>12.0</v>
      </c>
      <c r="AX6" s="15">
        <v>10.0</v>
      </c>
      <c r="AY6" s="55">
        <v>12.0</v>
      </c>
      <c r="AZ6" s="55">
        <v>12.0</v>
      </c>
      <c r="BA6" s="15">
        <v>8.0</v>
      </c>
      <c r="BB6" s="55">
        <v>10.0</v>
      </c>
      <c r="BC6" s="55"/>
      <c r="BD6" s="55">
        <v>10.0</v>
      </c>
      <c r="BE6" s="15">
        <v>8.0</v>
      </c>
      <c r="BF6" s="15">
        <v>10.0</v>
      </c>
      <c r="BG6" s="55">
        <v>8.0</v>
      </c>
      <c r="BH6" s="55">
        <v>10.0</v>
      </c>
      <c r="BI6" s="55"/>
      <c r="BJ6" s="55">
        <v>10.0</v>
      </c>
      <c r="BK6" s="55">
        <v>10.0</v>
      </c>
      <c r="BL6" s="15">
        <v>10.0</v>
      </c>
      <c r="BN6" s="15">
        <v>8.0</v>
      </c>
      <c r="BP6" s="55">
        <v>10.0</v>
      </c>
      <c r="BQ6" s="55">
        <v>12.0</v>
      </c>
      <c r="BR6" s="15">
        <v>12.0</v>
      </c>
      <c r="BS6" s="55">
        <v>12.0</v>
      </c>
      <c r="BT6" s="55">
        <v>12.0</v>
      </c>
      <c r="BU6" s="15">
        <v>12.0</v>
      </c>
      <c r="BV6" s="55">
        <v>12.0</v>
      </c>
      <c r="BW6" s="15">
        <v>6.0</v>
      </c>
      <c r="BX6" s="55">
        <v>12.0</v>
      </c>
      <c r="BY6" s="55">
        <v>12.0</v>
      </c>
      <c r="BZ6" s="55">
        <v>12.0</v>
      </c>
      <c r="CA6" s="15">
        <v>6.0</v>
      </c>
      <c r="CB6" s="55">
        <v>10.0</v>
      </c>
      <c r="CC6" s="15">
        <v>10.0</v>
      </c>
      <c r="CD6" s="15">
        <v>10.0</v>
      </c>
      <c r="CE6" s="15">
        <v>10.0</v>
      </c>
      <c r="CF6" s="55">
        <v>10.0</v>
      </c>
      <c r="CG6" s="55"/>
      <c r="CH6" s="15">
        <v>12.0</v>
      </c>
      <c r="CI6" s="15">
        <v>10.0</v>
      </c>
      <c r="CJ6" s="55">
        <v>10.0</v>
      </c>
      <c r="CK6" s="15">
        <v>6.0</v>
      </c>
      <c r="CL6" s="15">
        <v>8.0</v>
      </c>
      <c r="CM6" s="15">
        <v>10.0</v>
      </c>
      <c r="CN6" s="55">
        <v>12.0</v>
      </c>
      <c r="CO6" s="55"/>
      <c r="CP6" s="15">
        <v>15.0</v>
      </c>
      <c r="CQ6" s="15">
        <v>12.0</v>
      </c>
      <c r="CR6" s="15">
        <v>10.0</v>
      </c>
      <c r="CS6" s="15">
        <v>10.0</v>
      </c>
      <c r="CT6" s="55">
        <v>10.0</v>
      </c>
      <c r="CU6" s="15">
        <v>10.0</v>
      </c>
      <c r="CV6" s="15">
        <v>10.0</v>
      </c>
      <c r="CW6" s="55">
        <v>10.0</v>
      </c>
      <c r="CX6" s="55">
        <v>10.0</v>
      </c>
      <c r="CY6" s="56">
        <v>8.0</v>
      </c>
      <c r="CZ6" s="15">
        <v>10.0</v>
      </c>
      <c r="DA6" s="15">
        <v>10.0</v>
      </c>
      <c r="DB6" s="15">
        <v>6.0</v>
      </c>
      <c r="DC6" s="15">
        <v>10.0</v>
      </c>
      <c r="DD6" s="15">
        <v>6.0</v>
      </c>
      <c r="DE6" s="55">
        <v>10.0</v>
      </c>
      <c r="DF6" s="56">
        <v>6.0</v>
      </c>
      <c r="DG6" s="55">
        <v>15.0</v>
      </c>
      <c r="DH6" s="15">
        <v>10.0</v>
      </c>
      <c r="DI6" s="15">
        <v>8.0</v>
      </c>
      <c r="DJ6" s="15">
        <v>10.0</v>
      </c>
      <c r="DK6" s="55">
        <v>10.0</v>
      </c>
      <c r="DL6" s="57">
        <v>10.0</v>
      </c>
      <c r="DM6" s="15">
        <v>10.0</v>
      </c>
      <c r="DN6" s="54">
        <v>8.0</v>
      </c>
      <c r="DO6" s="15">
        <v>10.0</v>
      </c>
      <c r="DP6" s="15">
        <v>10.0</v>
      </c>
      <c r="DQ6" s="15">
        <v>10.0</v>
      </c>
      <c r="DR6" s="15">
        <v>9.0</v>
      </c>
      <c r="DS6" s="54">
        <v>10.0</v>
      </c>
      <c r="DT6" s="15">
        <v>10.0</v>
      </c>
      <c r="DU6" s="15">
        <v>10.0</v>
      </c>
      <c r="DV6" s="15">
        <v>20.0</v>
      </c>
      <c r="DW6" s="15">
        <v>8.0</v>
      </c>
      <c r="DX6" s="15">
        <v>9.0</v>
      </c>
      <c r="DY6" s="15">
        <v>10.0</v>
      </c>
      <c r="DZ6" s="15">
        <v>10.0</v>
      </c>
      <c r="EA6" s="15">
        <v>8.0</v>
      </c>
      <c r="EC6" s="15">
        <v>8.0</v>
      </c>
      <c r="ED6" s="15">
        <v>9.0</v>
      </c>
      <c r="EE6" s="15">
        <v>10.0</v>
      </c>
      <c r="EF6" s="15">
        <v>8.0</v>
      </c>
      <c r="EG6" s="15">
        <v>8.0</v>
      </c>
      <c r="EH6" s="15">
        <v>8.0</v>
      </c>
      <c r="EI6" s="15">
        <v>10.0</v>
      </c>
      <c r="EK6" s="15">
        <v>8.0</v>
      </c>
      <c r="EL6" s="15">
        <v>8.0</v>
      </c>
      <c r="EM6" s="15">
        <v>8.0</v>
      </c>
      <c r="EN6" s="15">
        <v>8.0</v>
      </c>
      <c r="EO6" s="15">
        <v>8.0</v>
      </c>
      <c r="EP6" s="15">
        <v>6.0</v>
      </c>
      <c r="EQ6" s="58">
        <v>10.0</v>
      </c>
      <c r="ER6" s="58">
        <v>12.0</v>
      </c>
      <c r="ES6" s="58">
        <v>8.0</v>
      </c>
      <c r="ET6" s="58">
        <v>10.0</v>
      </c>
      <c r="EU6" s="58">
        <v>12.0</v>
      </c>
      <c r="EV6" s="58">
        <v>8.0</v>
      </c>
    </row>
    <row r="7" ht="12.75" customHeight="1">
      <c r="C7" s="56">
        <v>12.0</v>
      </c>
      <c r="D7" s="56">
        <v>12.0</v>
      </c>
      <c r="E7" s="56">
        <v>6.0</v>
      </c>
      <c r="F7" s="56">
        <v>6.0</v>
      </c>
      <c r="G7" s="56">
        <v>6.0</v>
      </c>
      <c r="H7" s="56">
        <v>6.0</v>
      </c>
      <c r="I7" s="56">
        <v>15.0</v>
      </c>
      <c r="J7" s="56">
        <v>10.0</v>
      </c>
      <c r="K7" s="56">
        <v>12.0</v>
      </c>
      <c r="L7" s="56">
        <v>10.0</v>
      </c>
      <c r="M7" s="56">
        <v>10.0</v>
      </c>
      <c r="N7" s="56">
        <v>10.0</v>
      </c>
      <c r="O7" s="56"/>
      <c r="P7" s="56">
        <v>12.0</v>
      </c>
      <c r="Q7" s="56">
        <v>12.0</v>
      </c>
      <c r="R7" s="56">
        <v>12.0</v>
      </c>
      <c r="S7" s="56"/>
      <c r="T7" s="56">
        <v>12.0</v>
      </c>
      <c r="U7" s="56">
        <v>12.0</v>
      </c>
      <c r="V7" s="56">
        <v>12.0</v>
      </c>
      <c r="W7" s="56"/>
      <c r="X7" s="56">
        <v>12.0</v>
      </c>
      <c r="Y7" s="56"/>
      <c r="Z7" s="56">
        <v>10.0</v>
      </c>
      <c r="AA7" s="56">
        <v>10.0</v>
      </c>
      <c r="AB7" s="56"/>
      <c r="AC7" s="15">
        <v>10.0</v>
      </c>
      <c r="AD7" s="15">
        <v>10.0</v>
      </c>
      <c r="AE7" s="15">
        <v>12.0</v>
      </c>
      <c r="AF7" s="15">
        <v>12.0</v>
      </c>
      <c r="AH7" s="15">
        <v>10.0</v>
      </c>
      <c r="AI7" s="15">
        <v>12.0</v>
      </c>
      <c r="AJ7" s="15">
        <v>10.0</v>
      </c>
      <c r="AK7" s="15">
        <v>10.0</v>
      </c>
      <c r="AL7" s="15">
        <v>8.0</v>
      </c>
      <c r="AM7" s="15">
        <v>10.0</v>
      </c>
      <c r="AN7" s="15">
        <v>12.0</v>
      </c>
      <c r="AO7" s="15">
        <v>12.0</v>
      </c>
      <c r="AQ7" s="15">
        <v>10.0</v>
      </c>
      <c r="AR7" s="15">
        <v>8.0</v>
      </c>
      <c r="AS7" s="15">
        <v>10.0</v>
      </c>
      <c r="AT7" s="55">
        <v>10.0</v>
      </c>
      <c r="AU7" s="15">
        <v>12.0</v>
      </c>
      <c r="AV7" s="15">
        <v>12.0</v>
      </c>
      <c r="AW7" s="55">
        <v>12.0</v>
      </c>
      <c r="AX7" s="15">
        <v>10.0</v>
      </c>
      <c r="AY7" s="55">
        <v>12.0</v>
      </c>
      <c r="AZ7" s="55">
        <v>12.0</v>
      </c>
      <c r="BA7" s="15">
        <v>8.0</v>
      </c>
      <c r="BB7" s="55">
        <v>10.0</v>
      </c>
      <c r="BC7" s="55"/>
      <c r="BD7" s="55">
        <v>10.0</v>
      </c>
      <c r="BE7" s="15">
        <v>8.0</v>
      </c>
      <c r="BF7" s="15">
        <v>10.0</v>
      </c>
      <c r="BG7" s="55">
        <v>8.0</v>
      </c>
      <c r="BH7" s="55">
        <v>10.0</v>
      </c>
      <c r="BI7" s="55"/>
      <c r="BJ7" s="55">
        <v>10.0</v>
      </c>
      <c r="BK7" s="55">
        <v>10.0</v>
      </c>
      <c r="BL7" s="15">
        <v>10.0</v>
      </c>
      <c r="BN7" s="15">
        <v>8.0</v>
      </c>
      <c r="BP7" s="55">
        <v>10.0</v>
      </c>
      <c r="BQ7" s="55">
        <v>12.0</v>
      </c>
      <c r="BR7" s="15">
        <v>12.0</v>
      </c>
      <c r="BS7" s="55">
        <v>12.0</v>
      </c>
      <c r="BT7" s="55">
        <v>12.0</v>
      </c>
      <c r="BU7" s="15">
        <v>12.0</v>
      </c>
      <c r="BV7" s="55">
        <v>12.0</v>
      </c>
      <c r="BW7" s="15">
        <v>5.0</v>
      </c>
      <c r="BX7" s="55">
        <v>12.0</v>
      </c>
      <c r="BY7" s="55">
        <v>12.0</v>
      </c>
      <c r="BZ7" s="55">
        <v>12.0</v>
      </c>
      <c r="CA7" s="15">
        <v>6.0</v>
      </c>
      <c r="CB7" s="55">
        <v>10.0</v>
      </c>
      <c r="CC7" s="15">
        <v>10.0</v>
      </c>
      <c r="CD7" s="15">
        <v>10.0</v>
      </c>
      <c r="CE7" s="15">
        <v>10.0</v>
      </c>
      <c r="CF7" s="55">
        <v>10.0</v>
      </c>
      <c r="CG7" s="55"/>
      <c r="CH7" s="15">
        <v>12.0</v>
      </c>
      <c r="CI7" s="15">
        <v>10.0</v>
      </c>
      <c r="CJ7" s="55">
        <v>10.0</v>
      </c>
      <c r="CK7" s="15">
        <v>6.0</v>
      </c>
      <c r="CL7" s="15">
        <v>10.0</v>
      </c>
      <c r="CM7" s="15">
        <v>10.0</v>
      </c>
      <c r="CN7" s="55">
        <v>12.0</v>
      </c>
      <c r="CP7" s="15">
        <v>15.0</v>
      </c>
      <c r="CQ7" s="15">
        <v>12.0</v>
      </c>
      <c r="CR7" s="15">
        <v>10.0</v>
      </c>
      <c r="CS7" s="15">
        <v>10.0</v>
      </c>
      <c r="CT7" s="55">
        <v>10.0</v>
      </c>
      <c r="CU7" s="15">
        <v>10.0</v>
      </c>
      <c r="CV7" s="15">
        <v>10.0</v>
      </c>
      <c r="CW7" s="55">
        <v>10.0</v>
      </c>
      <c r="CX7" s="55">
        <v>10.0</v>
      </c>
      <c r="CY7" s="56">
        <v>8.0</v>
      </c>
      <c r="CZ7" s="15">
        <v>9.0</v>
      </c>
      <c r="DA7" s="15">
        <v>10.0</v>
      </c>
      <c r="DB7" s="15">
        <v>6.0</v>
      </c>
      <c r="DC7" s="15">
        <v>10.0</v>
      </c>
      <c r="DD7" s="15">
        <v>6.0</v>
      </c>
      <c r="DE7" s="55">
        <v>10.0</v>
      </c>
      <c r="DF7" s="56">
        <v>6.0</v>
      </c>
      <c r="DG7" s="55">
        <v>15.0</v>
      </c>
      <c r="DH7" s="15">
        <v>10.0</v>
      </c>
      <c r="DI7" s="15">
        <v>8.0</v>
      </c>
      <c r="DJ7" s="15">
        <v>10.0</v>
      </c>
      <c r="DK7" s="55">
        <v>10.0</v>
      </c>
      <c r="DL7" s="57">
        <v>10.0</v>
      </c>
      <c r="DM7" s="15">
        <v>10.0</v>
      </c>
      <c r="DN7" s="54">
        <v>8.0</v>
      </c>
      <c r="DO7" s="15">
        <v>7.0</v>
      </c>
      <c r="DP7" s="15">
        <v>10.0</v>
      </c>
      <c r="DQ7" s="15">
        <v>10.0</v>
      </c>
      <c r="DR7" s="15">
        <v>9.0</v>
      </c>
      <c r="DS7" s="54">
        <v>10.0</v>
      </c>
      <c r="DT7" s="15">
        <v>10.0</v>
      </c>
      <c r="DU7" s="15">
        <v>9.0</v>
      </c>
      <c r="DV7" s="15">
        <v>15.0</v>
      </c>
      <c r="DW7" s="15">
        <v>8.0</v>
      </c>
      <c r="DX7" s="15">
        <v>9.0</v>
      </c>
      <c r="DY7" s="15">
        <v>9.0</v>
      </c>
      <c r="DZ7" s="15">
        <v>10.0</v>
      </c>
      <c r="EA7" s="15">
        <v>8.0</v>
      </c>
      <c r="EC7" s="15">
        <v>8.0</v>
      </c>
      <c r="ED7" s="15">
        <v>9.0</v>
      </c>
      <c r="EE7" s="15">
        <v>10.0</v>
      </c>
      <c r="EF7" s="15">
        <v>8.0</v>
      </c>
      <c r="EG7" s="15">
        <v>8.0</v>
      </c>
      <c r="EH7" s="15">
        <v>8.0</v>
      </c>
      <c r="EI7" s="15">
        <v>10.0</v>
      </c>
      <c r="EK7" s="15">
        <v>7.0</v>
      </c>
      <c r="EL7" s="15">
        <v>8.0</v>
      </c>
      <c r="EM7" s="15">
        <v>8.0</v>
      </c>
      <c r="EN7" s="15">
        <v>8.0</v>
      </c>
      <c r="EO7" s="40">
        <v>8.0</v>
      </c>
      <c r="EP7" s="15">
        <v>6.0</v>
      </c>
      <c r="EQ7" s="58">
        <v>10.0</v>
      </c>
      <c r="ER7" s="58">
        <v>12.0</v>
      </c>
      <c r="ES7" s="58">
        <v>8.0</v>
      </c>
      <c r="ET7" s="58">
        <v>10.0</v>
      </c>
      <c r="EU7" s="58">
        <v>12.0</v>
      </c>
      <c r="EV7" s="58">
        <v>8.0</v>
      </c>
    </row>
    <row r="8" ht="12.75" customHeight="1">
      <c r="C8" s="56">
        <v>12.0</v>
      </c>
      <c r="D8" s="56">
        <v>12.0</v>
      </c>
      <c r="E8" s="56">
        <v>6.0</v>
      </c>
      <c r="F8" s="56">
        <v>6.0</v>
      </c>
      <c r="G8" s="56">
        <v>6.0</v>
      </c>
      <c r="H8" s="56">
        <v>6.0</v>
      </c>
      <c r="I8" s="56">
        <v>15.0</v>
      </c>
      <c r="J8" s="56">
        <v>10.0</v>
      </c>
      <c r="K8" s="56">
        <v>12.0</v>
      </c>
      <c r="L8" s="56">
        <v>10.0</v>
      </c>
      <c r="M8" s="56">
        <v>10.0</v>
      </c>
      <c r="N8" s="56">
        <v>10.0</v>
      </c>
      <c r="O8" s="56"/>
      <c r="P8" s="56">
        <v>12.0</v>
      </c>
      <c r="Q8" s="56">
        <v>12.0</v>
      </c>
      <c r="R8" s="56">
        <v>12.0</v>
      </c>
      <c r="S8" s="56"/>
      <c r="T8" s="56">
        <v>12.0</v>
      </c>
      <c r="U8" s="56">
        <v>12.0</v>
      </c>
      <c r="V8" s="56">
        <v>12.0</v>
      </c>
      <c r="W8" s="56"/>
      <c r="X8" s="56">
        <v>12.0</v>
      </c>
      <c r="Y8" s="56"/>
      <c r="Z8" s="56">
        <v>10.0</v>
      </c>
      <c r="AA8" s="56">
        <v>10.0</v>
      </c>
      <c r="AB8" s="56"/>
      <c r="AC8" s="15">
        <v>10.0</v>
      </c>
      <c r="AD8" s="15">
        <v>10.0</v>
      </c>
      <c r="AE8" s="15">
        <v>12.0</v>
      </c>
      <c r="AF8" s="15">
        <v>12.0</v>
      </c>
      <c r="AH8" s="15">
        <v>10.0</v>
      </c>
      <c r="AI8" s="15">
        <v>12.0</v>
      </c>
      <c r="AJ8" s="15">
        <v>10.0</v>
      </c>
      <c r="AK8" s="15">
        <v>10.0</v>
      </c>
      <c r="AL8" s="15">
        <v>8.0</v>
      </c>
      <c r="AM8" s="15">
        <v>10.0</v>
      </c>
      <c r="AN8" s="15">
        <v>12.0</v>
      </c>
      <c r="AO8" s="15">
        <v>12.0</v>
      </c>
      <c r="AQ8" s="15">
        <v>10.0</v>
      </c>
      <c r="AR8" s="15">
        <v>8.0</v>
      </c>
      <c r="AS8" s="15">
        <v>10.0</v>
      </c>
      <c r="AT8" s="55">
        <v>10.0</v>
      </c>
      <c r="AU8" s="15">
        <v>12.0</v>
      </c>
      <c r="AV8" s="15">
        <v>12.0</v>
      </c>
      <c r="AW8" s="55">
        <v>12.0</v>
      </c>
      <c r="AX8" s="15">
        <v>10.0</v>
      </c>
      <c r="AY8" s="55">
        <v>12.0</v>
      </c>
      <c r="AZ8" s="55">
        <v>12.0</v>
      </c>
      <c r="BA8" s="15">
        <v>8.0</v>
      </c>
      <c r="BB8" s="55">
        <v>10.0</v>
      </c>
      <c r="BC8" s="55"/>
      <c r="BD8" s="55">
        <v>10.0</v>
      </c>
      <c r="BE8" s="15">
        <v>8.0</v>
      </c>
      <c r="BF8" s="15">
        <v>10.0</v>
      </c>
      <c r="BG8" s="55">
        <v>8.0</v>
      </c>
      <c r="BH8" s="55">
        <v>10.0</v>
      </c>
      <c r="BI8" s="55"/>
      <c r="BJ8" s="55">
        <v>10.0</v>
      </c>
      <c r="BK8" s="55">
        <v>10.0</v>
      </c>
      <c r="BL8" s="15">
        <v>10.0</v>
      </c>
      <c r="BN8" s="15">
        <v>8.0</v>
      </c>
      <c r="BP8" s="55">
        <v>10.0</v>
      </c>
      <c r="BQ8" s="55">
        <v>12.0</v>
      </c>
      <c r="BR8" s="15">
        <v>12.0</v>
      </c>
      <c r="BS8" s="55">
        <v>12.0</v>
      </c>
      <c r="BT8" s="55">
        <v>12.0</v>
      </c>
      <c r="BU8" s="15">
        <v>12.0</v>
      </c>
      <c r="BV8" s="55">
        <v>12.0</v>
      </c>
      <c r="BW8" s="15">
        <v>5.0</v>
      </c>
      <c r="BX8" s="55">
        <v>12.0</v>
      </c>
      <c r="BY8" s="55">
        <v>12.0</v>
      </c>
      <c r="BZ8" s="55">
        <v>12.0</v>
      </c>
      <c r="CA8" s="15">
        <v>6.0</v>
      </c>
      <c r="CB8" s="55">
        <v>10.0</v>
      </c>
      <c r="CC8" s="15">
        <v>8.0</v>
      </c>
      <c r="CD8" s="15">
        <v>10.0</v>
      </c>
      <c r="CE8" s="15">
        <v>10.0</v>
      </c>
      <c r="CF8" s="55">
        <v>10.0</v>
      </c>
      <c r="CG8" s="55"/>
      <c r="CH8" s="15">
        <v>12.0</v>
      </c>
      <c r="CI8" s="15">
        <v>10.0</v>
      </c>
      <c r="CJ8" s="55">
        <v>10.0</v>
      </c>
      <c r="CK8" s="15">
        <v>5.0</v>
      </c>
      <c r="CL8" s="15">
        <v>9.0</v>
      </c>
      <c r="CM8" s="15">
        <v>8.0</v>
      </c>
      <c r="CN8" s="55">
        <v>12.0</v>
      </c>
      <c r="CP8" s="15">
        <v>15.0</v>
      </c>
      <c r="CQ8" s="15">
        <v>12.0</v>
      </c>
      <c r="CR8" s="15">
        <v>10.0</v>
      </c>
      <c r="CS8" s="15">
        <v>10.0</v>
      </c>
      <c r="CT8" s="55">
        <v>10.0</v>
      </c>
      <c r="CU8" s="15">
        <v>10.0</v>
      </c>
      <c r="CV8" s="15">
        <v>10.0</v>
      </c>
      <c r="CW8" s="55">
        <v>10.0</v>
      </c>
      <c r="CX8" s="55">
        <v>10.0</v>
      </c>
      <c r="CY8" s="56">
        <v>10.0</v>
      </c>
      <c r="CZ8" s="15">
        <v>9.0</v>
      </c>
      <c r="DA8" s="15">
        <v>10.0</v>
      </c>
      <c r="DB8" s="15">
        <v>6.0</v>
      </c>
      <c r="DC8" s="15">
        <v>10.0</v>
      </c>
      <c r="DD8" s="15">
        <v>6.0</v>
      </c>
      <c r="DE8" s="55">
        <v>10.0</v>
      </c>
      <c r="DF8" s="56">
        <v>6.0</v>
      </c>
      <c r="DG8" s="55">
        <v>15.0</v>
      </c>
      <c r="DH8" s="15">
        <v>10.0</v>
      </c>
      <c r="DI8" s="15">
        <v>8.0</v>
      </c>
      <c r="DJ8" s="15">
        <v>10.0</v>
      </c>
      <c r="DK8" s="55">
        <v>10.0</v>
      </c>
      <c r="DL8" s="57">
        <v>10.0</v>
      </c>
      <c r="DM8" s="15">
        <v>10.0</v>
      </c>
      <c r="DN8" s="54">
        <v>8.0</v>
      </c>
      <c r="DO8" s="3">
        <v>8.0</v>
      </c>
      <c r="DP8" s="15">
        <v>9.0</v>
      </c>
      <c r="DQ8" s="15">
        <v>10.0</v>
      </c>
      <c r="DR8" s="15">
        <v>9.0</v>
      </c>
      <c r="DS8" s="54">
        <v>10.0</v>
      </c>
      <c r="DT8" s="15">
        <v>10.0</v>
      </c>
      <c r="DU8" s="15">
        <v>9.0</v>
      </c>
      <c r="DV8" s="15">
        <v>15.0</v>
      </c>
      <c r="DW8" s="15">
        <v>8.0</v>
      </c>
      <c r="DX8" s="15">
        <v>9.0</v>
      </c>
      <c r="DY8" s="15">
        <v>9.0</v>
      </c>
      <c r="DZ8" s="15">
        <v>10.0</v>
      </c>
      <c r="EA8" s="15">
        <v>8.0</v>
      </c>
      <c r="EC8" s="15">
        <v>9.0</v>
      </c>
      <c r="ED8" s="15">
        <v>9.0</v>
      </c>
      <c r="EE8" s="15">
        <v>10.0</v>
      </c>
      <c r="EF8" s="15">
        <v>9.0</v>
      </c>
      <c r="EG8" s="15">
        <v>8.0</v>
      </c>
      <c r="EH8" s="15">
        <v>8.0</v>
      </c>
      <c r="EI8" s="15">
        <v>10.0</v>
      </c>
      <c r="EK8" s="15">
        <v>6.0</v>
      </c>
      <c r="EL8" s="15">
        <v>8.0</v>
      </c>
      <c r="EM8" s="15">
        <v>8.0</v>
      </c>
      <c r="EN8" s="15">
        <v>8.0</v>
      </c>
      <c r="EO8" s="15">
        <v>8.0</v>
      </c>
      <c r="EQ8" s="58">
        <v>10.0</v>
      </c>
      <c r="ER8" s="58">
        <v>12.0</v>
      </c>
      <c r="ES8" s="58">
        <v>8.0</v>
      </c>
      <c r="ET8" s="58">
        <v>10.0</v>
      </c>
      <c r="EU8" s="58">
        <v>12.0</v>
      </c>
      <c r="EV8" s="58">
        <v>8.0</v>
      </c>
    </row>
    <row r="9" ht="12.75" customHeight="1">
      <c r="B9" s="15" t="s">
        <v>53</v>
      </c>
      <c r="C9" s="15">
        <v>20.0</v>
      </c>
      <c r="D9" s="15">
        <v>20.0</v>
      </c>
      <c r="E9" s="15">
        <v>30.0</v>
      </c>
      <c r="F9" s="15">
        <v>30.0</v>
      </c>
      <c r="G9" s="15">
        <v>30.0</v>
      </c>
      <c r="H9" s="15">
        <v>30.0</v>
      </c>
      <c r="I9" s="15">
        <v>20.0</v>
      </c>
      <c r="J9" s="15">
        <v>24.0</v>
      </c>
      <c r="K9" s="15">
        <v>24.0</v>
      </c>
      <c r="L9" s="15">
        <v>22.0</v>
      </c>
      <c r="M9" s="15">
        <v>22.0</v>
      </c>
      <c r="N9" s="15">
        <v>22.0</v>
      </c>
      <c r="P9" s="15">
        <v>20.0</v>
      </c>
      <c r="Q9" s="15">
        <v>20.0</v>
      </c>
      <c r="R9" s="15">
        <v>20.0</v>
      </c>
      <c r="T9" s="15">
        <v>20.0</v>
      </c>
      <c r="U9" s="15">
        <v>20.0</v>
      </c>
      <c r="V9" s="15">
        <v>20.0</v>
      </c>
      <c r="X9" s="15">
        <v>20.0</v>
      </c>
      <c r="Z9" s="15">
        <v>20.0</v>
      </c>
      <c r="AA9" s="15">
        <v>20.0</v>
      </c>
      <c r="AC9" s="15">
        <v>20.0</v>
      </c>
      <c r="AD9" s="15">
        <v>20.0</v>
      </c>
      <c r="AE9" s="15">
        <v>20.0</v>
      </c>
      <c r="AF9" s="15">
        <v>22.0</v>
      </c>
      <c r="AH9" s="15">
        <v>20.0</v>
      </c>
      <c r="AI9" s="15">
        <v>20.0</v>
      </c>
      <c r="AJ9" s="15">
        <v>22.0</v>
      </c>
      <c r="AK9" s="15">
        <v>24.0</v>
      </c>
      <c r="AL9" s="15">
        <v>26.0</v>
      </c>
      <c r="AM9" s="15">
        <v>26.0</v>
      </c>
      <c r="AN9" s="15">
        <v>26.0</v>
      </c>
      <c r="AO9" s="15">
        <v>26.0</v>
      </c>
      <c r="AQ9" s="15">
        <v>20.0</v>
      </c>
      <c r="AR9" s="15">
        <v>20.0</v>
      </c>
      <c r="AS9" s="15">
        <v>22.0</v>
      </c>
      <c r="AT9" s="55">
        <v>24.0</v>
      </c>
      <c r="AU9" s="15">
        <v>24.0</v>
      </c>
      <c r="AV9" s="15">
        <v>24.0</v>
      </c>
      <c r="AW9" s="55">
        <v>24.0</v>
      </c>
      <c r="AX9" s="15">
        <v>26.0</v>
      </c>
      <c r="AY9" s="55">
        <v>26.0</v>
      </c>
      <c r="AZ9" s="55">
        <v>26.0</v>
      </c>
      <c r="BA9" s="15">
        <v>30.0</v>
      </c>
      <c r="BB9" s="55">
        <v>28.0</v>
      </c>
      <c r="BD9" s="55">
        <v>26.0</v>
      </c>
      <c r="BE9" s="15">
        <v>28.0</v>
      </c>
      <c r="BF9" s="15">
        <v>28.0</v>
      </c>
      <c r="BG9" s="55">
        <v>32.0</v>
      </c>
      <c r="BH9" s="55">
        <v>30.0</v>
      </c>
      <c r="BI9" s="55"/>
      <c r="BJ9" s="55">
        <v>26.0</v>
      </c>
      <c r="BK9" s="55">
        <v>26.0</v>
      </c>
      <c r="BL9" s="15">
        <v>26.0</v>
      </c>
      <c r="BN9" s="15">
        <v>26.0</v>
      </c>
      <c r="BP9" s="55">
        <v>24.0</v>
      </c>
      <c r="BQ9" s="55">
        <v>24.0</v>
      </c>
      <c r="BR9" s="15">
        <v>26.0</v>
      </c>
      <c r="BS9" s="55">
        <v>24.0</v>
      </c>
      <c r="BT9" s="55">
        <v>25.0</v>
      </c>
      <c r="BU9" s="15">
        <v>26.0</v>
      </c>
      <c r="BV9" s="55">
        <v>27.0</v>
      </c>
      <c r="BW9" s="15">
        <v>36.0</v>
      </c>
      <c r="BX9" s="55">
        <v>28.0</v>
      </c>
      <c r="BY9" s="55">
        <v>29.0</v>
      </c>
      <c r="BZ9" s="55">
        <v>29.0</v>
      </c>
      <c r="CA9" s="15">
        <v>36.0</v>
      </c>
      <c r="CB9" s="55">
        <v>31.0</v>
      </c>
      <c r="CC9" s="15">
        <v>31.0</v>
      </c>
      <c r="CD9" s="15">
        <v>32.0</v>
      </c>
      <c r="CE9" s="15">
        <v>33.0</v>
      </c>
      <c r="CF9" s="55">
        <v>34.0</v>
      </c>
      <c r="CH9" s="15">
        <v>26.0</v>
      </c>
      <c r="CI9" s="15">
        <v>28.0</v>
      </c>
      <c r="CJ9" s="55">
        <v>29.0</v>
      </c>
      <c r="CK9" s="15">
        <v>34.0</v>
      </c>
      <c r="CL9" s="15">
        <v>30.0</v>
      </c>
      <c r="CM9" s="15">
        <v>30.0</v>
      </c>
      <c r="CN9" s="55">
        <v>26.0</v>
      </c>
      <c r="CP9" s="15">
        <v>20.0</v>
      </c>
      <c r="CQ9" s="15">
        <v>24.0</v>
      </c>
      <c r="CR9" s="15">
        <v>26.0</v>
      </c>
      <c r="CS9" s="15">
        <v>26.0</v>
      </c>
      <c r="CT9" s="55">
        <v>27.0</v>
      </c>
      <c r="CU9" s="15">
        <v>28.0</v>
      </c>
      <c r="CV9" s="15">
        <v>29.0</v>
      </c>
      <c r="CW9" s="55">
        <v>30.0</v>
      </c>
      <c r="CX9" s="55">
        <v>31.0</v>
      </c>
      <c r="CZ9" s="15">
        <v>33.0</v>
      </c>
      <c r="DA9" s="15">
        <v>33.0</v>
      </c>
      <c r="DB9" s="15">
        <v>38.0</v>
      </c>
      <c r="DC9" s="15">
        <v>34.0</v>
      </c>
      <c r="DD9" s="15">
        <v>39.0</v>
      </c>
      <c r="DE9" s="55">
        <v>35.0</v>
      </c>
      <c r="DF9" s="56">
        <v>10.0</v>
      </c>
      <c r="DG9" s="55">
        <v>28.0</v>
      </c>
      <c r="DH9" s="15">
        <v>33.0</v>
      </c>
      <c r="DI9" s="15">
        <v>10.0</v>
      </c>
      <c r="DJ9" s="15">
        <v>35.0</v>
      </c>
      <c r="DK9" s="55">
        <v>36.0</v>
      </c>
      <c r="DL9" s="55">
        <v>37.0</v>
      </c>
      <c r="DM9" s="15">
        <v>38.0</v>
      </c>
      <c r="DN9" s="54">
        <v>8.0</v>
      </c>
      <c r="DO9" s="3">
        <v>40.0</v>
      </c>
      <c r="DP9" s="15">
        <v>41.0</v>
      </c>
      <c r="DQ9" s="15">
        <v>41.0</v>
      </c>
      <c r="DR9" s="15">
        <v>42.0</v>
      </c>
      <c r="DS9" s="54">
        <v>12.0</v>
      </c>
      <c r="DT9" s="15">
        <v>42.0</v>
      </c>
      <c r="DU9" s="15">
        <v>43.0</v>
      </c>
      <c r="DV9" s="15">
        <v>32.0</v>
      </c>
      <c r="DW9" s="15">
        <v>43.0</v>
      </c>
      <c r="DX9" s="15">
        <v>43.0</v>
      </c>
      <c r="DY9" s="15">
        <v>43.0</v>
      </c>
      <c r="DZ9" s="15">
        <v>43.0</v>
      </c>
      <c r="EA9" s="15">
        <v>44.0</v>
      </c>
      <c r="EC9" s="15">
        <v>44.0</v>
      </c>
      <c r="ED9" s="15">
        <v>44.0</v>
      </c>
      <c r="EE9" s="15">
        <v>44.0</v>
      </c>
      <c r="EF9" s="15">
        <v>45.0</v>
      </c>
      <c r="EG9" s="15">
        <v>45.0</v>
      </c>
      <c r="EH9" s="15">
        <v>45.0</v>
      </c>
      <c r="EI9" s="15">
        <v>43.0</v>
      </c>
      <c r="EK9" s="15">
        <v>42.0</v>
      </c>
      <c r="EL9" s="15">
        <v>42.0</v>
      </c>
      <c r="EM9" s="15">
        <v>42.5</v>
      </c>
      <c r="EN9" s="15">
        <v>43.0</v>
      </c>
      <c r="EO9" s="15">
        <v>43.5</v>
      </c>
      <c r="EP9" s="15">
        <v>43.5</v>
      </c>
    </row>
    <row r="10" ht="12.75" customHeight="1">
      <c r="A10" s="59" t="s">
        <v>54</v>
      </c>
      <c r="C10" s="15">
        <v>10.0</v>
      </c>
      <c r="D10" s="15">
        <v>10.0</v>
      </c>
      <c r="E10" s="15">
        <v>6.0</v>
      </c>
      <c r="F10" s="15">
        <v>6.0</v>
      </c>
      <c r="G10" s="15">
        <v>6.0</v>
      </c>
      <c r="H10" s="15">
        <v>6.0</v>
      </c>
      <c r="I10" s="15">
        <v>12.0</v>
      </c>
      <c r="J10" s="15">
        <v>10.0</v>
      </c>
      <c r="K10" s="15">
        <v>10.0</v>
      </c>
      <c r="L10" s="15">
        <v>10.0</v>
      </c>
      <c r="M10" s="15">
        <v>10.0</v>
      </c>
      <c r="N10" s="15">
        <v>10.0</v>
      </c>
      <c r="P10" s="15">
        <v>10.0</v>
      </c>
      <c r="Q10" s="15">
        <v>10.0</v>
      </c>
      <c r="R10" s="15">
        <v>12.0</v>
      </c>
      <c r="T10" s="15">
        <v>10.0</v>
      </c>
      <c r="U10" s="15">
        <v>12.0</v>
      </c>
      <c r="V10" s="15">
        <v>12.0</v>
      </c>
      <c r="X10" s="15">
        <v>8.0</v>
      </c>
      <c r="Z10" s="15">
        <v>6.0</v>
      </c>
      <c r="AA10" s="15">
        <v>8.0</v>
      </c>
      <c r="AC10" s="56">
        <v>10.0</v>
      </c>
      <c r="AD10" s="56">
        <v>10.0</v>
      </c>
      <c r="AE10" s="56">
        <v>12.0</v>
      </c>
      <c r="AF10" s="56">
        <v>12.0</v>
      </c>
      <c r="AG10" s="56"/>
      <c r="AH10" s="56">
        <v>10.0</v>
      </c>
      <c r="AI10" s="56">
        <v>10.0</v>
      </c>
      <c r="AJ10" s="56">
        <v>12.0</v>
      </c>
      <c r="AK10" s="56">
        <v>10.0</v>
      </c>
      <c r="AL10" s="56">
        <v>10.0</v>
      </c>
      <c r="AM10" s="56">
        <v>10.0</v>
      </c>
      <c r="AN10" s="60">
        <v>10.0</v>
      </c>
      <c r="AO10" s="60">
        <v>12.0</v>
      </c>
      <c r="AQ10" s="56">
        <v>10.0</v>
      </c>
      <c r="AR10" s="56">
        <v>8.0</v>
      </c>
      <c r="AS10" s="56">
        <v>10.0</v>
      </c>
      <c r="AT10" s="3">
        <v>10.0</v>
      </c>
      <c r="AU10" s="15">
        <v>10.0</v>
      </c>
      <c r="AV10" s="15">
        <v>12.0</v>
      </c>
      <c r="AW10" s="3">
        <v>12.0</v>
      </c>
      <c r="AX10" s="60">
        <v>10.0</v>
      </c>
      <c r="AY10" s="61">
        <v>12.0</v>
      </c>
      <c r="AZ10" s="61">
        <v>12.0</v>
      </c>
      <c r="BA10" s="60">
        <v>10.0</v>
      </c>
      <c r="BB10" s="61">
        <v>10.0</v>
      </c>
      <c r="BC10" s="60"/>
      <c r="BD10" s="61">
        <v>10.0</v>
      </c>
      <c r="BE10" s="60">
        <v>10.0</v>
      </c>
      <c r="BF10" s="60">
        <v>10.0</v>
      </c>
      <c r="BG10" s="61">
        <v>8.0</v>
      </c>
      <c r="BH10" s="61">
        <v>10.0</v>
      </c>
      <c r="BI10" s="60"/>
      <c r="BJ10" s="61">
        <v>10.0</v>
      </c>
      <c r="BK10" s="61">
        <v>10.0</v>
      </c>
      <c r="BL10" s="60">
        <v>12.0</v>
      </c>
      <c r="BM10" s="60"/>
      <c r="BN10" s="60">
        <v>8.0</v>
      </c>
      <c r="BO10" s="60"/>
      <c r="BP10" s="61">
        <v>10.0</v>
      </c>
      <c r="BQ10" s="61">
        <v>12.0</v>
      </c>
      <c r="BR10" s="60">
        <v>10.0</v>
      </c>
      <c r="BS10" s="61">
        <v>12.0</v>
      </c>
      <c r="BT10" s="61">
        <v>12.0</v>
      </c>
      <c r="BU10" s="3">
        <v>12.0</v>
      </c>
      <c r="BV10" s="61">
        <v>12.0</v>
      </c>
      <c r="BW10" s="60">
        <v>6.0</v>
      </c>
      <c r="BX10" s="61">
        <v>12.0</v>
      </c>
      <c r="BY10" s="61">
        <v>12.0</v>
      </c>
      <c r="BZ10" s="61">
        <v>12.0</v>
      </c>
      <c r="CA10" s="60">
        <v>6.0</v>
      </c>
      <c r="CB10" s="61">
        <v>10.0</v>
      </c>
      <c r="CC10" s="60">
        <v>10.0</v>
      </c>
      <c r="CD10" s="60">
        <v>10.0</v>
      </c>
      <c r="CE10" s="60">
        <v>10.0</v>
      </c>
      <c r="CF10" s="61">
        <v>10.0</v>
      </c>
      <c r="CG10" s="60"/>
      <c r="CH10" s="60">
        <v>12.0</v>
      </c>
      <c r="CI10" s="60">
        <v>10.0</v>
      </c>
      <c r="CJ10" s="61">
        <v>10.0</v>
      </c>
      <c r="CK10" s="60">
        <v>6.0</v>
      </c>
      <c r="CL10" s="60">
        <v>10.0</v>
      </c>
      <c r="CM10" s="60">
        <v>10.0</v>
      </c>
      <c r="CN10" s="61">
        <v>12.0</v>
      </c>
      <c r="CO10" s="60"/>
      <c r="CP10" s="60">
        <v>12.0</v>
      </c>
      <c r="CQ10" s="60">
        <v>10.0</v>
      </c>
      <c r="CR10" s="60">
        <v>10.0</v>
      </c>
      <c r="CS10" s="60">
        <v>10.0</v>
      </c>
      <c r="CT10" s="61">
        <v>10.0</v>
      </c>
      <c r="CU10" s="60">
        <v>10.0</v>
      </c>
      <c r="CV10" s="60">
        <v>10.0</v>
      </c>
      <c r="CW10" s="61">
        <v>10.0</v>
      </c>
      <c r="CX10" s="61">
        <v>10.0</v>
      </c>
      <c r="CZ10" s="60">
        <v>10.0</v>
      </c>
      <c r="DA10" s="60">
        <v>10.0</v>
      </c>
      <c r="DB10" s="15">
        <v>6.0</v>
      </c>
      <c r="DC10" s="60">
        <v>10.0</v>
      </c>
      <c r="DD10" s="15">
        <v>10.0</v>
      </c>
      <c r="DE10" s="61">
        <v>10.0</v>
      </c>
      <c r="DF10" s="56">
        <v>8.0</v>
      </c>
      <c r="DG10" s="60"/>
      <c r="DH10" s="60">
        <v>10.0</v>
      </c>
      <c r="DI10" s="60">
        <v>8.0</v>
      </c>
      <c r="DJ10" s="60">
        <v>10.0</v>
      </c>
      <c r="DK10" s="3">
        <v>10.0</v>
      </c>
      <c r="DL10" s="61">
        <v>10.0</v>
      </c>
      <c r="DM10" s="60">
        <v>10.0</v>
      </c>
      <c r="DO10" s="54">
        <v>10.0</v>
      </c>
      <c r="DP10" s="54">
        <v>10.0</v>
      </c>
      <c r="DQ10" s="54">
        <v>10.0</v>
      </c>
      <c r="DR10" s="54">
        <v>10.0</v>
      </c>
      <c r="DT10" s="15">
        <v>10.0</v>
      </c>
      <c r="DU10" s="15">
        <v>10.0</v>
      </c>
      <c r="DV10" s="15">
        <v>18.0</v>
      </c>
      <c r="DW10" s="58">
        <v>8.0</v>
      </c>
      <c r="DX10" s="62">
        <v>10.0</v>
      </c>
      <c r="DY10" s="62">
        <v>10.0</v>
      </c>
      <c r="DZ10" s="62">
        <v>10.0</v>
      </c>
      <c r="EA10" s="63">
        <v>10.0</v>
      </c>
      <c r="EB10" s="63"/>
      <c r="EC10" s="63">
        <v>10.0</v>
      </c>
      <c r="ED10" s="63">
        <v>10.0</v>
      </c>
      <c r="EE10" s="63">
        <v>10.0</v>
      </c>
      <c r="EF10" s="54">
        <v>10.0</v>
      </c>
      <c r="EG10" s="54">
        <v>10.0</v>
      </c>
      <c r="EH10" s="54">
        <v>10.0</v>
      </c>
      <c r="EI10" s="54">
        <v>10.0</v>
      </c>
      <c r="EJ10" s="54"/>
      <c r="EK10" s="58">
        <v>10.0</v>
      </c>
      <c r="EL10" s="58">
        <v>10.0</v>
      </c>
      <c r="EM10" s="58">
        <v>10.0</v>
      </c>
      <c r="EN10" s="58">
        <v>10.0</v>
      </c>
      <c r="EO10" s="58">
        <v>10.0</v>
      </c>
      <c r="EP10" s="58">
        <v>8.0</v>
      </c>
    </row>
    <row r="11" ht="12.75" customHeight="1">
      <c r="C11" s="15">
        <v>10.0</v>
      </c>
      <c r="D11" s="15">
        <v>10.0</v>
      </c>
      <c r="E11" s="15">
        <v>6.0</v>
      </c>
      <c r="F11" s="15">
        <v>6.0</v>
      </c>
      <c r="G11" s="15">
        <v>6.0</v>
      </c>
      <c r="H11" s="15">
        <v>6.0</v>
      </c>
      <c r="I11" s="15">
        <v>12.0</v>
      </c>
      <c r="J11" s="15">
        <v>10.0</v>
      </c>
      <c r="K11" s="15">
        <v>10.0</v>
      </c>
      <c r="L11" s="15">
        <v>10.0</v>
      </c>
      <c r="M11" s="15">
        <v>10.0</v>
      </c>
      <c r="N11" s="15">
        <v>10.0</v>
      </c>
      <c r="P11" s="15">
        <v>10.0</v>
      </c>
      <c r="Q11" s="15">
        <v>10.0</v>
      </c>
      <c r="R11" s="15">
        <v>12.0</v>
      </c>
      <c r="T11" s="15">
        <v>10.0</v>
      </c>
      <c r="U11" s="15">
        <v>12.0</v>
      </c>
      <c r="V11" s="15">
        <v>12.0</v>
      </c>
      <c r="X11" s="15">
        <v>8.0</v>
      </c>
      <c r="Z11" s="15">
        <v>6.0</v>
      </c>
      <c r="AA11" s="15">
        <v>8.0</v>
      </c>
      <c r="AC11" s="56">
        <v>10.0</v>
      </c>
      <c r="AD11" s="56">
        <v>10.0</v>
      </c>
      <c r="AE11" s="56">
        <v>12.0</v>
      </c>
      <c r="AF11" s="56">
        <v>12.0</v>
      </c>
      <c r="AG11" s="56"/>
      <c r="AH11" s="56">
        <v>10.0</v>
      </c>
      <c r="AI11" s="56">
        <v>10.0</v>
      </c>
      <c r="AJ11" s="56">
        <v>12.0</v>
      </c>
      <c r="AK11" s="56">
        <v>10.0</v>
      </c>
      <c r="AL11" s="56">
        <v>10.0</v>
      </c>
      <c r="AM11" s="56">
        <v>10.0</v>
      </c>
      <c r="AN11" s="60">
        <v>10.0</v>
      </c>
      <c r="AO11" s="60">
        <v>12.0</v>
      </c>
      <c r="AQ11" s="56">
        <v>10.0</v>
      </c>
      <c r="AR11" s="56">
        <v>8.0</v>
      </c>
      <c r="AS11" s="56">
        <v>10.0</v>
      </c>
      <c r="AT11" s="3">
        <v>10.0</v>
      </c>
      <c r="AU11" s="15">
        <v>10.0</v>
      </c>
      <c r="AV11" s="15">
        <v>10.0</v>
      </c>
      <c r="AW11" s="3">
        <v>12.0</v>
      </c>
      <c r="AX11" s="60">
        <v>10.0</v>
      </c>
      <c r="AY11" s="61">
        <v>12.0</v>
      </c>
      <c r="AZ11" s="61">
        <v>12.0</v>
      </c>
      <c r="BA11" s="60">
        <v>10.0</v>
      </c>
      <c r="BB11" s="61">
        <v>10.0</v>
      </c>
      <c r="BC11" s="60"/>
      <c r="BD11" s="61">
        <v>10.0</v>
      </c>
      <c r="BE11" s="60">
        <v>10.0</v>
      </c>
      <c r="BF11" s="60">
        <v>10.0</v>
      </c>
      <c r="BG11" s="61">
        <v>8.0</v>
      </c>
      <c r="BH11" s="61">
        <v>10.0</v>
      </c>
      <c r="BI11" s="60"/>
      <c r="BJ11" s="61">
        <v>10.0</v>
      </c>
      <c r="BK11" s="61">
        <v>10.0</v>
      </c>
      <c r="BL11" s="60">
        <v>12.0</v>
      </c>
      <c r="BM11" s="60"/>
      <c r="BN11" s="60">
        <v>8.0</v>
      </c>
      <c r="BO11" s="60"/>
      <c r="BP11" s="61">
        <v>10.0</v>
      </c>
      <c r="BQ11" s="61">
        <v>12.0</v>
      </c>
      <c r="BR11" s="60">
        <v>10.0</v>
      </c>
      <c r="BS11" s="61">
        <v>12.0</v>
      </c>
      <c r="BT11" s="61">
        <v>12.0</v>
      </c>
      <c r="BU11" s="3">
        <v>12.0</v>
      </c>
      <c r="BV11" s="61">
        <v>12.0</v>
      </c>
      <c r="BW11" s="60">
        <v>6.0</v>
      </c>
      <c r="BX11" s="61">
        <v>12.0</v>
      </c>
      <c r="BY11" s="61">
        <v>12.0</v>
      </c>
      <c r="BZ11" s="61">
        <v>12.0</v>
      </c>
      <c r="CA11" s="60">
        <v>6.0</v>
      </c>
      <c r="CB11" s="61">
        <v>10.0</v>
      </c>
      <c r="CC11" s="60">
        <v>10.0</v>
      </c>
      <c r="CD11" s="60">
        <v>10.0</v>
      </c>
      <c r="CE11" s="60">
        <v>10.0</v>
      </c>
      <c r="CF11" s="61">
        <v>10.0</v>
      </c>
      <c r="CG11" s="60"/>
      <c r="CH11" s="60">
        <v>10.0</v>
      </c>
      <c r="CI11" s="60">
        <v>10.0</v>
      </c>
      <c r="CJ11" s="61">
        <v>10.0</v>
      </c>
      <c r="CK11" s="60">
        <v>6.0</v>
      </c>
      <c r="CL11" s="60">
        <v>9.0</v>
      </c>
      <c r="CM11" s="60">
        <v>9.0</v>
      </c>
      <c r="CN11" s="61">
        <v>12.0</v>
      </c>
      <c r="CO11" s="60"/>
      <c r="CP11" s="60">
        <v>12.0</v>
      </c>
      <c r="CQ11" s="60">
        <v>10.0</v>
      </c>
      <c r="CR11" s="60">
        <v>9.0</v>
      </c>
      <c r="CS11" s="60">
        <v>10.0</v>
      </c>
      <c r="CT11" s="61">
        <v>10.0</v>
      </c>
      <c r="CU11" s="60">
        <v>10.0</v>
      </c>
      <c r="CV11" s="60">
        <v>10.0</v>
      </c>
      <c r="CW11" s="61">
        <v>10.0</v>
      </c>
      <c r="CX11" s="61">
        <v>10.0</v>
      </c>
      <c r="CZ11" s="60">
        <v>10.0</v>
      </c>
      <c r="DA11" s="60">
        <v>10.0</v>
      </c>
      <c r="DB11" s="15">
        <v>10.0</v>
      </c>
      <c r="DC11" s="60">
        <v>10.0</v>
      </c>
      <c r="DD11" s="15">
        <v>10.0</v>
      </c>
      <c r="DE11" s="61">
        <v>10.0</v>
      </c>
      <c r="DG11" s="60"/>
      <c r="DH11" s="60">
        <v>10.0</v>
      </c>
      <c r="DI11" s="60">
        <v>10.0</v>
      </c>
      <c r="DJ11" s="60">
        <v>10.0</v>
      </c>
      <c r="DK11" s="3">
        <v>10.0</v>
      </c>
      <c r="DL11" s="61">
        <v>10.0</v>
      </c>
      <c r="DM11" s="60">
        <v>10.0</v>
      </c>
      <c r="DO11" s="54">
        <v>10.0</v>
      </c>
      <c r="DP11" s="54">
        <v>10.0</v>
      </c>
      <c r="DQ11" s="54">
        <v>10.0</v>
      </c>
      <c r="DR11" s="54">
        <v>10.0</v>
      </c>
      <c r="DT11" s="15">
        <v>10.0</v>
      </c>
      <c r="DU11" s="15">
        <v>10.0</v>
      </c>
      <c r="DV11" s="15">
        <v>15.0</v>
      </c>
      <c r="DW11" s="58">
        <v>8.0</v>
      </c>
      <c r="DX11" s="62">
        <v>10.0</v>
      </c>
      <c r="DY11" s="62">
        <v>10.0</v>
      </c>
      <c r="DZ11" s="62">
        <v>10.0</v>
      </c>
      <c r="EA11" s="63">
        <v>10.0</v>
      </c>
      <c r="EB11" s="63"/>
      <c r="EC11" s="63">
        <v>10.0</v>
      </c>
      <c r="ED11" s="63">
        <v>10.0</v>
      </c>
      <c r="EE11" s="63">
        <v>10.0</v>
      </c>
      <c r="EF11" s="54">
        <v>10.0</v>
      </c>
      <c r="EG11" s="54">
        <v>10.0</v>
      </c>
      <c r="EH11" s="54">
        <v>10.0</v>
      </c>
      <c r="EI11" s="54">
        <v>10.0</v>
      </c>
      <c r="EJ11" s="54"/>
      <c r="EK11" s="58">
        <v>8.0</v>
      </c>
      <c r="EL11" s="58">
        <v>10.0</v>
      </c>
      <c r="EM11" s="58">
        <v>10.0</v>
      </c>
      <c r="EN11" s="58">
        <v>10.0</v>
      </c>
      <c r="EO11" s="58">
        <v>10.0</v>
      </c>
      <c r="EP11" s="58">
        <v>8.0</v>
      </c>
    </row>
    <row r="12" ht="12.75" customHeight="1">
      <c r="C12" s="15">
        <v>10.0</v>
      </c>
      <c r="D12" s="15">
        <v>10.0</v>
      </c>
      <c r="E12" s="15">
        <v>6.0</v>
      </c>
      <c r="F12" s="15">
        <v>6.0</v>
      </c>
      <c r="G12" s="15">
        <v>6.0</v>
      </c>
      <c r="H12" s="15">
        <v>6.0</v>
      </c>
      <c r="I12" s="15">
        <v>12.0</v>
      </c>
      <c r="J12" s="15">
        <v>10.0</v>
      </c>
      <c r="K12" s="15">
        <v>9.0</v>
      </c>
      <c r="L12" s="15">
        <v>10.0</v>
      </c>
      <c r="M12" s="15">
        <v>12.0</v>
      </c>
      <c r="N12" s="15">
        <v>10.0</v>
      </c>
      <c r="P12" s="15">
        <v>10.0</v>
      </c>
      <c r="Q12" s="15">
        <v>12.0</v>
      </c>
      <c r="R12" s="15">
        <v>12.0</v>
      </c>
      <c r="T12" s="15">
        <v>10.0</v>
      </c>
      <c r="U12" s="15">
        <v>12.0</v>
      </c>
      <c r="V12" s="15">
        <v>15.0</v>
      </c>
      <c r="X12" s="15">
        <v>8.0</v>
      </c>
      <c r="Z12" s="15">
        <v>6.0</v>
      </c>
      <c r="AA12" s="15">
        <v>8.0</v>
      </c>
      <c r="AC12" s="56">
        <v>10.0</v>
      </c>
      <c r="AD12" s="56">
        <v>10.0</v>
      </c>
      <c r="AE12" s="56">
        <v>12.0</v>
      </c>
      <c r="AF12" s="56">
        <v>12.0</v>
      </c>
      <c r="AG12" s="56"/>
      <c r="AH12" s="56">
        <v>8.0</v>
      </c>
      <c r="AI12" s="56">
        <v>12.0</v>
      </c>
      <c r="AJ12" s="56">
        <v>10.0</v>
      </c>
      <c r="AK12" s="56">
        <v>10.0</v>
      </c>
      <c r="AL12" s="56">
        <v>10.0</v>
      </c>
      <c r="AM12" s="56">
        <v>10.0</v>
      </c>
      <c r="AN12" s="60">
        <v>10.0</v>
      </c>
      <c r="AO12" s="60">
        <v>12.0</v>
      </c>
      <c r="AQ12" s="56">
        <v>12.0</v>
      </c>
      <c r="AR12" s="56">
        <v>8.0</v>
      </c>
      <c r="AS12" s="56">
        <v>10.0</v>
      </c>
      <c r="AT12" s="3">
        <v>10.0</v>
      </c>
      <c r="AU12" s="15">
        <v>10.0</v>
      </c>
      <c r="AV12" s="15">
        <v>10.0</v>
      </c>
      <c r="AW12" s="3">
        <v>12.0</v>
      </c>
      <c r="AX12" s="60">
        <v>12.0</v>
      </c>
      <c r="AY12" s="61">
        <v>12.0</v>
      </c>
      <c r="AZ12" s="61">
        <v>12.0</v>
      </c>
      <c r="BA12" s="60">
        <v>10.0</v>
      </c>
      <c r="BB12" s="61">
        <v>10.0</v>
      </c>
      <c r="BC12" s="60"/>
      <c r="BD12" s="61">
        <v>10.0</v>
      </c>
      <c r="BE12" s="60">
        <v>10.0</v>
      </c>
      <c r="BF12" s="60">
        <v>12.0</v>
      </c>
      <c r="BG12" s="61">
        <v>8.0</v>
      </c>
      <c r="BH12" s="61">
        <v>10.0</v>
      </c>
      <c r="BI12" s="60"/>
      <c r="BJ12" s="61">
        <v>10.0</v>
      </c>
      <c r="BK12" s="61">
        <v>10.0</v>
      </c>
      <c r="BL12" s="60">
        <v>12.0</v>
      </c>
      <c r="BM12" s="60"/>
      <c r="BN12" s="60">
        <v>10.0</v>
      </c>
      <c r="BO12" s="60"/>
      <c r="BP12" s="61">
        <v>10.0</v>
      </c>
      <c r="BQ12" s="61">
        <v>12.0</v>
      </c>
      <c r="BR12" s="60">
        <v>10.0</v>
      </c>
      <c r="BS12" s="61">
        <v>12.0</v>
      </c>
      <c r="BT12" s="61">
        <v>12.0</v>
      </c>
      <c r="BU12" s="3">
        <v>12.0</v>
      </c>
      <c r="BV12" s="61">
        <v>12.0</v>
      </c>
      <c r="BW12" s="60">
        <v>8.0</v>
      </c>
      <c r="BX12" s="61">
        <v>12.0</v>
      </c>
      <c r="BY12" s="61">
        <v>12.0</v>
      </c>
      <c r="BZ12" s="61">
        <v>12.0</v>
      </c>
      <c r="CA12" s="60">
        <v>8.0</v>
      </c>
      <c r="CB12" s="61">
        <v>10.0</v>
      </c>
      <c r="CC12" s="60">
        <v>10.0</v>
      </c>
      <c r="CD12" s="60">
        <v>12.0</v>
      </c>
      <c r="CE12" s="60">
        <v>12.0</v>
      </c>
      <c r="CF12" s="61">
        <v>10.0</v>
      </c>
      <c r="CG12" s="60"/>
      <c r="CH12" s="60">
        <v>10.0</v>
      </c>
      <c r="CI12" s="60">
        <v>12.0</v>
      </c>
      <c r="CJ12" s="61">
        <v>10.0</v>
      </c>
      <c r="CK12" s="60">
        <v>6.0</v>
      </c>
      <c r="CL12" s="60">
        <v>8.0</v>
      </c>
      <c r="CM12" s="60">
        <v>8.0</v>
      </c>
      <c r="CN12" s="61">
        <v>12.0</v>
      </c>
      <c r="CO12" s="60"/>
      <c r="CP12" s="60">
        <v>12.0</v>
      </c>
      <c r="CQ12" s="60">
        <v>10.0</v>
      </c>
      <c r="CR12" s="60">
        <v>9.0</v>
      </c>
      <c r="CS12" s="60">
        <v>12.0</v>
      </c>
      <c r="CT12" s="61">
        <v>10.0</v>
      </c>
      <c r="CU12" s="60">
        <v>12.0</v>
      </c>
      <c r="CV12" s="60">
        <v>12.0</v>
      </c>
      <c r="CW12" s="61">
        <v>10.0</v>
      </c>
      <c r="CX12" s="61">
        <v>10.0</v>
      </c>
      <c r="CZ12" s="60">
        <v>10.0</v>
      </c>
      <c r="DA12" s="60">
        <v>12.0</v>
      </c>
      <c r="DB12" s="3">
        <v>10.0</v>
      </c>
      <c r="DC12" s="60">
        <v>12.0</v>
      </c>
      <c r="DD12" s="3">
        <v>10.0</v>
      </c>
      <c r="DE12" s="61">
        <v>10.0</v>
      </c>
      <c r="DG12" s="60"/>
      <c r="DH12" s="60">
        <v>12.0</v>
      </c>
      <c r="DI12" s="60">
        <v>10.0</v>
      </c>
      <c r="DJ12" s="60">
        <v>12.0</v>
      </c>
      <c r="DK12" s="3">
        <v>10.0</v>
      </c>
      <c r="DL12" s="61">
        <v>10.0</v>
      </c>
      <c r="DM12" s="60">
        <v>12.0</v>
      </c>
      <c r="DO12" s="54">
        <v>9.0</v>
      </c>
      <c r="DP12" s="54">
        <v>9.0</v>
      </c>
      <c r="DQ12" s="54">
        <v>10.0</v>
      </c>
      <c r="DR12" s="54">
        <v>10.0</v>
      </c>
      <c r="DT12" s="15">
        <v>10.0</v>
      </c>
      <c r="DU12" s="15">
        <v>10.0</v>
      </c>
      <c r="DV12" s="15">
        <v>15.0</v>
      </c>
      <c r="DW12" s="58">
        <v>8.0</v>
      </c>
      <c r="DX12" s="62">
        <v>12.0</v>
      </c>
      <c r="DY12" s="62">
        <v>10.0</v>
      </c>
      <c r="DZ12" s="62">
        <v>10.0</v>
      </c>
      <c r="EA12" s="63">
        <v>10.0</v>
      </c>
      <c r="EB12" s="63"/>
      <c r="EC12" s="63">
        <v>10.0</v>
      </c>
      <c r="ED12" s="63">
        <v>10.0</v>
      </c>
      <c r="EE12" s="63">
        <v>10.0</v>
      </c>
      <c r="EF12" s="54">
        <v>10.0</v>
      </c>
      <c r="EG12" s="54">
        <v>9.0</v>
      </c>
      <c r="EH12" s="54">
        <v>9.0</v>
      </c>
      <c r="EI12" s="54">
        <v>10.0</v>
      </c>
      <c r="EJ12" s="54"/>
      <c r="EK12" s="58">
        <v>6.0</v>
      </c>
      <c r="EL12" s="58">
        <v>10.0</v>
      </c>
      <c r="EM12" s="58">
        <v>10.0</v>
      </c>
      <c r="EN12" s="58">
        <v>10.0</v>
      </c>
      <c r="EO12" s="64">
        <v>10.0</v>
      </c>
    </row>
    <row r="13" ht="12.75" customHeight="1">
      <c r="DI13" s="60">
        <v>10.0</v>
      </c>
      <c r="DO13" s="54"/>
      <c r="DP13" s="54"/>
      <c r="DQ13" s="54"/>
      <c r="DR13" s="54"/>
      <c r="EA13" s="54"/>
      <c r="EB13" s="54"/>
      <c r="EC13" s="54"/>
      <c r="ED13" s="54"/>
      <c r="EE13" s="54"/>
      <c r="EF13" s="54"/>
      <c r="EG13" s="54"/>
      <c r="EH13" s="54"/>
      <c r="EI13" s="54"/>
      <c r="EJ13" s="54"/>
    </row>
    <row r="14" ht="12.75" customHeight="1">
      <c r="DI14" s="60"/>
      <c r="DO14" s="54"/>
      <c r="DP14" s="54"/>
      <c r="DQ14" s="54"/>
      <c r="DR14" s="54"/>
      <c r="EA14" s="54"/>
      <c r="EB14" s="54"/>
      <c r="EC14" s="54"/>
      <c r="ED14" s="54"/>
      <c r="EE14" s="54"/>
      <c r="EF14" s="54"/>
      <c r="EG14" s="54"/>
      <c r="EH14" s="54"/>
      <c r="EI14" s="54"/>
      <c r="EJ14" s="54"/>
    </row>
    <row r="15" ht="12.75" customHeight="1">
      <c r="B15" s="4"/>
      <c r="C15" s="4">
        <f t="shared" ref="C15:N15" si="1">C3</f>
        <v>43914</v>
      </c>
      <c r="D15" s="4">
        <f t="shared" si="1"/>
        <v>43918</v>
      </c>
      <c r="E15" s="4">
        <f t="shared" si="1"/>
        <v>43921</v>
      </c>
      <c r="F15" s="4">
        <f t="shared" si="1"/>
        <v>43924</v>
      </c>
      <c r="G15" s="4">
        <f t="shared" si="1"/>
        <v>43927</v>
      </c>
      <c r="H15" s="4">
        <f t="shared" si="1"/>
        <v>43929</v>
      </c>
      <c r="I15" s="4">
        <f t="shared" si="1"/>
        <v>43933</v>
      </c>
      <c r="J15" s="4">
        <f t="shared" si="1"/>
        <v>43935</v>
      </c>
      <c r="K15" s="4">
        <f t="shared" si="1"/>
        <v>43940</v>
      </c>
      <c r="L15" s="4">
        <f t="shared" si="1"/>
        <v>43952</v>
      </c>
      <c r="M15" s="4">
        <f t="shared" si="1"/>
        <v>43956</v>
      </c>
      <c r="N15" s="4">
        <f t="shared" si="1"/>
        <v>43961</v>
      </c>
      <c r="O15" s="4"/>
      <c r="P15" s="4">
        <f t="shared" ref="P15:R15" si="2">P3</f>
        <v>43990</v>
      </c>
      <c r="Q15" s="4">
        <f t="shared" si="2"/>
        <v>43997</v>
      </c>
      <c r="R15" s="4">
        <f t="shared" si="2"/>
        <v>44007</v>
      </c>
      <c r="T15" s="4">
        <f t="shared" ref="T15:V15" si="3">T3</f>
        <v>44139</v>
      </c>
      <c r="U15" s="4">
        <f t="shared" si="3"/>
        <v>44144</v>
      </c>
      <c r="V15" s="4">
        <f t="shared" si="3"/>
        <v>44151</v>
      </c>
      <c r="X15" s="4">
        <f>X3</f>
        <v>44198</v>
      </c>
      <c r="Y15" s="4"/>
      <c r="Z15" s="4">
        <f t="shared" ref="Z15:AA15" si="4">Z3</f>
        <v>44427</v>
      </c>
      <c r="AA15" s="4">
        <f t="shared" si="4"/>
        <v>44432</v>
      </c>
      <c r="AB15" s="4"/>
      <c r="AC15" s="4">
        <f t="shared" ref="AC15:AF15" si="5">AC3</f>
        <v>44457</v>
      </c>
      <c r="AD15" s="4">
        <f t="shared" si="5"/>
        <v>44461</v>
      </c>
      <c r="AE15" s="4">
        <f t="shared" si="5"/>
        <v>44470</v>
      </c>
      <c r="AF15" s="4">
        <f t="shared" si="5"/>
        <v>44476</v>
      </c>
      <c r="AH15" s="4">
        <f t="shared" ref="AH15:AO15" si="6">AH3</f>
        <v>44564</v>
      </c>
      <c r="AI15" s="4">
        <f t="shared" si="6"/>
        <v>44572</v>
      </c>
      <c r="AJ15" s="4">
        <f t="shared" si="6"/>
        <v>44578</v>
      </c>
      <c r="AK15" s="4">
        <f t="shared" si="6"/>
        <v>44585</v>
      </c>
      <c r="AL15" s="4">
        <f t="shared" si="6"/>
        <v>44592</v>
      </c>
      <c r="AM15" s="4">
        <f t="shared" si="6"/>
        <v>44599</v>
      </c>
      <c r="AN15" s="4">
        <f t="shared" si="6"/>
        <v>44606</v>
      </c>
      <c r="AO15" s="4">
        <f t="shared" si="6"/>
        <v>44613</v>
      </c>
      <c r="AQ15" s="4">
        <f t="shared" ref="AQ15:BB15" si="7">AQ3</f>
        <v>44679</v>
      </c>
      <c r="AR15" s="4">
        <f t="shared" si="7"/>
        <v>44687</v>
      </c>
      <c r="AS15" s="4">
        <f t="shared" si="7"/>
        <v>44690</v>
      </c>
      <c r="AT15" s="4">
        <f t="shared" si="7"/>
        <v>44692</v>
      </c>
      <c r="AU15" s="4">
        <f t="shared" si="7"/>
        <v>44694</v>
      </c>
      <c r="AV15" s="4">
        <f t="shared" si="7"/>
        <v>44697</v>
      </c>
      <c r="AW15" s="4">
        <f t="shared" si="7"/>
        <v>44704</v>
      </c>
      <c r="AX15" s="4">
        <f t="shared" si="7"/>
        <v>44711</v>
      </c>
      <c r="AY15" s="4">
        <f t="shared" si="7"/>
        <v>44718</v>
      </c>
      <c r="AZ15" s="4">
        <f t="shared" si="7"/>
        <v>44725</v>
      </c>
      <c r="BA15" s="4">
        <f t="shared" si="7"/>
        <v>44732</v>
      </c>
      <c r="BB15" s="4">
        <f t="shared" si="7"/>
        <v>44739</v>
      </c>
      <c r="BC15" s="4"/>
      <c r="BD15" s="4">
        <f t="shared" ref="BD15:BH15" si="8">BD3</f>
        <v>44767</v>
      </c>
      <c r="BE15" s="4">
        <f t="shared" si="8"/>
        <v>44774</v>
      </c>
      <c r="BF15" s="4">
        <f t="shared" si="8"/>
        <v>44781</v>
      </c>
      <c r="BG15" s="4">
        <f t="shared" si="8"/>
        <v>44788</v>
      </c>
      <c r="BH15" s="4">
        <f t="shared" si="8"/>
        <v>44795</v>
      </c>
      <c r="BI15" s="4"/>
      <c r="BJ15" s="4">
        <f t="shared" ref="BJ15:BL15" si="9">BJ3</f>
        <v>44839</v>
      </c>
      <c r="BK15" s="4">
        <f t="shared" si="9"/>
        <v>44844</v>
      </c>
      <c r="BL15" s="4">
        <f t="shared" si="9"/>
        <v>44851</v>
      </c>
      <c r="BM15" s="4"/>
      <c r="BN15" s="4">
        <f>BN3</f>
        <v>44900</v>
      </c>
      <c r="BO15" s="4"/>
      <c r="BP15" s="4">
        <f t="shared" ref="BP15:CF15" si="10">BP3</f>
        <v>44928</v>
      </c>
      <c r="BQ15" s="4">
        <f t="shared" si="10"/>
        <v>44935</v>
      </c>
      <c r="BR15" s="4">
        <f t="shared" si="10"/>
        <v>44944</v>
      </c>
      <c r="BS15" s="4">
        <f t="shared" si="10"/>
        <v>44963</v>
      </c>
      <c r="BT15" s="4">
        <f t="shared" si="10"/>
        <v>44970</v>
      </c>
      <c r="BU15" s="4">
        <f t="shared" si="10"/>
        <v>44977</v>
      </c>
      <c r="BV15" s="4">
        <f t="shared" si="10"/>
        <v>44984</v>
      </c>
      <c r="BW15" s="4">
        <f t="shared" si="10"/>
        <v>44991</v>
      </c>
      <c r="BX15" s="4">
        <f t="shared" si="10"/>
        <v>44998</v>
      </c>
      <c r="BY15" s="4">
        <f t="shared" si="10"/>
        <v>45005</v>
      </c>
      <c r="BZ15" s="4">
        <f t="shared" si="10"/>
        <v>45012</v>
      </c>
      <c r="CA15" s="4">
        <f t="shared" si="10"/>
        <v>45019</v>
      </c>
      <c r="CB15" s="4">
        <f t="shared" si="10"/>
        <v>45026</v>
      </c>
      <c r="CC15" s="4">
        <f t="shared" si="10"/>
        <v>45029</v>
      </c>
      <c r="CD15" s="4">
        <f t="shared" si="10"/>
        <v>45033</v>
      </c>
      <c r="CE15" s="4">
        <f t="shared" si="10"/>
        <v>45040</v>
      </c>
      <c r="CF15" s="4">
        <f t="shared" si="10"/>
        <v>45047</v>
      </c>
      <c r="CG15" s="4"/>
      <c r="CH15" s="4">
        <f t="shared" ref="CH15:CN15" si="11">CH3</f>
        <v>45103</v>
      </c>
      <c r="CI15" s="4">
        <f t="shared" si="11"/>
        <v>45110</v>
      </c>
      <c r="CJ15" s="4">
        <f t="shared" si="11"/>
        <v>45117</v>
      </c>
      <c r="CK15" s="4">
        <f t="shared" si="11"/>
        <v>45120</v>
      </c>
      <c r="CL15" s="4">
        <f t="shared" si="11"/>
        <v>45131</v>
      </c>
      <c r="CM15" s="4">
        <f t="shared" si="11"/>
        <v>45141</v>
      </c>
      <c r="CN15" s="4">
        <f t="shared" si="11"/>
        <v>45148</v>
      </c>
      <c r="CO15" s="4"/>
      <c r="CP15" s="4">
        <f t="shared" ref="CP15:EA15" si="12">CP3</f>
        <v>45202</v>
      </c>
      <c r="CQ15" s="4">
        <f t="shared" si="12"/>
        <v>45204</v>
      </c>
      <c r="CR15" s="4">
        <f t="shared" si="12"/>
        <v>45206</v>
      </c>
      <c r="CS15" s="4">
        <f t="shared" si="12"/>
        <v>45208</v>
      </c>
      <c r="CT15" s="4">
        <f t="shared" si="12"/>
        <v>45210</v>
      </c>
      <c r="CU15" s="4">
        <f t="shared" si="12"/>
        <v>45212</v>
      </c>
      <c r="CV15" s="4">
        <f t="shared" si="12"/>
        <v>45216</v>
      </c>
      <c r="CW15" s="4">
        <f t="shared" si="12"/>
        <v>45218</v>
      </c>
      <c r="CX15" s="4">
        <f t="shared" si="12"/>
        <v>45220</v>
      </c>
      <c r="CY15" s="4">
        <f t="shared" si="12"/>
        <v>45222</v>
      </c>
      <c r="CZ15" s="4">
        <f t="shared" si="12"/>
        <v>45224</v>
      </c>
      <c r="DA15" s="4">
        <f t="shared" si="12"/>
        <v>45226</v>
      </c>
      <c r="DB15" s="4">
        <f t="shared" si="12"/>
        <v>45228</v>
      </c>
      <c r="DC15" s="4">
        <f t="shared" si="12"/>
        <v>45230</v>
      </c>
      <c r="DD15" s="4">
        <f t="shared" si="12"/>
        <v>45234</v>
      </c>
      <c r="DE15" s="4">
        <f t="shared" si="12"/>
        <v>45236</v>
      </c>
      <c r="DF15" s="4">
        <f t="shared" si="12"/>
        <v>45244</v>
      </c>
      <c r="DG15" s="4">
        <f t="shared" si="12"/>
        <v>45254</v>
      </c>
      <c r="DH15" s="4">
        <f t="shared" si="12"/>
        <v>45259</v>
      </c>
      <c r="DI15" s="4">
        <f t="shared" si="12"/>
        <v>45264</v>
      </c>
      <c r="DJ15" s="4">
        <f t="shared" si="12"/>
        <v>45271</v>
      </c>
      <c r="DK15" s="4">
        <f t="shared" si="12"/>
        <v>45278</v>
      </c>
      <c r="DL15" s="4">
        <f t="shared" si="12"/>
        <v>45285</v>
      </c>
      <c r="DM15" s="4">
        <f t="shared" si="12"/>
        <v>45291</v>
      </c>
      <c r="DN15" s="4">
        <f t="shared" si="12"/>
        <v>45299</v>
      </c>
      <c r="DO15" s="4">
        <f t="shared" si="12"/>
        <v>45306</v>
      </c>
      <c r="DP15" s="4">
        <f t="shared" si="12"/>
        <v>45313</v>
      </c>
      <c r="DQ15" s="4">
        <f t="shared" si="12"/>
        <v>45320</v>
      </c>
      <c r="DR15" s="4">
        <f t="shared" si="12"/>
        <v>45327</v>
      </c>
      <c r="DS15" s="4">
        <f t="shared" si="12"/>
        <v>45334</v>
      </c>
      <c r="DT15" s="4">
        <f t="shared" si="12"/>
        <v>45341</v>
      </c>
      <c r="DU15" s="4">
        <f t="shared" si="12"/>
        <v>45343</v>
      </c>
      <c r="DV15" s="4">
        <f t="shared" si="12"/>
        <v>45355</v>
      </c>
      <c r="DW15" s="4">
        <f t="shared" si="12"/>
        <v>45362</v>
      </c>
      <c r="DX15" s="4">
        <f t="shared" si="12"/>
        <v>45369</v>
      </c>
      <c r="DY15" s="4">
        <f t="shared" si="12"/>
        <v>45376</v>
      </c>
      <c r="DZ15" s="4">
        <f t="shared" si="12"/>
        <v>45383</v>
      </c>
      <c r="EA15" s="4">
        <f t="shared" si="12"/>
        <v>45390</v>
      </c>
      <c r="EB15" s="4"/>
      <c r="EC15" s="4">
        <f t="shared" ref="EC15:EI15" si="13">EC3</f>
        <v>45425</v>
      </c>
      <c r="ED15" s="4">
        <f t="shared" si="13"/>
        <v>45432</v>
      </c>
      <c r="EE15" s="4">
        <f t="shared" si="13"/>
        <v>45439</v>
      </c>
      <c r="EF15" s="4">
        <f t="shared" si="13"/>
        <v>45446</v>
      </c>
      <c r="EG15" s="4">
        <f t="shared" si="13"/>
        <v>45453</v>
      </c>
      <c r="EH15" s="4">
        <f t="shared" si="13"/>
        <v>45460</v>
      </c>
      <c r="EI15" s="4">
        <f t="shared" si="13"/>
        <v>45467</v>
      </c>
      <c r="EJ15" s="4"/>
      <c r="EK15" s="4">
        <f t="shared" ref="EK15:EU15" si="14">EK3</f>
        <v>45509</v>
      </c>
      <c r="EL15" s="4">
        <f t="shared" si="14"/>
        <v>45516</v>
      </c>
      <c r="EM15" s="4">
        <f t="shared" si="14"/>
        <v>45523</v>
      </c>
      <c r="EN15" s="4">
        <f t="shared" si="14"/>
        <v>45530</v>
      </c>
      <c r="EO15" s="4">
        <f t="shared" si="14"/>
        <v>45537</v>
      </c>
      <c r="EP15" s="4">
        <f t="shared" si="14"/>
        <v>45544</v>
      </c>
      <c r="EQ15" s="4">
        <f t="shared" si="14"/>
        <v>45551</v>
      </c>
      <c r="ER15" s="4">
        <f t="shared" si="14"/>
        <v>45558</v>
      </c>
      <c r="ES15" s="4">
        <f t="shared" si="14"/>
        <v>45565</v>
      </c>
      <c r="ET15" s="4">
        <f t="shared" si="14"/>
        <v>45572</v>
      </c>
      <c r="EU15" s="4">
        <f t="shared" si="14"/>
        <v>45579</v>
      </c>
      <c r="EV15" s="4">
        <v>45586.0</v>
      </c>
    </row>
    <row r="16" ht="12.75" customHeight="1">
      <c r="A16" s="15" t="s">
        <v>55</v>
      </c>
      <c r="B16" s="65" t="s">
        <v>56</v>
      </c>
      <c r="C16" s="15">
        <v>36.3</v>
      </c>
      <c r="D16" s="15">
        <v>36.3</v>
      </c>
      <c r="E16" s="15">
        <v>44.8</v>
      </c>
      <c r="F16" s="15">
        <v>44.8</v>
      </c>
      <c r="G16" s="15">
        <v>44.8</v>
      </c>
      <c r="H16" s="15">
        <v>44.8</v>
      </c>
      <c r="I16" s="15">
        <v>37.5</v>
      </c>
      <c r="J16" s="15">
        <v>41.5</v>
      </c>
      <c r="K16" s="15">
        <v>41.5</v>
      </c>
      <c r="L16" s="15">
        <v>38.9</v>
      </c>
      <c r="M16" s="15">
        <v>40.2</v>
      </c>
      <c r="N16" s="15">
        <v>38.9</v>
      </c>
      <c r="P16" s="15">
        <v>36.3</v>
      </c>
      <c r="Q16" s="15">
        <v>37.5</v>
      </c>
      <c r="R16" s="15">
        <v>37.5</v>
      </c>
      <c r="T16" s="15">
        <v>36.3</v>
      </c>
      <c r="U16" s="15">
        <v>37.5</v>
      </c>
      <c r="V16" s="15">
        <v>39.3</v>
      </c>
      <c r="X16" s="15">
        <v>34.6</v>
      </c>
      <c r="Z16" s="15">
        <v>33.0</v>
      </c>
      <c r="AA16" s="15">
        <v>34.6</v>
      </c>
      <c r="AC16" s="15">
        <v>36.3</v>
      </c>
      <c r="AD16" s="15">
        <v>36.3</v>
      </c>
      <c r="AE16" s="15">
        <v>37.5</v>
      </c>
      <c r="AF16" s="15">
        <v>40.2</v>
      </c>
      <c r="AH16" s="15">
        <v>36.3</v>
      </c>
      <c r="AI16" s="15">
        <v>37.5</v>
      </c>
      <c r="AJ16" s="15">
        <v>38.9</v>
      </c>
      <c r="AK16" s="15">
        <v>41.5</v>
      </c>
      <c r="AL16" s="15">
        <v>42.0</v>
      </c>
      <c r="AM16" s="15">
        <v>44.1</v>
      </c>
      <c r="AN16" s="15">
        <v>45.6</v>
      </c>
      <c r="AO16" s="15">
        <v>45.6</v>
      </c>
      <c r="AQ16" s="15">
        <v>36.3</v>
      </c>
      <c r="AR16" s="15">
        <v>34.6</v>
      </c>
      <c r="AS16" s="15">
        <v>38.9</v>
      </c>
      <c r="AT16" s="15">
        <v>41.5</v>
      </c>
      <c r="AU16" s="15">
        <v>42.9</v>
      </c>
      <c r="AV16" s="15">
        <v>42.9</v>
      </c>
      <c r="AW16" s="15">
        <v>42.9</v>
      </c>
      <c r="AX16" s="15">
        <v>44.1</v>
      </c>
      <c r="AY16" s="15">
        <v>45.6</v>
      </c>
      <c r="AZ16" s="15">
        <v>45.6</v>
      </c>
      <c r="BA16" s="15">
        <v>47.0</v>
      </c>
      <c r="BB16" s="15">
        <v>46.7</v>
      </c>
      <c r="BD16" s="15">
        <v>45.6</v>
      </c>
      <c r="BE16" s="15">
        <v>44.5</v>
      </c>
      <c r="BF16" s="15">
        <v>46.7</v>
      </c>
      <c r="BG16" s="15">
        <v>49.5</v>
      </c>
      <c r="BH16" s="15">
        <v>49.2</v>
      </c>
      <c r="BJ16" s="15">
        <v>44.1</v>
      </c>
      <c r="BK16" s="15">
        <v>44.1</v>
      </c>
      <c r="BL16" s="15">
        <v>44.1</v>
      </c>
      <c r="BN16" s="15">
        <v>42.0</v>
      </c>
      <c r="BP16" s="15">
        <v>41.5</v>
      </c>
      <c r="BQ16" s="15">
        <v>42.9</v>
      </c>
      <c r="BR16" s="15">
        <v>45.6</v>
      </c>
      <c r="BS16" s="15">
        <v>42.9</v>
      </c>
      <c r="BT16" s="15">
        <v>44.2</v>
      </c>
      <c r="BU16" s="15">
        <v>45.6</v>
      </c>
      <c r="BV16" s="15">
        <v>46.9</v>
      </c>
      <c r="BW16" s="15">
        <v>51.9</v>
      </c>
      <c r="BX16" s="15">
        <v>48.3</v>
      </c>
      <c r="BY16" s="15">
        <v>49.6</v>
      </c>
      <c r="BZ16" s="15">
        <v>49.6</v>
      </c>
      <c r="CA16" s="15">
        <v>51.9</v>
      </c>
      <c r="CB16" s="15">
        <v>50.5</v>
      </c>
      <c r="CC16" s="15">
        <v>50.5</v>
      </c>
      <c r="CD16" s="15">
        <v>51.8</v>
      </c>
      <c r="CE16" s="15">
        <v>53.1</v>
      </c>
      <c r="CF16" s="15">
        <v>54.4</v>
      </c>
      <c r="CH16" s="15">
        <v>45.6</v>
      </c>
      <c r="CI16" s="15">
        <v>46.7</v>
      </c>
      <c r="CJ16" s="15">
        <v>48.0</v>
      </c>
      <c r="CK16" s="15">
        <v>49.5</v>
      </c>
      <c r="CL16" s="15">
        <v>49.2</v>
      </c>
      <c r="CM16" s="15">
        <v>49.2</v>
      </c>
      <c r="CN16" s="15">
        <v>45.6</v>
      </c>
      <c r="CP16" s="15">
        <v>39.3</v>
      </c>
      <c r="CQ16" s="15">
        <v>42.9</v>
      </c>
      <c r="CR16" s="15">
        <v>44.1</v>
      </c>
      <c r="CS16" s="15">
        <v>44.1</v>
      </c>
      <c r="CT16" s="15">
        <v>45.4</v>
      </c>
      <c r="CU16" s="15">
        <v>46.7</v>
      </c>
      <c r="CV16" s="15">
        <v>48.0</v>
      </c>
      <c r="CW16" s="15">
        <v>49.2</v>
      </c>
      <c r="CX16" s="15">
        <v>50.5</v>
      </c>
      <c r="CY16" s="15">
        <v>54.4</v>
      </c>
      <c r="CZ16" s="15">
        <v>53.1</v>
      </c>
      <c r="DA16" s="15">
        <v>53.1</v>
      </c>
      <c r="DC16" s="15">
        <v>54.4</v>
      </c>
      <c r="DE16" s="15">
        <v>55.7</v>
      </c>
      <c r="DG16" s="15">
        <v>50.6</v>
      </c>
      <c r="DH16" s="15">
        <v>53.1</v>
      </c>
      <c r="DI16" s="15">
        <v>54.4</v>
      </c>
      <c r="DJ16" s="15">
        <v>55.7</v>
      </c>
      <c r="DK16" s="15">
        <v>57.0</v>
      </c>
      <c r="DL16" s="15">
        <v>58.3</v>
      </c>
      <c r="DM16" s="15">
        <v>59.6</v>
      </c>
      <c r="DO16" s="15">
        <v>63.5</v>
      </c>
      <c r="DP16" s="15">
        <v>63.5</v>
      </c>
      <c r="DQ16" s="15">
        <v>63.5</v>
      </c>
      <c r="DR16" s="15">
        <v>63.3</v>
      </c>
      <c r="DT16" s="15">
        <v>64.8</v>
      </c>
      <c r="DU16" s="15">
        <v>66.1</v>
      </c>
      <c r="DV16" s="15">
        <v>60.3</v>
      </c>
      <c r="DW16" s="15">
        <v>63.1</v>
      </c>
      <c r="DX16" s="15">
        <v>64.6</v>
      </c>
      <c r="DY16" s="15">
        <v>66.1</v>
      </c>
      <c r="DZ16" s="15">
        <v>66.1</v>
      </c>
      <c r="EA16" s="15">
        <v>64.3</v>
      </c>
      <c r="EC16" s="15">
        <v>65.8</v>
      </c>
      <c r="ED16" s="15">
        <v>65.8</v>
      </c>
      <c r="EE16" s="15">
        <v>67.4</v>
      </c>
      <c r="EF16" s="15">
        <v>67.1</v>
      </c>
      <c r="EG16" s="15">
        <v>65.5</v>
      </c>
      <c r="EH16" s="15">
        <v>65.5</v>
      </c>
      <c r="EI16" s="15">
        <v>66.1</v>
      </c>
      <c r="EK16" s="15">
        <v>61.8</v>
      </c>
      <c r="EL16" s="15">
        <v>61.8</v>
      </c>
      <c r="EM16" s="15">
        <v>62.4</v>
      </c>
      <c r="EN16" s="15">
        <v>63.1</v>
      </c>
      <c r="EO16" s="15">
        <v>63.7</v>
      </c>
      <c r="EP16" s="15">
        <v>60.7</v>
      </c>
    </row>
    <row r="17" ht="12.75" customHeight="1">
      <c r="B17" s="65" t="s">
        <v>57</v>
      </c>
      <c r="C17" s="15">
        <v>36.3</v>
      </c>
      <c r="D17" s="15">
        <v>36.3</v>
      </c>
      <c r="E17" s="15">
        <v>44.8</v>
      </c>
      <c r="F17" s="15">
        <v>44.8</v>
      </c>
      <c r="G17" s="15">
        <v>44.8</v>
      </c>
      <c r="H17" s="15">
        <v>44.8</v>
      </c>
      <c r="I17" s="15">
        <v>37.5</v>
      </c>
      <c r="J17" s="15">
        <v>41.5</v>
      </c>
      <c r="K17" s="15">
        <v>40.5</v>
      </c>
      <c r="L17" s="15">
        <v>38.9</v>
      </c>
      <c r="M17" s="15">
        <v>38.9</v>
      </c>
      <c r="N17" s="15">
        <v>38.9</v>
      </c>
      <c r="P17" s="15">
        <v>36.3</v>
      </c>
      <c r="Q17" s="15">
        <v>36.3</v>
      </c>
      <c r="R17" s="15">
        <v>37.5</v>
      </c>
      <c r="T17" s="15">
        <v>36.3</v>
      </c>
      <c r="U17" s="15">
        <v>37.5</v>
      </c>
      <c r="V17" s="15">
        <v>37.5</v>
      </c>
      <c r="X17" s="15">
        <v>34.6</v>
      </c>
      <c r="Z17" s="15">
        <v>33.0</v>
      </c>
      <c r="AA17" s="15">
        <v>34.6</v>
      </c>
      <c r="AC17" s="15">
        <v>36.3</v>
      </c>
      <c r="AD17" s="15">
        <v>36.3</v>
      </c>
      <c r="AE17" s="15">
        <v>37.5</v>
      </c>
      <c r="AF17" s="15">
        <v>40.2</v>
      </c>
      <c r="AH17" s="15">
        <v>36.3</v>
      </c>
      <c r="AI17" s="15">
        <v>37.5</v>
      </c>
      <c r="AJ17" s="15">
        <v>38.9</v>
      </c>
      <c r="AK17" s="15">
        <v>41.5</v>
      </c>
      <c r="AL17" s="15">
        <v>42.0</v>
      </c>
      <c r="AM17" s="15">
        <v>44.1</v>
      </c>
      <c r="AN17" s="15">
        <v>45.6</v>
      </c>
      <c r="AO17" s="15">
        <v>45.6</v>
      </c>
      <c r="AQ17" s="15">
        <v>36.3</v>
      </c>
      <c r="AR17" s="15">
        <v>34.6</v>
      </c>
      <c r="AS17" s="15">
        <v>38.9</v>
      </c>
      <c r="AT17" s="15">
        <v>41.5</v>
      </c>
      <c r="AU17" s="15">
        <v>42.9</v>
      </c>
      <c r="AV17" s="15">
        <v>42.9</v>
      </c>
      <c r="AW17" s="15">
        <v>42.9</v>
      </c>
      <c r="AX17" s="15">
        <v>44.1</v>
      </c>
      <c r="AY17" s="15">
        <v>45.6</v>
      </c>
      <c r="AZ17" s="15">
        <v>45.6</v>
      </c>
      <c r="BA17" s="15">
        <v>47.0</v>
      </c>
      <c r="BB17" s="15">
        <v>46.7</v>
      </c>
      <c r="BD17" s="15">
        <v>45.6</v>
      </c>
      <c r="BE17" s="15">
        <v>44.5</v>
      </c>
      <c r="BF17" s="15">
        <v>46.7</v>
      </c>
      <c r="BG17" s="15">
        <v>49.5</v>
      </c>
      <c r="BH17" s="15">
        <v>49.2</v>
      </c>
      <c r="BJ17" s="15">
        <v>44.1</v>
      </c>
      <c r="BK17" s="15">
        <v>44.1</v>
      </c>
      <c r="BL17" s="15">
        <v>44.1</v>
      </c>
      <c r="BN17" s="15">
        <v>42.0</v>
      </c>
      <c r="BP17" s="15">
        <v>42.5</v>
      </c>
      <c r="BQ17" s="15">
        <v>42.9</v>
      </c>
      <c r="BR17" s="15">
        <v>45.6</v>
      </c>
      <c r="BS17" s="15">
        <v>42.9</v>
      </c>
      <c r="BT17" s="15">
        <v>44.2</v>
      </c>
      <c r="BU17" s="15">
        <v>45.6</v>
      </c>
      <c r="BV17" s="15">
        <v>46.9</v>
      </c>
      <c r="BW17" s="15">
        <v>50.6</v>
      </c>
      <c r="BX17" s="15">
        <v>48.3</v>
      </c>
      <c r="BY17" s="15">
        <v>49.6</v>
      </c>
      <c r="BZ17" s="15">
        <v>49.6</v>
      </c>
      <c r="CA17" s="15">
        <v>51.9</v>
      </c>
      <c r="CB17" s="15">
        <v>50.5</v>
      </c>
      <c r="CC17" s="15">
        <v>48.2</v>
      </c>
      <c r="CD17" s="15">
        <v>51.8</v>
      </c>
      <c r="CE17" s="15">
        <v>53.1</v>
      </c>
      <c r="CF17" s="15">
        <v>54.4</v>
      </c>
      <c r="CH17" s="15">
        <v>45.6</v>
      </c>
      <c r="CI17" s="15">
        <v>46.7</v>
      </c>
      <c r="CJ17" s="15">
        <v>48.0</v>
      </c>
      <c r="CK17" s="15">
        <v>48.3</v>
      </c>
      <c r="CL17" s="15">
        <v>47.0</v>
      </c>
      <c r="CM17" s="15">
        <v>47.0</v>
      </c>
      <c r="CN17" s="15">
        <v>45.6</v>
      </c>
      <c r="CP17" s="15">
        <v>39.3</v>
      </c>
      <c r="CQ17" s="15">
        <v>42.9</v>
      </c>
      <c r="CR17" s="15">
        <v>44.1</v>
      </c>
      <c r="CS17" s="15">
        <v>44.1</v>
      </c>
      <c r="CT17" s="15">
        <v>45.4</v>
      </c>
      <c r="CU17" s="15">
        <v>46.7</v>
      </c>
      <c r="CV17" s="15">
        <v>48.0</v>
      </c>
      <c r="CW17" s="15">
        <v>49.2</v>
      </c>
      <c r="CX17" s="15">
        <v>50.5</v>
      </c>
      <c r="CY17" s="15">
        <v>54.4</v>
      </c>
      <c r="CZ17" s="15">
        <v>51.9</v>
      </c>
      <c r="DA17" s="15">
        <v>53.1</v>
      </c>
      <c r="DC17" s="15">
        <v>54.4</v>
      </c>
      <c r="DE17" s="15">
        <v>55.7</v>
      </c>
      <c r="DG17" s="15">
        <v>50.6</v>
      </c>
      <c r="DH17" s="15">
        <v>53.1</v>
      </c>
      <c r="DI17" s="15">
        <v>51.9</v>
      </c>
      <c r="DJ17" s="15">
        <v>55.7</v>
      </c>
      <c r="DK17" s="15">
        <v>57.0</v>
      </c>
      <c r="DL17" s="15">
        <v>58.3</v>
      </c>
      <c r="DM17" s="15">
        <v>59.6</v>
      </c>
      <c r="DO17" s="15">
        <v>59.2</v>
      </c>
      <c r="DP17" s="15">
        <v>62.0</v>
      </c>
      <c r="DQ17" s="15">
        <v>63.5</v>
      </c>
      <c r="DR17" s="15">
        <v>63.3</v>
      </c>
      <c r="DT17" s="15">
        <v>64.8</v>
      </c>
      <c r="DU17" s="15">
        <v>64.6</v>
      </c>
      <c r="DV17" s="15">
        <v>56.2</v>
      </c>
      <c r="DW17" s="15">
        <v>63.1</v>
      </c>
      <c r="DX17" s="15">
        <v>64.6</v>
      </c>
      <c r="DY17" s="15">
        <v>64.6</v>
      </c>
      <c r="DZ17" s="15">
        <v>66.1</v>
      </c>
      <c r="EA17" s="15">
        <v>64.3</v>
      </c>
      <c r="EC17" s="15">
        <v>64.3</v>
      </c>
      <c r="ED17" s="15">
        <v>65.8</v>
      </c>
      <c r="EE17" s="15">
        <v>67.4</v>
      </c>
      <c r="EF17" s="15">
        <v>65.5</v>
      </c>
      <c r="EG17" s="15">
        <v>65.5</v>
      </c>
      <c r="EH17" s="15">
        <v>65.5</v>
      </c>
      <c r="EI17" s="15">
        <v>66.1</v>
      </c>
      <c r="EK17" s="15">
        <v>58.9</v>
      </c>
      <c r="EL17" s="15">
        <v>61.8</v>
      </c>
      <c r="EM17" s="15">
        <v>62.4</v>
      </c>
      <c r="EN17" s="15">
        <v>63.1</v>
      </c>
      <c r="EO17" s="15">
        <v>63.7</v>
      </c>
      <c r="EP17" s="15">
        <v>60.7</v>
      </c>
    </row>
    <row r="18" ht="12.75" customHeight="1">
      <c r="B18" s="65" t="s">
        <v>58</v>
      </c>
      <c r="C18" s="15">
        <v>37.5</v>
      </c>
      <c r="D18" s="15">
        <v>37.5</v>
      </c>
      <c r="E18" s="15">
        <v>44.8</v>
      </c>
      <c r="F18" s="15">
        <v>44.8</v>
      </c>
      <c r="G18" s="15">
        <v>44.8</v>
      </c>
      <c r="H18" s="15">
        <v>44.8</v>
      </c>
      <c r="I18" s="15">
        <v>39.3</v>
      </c>
      <c r="J18" s="15">
        <v>44.1</v>
      </c>
      <c r="K18" s="15">
        <v>45.6</v>
      </c>
      <c r="L18" s="15">
        <v>44.1</v>
      </c>
      <c r="M18" s="15">
        <v>44.1</v>
      </c>
      <c r="N18" s="15">
        <v>44.1</v>
      </c>
      <c r="P18" s="15">
        <v>42.9</v>
      </c>
      <c r="Q18" s="15">
        <v>42.9</v>
      </c>
      <c r="R18" s="15">
        <v>42.9</v>
      </c>
      <c r="T18" s="15">
        <v>37.5</v>
      </c>
      <c r="U18" s="15">
        <v>37.5</v>
      </c>
      <c r="V18" s="15">
        <v>40.2</v>
      </c>
      <c r="X18" s="15">
        <v>37.5</v>
      </c>
      <c r="Z18" s="15">
        <v>36.3</v>
      </c>
      <c r="AA18" s="15">
        <v>36.3</v>
      </c>
      <c r="AC18" s="15">
        <v>36.3</v>
      </c>
      <c r="AD18" s="15">
        <v>36.3</v>
      </c>
      <c r="AE18" s="15">
        <v>37.5</v>
      </c>
      <c r="AF18" s="15">
        <v>40.2</v>
      </c>
      <c r="AH18" s="15">
        <v>36.3</v>
      </c>
      <c r="AI18" s="15">
        <v>37.5</v>
      </c>
      <c r="AJ18" s="15">
        <v>40.2</v>
      </c>
      <c r="AK18" s="15">
        <v>41.5</v>
      </c>
      <c r="AL18" s="15">
        <v>44.1</v>
      </c>
      <c r="AM18" s="15">
        <v>44.1</v>
      </c>
      <c r="AN18" s="15">
        <v>44.1</v>
      </c>
      <c r="AO18" s="15">
        <v>45.6</v>
      </c>
      <c r="AQ18" s="15">
        <v>37.5</v>
      </c>
      <c r="AR18" s="15">
        <v>34.6</v>
      </c>
      <c r="AS18" s="15">
        <v>38.9</v>
      </c>
      <c r="AT18" s="15">
        <v>41.5</v>
      </c>
      <c r="AU18" s="15">
        <v>41.5</v>
      </c>
      <c r="AV18" s="15">
        <v>42.9</v>
      </c>
      <c r="AW18" s="15">
        <v>42.9</v>
      </c>
      <c r="AX18" s="15">
        <v>45.6</v>
      </c>
      <c r="AY18" s="15">
        <v>45.6</v>
      </c>
      <c r="AZ18" s="15">
        <v>45.6</v>
      </c>
      <c r="BA18" s="15">
        <v>49.2</v>
      </c>
      <c r="BB18" s="15">
        <v>46.7</v>
      </c>
      <c r="BD18" s="15">
        <v>45.6</v>
      </c>
      <c r="BE18" s="15">
        <v>46.7</v>
      </c>
      <c r="BF18" s="15">
        <v>48.3</v>
      </c>
      <c r="BG18" s="15">
        <v>49.5</v>
      </c>
      <c r="BH18" s="15">
        <v>49.2</v>
      </c>
      <c r="BJ18" s="15">
        <v>44.1</v>
      </c>
      <c r="BK18" s="15">
        <v>44.1</v>
      </c>
      <c r="BL18" s="15">
        <v>45.6</v>
      </c>
      <c r="BN18" s="15">
        <v>44.1</v>
      </c>
      <c r="BP18" s="15">
        <v>43.5</v>
      </c>
      <c r="BQ18" s="15">
        <v>42.9</v>
      </c>
      <c r="BR18" s="15">
        <v>44.1</v>
      </c>
      <c r="BS18" s="15">
        <v>42.9</v>
      </c>
      <c r="BT18" s="15">
        <v>44.2</v>
      </c>
      <c r="BV18" s="15">
        <v>46.9</v>
      </c>
      <c r="BW18" s="15">
        <v>54.4</v>
      </c>
      <c r="BX18" s="15">
        <v>48.3</v>
      </c>
      <c r="BY18" s="15">
        <v>49.6</v>
      </c>
      <c r="BZ18" s="15">
        <v>49.6</v>
      </c>
      <c r="CA18" s="15">
        <v>54.4</v>
      </c>
      <c r="CB18" s="15">
        <v>50.5</v>
      </c>
      <c r="CC18" s="15">
        <v>50.5</v>
      </c>
      <c r="CD18" s="15">
        <v>53.6</v>
      </c>
      <c r="CE18" s="15">
        <v>55.0</v>
      </c>
      <c r="CF18" s="15">
        <v>54.4</v>
      </c>
      <c r="CH18" s="15">
        <v>45.6</v>
      </c>
      <c r="CI18" s="15">
        <v>48.3</v>
      </c>
      <c r="CJ18" s="15">
        <v>48.0</v>
      </c>
      <c r="CK18" s="15">
        <v>49.5</v>
      </c>
      <c r="CL18" s="15">
        <v>49.2</v>
      </c>
      <c r="CM18" s="15">
        <v>49.2</v>
      </c>
      <c r="CN18" s="15">
        <v>45.6</v>
      </c>
      <c r="CP18" s="15">
        <v>37.5</v>
      </c>
      <c r="CQ18" s="15">
        <v>41.5</v>
      </c>
      <c r="CR18" s="15">
        <v>44.1</v>
      </c>
      <c r="CS18" s="15">
        <v>47.0</v>
      </c>
      <c r="CT18" s="15">
        <v>45.4</v>
      </c>
      <c r="CU18" s="15">
        <v>48.3</v>
      </c>
      <c r="CV18" s="15">
        <v>49.6</v>
      </c>
      <c r="CW18" s="15">
        <v>49.2</v>
      </c>
      <c r="CX18" s="15">
        <v>50.5</v>
      </c>
      <c r="CY18" s="15">
        <v>57.0</v>
      </c>
      <c r="CZ18" s="15">
        <v>53.1</v>
      </c>
      <c r="DA18" s="15">
        <v>55.0</v>
      </c>
      <c r="DB18" s="15">
        <v>59.6</v>
      </c>
      <c r="DC18" s="15">
        <v>56.3</v>
      </c>
      <c r="DD18" s="15">
        <v>60.9</v>
      </c>
      <c r="DE18" s="15">
        <v>55.7</v>
      </c>
      <c r="DF18" s="15">
        <v>62.2</v>
      </c>
      <c r="DG18" s="15">
        <v>50.6</v>
      </c>
      <c r="DH18" s="15">
        <v>55.0</v>
      </c>
      <c r="DI18" s="15">
        <v>54.4</v>
      </c>
      <c r="DJ18" s="15">
        <v>57.7</v>
      </c>
      <c r="DK18" s="15">
        <v>57.0</v>
      </c>
      <c r="DL18" s="15">
        <v>58.3</v>
      </c>
      <c r="DM18" s="15">
        <v>61.7</v>
      </c>
      <c r="DN18" s="54">
        <v>59.3</v>
      </c>
      <c r="DO18" s="15">
        <v>63.5</v>
      </c>
      <c r="DP18" s="15">
        <v>63.5</v>
      </c>
      <c r="DQ18" s="15">
        <v>63.5</v>
      </c>
      <c r="DR18" s="15">
        <v>64.8</v>
      </c>
      <c r="DS18" s="54">
        <v>64.8</v>
      </c>
      <c r="DT18" s="15">
        <v>64.8</v>
      </c>
      <c r="DU18" s="15">
        <v>66.1</v>
      </c>
      <c r="DV18" s="15">
        <v>58.7</v>
      </c>
      <c r="DW18" s="54">
        <v>63.1</v>
      </c>
      <c r="DX18" s="15">
        <v>68.4</v>
      </c>
      <c r="DY18" s="15">
        <v>66.1</v>
      </c>
      <c r="DZ18" s="15">
        <v>66.1</v>
      </c>
      <c r="EA18" s="15">
        <v>67.4</v>
      </c>
      <c r="EC18" s="15">
        <v>67.4</v>
      </c>
      <c r="ED18" s="15">
        <v>67.4</v>
      </c>
      <c r="EE18" s="15">
        <v>67.4</v>
      </c>
      <c r="EF18" s="54">
        <v>68.7</v>
      </c>
      <c r="EG18" s="54">
        <v>68.7</v>
      </c>
      <c r="EH18" s="54">
        <v>68.7</v>
      </c>
      <c r="EI18" s="54">
        <v>66.1</v>
      </c>
      <c r="EJ18" s="54"/>
      <c r="EK18" s="15">
        <v>64.8</v>
      </c>
      <c r="EL18" s="15">
        <v>64.8</v>
      </c>
      <c r="EM18" s="15">
        <v>65.4</v>
      </c>
      <c r="EN18" s="15">
        <v>66.1</v>
      </c>
      <c r="EO18" s="15">
        <v>66.7</v>
      </c>
      <c r="EP18" s="15">
        <v>63.7</v>
      </c>
      <c r="EQ18" s="15">
        <v>66.1</v>
      </c>
      <c r="ER18" s="15">
        <v>66.4</v>
      </c>
      <c r="ES18" s="15">
        <v>66.8</v>
      </c>
      <c r="ET18" s="15">
        <v>67.4</v>
      </c>
      <c r="EU18" s="15">
        <v>67.7</v>
      </c>
      <c r="EV18" s="15">
        <v>68.0</v>
      </c>
    </row>
    <row r="19" ht="12.75" customHeight="1">
      <c r="B19" s="65" t="s">
        <v>59</v>
      </c>
      <c r="C19" s="15">
        <v>37.5</v>
      </c>
      <c r="D19" s="15">
        <v>37.5</v>
      </c>
      <c r="E19" s="15">
        <v>44.8</v>
      </c>
      <c r="F19" s="15">
        <v>44.8</v>
      </c>
      <c r="G19" s="15">
        <v>44.8</v>
      </c>
      <c r="H19" s="15">
        <v>44.8</v>
      </c>
      <c r="I19" s="15">
        <v>39.3</v>
      </c>
      <c r="J19" s="15">
        <v>44.1</v>
      </c>
      <c r="K19" s="15">
        <v>45.6</v>
      </c>
      <c r="L19" s="15">
        <v>44.1</v>
      </c>
      <c r="M19" s="15">
        <v>44.1</v>
      </c>
      <c r="N19" s="15">
        <v>44.1</v>
      </c>
      <c r="P19" s="15">
        <v>42.9</v>
      </c>
      <c r="Q19" s="15">
        <v>42.9</v>
      </c>
      <c r="R19" s="15">
        <v>42.9</v>
      </c>
      <c r="T19" s="15">
        <v>37.5</v>
      </c>
      <c r="U19" s="15">
        <v>37.5</v>
      </c>
      <c r="V19" s="15">
        <v>40.2</v>
      </c>
      <c r="X19" s="15">
        <v>37.5</v>
      </c>
      <c r="Z19" s="15">
        <v>36.3</v>
      </c>
      <c r="AA19" s="15">
        <v>36.3</v>
      </c>
      <c r="AC19" s="15">
        <v>36.3</v>
      </c>
      <c r="AD19" s="15">
        <v>36.3</v>
      </c>
      <c r="AE19" s="15">
        <v>37.5</v>
      </c>
      <c r="AF19" s="15">
        <v>40.2</v>
      </c>
      <c r="AH19" s="15">
        <v>34.6</v>
      </c>
      <c r="AI19" s="15">
        <v>36.3</v>
      </c>
      <c r="AJ19" s="15">
        <v>38.9</v>
      </c>
      <c r="AK19" s="15">
        <v>41.5</v>
      </c>
      <c r="AL19" s="15">
        <v>44.1</v>
      </c>
      <c r="AM19" s="15">
        <v>44.1</v>
      </c>
      <c r="AN19" s="15">
        <v>44.1</v>
      </c>
      <c r="AO19" s="15">
        <v>45.6</v>
      </c>
      <c r="AQ19" s="15">
        <v>36.3</v>
      </c>
      <c r="AR19" s="15">
        <v>34.6</v>
      </c>
      <c r="AS19" s="15">
        <v>38.9</v>
      </c>
      <c r="AT19" s="15">
        <v>41.5</v>
      </c>
      <c r="AU19" s="15">
        <v>41.5</v>
      </c>
      <c r="AV19" s="15">
        <v>41.5</v>
      </c>
      <c r="AW19" s="15">
        <v>42.9</v>
      </c>
      <c r="AX19" s="15">
        <v>44.1</v>
      </c>
      <c r="AY19" s="15">
        <v>45.6</v>
      </c>
      <c r="AZ19" s="15">
        <v>45.6</v>
      </c>
      <c r="BA19" s="15">
        <v>49.2</v>
      </c>
      <c r="BB19" s="15">
        <v>46.7</v>
      </c>
      <c r="BD19" s="15">
        <v>45.6</v>
      </c>
      <c r="BE19" s="15">
        <v>46.7</v>
      </c>
      <c r="BF19" s="15">
        <v>46.7</v>
      </c>
      <c r="BG19" s="15">
        <v>49.5</v>
      </c>
      <c r="BH19" s="15">
        <v>49.2</v>
      </c>
      <c r="BJ19" s="15">
        <v>44.1</v>
      </c>
      <c r="BK19" s="15">
        <v>44.1</v>
      </c>
      <c r="BL19" s="15">
        <v>45.6</v>
      </c>
      <c r="BN19" s="15">
        <v>42.0</v>
      </c>
      <c r="BP19" s="15">
        <v>44.5</v>
      </c>
      <c r="BQ19" s="15">
        <v>42.9</v>
      </c>
      <c r="BR19" s="15">
        <v>44.1</v>
      </c>
      <c r="BS19" s="15">
        <v>42.9</v>
      </c>
      <c r="BT19" s="15">
        <v>44.2</v>
      </c>
      <c r="BV19" s="15">
        <v>46.9</v>
      </c>
      <c r="BW19" s="15">
        <v>51.9</v>
      </c>
      <c r="BX19" s="15">
        <v>48.3</v>
      </c>
      <c r="BY19" s="15">
        <v>49.6</v>
      </c>
      <c r="BZ19" s="15">
        <v>49.6</v>
      </c>
      <c r="CA19" s="15">
        <v>51.9</v>
      </c>
      <c r="CB19" s="15">
        <v>50.5</v>
      </c>
      <c r="CC19" s="15">
        <v>50.5</v>
      </c>
      <c r="CD19" s="15">
        <v>51.8</v>
      </c>
      <c r="CE19" s="15">
        <v>53.1</v>
      </c>
      <c r="CF19" s="15">
        <v>54.4</v>
      </c>
      <c r="CH19" s="15">
        <v>44.1</v>
      </c>
      <c r="CI19" s="15">
        <v>46.7</v>
      </c>
      <c r="CJ19" s="15">
        <v>48.0</v>
      </c>
      <c r="CK19" s="15">
        <v>49.5</v>
      </c>
      <c r="CL19" s="15">
        <v>47.0</v>
      </c>
      <c r="CM19" s="15">
        <v>47.0</v>
      </c>
      <c r="CN19" s="15">
        <v>45.6</v>
      </c>
      <c r="CP19" s="15">
        <v>37.5</v>
      </c>
      <c r="CQ19" s="15">
        <v>41.5</v>
      </c>
      <c r="CR19" s="15">
        <v>43.0</v>
      </c>
      <c r="CS19" s="15">
        <v>44.1</v>
      </c>
      <c r="CT19" s="15">
        <v>45.4</v>
      </c>
      <c r="CU19" s="15">
        <v>46.7</v>
      </c>
      <c r="CV19" s="15">
        <v>48.0</v>
      </c>
      <c r="CW19" s="15">
        <v>49.2</v>
      </c>
      <c r="CX19" s="15">
        <v>50.5</v>
      </c>
      <c r="CY19" s="15">
        <v>54.4</v>
      </c>
      <c r="CZ19" s="15">
        <v>53.1</v>
      </c>
      <c r="DA19" s="15">
        <v>53.1</v>
      </c>
      <c r="DB19" s="15">
        <v>54.2</v>
      </c>
      <c r="DC19" s="15">
        <v>54.4</v>
      </c>
      <c r="DD19" s="15">
        <v>55.4</v>
      </c>
      <c r="DE19" s="15">
        <v>55.7</v>
      </c>
      <c r="DF19" s="15">
        <v>56.6</v>
      </c>
      <c r="DG19" s="15">
        <v>50.6</v>
      </c>
      <c r="DH19" s="15">
        <v>53.1</v>
      </c>
      <c r="DI19" s="15">
        <v>51.9</v>
      </c>
      <c r="DJ19" s="15">
        <v>55.7</v>
      </c>
      <c r="DK19" s="15">
        <v>57.0</v>
      </c>
      <c r="DL19" s="15">
        <v>58.3</v>
      </c>
      <c r="DM19" s="15">
        <v>59.6</v>
      </c>
      <c r="DN19" s="54">
        <v>59.3</v>
      </c>
      <c r="DO19" s="15">
        <v>62.0</v>
      </c>
      <c r="DP19" s="15">
        <v>62.0</v>
      </c>
      <c r="DQ19" s="15">
        <v>63.5</v>
      </c>
      <c r="DR19" s="15">
        <v>64.8</v>
      </c>
      <c r="DS19" s="54">
        <v>64.8</v>
      </c>
      <c r="DT19" s="15">
        <v>64.8</v>
      </c>
      <c r="DU19" s="15">
        <v>66.1</v>
      </c>
      <c r="DV19" s="15">
        <v>56.2</v>
      </c>
      <c r="DW19" s="54">
        <v>63.1</v>
      </c>
      <c r="DX19" s="15">
        <v>66.1</v>
      </c>
      <c r="DY19" s="15">
        <v>66.1</v>
      </c>
      <c r="DZ19" s="15">
        <v>66.1</v>
      </c>
      <c r="EA19" s="15">
        <v>67.4</v>
      </c>
      <c r="EC19" s="15">
        <v>67.4</v>
      </c>
      <c r="ED19" s="15">
        <v>67.4</v>
      </c>
      <c r="EE19" s="15">
        <v>67.4</v>
      </c>
      <c r="EF19" s="54">
        <v>68.7</v>
      </c>
      <c r="EG19" s="54">
        <v>67.1</v>
      </c>
      <c r="EH19" s="54">
        <v>67.1</v>
      </c>
      <c r="EI19" s="54">
        <v>66.1</v>
      </c>
      <c r="EJ19" s="54"/>
      <c r="EK19" s="15">
        <v>58.9</v>
      </c>
      <c r="EL19" s="15">
        <v>64.8</v>
      </c>
      <c r="EM19" s="15">
        <v>65.4</v>
      </c>
      <c r="EN19" s="15">
        <v>66.1</v>
      </c>
      <c r="EO19" s="15">
        <v>66.7</v>
      </c>
      <c r="EP19" s="15">
        <v>63.7</v>
      </c>
      <c r="EQ19" s="15">
        <v>66.1</v>
      </c>
      <c r="ER19" s="15">
        <v>66.4</v>
      </c>
      <c r="ES19" s="15">
        <v>66.8</v>
      </c>
      <c r="ET19" s="15">
        <v>67.4</v>
      </c>
      <c r="EU19" s="15">
        <v>67.7</v>
      </c>
      <c r="EV19" s="15">
        <v>68.0</v>
      </c>
    </row>
    <row r="20" ht="12.75" customHeight="1">
      <c r="B20" s="4" t="s">
        <v>60</v>
      </c>
      <c r="C20" s="44">
        <f t="shared" ref="C20:N20" si="15">C5+8</f>
        <v>28</v>
      </c>
      <c r="D20" s="44">
        <f t="shared" si="15"/>
        <v>28</v>
      </c>
      <c r="E20" s="44">
        <f t="shared" si="15"/>
        <v>38</v>
      </c>
      <c r="F20" s="44">
        <f t="shared" si="15"/>
        <v>38</v>
      </c>
      <c r="G20" s="44">
        <f t="shared" si="15"/>
        <v>38</v>
      </c>
      <c r="H20" s="44">
        <f t="shared" si="15"/>
        <v>38</v>
      </c>
      <c r="I20" s="44">
        <f t="shared" si="15"/>
        <v>28</v>
      </c>
      <c r="J20" s="44">
        <f t="shared" si="15"/>
        <v>34</v>
      </c>
      <c r="K20" s="44">
        <f t="shared" si="15"/>
        <v>34</v>
      </c>
      <c r="L20" s="44">
        <f t="shared" si="15"/>
        <v>34</v>
      </c>
      <c r="M20" s="44">
        <f t="shared" si="15"/>
        <v>34</v>
      </c>
      <c r="N20" s="44">
        <f t="shared" si="15"/>
        <v>34</v>
      </c>
      <c r="O20" s="44"/>
      <c r="P20" s="44">
        <f t="shared" ref="P20:R20" si="16">P5+8</f>
        <v>32</v>
      </c>
      <c r="Q20" s="44">
        <f t="shared" si="16"/>
        <v>32</v>
      </c>
      <c r="R20" s="44">
        <f t="shared" si="16"/>
        <v>32</v>
      </c>
      <c r="T20" s="44">
        <f t="shared" ref="T20:V20" si="17">T5+8</f>
        <v>28</v>
      </c>
      <c r="U20" s="44">
        <f t="shared" si="17"/>
        <v>28</v>
      </c>
      <c r="V20" s="44">
        <f t="shared" si="17"/>
        <v>30</v>
      </c>
      <c r="X20" s="44">
        <f>X5+8</f>
        <v>28</v>
      </c>
      <c r="Z20" s="44">
        <f t="shared" ref="Z20:AA20" si="18">Z5+8</f>
        <v>28</v>
      </c>
      <c r="AA20" s="44">
        <f t="shared" si="18"/>
        <v>28</v>
      </c>
      <c r="AB20" s="44"/>
      <c r="AC20" s="44">
        <f t="shared" ref="AC20:AF20" si="19">AC5+8</f>
        <v>28</v>
      </c>
      <c r="AD20" s="44">
        <f t="shared" si="19"/>
        <v>28</v>
      </c>
      <c r="AE20" s="44">
        <f t="shared" si="19"/>
        <v>28</v>
      </c>
      <c r="AF20" s="44">
        <f t="shared" si="19"/>
        <v>30</v>
      </c>
      <c r="AH20" s="44">
        <f t="shared" ref="AH20:AO20" si="20">AH5+8</f>
        <v>28</v>
      </c>
      <c r="AI20" s="44">
        <f t="shared" si="20"/>
        <v>28</v>
      </c>
      <c r="AJ20" s="44">
        <f t="shared" si="20"/>
        <v>30</v>
      </c>
      <c r="AK20" s="44">
        <f t="shared" si="20"/>
        <v>32</v>
      </c>
      <c r="AL20" s="44">
        <f t="shared" si="20"/>
        <v>34</v>
      </c>
      <c r="AM20" s="44">
        <f t="shared" si="20"/>
        <v>34</v>
      </c>
      <c r="AN20" s="44">
        <f t="shared" si="20"/>
        <v>34</v>
      </c>
      <c r="AO20" s="44">
        <f t="shared" si="20"/>
        <v>34</v>
      </c>
      <c r="AQ20" s="44">
        <f t="shared" ref="AQ20:BB20" si="21">AQ5+8</f>
        <v>28</v>
      </c>
      <c r="AR20" s="44">
        <f t="shared" si="21"/>
        <v>28</v>
      </c>
      <c r="AS20" s="44">
        <f t="shared" si="21"/>
        <v>30</v>
      </c>
      <c r="AT20" s="44">
        <f t="shared" si="21"/>
        <v>32</v>
      </c>
      <c r="AU20" s="44">
        <f t="shared" si="21"/>
        <v>32</v>
      </c>
      <c r="AV20" s="44">
        <f t="shared" si="21"/>
        <v>32</v>
      </c>
      <c r="AW20" s="44">
        <f t="shared" si="21"/>
        <v>32</v>
      </c>
      <c r="AX20" s="44">
        <f t="shared" si="21"/>
        <v>34</v>
      </c>
      <c r="AY20" s="44">
        <f t="shared" si="21"/>
        <v>34</v>
      </c>
      <c r="AZ20" s="44">
        <f t="shared" si="21"/>
        <v>34</v>
      </c>
      <c r="BA20" s="44">
        <f t="shared" si="21"/>
        <v>38</v>
      </c>
      <c r="BB20" s="44">
        <f t="shared" si="21"/>
        <v>36</v>
      </c>
      <c r="BC20" s="44"/>
      <c r="BD20" s="44">
        <f t="shared" ref="BD20:BH20" si="22">BD5+8</f>
        <v>34</v>
      </c>
      <c r="BE20" s="44">
        <f t="shared" si="22"/>
        <v>36</v>
      </c>
      <c r="BF20" s="44">
        <f t="shared" si="22"/>
        <v>36</v>
      </c>
      <c r="BG20" s="44">
        <f t="shared" si="22"/>
        <v>40</v>
      </c>
      <c r="BH20" s="44">
        <f t="shared" si="22"/>
        <v>38</v>
      </c>
      <c r="BJ20" s="44">
        <f t="shared" ref="BJ20:BL20" si="23">BJ5+8</f>
        <v>34</v>
      </c>
      <c r="BK20" s="44">
        <f t="shared" si="23"/>
        <v>34</v>
      </c>
      <c r="BL20" s="44">
        <f t="shared" si="23"/>
        <v>34</v>
      </c>
      <c r="BN20" s="44">
        <f>BN5+8</f>
        <v>34</v>
      </c>
      <c r="BO20" s="44"/>
      <c r="BP20" s="44">
        <f t="shared" ref="BP20:CF20" si="24">BP5+8</f>
        <v>32</v>
      </c>
      <c r="BQ20" s="44">
        <f t="shared" si="24"/>
        <v>32</v>
      </c>
      <c r="BR20" s="44">
        <f t="shared" si="24"/>
        <v>34</v>
      </c>
      <c r="BS20" s="44">
        <f t="shared" si="24"/>
        <v>32</v>
      </c>
      <c r="BT20" s="44">
        <f t="shared" si="24"/>
        <v>33</v>
      </c>
      <c r="BU20" s="44">
        <f t="shared" si="24"/>
        <v>34</v>
      </c>
      <c r="BV20" s="44">
        <f t="shared" si="24"/>
        <v>35</v>
      </c>
      <c r="BW20" s="44">
        <f t="shared" si="24"/>
        <v>44</v>
      </c>
      <c r="BX20" s="44">
        <f t="shared" si="24"/>
        <v>36</v>
      </c>
      <c r="BY20" s="44">
        <f t="shared" si="24"/>
        <v>37</v>
      </c>
      <c r="BZ20" s="44">
        <f t="shared" si="24"/>
        <v>37</v>
      </c>
      <c r="CA20" s="44">
        <f t="shared" si="24"/>
        <v>44</v>
      </c>
      <c r="CB20" s="44">
        <f t="shared" si="24"/>
        <v>39</v>
      </c>
      <c r="CC20" s="44">
        <f t="shared" si="24"/>
        <v>39</v>
      </c>
      <c r="CD20" s="44">
        <f t="shared" si="24"/>
        <v>40</v>
      </c>
      <c r="CE20" s="44">
        <f t="shared" si="24"/>
        <v>41</v>
      </c>
      <c r="CF20" s="44">
        <f t="shared" si="24"/>
        <v>42</v>
      </c>
      <c r="CH20" s="44">
        <f t="shared" ref="CH20:CN20" si="25">CH5+8</f>
        <v>34</v>
      </c>
      <c r="CI20" s="44">
        <f t="shared" si="25"/>
        <v>36</v>
      </c>
      <c r="CJ20" s="44">
        <f t="shared" si="25"/>
        <v>37</v>
      </c>
      <c r="CK20" s="44">
        <f t="shared" si="25"/>
        <v>42</v>
      </c>
      <c r="CL20" s="44">
        <f t="shared" si="25"/>
        <v>38</v>
      </c>
      <c r="CM20" s="44">
        <f t="shared" si="25"/>
        <v>38</v>
      </c>
      <c r="CN20" s="44">
        <f t="shared" si="25"/>
        <v>34</v>
      </c>
      <c r="CP20" s="44">
        <f t="shared" ref="CP20:EA20" si="26">CP5+8</f>
        <v>28</v>
      </c>
      <c r="CQ20" s="44">
        <f t="shared" si="26"/>
        <v>32</v>
      </c>
      <c r="CR20" s="44">
        <f t="shared" si="26"/>
        <v>34</v>
      </c>
      <c r="CS20" s="44">
        <f t="shared" si="26"/>
        <v>34</v>
      </c>
      <c r="CT20" s="44">
        <f t="shared" si="26"/>
        <v>35</v>
      </c>
      <c r="CU20" s="44">
        <f t="shared" si="26"/>
        <v>36</v>
      </c>
      <c r="CV20" s="44">
        <f t="shared" si="26"/>
        <v>37</v>
      </c>
      <c r="CW20" s="44">
        <f t="shared" si="26"/>
        <v>38</v>
      </c>
      <c r="CX20" s="44">
        <f t="shared" si="26"/>
        <v>39</v>
      </c>
      <c r="CY20" s="44">
        <f t="shared" si="26"/>
        <v>44</v>
      </c>
      <c r="CZ20" s="44">
        <f t="shared" si="26"/>
        <v>41</v>
      </c>
      <c r="DA20" s="44">
        <f t="shared" si="26"/>
        <v>41</v>
      </c>
      <c r="DB20" s="44">
        <f t="shared" si="26"/>
        <v>46</v>
      </c>
      <c r="DC20" s="44">
        <f t="shared" si="26"/>
        <v>42</v>
      </c>
      <c r="DD20" s="44">
        <f t="shared" si="26"/>
        <v>47</v>
      </c>
      <c r="DE20" s="44">
        <f t="shared" si="26"/>
        <v>43</v>
      </c>
      <c r="DF20" s="44">
        <f t="shared" si="26"/>
        <v>48</v>
      </c>
      <c r="DG20" s="44">
        <f t="shared" si="26"/>
        <v>36</v>
      </c>
      <c r="DH20" s="44">
        <f t="shared" si="26"/>
        <v>41</v>
      </c>
      <c r="DI20" s="44">
        <f t="shared" si="26"/>
        <v>42</v>
      </c>
      <c r="DJ20" s="44">
        <f t="shared" si="26"/>
        <v>43</v>
      </c>
      <c r="DK20" s="44">
        <f t="shared" si="26"/>
        <v>44</v>
      </c>
      <c r="DL20" s="44">
        <f t="shared" si="26"/>
        <v>45</v>
      </c>
      <c r="DM20" s="44">
        <f t="shared" si="26"/>
        <v>46</v>
      </c>
      <c r="DN20" s="44">
        <f t="shared" si="26"/>
        <v>48</v>
      </c>
      <c r="DO20" s="44">
        <f t="shared" si="26"/>
        <v>49</v>
      </c>
      <c r="DP20" s="44">
        <f t="shared" si="26"/>
        <v>49</v>
      </c>
      <c r="DQ20" s="44">
        <f t="shared" si="26"/>
        <v>49</v>
      </c>
      <c r="DR20" s="44">
        <f t="shared" si="26"/>
        <v>50</v>
      </c>
      <c r="DS20" s="44">
        <f t="shared" si="26"/>
        <v>50</v>
      </c>
      <c r="DT20" s="44">
        <f t="shared" si="26"/>
        <v>50</v>
      </c>
      <c r="DU20" s="44">
        <f t="shared" si="26"/>
        <v>51</v>
      </c>
      <c r="DV20" s="44">
        <f t="shared" si="26"/>
        <v>40</v>
      </c>
      <c r="DW20" s="44">
        <f t="shared" si="26"/>
        <v>51</v>
      </c>
      <c r="DX20" s="44">
        <f t="shared" si="26"/>
        <v>51</v>
      </c>
      <c r="DY20" s="44">
        <f t="shared" si="26"/>
        <v>51</v>
      </c>
      <c r="DZ20" s="44">
        <f t="shared" si="26"/>
        <v>51</v>
      </c>
      <c r="EA20" s="44">
        <f t="shared" si="26"/>
        <v>52</v>
      </c>
      <c r="EC20" s="44">
        <f t="shared" ref="EC20:EI20" si="27">EC5+8</f>
        <v>52</v>
      </c>
      <c r="ED20" s="44">
        <f t="shared" si="27"/>
        <v>52</v>
      </c>
      <c r="EE20" s="44">
        <f t="shared" si="27"/>
        <v>52</v>
      </c>
      <c r="EF20" s="44">
        <f t="shared" si="27"/>
        <v>53</v>
      </c>
      <c r="EG20" s="44">
        <f t="shared" si="27"/>
        <v>53</v>
      </c>
      <c r="EH20" s="44">
        <f t="shared" si="27"/>
        <v>53</v>
      </c>
      <c r="EI20" s="44">
        <f t="shared" si="27"/>
        <v>51</v>
      </c>
      <c r="EK20" s="44">
        <f t="shared" ref="EK20:EN20" si="28">EK5+8</f>
        <v>50</v>
      </c>
      <c r="EL20" s="44">
        <f t="shared" si="28"/>
        <v>50</v>
      </c>
      <c r="EM20" s="44">
        <f t="shared" si="28"/>
        <v>50.5</v>
      </c>
      <c r="EN20" s="44">
        <f t="shared" si="28"/>
        <v>51</v>
      </c>
      <c r="EO20" s="15">
        <v>51.5</v>
      </c>
      <c r="EP20" s="15">
        <v>51.5</v>
      </c>
      <c r="EQ20" s="15">
        <v>51.0</v>
      </c>
      <c r="ER20" s="15">
        <v>49.5</v>
      </c>
      <c r="ES20" s="15">
        <v>54.0</v>
      </c>
      <c r="ET20" s="15">
        <v>52.0</v>
      </c>
      <c r="EU20" s="15">
        <v>50.5</v>
      </c>
      <c r="EV20" s="15">
        <v>55.0</v>
      </c>
    </row>
    <row r="21" ht="12.75" customHeight="1">
      <c r="B21" s="15" t="s">
        <v>16</v>
      </c>
      <c r="C21" s="15">
        <v>62.1</v>
      </c>
      <c r="D21" s="15">
        <v>61.9</v>
      </c>
      <c r="E21" s="15">
        <v>62.3</v>
      </c>
      <c r="F21" s="15">
        <v>62.1</v>
      </c>
      <c r="G21" s="15">
        <v>62.6</v>
      </c>
      <c r="H21" s="15">
        <v>62.2</v>
      </c>
      <c r="I21" s="15">
        <v>62.9</v>
      </c>
      <c r="J21" s="15">
        <v>63.1</v>
      </c>
      <c r="K21" s="15">
        <v>62.6</v>
      </c>
      <c r="L21" s="15">
        <v>62.9</v>
      </c>
      <c r="M21" s="15">
        <v>63.2</v>
      </c>
      <c r="N21" s="15">
        <v>63.5</v>
      </c>
      <c r="P21" s="15">
        <v>62.5</v>
      </c>
      <c r="Q21" s="15">
        <v>62.4</v>
      </c>
      <c r="R21" s="15">
        <v>63.7</v>
      </c>
      <c r="T21" s="15">
        <v>64.0</v>
      </c>
      <c r="U21" s="15">
        <v>63.1</v>
      </c>
      <c r="V21" s="15">
        <v>63.4</v>
      </c>
      <c r="X21" s="15">
        <v>64.0</v>
      </c>
      <c r="Z21" s="15">
        <v>63.3</v>
      </c>
      <c r="AA21" s="15">
        <v>63.5</v>
      </c>
      <c r="AC21" s="15">
        <v>64.6</v>
      </c>
      <c r="AD21" s="15">
        <v>63.7</v>
      </c>
      <c r="AE21" s="15">
        <v>64.7</v>
      </c>
      <c r="AF21" s="15">
        <v>64.3</v>
      </c>
      <c r="AH21" s="15">
        <v>66.3</v>
      </c>
      <c r="AI21" s="15">
        <v>65.1</v>
      </c>
      <c r="AJ21" s="15">
        <v>65.9</v>
      </c>
      <c r="AK21" s="15">
        <v>65.9</v>
      </c>
      <c r="AL21" s="15">
        <v>65.2</v>
      </c>
      <c r="AM21" s="15">
        <v>65.2</v>
      </c>
      <c r="AN21" s="15">
        <v>66.4</v>
      </c>
      <c r="AO21" s="15">
        <v>64.8</v>
      </c>
      <c r="AQ21" s="15">
        <v>63.4</v>
      </c>
      <c r="AR21" s="15">
        <v>64.5</v>
      </c>
      <c r="AS21" s="15">
        <v>65.0</v>
      </c>
      <c r="AT21" s="15">
        <v>64.3</v>
      </c>
      <c r="AU21" s="15">
        <v>64.6</v>
      </c>
      <c r="AV21" s="15">
        <v>64.5</v>
      </c>
      <c r="AW21" s="15">
        <v>64.9</v>
      </c>
      <c r="AX21" s="15">
        <v>64.1</v>
      </c>
      <c r="AY21" s="15">
        <v>65.1</v>
      </c>
      <c r="AZ21" s="15">
        <v>65.1</v>
      </c>
      <c r="BA21" s="15">
        <v>64.6</v>
      </c>
      <c r="BB21" s="15">
        <v>65.2</v>
      </c>
      <c r="BD21" s="15">
        <v>66.3</v>
      </c>
      <c r="BE21" s="15">
        <v>66.4</v>
      </c>
      <c r="BF21" s="15">
        <v>66.1</v>
      </c>
      <c r="BG21" s="15">
        <v>66.5</v>
      </c>
      <c r="BH21" s="15">
        <v>66.6</v>
      </c>
      <c r="BJ21" s="15">
        <v>67.2</v>
      </c>
      <c r="BK21" s="15">
        <v>66.8</v>
      </c>
      <c r="BL21" s="15">
        <v>67.2</v>
      </c>
      <c r="BN21" s="15">
        <v>63.9</v>
      </c>
      <c r="BP21" s="15">
        <v>65.5</v>
      </c>
      <c r="BQ21" s="15">
        <v>66.4</v>
      </c>
      <c r="BR21" s="15">
        <v>66.8</v>
      </c>
      <c r="BS21" s="15">
        <v>67.8</v>
      </c>
      <c r="BT21" s="15">
        <v>67.8</v>
      </c>
      <c r="BU21" s="15">
        <v>67.6</v>
      </c>
      <c r="BV21" s="15">
        <v>67.1</v>
      </c>
      <c r="BW21" s="15">
        <v>67.3</v>
      </c>
      <c r="BX21" s="15">
        <v>66.7</v>
      </c>
      <c r="BY21" s="15">
        <v>66.4</v>
      </c>
      <c r="BZ21" s="15">
        <v>66.8</v>
      </c>
      <c r="CA21" s="15">
        <v>67.6</v>
      </c>
      <c r="CB21" s="15">
        <v>67.2</v>
      </c>
      <c r="CC21" s="15">
        <v>67.0</v>
      </c>
      <c r="CD21" s="15">
        <v>66.5</v>
      </c>
      <c r="CE21" s="15">
        <v>67.7</v>
      </c>
      <c r="CF21" s="15">
        <v>67.2</v>
      </c>
      <c r="CH21" s="15">
        <v>62.8</v>
      </c>
      <c r="CI21" s="15">
        <v>64.0</v>
      </c>
      <c r="CJ21" s="15">
        <v>63.3</v>
      </c>
      <c r="CK21" s="15">
        <v>62.7</v>
      </c>
      <c r="CL21" s="15">
        <v>62.8</v>
      </c>
      <c r="CM21" s="15">
        <v>62.8</v>
      </c>
      <c r="CN21" s="15">
        <v>62.6</v>
      </c>
      <c r="CP21" s="15">
        <v>62.9</v>
      </c>
      <c r="CQ21" s="15">
        <v>62.4</v>
      </c>
      <c r="CR21" s="15">
        <v>62.7</v>
      </c>
      <c r="CS21" s="15">
        <v>63.8</v>
      </c>
      <c r="CT21" s="15">
        <v>63.0</v>
      </c>
      <c r="CU21" s="15">
        <v>64.3</v>
      </c>
      <c r="CV21" s="15">
        <v>63.7</v>
      </c>
      <c r="CX21" s="15">
        <v>64.5</v>
      </c>
      <c r="CY21" s="15">
        <v>64.1</v>
      </c>
      <c r="CZ21" s="15">
        <v>64.4</v>
      </c>
      <c r="DA21" s="15">
        <v>64.5</v>
      </c>
      <c r="DB21" s="15">
        <v>65.2</v>
      </c>
      <c r="DC21" s="15">
        <v>64.4</v>
      </c>
      <c r="DD21" s="15">
        <v>64.7</v>
      </c>
      <c r="DE21" s="15">
        <v>64.7</v>
      </c>
      <c r="DG21" s="15">
        <v>65.1</v>
      </c>
      <c r="DH21" s="15">
        <v>66.1</v>
      </c>
      <c r="DI21" s="15">
        <v>67.3</v>
      </c>
      <c r="DJ21" s="15">
        <v>68.2</v>
      </c>
      <c r="DK21" s="15">
        <v>67.9</v>
      </c>
      <c r="DL21" s="15">
        <v>69.1</v>
      </c>
      <c r="DM21" s="15">
        <v>69.7</v>
      </c>
      <c r="DN21" s="15">
        <v>69.2</v>
      </c>
      <c r="DO21" s="15">
        <v>69.4</v>
      </c>
      <c r="DP21" s="15">
        <v>69.2</v>
      </c>
      <c r="DQ21" s="15">
        <v>69.3</v>
      </c>
      <c r="DR21" s="44">
        <v>68.4</v>
      </c>
      <c r="DS21" s="15">
        <v>68.7</v>
      </c>
      <c r="DT21" s="15">
        <v>68.2</v>
      </c>
      <c r="DV21" s="15">
        <v>68.1</v>
      </c>
      <c r="DW21" s="15">
        <v>68.6</v>
      </c>
      <c r="DY21" s="15">
        <v>68.7</v>
      </c>
      <c r="DZ21" s="15">
        <v>69.2</v>
      </c>
      <c r="EA21" s="15">
        <v>69.3</v>
      </c>
      <c r="EC21" s="15">
        <v>68.0</v>
      </c>
      <c r="ED21" s="15">
        <v>67.8</v>
      </c>
      <c r="EE21" s="15">
        <v>67.8</v>
      </c>
      <c r="EF21" s="15">
        <v>68.1</v>
      </c>
      <c r="EG21" s="15">
        <v>67.6</v>
      </c>
      <c r="EH21" s="15">
        <v>67.0</v>
      </c>
      <c r="EI21" s="15">
        <v>66.5</v>
      </c>
      <c r="EK21" s="15">
        <v>64.6</v>
      </c>
      <c r="EL21" s="15">
        <v>65.1</v>
      </c>
      <c r="EM21" s="15">
        <v>65.0</v>
      </c>
      <c r="EN21" s="15">
        <v>64.7</v>
      </c>
      <c r="EO21" s="15">
        <v>65.2</v>
      </c>
      <c r="EP21" s="15">
        <v>65.0</v>
      </c>
      <c r="EQ21" s="15">
        <v>65.4</v>
      </c>
      <c r="ER21" s="15">
        <v>65.9</v>
      </c>
      <c r="ES21" s="15">
        <v>64.9</v>
      </c>
      <c r="ET21" s="15">
        <v>64.4</v>
      </c>
      <c r="EU21" s="15">
        <v>64.6</v>
      </c>
      <c r="EV21" s="15">
        <v>64.9</v>
      </c>
    </row>
    <row r="22" ht="12.75" customHeight="1"/>
    <row r="23" ht="12.75" customHeight="1"/>
    <row r="24" ht="12.75" customHeight="1">
      <c r="C24" s="2" t="s">
        <v>39</v>
      </c>
    </row>
    <row r="25" ht="12.75" customHeight="1">
      <c r="C25" s="66">
        <v>44692.0</v>
      </c>
      <c r="D25" s="66">
        <v>44694.0</v>
      </c>
      <c r="E25" s="66">
        <v>44697.0</v>
      </c>
      <c r="F25" s="66">
        <v>44704.0</v>
      </c>
      <c r="G25" s="66">
        <v>44711.0</v>
      </c>
      <c r="H25" s="66">
        <v>44718.0</v>
      </c>
      <c r="I25" s="66">
        <v>44725.0</v>
      </c>
      <c r="J25" s="66">
        <v>44732.0</v>
      </c>
      <c r="K25" s="66">
        <v>44739.0</v>
      </c>
      <c r="L25" s="66">
        <v>44767.0</v>
      </c>
      <c r="M25" s="66">
        <v>44774.0</v>
      </c>
      <c r="N25" s="66">
        <v>44781.0</v>
      </c>
      <c r="O25" s="66"/>
      <c r="P25" s="66">
        <v>44788.0</v>
      </c>
      <c r="Q25" s="66">
        <v>44795.0</v>
      </c>
      <c r="W25" s="48" t="s">
        <v>46</v>
      </c>
    </row>
    <row r="26" ht="12.75" customHeight="1">
      <c r="A26" s="55" t="s">
        <v>61</v>
      </c>
      <c r="B26" s="15" t="s">
        <v>53</v>
      </c>
      <c r="C26" s="55">
        <v>24.0</v>
      </c>
      <c r="D26" s="15">
        <v>24.0</v>
      </c>
      <c r="E26" s="15">
        <v>24.0</v>
      </c>
      <c r="F26" s="55">
        <v>24.0</v>
      </c>
      <c r="G26" s="15">
        <v>26.0</v>
      </c>
      <c r="H26" s="55">
        <v>26.0</v>
      </c>
      <c r="I26" s="55">
        <v>26.0</v>
      </c>
      <c r="J26" s="15">
        <v>30.0</v>
      </c>
      <c r="K26" s="55">
        <v>28.0</v>
      </c>
      <c r="L26" s="55">
        <v>26.0</v>
      </c>
      <c r="M26" s="15">
        <v>28.0</v>
      </c>
      <c r="N26" s="15">
        <v>28.0</v>
      </c>
      <c r="P26" s="55">
        <v>32.0</v>
      </c>
      <c r="Q26" s="55">
        <v>30.0</v>
      </c>
      <c r="W26" s="49" t="s">
        <v>47</v>
      </c>
    </row>
    <row r="27" ht="12.75" customHeight="1">
      <c r="C27" s="55">
        <v>10.0</v>
      </c>
      <c r="D27" s="15">
        <v>12.0</v>
      </c>
      <c r="E27" s="15">
        <v>12.0</v>
      </c>
      <c r="F27" s="55">
        <v>12.0</v>
      </c>
      <c r="G27" s="15">
        <v>10.0</v>
      </c>
      <c r="H27" s="55">
        <v>12.0</v>
      </c>
      <c r="I27" s="55">
        <v>12.0</v>
      </c>
      <c r="J27" s="15">
        <v>8.0</v>
      </c>
      <c r="K27" s="55">
        <v>10.0</v>
      </c>
      <c r="L27" s="55">
        <v>10.0</v>
      </c>
      <c r="M27" s="15">
        <v>8.0</v>
      </c>
      <c r="N27" s="15">
        <v>10.0</v>
      </c>
      <c r="P27" s="55">
        <v>8.0</v>
      </c>
      <c r="Q27" s="55">
        <v>10.0</v>
      </c>
      <c r="W27" s="50" t="s">
        <v>48</v>
      </c>
    </row>
    <row r="28" ht="12.75" customHeight="1">
      <c r="W28" s="51" t="s">
        <v>49</v>
      </c>
    </row>
    <row r="29" ht="12.75" customHeight="1">
      <c r="W29" s="53" t="s">
        <v>51</v>
      </c>
    </row>
    <row r="30" ht="12.75" customHeight="1">
      <c r="B30" s="56" t="s">
        <v>49</v>
      </c>
      <c r="W30" s="52" t="s">
        <v>50</v>
      </c>
    </row>
    <row r="31" ht="12.75" customHeight="1">
      <c r="B31" s="60" t="s">
        <v>62</v>
      </c>
      <c r="D31" s="15">
        <v>10.0</v>
      </c>
      <c r="E31" s="15">
        <v>12.0</v>
      </c>
      <c r="G31" s="60">
        <v>10.0</v>
      </c>
      <c r="H31" s="60"/>
      <c r="I31" s="60"/>
      <c r="J31" s="60">
        <v>10.0</v>
      </c>
      <c r="K31" s="60"/>
      <c r="L31" s="60"/>
      <c r="M31" s="60">
        <v>10.0</v>
      </c>
      <c r="N31" s="60">
        <v>10.0</v>
      </c>
      <c r="O31" s="60"/>
      <c r="P31" s="60"/>
      <c r="Q31" s="60"/>
    </row>
    <row r="32" ht="12.75" customHeight="1">
      <c r="E32" s="15">
        <v>10.0</v>
      </c>
      <c r="G32" s="60">
        <v>10.0</v>
      </c>
      <c r="H32" s="60"/>
      <c r="I32" s="60"/>
      <c r="J32" s="60"/>
      <c r="K32" s="60"/>
      <c r="L32" s="60"/>
      <c r="M32" s="60"/>
      <c r="N32" s="60">
        <v>10.0</v>
      </c>
      <c r="O32" s="60"/>
      <c r="P32" s="60"/>
      <c r="Q32" s="60"/>
    </row>
    <row r="33" ht="12.75" customHeight="1">
      <c r="E33" s="15">
        <v>10.0</v>
      </c>
      <c r="G33" s="60">
        <v>12.0</v>
      </c>
      <c r="H33" s="60"/>
      <c r="I33" s="60"/>
      <c r="J33" s="60"/>
      <c r="K33" s="60"/>
      <c r="L33" s="60"/>
      <c r="M33" s="60"/>
      <c r="N33" s="60">
        <v>12.0</v>
      </c>
      <c r="O33" s="60"/>
      <c r="P33" s="60"/>
      <c r="Q33" s="60"/>
    </row>
    <row r="34" ht="12.75" customHeight="1"/>
    <row r="35" ht="12.75" customHeight="1">
      <c r="C35" s="44">
        <f t="shared" ref="C35:N35" si="29">C26+8</f>
        <v>32</v>
      </c>
      <c r="D35" s="44">
        <f t="shared" si="29"/>
        <v>32</v>
      </c>
      <c r="E35" s="44">
        <f t="shared" si="29"/>
        <v>32</v>
      </c>
      <c r="F35" s="44">
        <f t="shared" si="29"/>
        <v>32</v>
      </c>
      <c r="G35" s="44">
        <f t="shared" si="29"/>
        <v>34</v>
      </c>
      <c r="H35" s="44">
        <f t="shared" si="29"/>
        <v>34</v>
      </c>
      <c r="I35" s="44">
        <f t="shared" si="29"/>
        <v>34</v>
      </c>
      <c r="J35" s="44">
        <f t="shared" si="29"/>
        <v>38</v>
      </c>
      <c r="K35" s="44">
        <f t="shared" si="29"/>
        <v>36</v>
      </c>
      <c r="L35" s="44">
        <f t="shared" si="29"/>
        <v>34</v>
      </c>
      <c r="M35" s="44">
        <f t="shared" si="29"/>
        <v>36</v>
      </c>
      <c r="N35" s="44">
        <f t="shared" si="29"/>
        <v>36</v>
      </c>
      <c r="O35" s="44"/>
      <c r="P35" s="44">
        <f t="shared" ref="P35:Q35" si="30">P26+8</f>
        <v>40</v>
      </c>
      <c r="Q35" s="44">
        <f t="shared" si="30"/>
        <v>38</v>
      </c>
    </row>
    <row r="36" ht="12.75" customHeight="1">
      <c r="B36" s="65" t="s">
        <v>56</v>
      </c>
      <c r="C36" s="15">
        <v>41.5</v>
      </c>
      <c r="D36" s="15">
        <v>42.9</v>
      </c>
      <c r="E36" s="15">
        <v>42.9</v>
      </c>
      <c r="F36" s="15">
        <v>42.9</v>
      </c>
      <c r="G36" s="15">
        <v>44.1</v>
      </c>
      <c r="H36" s="15">
        <v>45.6</v>
      </c>
      <c r="I36" s="15">
        <v>45.6</v>
      </c>
      <c r="J36" s="15">
        <v>47.0</v>
      </c>
      <c r="K36" s="15">
        <v>46.7</v>
      </c>
      <c r="L36" s="15">
        <v>45.6</v>
      </c>
      <c r="M36" s="15">
        <v>44.5</v>
      </c>
      <c r="N36" s="15">
        <v>46.7</v>
      </c>
      <c r="P36" s="15">
        <v>49.5</v>
      </c>
      <c r="Q36" s="15">
        <v>49.2</v>
      </c>
    </row>
    <row r="37" ht="12.75" customHeight="1">
      <c r="B37" s="65" t="s">
        <v>57</v>
      </c>
      <c r="C37" s="15">
        <v>41.5</v>
      </c>
      <c r="D37" s="15">
        <v>42.9</v>
      </c>
      <c r="E37" s="15">
        <v>42.9</v>
      </c>
      <c r="F37" s="15">
        <v>42.9</v>
      </c>
      <c r="G37" s="15">
        <v>44.1</v>
      </c>
      <c r="H37" s="15">
        <v>45.6</v>
      </c>
      <c r="I37" s="15">
        <v>45.6</v>
      </c>
      <c r="J37" s="15">
        <v>47.0</v>
      </c>
      <c r="K37" s="15">
        <v>46.7</v>
      </c>
      <c r="L37" s="15">
        <v>45.6</v>
      </c>
      <c r="M37" s="15">
        <v>44.5</v>
      </c>
      <c r="N37" s="15">
        <v>46.7</v>
      </c>
      <c r="P37" s="15">
        <v>49.5</v>
      </c>
      <c r="Q37" s="15">
        <v>49.2</v>
      </c>
    </row>
    <row r="38" ht="12.75" customHeight="1">
      <c r="B38" s="65" t="s">
        <v>58</v>
      </c>
      <c r="C38" s="15">
        <v>41.5</v>
      </c>
      <c r="D38" s="15">
        <v>41.5</v>
      </c>
      <c r="E38" s="15">
        <v>42.9</v>
      </c>
      <c r="F38" s="15">
        <v>42.9</v>
      </c>
      <c r="G38" s="15">
        <v>45.6</v>
      </c>
      <c r="H38" s="15">
        <v>45.6</v>
      </c>
      <c r="I38" s="15">
        <v>45.6</v>
      </c>
      <c r="J38" s="15">
        <v>49.2</v>
      </c>
      <c r="K38" s="15">
        <v>46.7</v>
      </c>
      <c r="L38" s="15">
        <v>45.6</v>
      </c>
      <c r="M38" s="15">
        <v>46.7</v>
      </c>
      <c r="N38" s="15">
        <v>48.3</v>
      </c>
      <c r="P38" s="15">
        <v>49.5</v>
      </c>
      <c r="Q38" s="15">
        <v>49.2</v>
      </c>
    </row>
    <row r="39" ht="12.75" customHeight="1">
      <c r="B39" s="65" t="s">
        <v>59</v>
      </c>
      <c r="C39" s="15">
        <v>41.5</v>
      </c>
      <c r="D39" s="15">
        <v>41.5</v>
      </c>
      <c r="E39" s="15">
        <v>41.5</v>
      </c>
      <c r="F39" s="15">
        <v>42.9</v>
      </c>
      <c r="G39" s="15">
        <v>44.1</v>
      </c>
      <c r="H39" s="15">
        <v>45.6</v>
      </c>
      <c r="I39" s="15">
        <v>45.6</v>
      </c>
      <c r="J39" s="15">
        <v>49.2</v>
      </c>
      <c r="K39" s="15">
        <v>46.7</v>
      </c>
      <c r="L39" s="15">
        <v>45.6</v>
      </c>
      <c r="M39" s="15">
        <v>46.7</v>
      </c>
      <c r="N39" s="15">
        <v>46.7</v>
      </c>
      <c r="P39" s="15">
        <v>49.5</v>
      </c>
      <c r="Q39" s="15">
        <v>49.2</v>
      </c>
    </row>
    <row r="40" ht="12.75" customHeight="1"/>
    <row r="41" ht="12.75" customHeight="1">
      <c r="B41" s="15" t="s">
        <v>16</v>
      </c>
    </row>
    <row r="42" ht="12.75" customHeight="1"/>
    <row r="43" ht="12.75" customHeight="1"/>
    <row r="44" ht="12.75" customHeight="1">
      <c r="C44" s="2" t="s">
        <v>40</v>
      </c>
    </row>
    <row r="45" ht="12.75" customHeight="1">
      <c r="C45" s="66">
        <v>44839.0</v>
      </c>
      <c r="D45" s="66">
        <v>44844.0</v>
      </c>
      <c r="E45" s="66">
        <v>44851.0</v>
      </c>
      <c r="F45" s="66">
        <v>44900.0</v>
      </c>
      <c r="G45" s="66">
        <v>44928.0</v>
      </c>
      <c r="H45" s="66">
        <v>44935.0</v>
      </c>
      <c r="I45" s="66">
        <v>44944.0</v>
      </c>
      <c r="J45" s="66">
        <v>44963.0</v>
      </c>
      <c r="K45" s="66">
        <v>44970.0</v>
      </c>
      <c r="L45" s="66">
        <v>44977.0</v>
      </c>
      <c r="M45" s="66">
        <v>44984.0</v>
      </c>
      <c r="N45" s="66">
        <v>44991.0</v>
      </c>
      <c r="O45" s="66"/>
      <c r="P45" s="66">
        <v>44998.0</v>
      </c>
    </row>
    <row r="46" ht="12.75" customHeight="1">
      <c r="B46" s="15" t="s">
        <v>53</v>
      </c>
      <c r="C46" s="55">
        <v>26.0</v>
      </c>
      <c r="D46" s="55">
        <v>26.0</v>
      </c>
      <c r="E46" s="15">
        <v>26.0</v>
      </c>
      <c r="F46" s="15">
        <v>26.0</v>
      </c>
      <c r="G46" s="55">
        <v>24.0</v>
      </c>
      <c r="H46" s="55">
        <v>24.0</v>
      </c>
      <c r="I46" s="15">
        <v>26.0</v>
      </c>
      <c r="J46" s="55">
        <v>24.0</v>
      </c>
      <c r="K46" s="55">
        <v>25.0</v>
      </c>
      <c r="L46" s="15">
        <v>26.0</v>
      </c>
      <c r="M46" s="55">
        <v>27.0</v>
      </c>
      <c r="N46" s="15">
        <v>36.0</v>
      </c>
      <c r="P46" s="55">
        <v>28.0</v>
      </c>
    </row>
    <row r="47" ht="12.75" customHeight="1">
      <c r="C47" s="55">
        <v>10.0</v>
      </c>
      <c r="D47" s="55">
        <v>10.0</v>
      </c>
      <c r="E47" s="15">
        <v>10.0</v>
      </c>
      <c r="F47" s="15">
        <v>8.0</v>
      </c>
      <c r="G47" s="55">
        <v>10.0</v>
      </c>
      <c r="H47" s="55">
        <v>12.0</v>
      </c>
      <c r="I47" s="15">
        <v>12.0</v>
      </c>
      <c r="J47" s="55">
        <v>12.0</v>
      </c>
      <c r="K47" s="55">
        <v>12.0</v>
      </c>
      <c r="L47" s="15">
        <v>12.0</v>
      </c>
      <c r="M47" s="55">
        <v>12.0</v>
      </c>
      <c r="N47" s="15">
        <v>6.0</v>
      </c>
      <c r="P47" s="55">
        <v>12.0</v>
      </c>
    </row>
    <row r="48" ht="12.75" customHeight="1">
      <c r="N48" s="15">
        <v>5.0</v>
      </c>
    </row>
    <row r="49" ht="12.75" customHeight="1">
      <c r="N49" s="15">
        <v>5.0</v>
      </c>
    </row>
    <row r="50" ht="12.75" customHeight="1">
      <c r="B50" s="56" t="s">
        <v>49</v>
      </c>
      <c r="C50" s="60"/>
      <c r="D50" s="60"/>
      <c r="E50" s="60">
        <v>12.0</v>
      </c>
      <c r="F50" s="60">
        <v>8.0</v>
      </c>
      <c r="G50" s="60"/>
      <c r="H50" s="60"/>
      <c r="I50" s="60">
        <v>10.0</v>
      </c>
      <c r="J50" s="60"/>
      <c r="K50" s="60"/>
      <c r="L50" s="15" t="s">
        <v>10</v>
      </c>
      <c r="M50" s="60"/>
      <c r="N50" s="60">
        <v>6.0</v>
      </c>
      <c r="O50" s="60"/>
      <c r="P50" s="60"/>
    </row>
    <row r="51" ht="12.75" customHeight="1">
      <c r="B51" s="60" t="s">
        <v>62</v>
      </c>
      <c r="C51" s="60"/>
      <c r="D51" s="60"/>
      <c r="E51" s="60"/>
      <c r="F51" s="60">
        <v>8.0</v>
      </c>
      <c r="G51" s="60"/>
      <c r="H51" s="60"/>
      <c r="I51" s="60"/>
      <c r="J51" s="60"/>
      <c r="K51" s="60"/>
      <c r="M51" s="60"/>
      <c r="N51" s="60">
        <v>6.0</v>
      </c>
      <c r="O51" s="60"/>
      <c r="P51" s="60"/>
    </row>
    <row r="52" ht="12.75" customHeight="1">
      <c r="C52" s="60"/>
      <c r="D52" s="60"/>
      <c r="E52" s="60"/>
      <c r="F52" s="60">
        <v>10.0</v>
      </c>
      <c r="G52" s="60"/>
      <c r="H52" s="60"/>
      <c r="I52" s="60"/>
      <c r="J52" s="60"/>
      <c r="K52" s="60"/>
      <c r="M52" s="60"/>
      <c r="N52" s="60">
        <v>8.0</v>
      </c>
      <c r="O52" s="60"/>
      <c r="P52" s="60"/>
    </row>
    <row r="53" ht="12.75" customHeight="1"/>
    <row r="54" ht="12.75" customHeight="1"/>
    <row r="55" ht="12.75" customHeight="1">
      <c r="C55" s="44">
        <f t="shared" ref="C55:N55" si="31">C46+8</f>
        <v>34</v>
      </c>
      <c r="D55" s="44">
        <f t="shared" si="31"/>
        <v>34</v>
      </c>
      <c r="E55" s="44">
        <f t="shared" si="31"/>
        <v>34</v>
      </c>
      <c r="F55" s="44">
        <f t="shared" si="31"/>
        <v>34</v>
      </c>
      <c r="G55" s="44">
        <f t="shared" si="31"/>
        <v>32</v>
      </c>
      <c r="H55" s="44">
        <f t="shared" si="31"/>
        <v>32</v>
      </c>
      <c r="I55" s="44">
        <f t="shared" si="31"/>
        <v>34</v>
      </c>
      <c r="J55" s="44">
        <f t="shared" si="31"/>
        <v>32</v>
      </c>
      <c r="K55" s="44">
        <f t="shared" si="31"/>
        <v>33</v>
      </c>
      <c r="L55" s="44">
        <f t="shared" si="31"/>
        <v>34</v>
      </c>
      <c r="M55" s="44">
        <f t="shared" si="31"/>
        <v>35</v>
      </c>
      <c r="N55" s="44">
        <f t="shared" si="31"/>
        <v>44</v>
      </c>
      <c r="O55" s="44"/>
      <c r="P55" s="44">
        <f>P46+8</f>
        <v>36</v>
      </c>
    </row>
    <row r="56" ht="12.75" customHeight="1">
      <c r="B56" s="65" t="s">
        <v>56</v>
      </c>
      <c r="C56" s="15">
        <v>44.1</v>
      </c>
      <c r="D56" s="15">
        <v>44.1</v>
      </c>
      <c r="E56" s="15">
        <v>44.1</v>
      </c>
      <c r="F56" s="15">
        <v>42.0</v>
      </c>
      <c r="G56" s="15">
        <v>41.5</v>
      </c>
      <c r="H56" s="15">
        <v>42.9</v>
      </c>
      <c r="I56" s="15">
        <v>45.6</v>
      </c>
      <c r="J56" s="15">
        <v>42.9</v>
      </c>
      <c r="K56" s="15">
        <v>44.2</v>
      </c>
      <c r="L56" s="15">
        <v>45.6</v>
      </c>
      <c r="M56" s="15">
        <v>46.9</v>
      </c>
      <c r="N56" s="15">
        <v>51.9</v>
      </c>
      <c r="P56" s="15">
        <v>48.3</v>
      </c>
    </row>
    <row r="57" ht="12.75" customHeight="1">
      <c r="B57" s="65" t="s">
        <v>57</v>
      </c>
      <c r="C57" s="15">
        <v>44.1</v>
      </c>
      <c r="D57" s="15">
        <v>44.1</v>
      </c>
      <c r="E57" s="15">
        <v>44.1</v>
      </c>
      <c r="F57" s="15">
        <v>42.0</v>
      </c>
      <c r="G57" s="15">
        <v>42.5</v>
      </c>
      <c r="H57" s="15">
        <v>42.9</v>
      </c>
      <c r="I57" s="15">
        <v>45.6</v>
      </c>
      <c r="J57" s="15">
        <v>42.9</v>
      </c>
      <c r="K57" s="15">
        <v>44.2</v>
      </c>
      <c r="L57" s="15">
        <v>45.6</v>
      </c>
      <c r="M57" s="15">
        <v>46.9</v>
      </c>
      <c r="N57" s="15">
        <v>50.6</v>
      </c>
      <c r="P57" s="15">
        <v>48.3</v>
      </c>
    </row>
    <row r="58" ht="12.75" customHeight="1">
      <c r="B58" s="65" t="s">
        <v>58</v>
      </c>
      <c r="C58" s="15">
        <v>44.1</v>
      </c>
      <c r="D58" s="15">
        <v>44.1</v>
      </c>
      <c r="E58" s="15">
        <v>45.6</v>
      </c>
      <c r="F58" s="15">
        <v>44.1</v>
      </c>
      <c r="G58" s="15">
        <v>43.5</v>
      </c>
      <c r="H58" s="15">
        <v>42.9</v>
      </c>
      <c r="I58" s="15">
        <v>44.1</v>
      </c>
      <c r="J58" s="15">
        <v>42.9</v>
      </c>
      <c r="K58" s="15">
        <v>44.2</v>
      </c>
      <c r="M58" s="15">
        <v>46.9</v>
      </c>
      <c r="N58" s="15">
        <v>54.4</v>
      </c>
      <c r="P58" s="15">
        <v>48.3</v>
      </c>
    </row>
    <row r="59" ht="12.75" customHeight="1">
      <c r="B59" s="65" t="s">
        <v>59</v>
      </c>
      <c r="C59" s="15">
        <v>44.1</v>
      </c>
      <c r="D59" s="15">
        <v>44.1</v>
      </c>
      <c r="E59" s="15">
        <v>45.6</v>
      </c>
      <c r="F59" s="15">
        <v>42.0</v>
      </c>
      <c r="G59" s="15">
        <v>44.5</v>
      </c>
      <c r="H59" s="15">
        <v>42.9</v>
      </c>
      <c r="I59" s="15">
        <v>44.1</v>
      </c>
      <c r="J59" s="15">
        <v>42.9</v>
      </c>
      <c r="K59" s="15">
        <v>44.2</v>
      </c>
      <c r="M59" s="15">
        <v>46.9</v>
      </c>
      <c r="N59" s="15">
        <v>51.9</v>
      </c>
      <c r="P59" s="15">
        <v>48.3</v>
      </c>
    </row>
    <row r="60" ht="12.75" customHeight="1"/>
    <row r="61" ht="12.75" customHeight="1">
      <c r="B61" s="15" t="s">
        <v>16</v>
      </c>
    </row>
    <row r="62" ht="12.75" customHeight="1"/>
    <row r="63" ht="12.75" customHeight="1">
      <c r="C63" s="2" t="s">
        <v>41</v>
      </c>
    </row>
    <row r="64" ht="12.75" customHeight="1">
      <c r="C64" s="66">
        <v>45005.0</v>
      </c>
      <c r="D64" s="66">
        <v>45012.0</v>
      </c>
      <c r="E64" s="66">
        <v>45019.0</v>
      </c>
      <c r="F64" s="66">
        <v>45026.0</v>
      </c>
      <c r="G64" s="66">
        <v>45029.0</v>
      </c>
      <c r="H64" s="66">
        <v>45033.0</v>
      </c>
      <c r="I64" s="66">
        <v>45040.0</v>
      </c>
      <c r="J64" s="66">
        <v>45047.0</v>
      </c>
      <c r="K64" s="66">
        <v>45103.0</v>
      </c>
      <c r="L64" s="66">
        <v>45110.0</v>
      </c>
      <c r="M64" s="66">
        <v>45117.0</v>
      </c>
      <c r="N64" s="66">
        <v>45120.0</v>
      </c>
      <c r="O64" s="66"/>
      <c r="P64" s="66">
        <v>45131.0</v>
      </c>
    </row>
    <row r="65" ht="12.75" customHeight="1">
      <c r="B65" s="15" t="s">
        <v>53</v>
      </c>
      <c r="C65" s="55">
        <v>29.0</v>
      </c>
      <c r="D65" s="55">
        <v>29.0</v>
      </c>
      <c r="E65" s="15">
        <v>36.0</v>
      </c>
      <c r="F65" s="55">
        <v>31.0</v>
      </c>
      <c r="G65" s="15">
        <v>31.0</v>
      </c>
      <c r="H65" s="15">
        <v>32.0</v>
      </c>
      <c r="I65" s="15">
        <v>33.0</v>
      </c>
      <c r="J65" s="55">
        <v>34.0</v>
      </c>
      <c r="K65" s="15">
        <v>26.0</v>
      </c>
      <c r="L65" s="15">
        <v>28.0</v>
      </c>
      <c r="M65" s="55">
        <v>29.0</v>
      </c>
      <c r="N65" s="15">
        <v>34.0</v>
      </c>
      <c r="P65" s="15">
        <v>30.0</v>
      </c>
    </row>
    <row r="66" ht="12.75" customHeight="1">
      <c r="C66" s="55">
        <v>12.0</v>
      </c>
      <c r="D66" s="55">
        <v>12.0</v>
      </c>
      <c r="E66" s="15">
        <v>6.0</v>
      </c>
      <c r="F66" s="55">
        <v>10.0</v>
      </c>
      <c r="G66" s="15">
        <v>10.0</v>
      </c>
      <c r="H66" s="15">
        <v>10.0</v>
      </c>
      <c r="I66" s="15">
        <v>10.0</v>
      </c>
      <c r="J66" s="55">
        <v>10.0</v>
      </c>
      <c r="K66" s="15">
        <v>12.0</v>
      </c>
      <c r="L66" s="15">
        <v>10.0</v>
      </c>
      <c r="M66" s="55">
        <v>10.0</v>
      </c>
      <c r="N66" s="15">
        <v>6.0</v>
      </c>
      <c r="P66" s="15">
        <v>8.0</v>
      </c>
    </row>
    <row r="67" ht="12.75" customHeight="1">
      <c r="G67" s="15">
        <v>10.0</v>
      </c>
      <c r="N67" s="15">
        <v>6.0</v>
      </c>
      <c r="P67" s="15">
        <v>10.0</v>
      </c>
    </row>
    <row r="68" ht="12.75" customHeight="1">
      <c r="G68" s="15">
        <v>8.0</v>
      </c>
      <c r="N68" s="15">
        <v>5.0</v>
      </c>
      <c r="P68" s="15">
        <v>9.0</v>
      </c>
    </row>
    <row r="69" ht="12.75" customHeight="1">
      <c r="B69" s="56" t="s">
        <v>49</v>
      </c>
      <c r="C69" s="60"/>
      <c r="D69" s="60"/>
      <c r="E69" s="60">
        <v>6.0</v>
      </c>
      <c r="F69" s="60"/>
      <c r="G69" s="60">
        <v>10.0</v>
      </c>
      <c r="H69" s="60">
        <v>10.0</v>
      </c>
      <c r="I69" s="60">
        <v>10.0</v>
      </c>
      <c r="J69" s="60"/>
      <c r="K69" s="60">
        <v>12.0</v>
      </c>
      <c r="L69" s="60">
        <v>10.0</v>
      </c>
      <c r="M69" s="60"/>
      <c r="N69" s="60">
        <v>6.0</v>
      </c>
      <c r="O69" s="60"/>
      <c r="P69" s="60">
        <v>10.0</v>
      </c>
    </row>
    <row r="70" ht="12.75" customHeight="1">
      <c r="B70" s="60" t="s">
        <v>62</v>
      </c>
      <c r="C70" s="60"/>
      <c r="D70" s="60"/>
      <c r="E70" s="60">
        <v>6.0</v>
      </c>
      <c r="F70" s="60"/>
      <c r="G70" s="60"/>
      <c r="H70" s="60">
        <v>10.0</v>
      </c>
      <c r="I70" s="60">
        <v>10.0</v>
      </c>
      <c r="J70" s="60"/>
      <c r="K70" s="60">
        <v>10.0</v>
      </c>
      <c r="L70" s="60">
        <v>10.0</v>
      </c>
      <c r="M70" s="60"/>
      <c r="N70" s="60"/>
      <c r="O70" s="60"/>
      <c r="P70" s="60">
        <v>9.0</v>
      </c>
    </row>
    <row r="71" ht="12.75" customHeight="1">
      <c r="C71" s="60"/>
      <c r="D71" s="60"/>
      <c r="E71" s="60">
        <v>8.0</v>
      </c>
      <c r="F71" s="60"/>
      <c r="G71" s="60"/>
      <c r="H71" s="60">
        <v>12.0</v>
      </c>
      <c r="I71" s="60">
        <v>12.0</v>
      </c>
      <c r="J71" s="60"/>
      <c r="K71" s="60">
        <v>10.0</v>
      </c>
      <c r="L71" s="60">
        <v>12.0</v>
      </c>
      <c r="M71" s="60"/>
      <c r="N71" s="60"/>
      <c r="O71" s="60"/>
      <c r="P71" s="60">
        <v>8.0</v>
      </c>
    </row>
    <row r="72" ht="12.75" customHeight="1"/>
    <row r="73" ht="12.75" customHeight="1"/>
    <row r="74" ht="12.75" customHeight="1">
      <c r="C74" s="44">
        <f t="shared" ref="C74:N74" si="32">C65+8</f>
        <v>37</v>
      </c>
      <c r="D74" s="44">
        <f t="shared" si="32"/>
        <v>37</v>
      </c>
      <c r="E74" s="44">
        <f t="shared" si="32"/>
        <v>44</v>
      </c>
      <c r="F74" s="44">
        <f t="shared" si="32"/>
        <v>39</v>
      </c>
      <c r="G74" s="44">
        <f t="shared" si="32"/>
        <v>39</v>
      </c>
      <c r="H74" s="44">
        <f t="shared" si="32"/>
        <v>40</v>
      </c>
      <c r="I74" s="44">
        <f t="shared" si="32"/>
        <v>41</v>
      </c>
      <c r="J74" s="44">
        <f t="shared" si="32"/>
        <v>42</v>
      </c>
      <c r="K74" s="44">
        <f t="shared" si="32"/>
        <v>34</v>
      </c>
      <c r="L74" s="44">
        <f t="shared" si="32"/>
        <v>36</v>
      </c>
      <c r="M74" s="44">
        <f t="shared" si="32"/>
        <v>37</v>
      </c>
      <c r="N74" s="44">
        <f t="shared" si="32"/>
        <v>42</v>
      </c>
      <c r="O74" s="44"/>
      <c r="P74" s="44">
        <f>P65+8</f>
        <v>38</v>
      </c>
    </row>
    <row r="75" ht="12.75" customHeight="1">
      <c r="B75" s="65" t="s">
        <v>56</v>
      </c>
      <c r="C75" s="15">
        <v>49.6</v>
      </c>
      <c r="D75" s="15">
        <v>49.6</v>
      </c>
      <c r="E75" s="15">
        <v>51.9</v>
      </c>
      <c r="F75" s="15">
        <v>50.5</v>
      </c>
      <c r="G75" s="15">
        <v>50.5</v>
      </c>
      <c r="H75" s="15">
        <v>51.8</v>
      </c>
      <c r="I75" s="15">
        <v>53.1</v>
      </c>
      <c r="J75" s="15">
        <v>54.4</v>
      </c>
      <c r="K75" s="15">
        <v>45.6</v>
      </c>
      <c r="L75" s="15">
        <v>46.7</v>
      </c>
      <c r="M75" s="15">
        <v>48.0</v>
      </c>
      <c r="N75" s="15">
        <v>49.5</v>
      </c>
      <c r="P75" s="15">
        <v>49.2</v>
      </c>
    </row>
    <row r="76" ht="12.75" customHeight="1">
      <c r="B76" s="65" t="s">
        <v>57</v>
      </c>
      <c r="C76" s="15">
        <v>49.6</v>
      </c>
      <c r="D76" s="15">
        <v>49.6</v>
      </c>
      <c r="E76" s="15">
        <v>51.9</v>
      </c>
      <c r="F76" s="15">
        <v>50.5</v>
      </c>
      <c r="G76" s="15">
        <v>48.2</v>
      </c>
      <c r="H76" s="15">
        <v>51.8</v>
      </c>
      <c r="I76" s="15">
        <v>53.1</v>
      </c>
      <c r="J76" s="15">
        <v>54.4</v>
      </c>
      <c r="K76" s="15">
        <v>45.6</v>
      </c>
      <c r="L76" s="15">
        <v>46.7</v>
      </c>
      <c r="M76" s="15">
        <v>48.0</v>
      </c>
      <c r="N76" s="15">
        <v>48.3</v>
      </c>
      <c r="P76" s="15">
        <v>47.0</v>
      </c>
    </row>
    <row r="77" ht="12.75" customHeight="1">
      <c r="B77" s="65" t="s">
        <v>58</v>
      </c>
      <c r="C77" s="15">
        <v>49.6</v>
      </c>
      <c r="D77" s="15">
        <v>49.6</v>
      </c>
      <c r="E77" s="15">
        <v>54.4</v>
      </c>
      <c r="F77" s="15">
        <v>50.5</v>
      </c>
      <c r="G77" s="15">
        <v>50.5</v>
      </c>
      <c r="H77" s="15">
        <v>53.6</v>
      </c>
      <c r="I77" s="15">
        <v>55.0</v>
      </c>
      <c r="J77" s="15">
        <v>54.4</v>
      </c>
      <c r="K77" s="15">
        <v>45.6</v>
      </c>
      <c r="L77" s="15">
        <v>48.3</v>
      </c>
      <c r="M77" s="15">
        <v>48.0</v>
      </c>
      <c r="N77" s="15">
        <v>49.5</v>
      </c>
      <c r="P77" s="15">
        <v>49.2</v>
      </c>
    </row>
    <row r="78" ht="12.75" customHeight="1">
      <c r="B78" s="65" t="s">
        <v>59</v>
      </c>
      <c r="C78" s="15">
        <v>49.6</v>
      </c>
      <c r="D78" s="15">
        <v>49.6</v>
      </c>
      <c r="E78" s="15">
        <v>51.9</v>
      </c>
      <c r="F78" s="15">
        <v>50.5</v>
      </c>
      <c r="G78" s="15">
        <v>50.5</v>
      </c>
      <c r="H78" s="15">
        <v>51.8</v>
      </c>
      <c r="I78" s="15">
        <v>53.1</v>
      </c>
      <c r="J78" s="15">
        <v>54.4</v>
      </c>
      <c r="K78" s="15">
        <v>44.1</v>
      </c>
      <c r="L78" s="15">
        <v>46.7</v>
      </c>
      <c r="M78" s="15">
        <v>48.0</v>
      </c>
      <c r="N78" s="15">
        <v>49.5</v>
      </c>
      <c r="P78" s="15">
        <v>47.0</v>
      </c>
    </row>
    <row r="79" ht="12.75" customHeight="1"/>
    <row r="80" ht="12.75" customHeight="1">
      <c r="B80" s="15" t="s">
        <v>16</v>
      </c>
    </row>
    <row r="81" ht="12.75" customHeight="1"/>
    <row r="82" ht="12.75" customHeight="1"/>
    <row r="83" ht="12.75" customHeight="1">
      <c r="C83" s="2" t="s">
        <v>42</v>
      </c>
    </row>
    <row r="84" ht="12.75" customHeight="1">
      <c r="C84" s="66">
        <v>45141.0</v>
      </c>
      <c r="D84" s="66">
        <v>45148.0</v>
      </c>
      <c r="E84" s="66">
        <v>45202.0</v>
      </c>
      <c r="F84" s="66">
        <v>45204.0</v>
      </c>
      <c r="G84" s="66">
        <v>45206.0</v>
      </c>
      <c r="H84" s="66">
        <v>45208.0</v>
      </c>
      <c r="I84" s="66">
        <v>45210.0</v>
      </c>
      <c r="J84" s="66">
        <v>45212.0</v>
      </c>
      <c r="K84" s="66">
        <v>45216.0</v>
      </c>
      <c r="L84" s="66">
        <v>45218.0</v>
      </c>
      <c r="M84" s="66">
        <v>45220.0</v>
      </c>
      <c r="N84" s="66">
        <v>45222.0</v>
      </c>
      <c r="O84" s="66"/>
      <c r="P84" s="66">
        <v>45224.0</v>
      </c>
    </row>
    <row r="85" ht="12.75" customHeight="1">
      <c r="B85" s="15" t="s">
        <v>53</v>
      </c>
      <c r="C85" s="15">
        <v>30.0</v>
      </c>
      <c r="D85" s="55">
        <v>26.0</v>
      </c>
      <c r="E85" s="15">
        <v>20.0</v>
      </c>
      <c r="F85" s="15">
        <v>24.0</v>
      </c>
      <c r="G85" s="15">
        <v>26.0</v>
      </c>
      <c r="H85" s="15">
        <v>26.0</v>
      </c>
      <c r="I85" s="55">
        <v>27.0</v>
      </c>
      <c r="J85" s="15">
        <v>28.0</v>
      </c>
      <c r="K85" s="15">
        <v>29.0</v>
      </c>
      <c r="L85" s="55">
        <v>30.0</v>
      </c>
      <c r="M85" s="55">
        <v>31.0</v>
      </c>
      <c r="N85" s="56">
        <v>36.0</v>
      </c>
      <c r="O85" s="56"/>
      <c r="P85" s="15">
        <v>33.0</v>
      </c>
    </row>
    <row r="86" ht="12.75" customHeight="1">
      <c r="C86" s="15">
        <v>10.0</v>
      </c>
      <c r="D86" s="55">
        <v>12.0</v>
      </c>
      <c r="E86" s="15">
        <v>15.0</v>
      </c>
      <c r="F86" s="15">
        <v>12.0</v>
      </c>
      <c r="G86" s="15">
        <v>10.0</v>
      </c>
      <c r="H86" s="15">
        <v>10.0</v>
      </c>
      <c r="I86" s="55">
        <v>10.0</v>
      </c>
      <c r="J86" s="15">
        <v>10.0</v>
      </c>
      <c r="K86" s="15">
        <v>10.0</v>
      </c>
      <c r="L86" s="55">
        <v>10.0</v>
      </c>
      <c r="M86" s="55">
        <v>10.0</v>
      </c>
      <c r="N86" s="15" t="s">
        <v>10</v>
      </c>
      <c r="P86" s="15">
        <v>10.0</v>
      </c>
    </row>
    <row r="87" ht="12.75" customHeight="1">
      <c r="C87" s="15">
        <v>10.0</v>
      </c>
      <c r="P87" s="15">
        <v>9.0</v>
      </c>
    </row>
    <row r="88" ht="12.75" customHeight="1">
      <c r="C88" s="15">
        <v>8.0</v>
      </c>
      <c r="P88" s="15">
        <v>9.0</v>
      </c>
    </row>
    <row r="89" ht="12.75" customHeight="1">
      <c r="B89" s="56" t="s">
        <v>49</v>
      </c>
      <c r="C89" s="60">
        <v>10.0</v>
      </c>
      <c r="D89" s="60"/>
      <c r="E89" s="60">
        <v>12.0</v>
      </c>
      <c r="F89" s="60">
        <v>10.0</v>
      </c>
      <c r="G89" s="60">
        <v>10.0</v>
      </c>
      <c r="H89" s="60">
        <v>10.0</v>
      </c>
      <c r="I89" s="60"/>
      <c r="J89" s="60">
        <v>10.0</v>
      </c>
      <c r="K89" s="60">
        <v>10.0</v>
      </c>
      <c r="L89" s="60"/>
      <c r="M89" s="60"/>
      <c r="N89" s="56">
        <v>8.0</v>
      </c>
      <c r="O89" s="56"/>
      <c r="P89" s="60">
        <v>10.0</v>
      </c>
    </row>
    <row r="90" ht="12.75" customHeight="1">
      <c r="B90" s="60" t="s">
        <v>62</v>
      </c>
      <c r="C90" s="60">
        <v>9.0</v>
      </c>
      <c r="D90" s="60"/>
      <c r="E90" s="60"/>
      <c r="F90" s="60"/>
      <c r="G90" s="60">
        <v>9.0</v>
      </c>
      <c r="H90" s="60">
        <v>10.0</v>
      </c>
      <c r="I90" s="60"/>
      <c r="J90" s="60">
        <v>10.0</v>
      </c>
      <c r="K90" s="60">
        <v>10.0</v>
      </c>
      <c r="L90" s="60"/>
      <c r="M90" s="60"/>
      <c r="N90" s="56">
        <v>8.0</v>
      </c>
      <c r="O90" s="56"/>
      <c r="P90" s="60"/>
    </row>
    <row r="91" ht="12.75" customHeight="1">
      <c r="C91" s="60">
        <v>8.0</v>
      </c>
      <c r="D91" s="60"/>
      <c r="E91" s="60"/>
      <c r="F91" s="60"/>
      <c r="G91" s="60">
        <v>9.0</v>
      </c>
      <c r="H91" s="60">
        <v>12.0</v>
      </c>
      <c r="I91" s="60"/>
      <c r="J91" s="60">
        <v>12.0</v>
      </c>
      <c r="K91" s="60">
        <v>12.0</v>
      </c>
      <c r="L91" s="60"/>
      <c r="M91" s="60"/>
      <c r="N91" s="56">
        <v>10.0</v>
      </c>
      <c r="O91" s="56"/>
      <c r="P91" s="60"/>
    </row>
    <row r="92" ht="12.75" customHeight="1"/>
    <row r="93" ht="12.75" customHeight="1"/>
    <row r="94" ht="12.75" customHeight="1">
      <c r="C94" s="44">
        <f t="shared" ref="C94:N94" si="33">C85+8</f>
        <v>38</v>
      </c>
      <c r="D94" s="44">
        <f t="shared" si="33"/>
        <v>34</v>
      </c>
      <c r="E94" s="44">
        <f t="shared" si="33"/>
        <v>28</v>
      </c>
      <c r="F94" s="44">
        <f t="shared" si="33"/>
        <v>32</v>
      </c>
      <c r="G94" s="44">
        <f t="shared" si="33"/>
        <v>34</v>
      </c>
      <c r="H94" s="44">
        <f t="shared" si="33"/>
        <v>34</v>
      </c>
      <c r="I94" s="44">
        <f t="shared" si="33"/>
        <v>35</v>
      </c>
      <c r="J94" s="44">
        <f t="shared" si="33"/>
        <v>36</v>
      </c>
      <c r="K94" s="44">
        <f t="shared" si="33"/>
        <v>37</v>
      </c>
      <c r="L94" s="44">
        <f t="shared" si="33"/>
        <v>38</v>
      </c>
      <c r="M94" s="44">
        <f t="shared" si="33"/>
        <v>39</v>
      </c>
      <c r="N94" s="44">
        <f t="shared" si="33"/>
        <v>44</v>
      </c>
      <c r="O94" s="44"/>
      <c r="P94" s="44">
        <f>P85+8</f>
        <v>41</v>
      </c>
    </row>
    <row r="95" ht="12.75" customHeight="1">
      <c r="B95" s="65" t="s">
        <v>56</v>
      </c>
      <c r="C95" s="15">
        <v>49.2</v>
      </c>
      <c r="D95" s="15">
        <v>45.6</v>
      </c>
      <c r="E95" s="15">
        <v>39.3</v>
      </c>
      <c r="F95" s="15">
        <v>42.9</v>
      </c>
      <c r="G95" s="15">
        <v>44.1</v>
      </c>
      <c r="H95" s="15">
        <v>44.1</v>
      </c>
      <c r="I95" s="15">
        <v>45.4</v>
      </c>
      <c r="J95" s="15">
        <v>46.7</v>
      </c>
      <c r="K95" s="15">
        <v>48.0</v>
      </c>
      <c r="L95" s="15">
        <v>49.2</v>
      </c>
      <c r="M95" s="15">
        <v>50.5</v>
      </c>
      <c r="N95" s="15">
        <v>54.4</v>
      </c>
      <c r="P95" s="15">
        <v>53.1</v>
      </c>
    </row>
    <row r="96" ht="12.75" customHeight="1">
      <c r="B96" s="65" t="s">
        <v>57</v>
      </c>
      <c r="C96" s="15">
        <v>47.0</v>
      </c>
      <c r="D96" s="15">
        <v>45.6</v>
      </c>
      <c r="E96" s="15">
        <v>39.3</v>
      </c>
      <c r="F96" s="15">
        <v>42.9</v>
      </c>
      <c r="G96" s="15">
        <v>44.1</v>
      </c>
      <c r="H96" s="15">
        <v>44.1</v>
      </c>
      <c r="I96" s="15">
        <v>45.4</v>
      </c>
      <c r="J96" s="15">
        <v>46.7</v>
      </c>
      <c r="K96" s="15">
        <v>48.0</v>
      </c>
      <c r="L96" s="15">
        <v>49.2</v>
      </c>
      <c r="M96" s="15">
        <v>50.5</v>
      </c>
      <c r="N96" s="15">
        <v>54.4</v>
      </c>
      <c r="P96" s="15">
        <v>51.9</v>
      </c>
    </row>
    <row r="97" ht="12.75" customHeight="1">
      <c r="B97" s="65" t="s">
        <v>58</v>
      </c>
      <c r="C97" s="15">
        <v>49.2</v>
      </c>
      <c r="D97" s="15">
        <v>45.6</v>
      </c>
      <c r="E97" s="15">
        <v>37.5</v>
      </c>
      <c r="F97" s="15">
        <v>41.5</v>
      </c>
      <c r="G97" s="15">
        <v>44.1</v>
      </c>
      <c r="H97" s="15">
        <v>47.0</v>
      </c>
      <c r="I97" s="15">
        <v>45.4</v>
      </c>
      <c r="J97" s="15">
        <v>48.3</v>
      </c>
      <c r="K97" s="15">
        <v>49.6</v>
      </c>
      <c r="L97" s="15">
        <v>49.2</v>
      </c>
      <c r="M97" s="15">
        <v>50.5</v>
      </c>
      <c r="N97" s="15">
        <v>57.0</v>
      </c>
      <c r="P97" s="15">
        <v>53.1</v>
      </c>
    </row>
    <row r="98" ht="12.75" customHeight="1">
      <c r="B98" s="65" t="s">
        <v>59</v>
      </c>
      <c r="C98" s="15">
        <v>47.0</v>
      </c>
      <c r="D98" s="15">
        <v>45.6</v>
      </c>
      <c r="E98" s="15">
        <v>37.5</v>
      </c>
      <c r="F98" s="15">
        <v>41.5</v>
      </c>
      <c r="G98" s="15">
        <v>43.0</v>
      </c>
      <c r="H98" s="15">
        <v>44.1</v>
      </c>
      <c r="I98" s="15">
        <v>45.4</v>
      </c>
      <c r="J98" s="15">
        <v>46.7</v>
      </c>
      <c r="K98" s="15">
        <v>48.0</v>
      </c>
      <c r="L98" s="15">
        <v>49.2</v>
      </c>
      <c r="M98" s="15">
        <v>50.5</v>
      </c>
      <c r="N98" s="15">
        <v>54.4</v>
      </c>
      <c r="P98" s="15">
        <v>53.1</v>
      </c>
    </row>
    <row r="99" ht="12.75" customHeight="1"/>
    <row r="100" ht="12.75" customHeight="1">
      <c r="B100" s="15" t="s">
        <v>16</v>
      </c>
    </row>
    <row r="101" ht="12.75" customHeight="1"/>
    <row r="102" ht="12.75" customHeight="1"/>
    <row r="103" ht="12.75" customHeight="1">
      <c r="C103" s="2" t="s">
        <v>43</v>
      </c>
    </row>
    <row r="104" ht="12.75" customHeight="1">
      <c r="C104" s="66">
        <v>45226.0</v>
      </c>
      <c r="D104" s="66">
        <v>45228.0</v>
      </c>
      <c r="E104" s="66">
        <v>45230.0</v>
      </c>
      <c r="F104" s="66">
        <v>45234.0</v>
      </c>
      <c r="G104" s="66">
        <v>45236.0</v>
      </c>
      <c r="H104" s="66">
        <v>45244.0</v>
      </c>
      <c r="I104" s="66">
        <v>45254.0</v>
      </c>
      <c r="J104" s="66">
        <v>45259.0</v>
      </c>
      <c r="K104" s="66">
        <v>45264.0</v>
      </c>
      <c r="L104" s="66">
        <v>45271.0</v>
      </c>
      <c r="M104" s="66">
        <v>45278.0</v>
      </c>
      <c r="N104" s="66">
        <v>45285.0</v>
      </c>
      <c r="O104" s="66"/>
      <c r="P104" s="66">
        <v>45291.0</v>
      </c>
    </row>
    <row r="105" ht="12.75" customHeight="1">
      <c r="B105" s="15" t="s">
        <v>53</v>
      </c>
      <c r="C105" s="15">
        <v>33.0</v>
      </c>
      <c r="D105" s="15">
        <v>38.0</v>
      </c>
      <c r="E105" s="15">
        <v>34.0</v>
      </c>
      <c r="F105" s="15">
        <v>39.0</v>
      </c>
      <c r="G105" s="55">
        <v>35.0</v>
      </c>
      <c r="H105" s="15">
        <v>40.0</v>
      </c>
      <c r="I105" s="55">
        <v>28.0</v>
      </c>
      <c r="J105" s="15">
        <v>33.0</v>
      </c>
      <c r="K105" s="15">
        <v>34.0</v>
      </c>
      <c r="L105" s="15">
        <v>35.0</v>
      </c>
      <c r="M105" s="55">
        <v>36.0</v>
      </c>
      <c r="N105" s="55">
        <v>37.0</v>
      </c>
      <c r="O105" s="55"/>
      <c r="P105" s="15">
        <v>38.0</v>
      </c>
    </row>
    <row r="106" ht="12.75" customHeight="1">
      <c r="C106" s="15">
        <v>10.0</v>
      </c>
      <c r="D106" s="15">
        <v>6.0</v>
      </c>
      <c r="E106" s="15">
        <v>10.0</v>
      </c>
      <c r="F106" s="15">
        <v>6.0</v>
      </c>
      <c r="G106" s="55">
        <v>10.0</v>
      </c>
      <c r="H106" s="15">
        <v>6.0</v>
      </c>
      <c r="I106" s="55">
        <v>15.0</v>
      </c>
      <c r="J106" s="15">
        <v>10.0</v>
      </c>
      <c r="K106" s="15">
        <v>8.0</v>
      </c>
      <c r="L106" s="15">
        <v>10.0</v>
      </c>
      <c r="M106" s="55">
        <v>10.0</v>
      </c>
      <c r="N106" s="57">
        <v>10.0</v>
      </c>
      <c r="O106" s="57"/>
      <c r="P106" s="15">
        <v>10.0</v>
      </c>
    </row>
    <row r="107" ht="12.75" customHeight="1">
      <c r="D107" s="15">
        <v>6.0</v>
      </c>
      <c r="F107" s="15">
        <v>6.0</v>
      </c>
      <c r="H107" s="15">
        <v>6.0</v>
      </c>
      <c r="K107" s="15">
        <v>8.0</v>
      </c>
      <c r="N107" s="54"/>
      <c r="O107" s="54"/>
    </row>
    <row r="108" ht="12.75" customHeight="1">
      <c r="D108" s="15">
        <v>6.0</v>
      </c>
      <c r="F108" s="15">
        <v>6.0</v>
      </c>
      <c r="H108" s="15">
        <v>6.0</v>
      </c>
      <c r="K108" s="15">
        <v>8.0</v>
      </c>
      <c r="N108" s="54"/>
      <c r="O108" s="54"/>
    </row>
    <row r="109" ht="12.75" customHeight="1">
      <c r="B109" s="56" t="s">
        <v>49</v>
      </c>
      <c r="C109" s="60">
        <v>10.0</v>
      </c>
      <c r="D109" s="15">
        <v>6.0</v>
      </c>
      <c r="E109" s="60">
        <v>10.0</v>
      </c>
      <c r="F109" s="15">
        <v>10.0</v>
      </c>
      <c r="G109" s="60"/>
      <c r="H109" s="15">
        <v>10.0</v>
      </c>
      <c r="I109" s="60"/>
      <c r="J109" s="60">
        <v>10.0</v>
      </c>
      <c r="K109" s="15">
        <v>10.0</v>
      </c>
      <c r="L109" s="60">
        <v>10.0</v>
      </c>
      <c r="N109" s="60"/>
      <c r="O109" s="60"/>
      <c r="P109" s="60">
        <v>10.0</v>
      </c>
    </row>
    <row r="110" ht="12.75" customHeight="1">
      <c r="B110" s="60" t="s">
        <v>62</v>
      </c>
      <c r="C110" s="60">
        <v>10.0</v>
      </c>
      <c r="D110" s="15">
        <v>10.0</v>
      </c>
      <c r="E110" s="60">
        <v>10.0</v>
      </c>
      <c r="F110" s="15">
        <v>10.0</v>
      </c>
      <c r="G110" s="60"/>
      <c r="H110" s="15">
        <v>8.0</v>
      </c>
      <c r="I110" s="60"/>
      <c r="J110" s="60">
        <v>10.0</v>
      </c>
      <c r="K110" s="60">
        <v>8.0</v>
      </c>
      <c r="L110" s="60">
        <v>10.0</v>
      </c>
      <c r="N110" s="60"/>
      <c r="O110" s="60"/>
      <c r="P110" s="60">
        <v>10.0</v>
      </c>
    </row>
    <row r="111" ht="12.75" customHeight="1">
      <c r="C111" s="60">
        <v>12.0</v>
      </c>
      <c r="E111" s="60">
        <v>12.0</v>
      </c>
      <c r="G111" s="60"/>
      <c r="I111" s="60"/>
      <c r="J111" s="60">
        <v>12.0</v>
      </c>
      <c r="K111" s="60">
        <v>10.0</v>
      </c>
      <c r="L111" s="60">
        <v>12.0</v>
      </c>
      <c r="N111" s="60"/>
      <c r="O111" s="60"/>
      <c r="P111" s="60">
        <v>12.0</v>
      </c>
    </row>
    <row r="112" ht="12.75" customHeight="1">
      <c r="K112" s="60">
        <v>10.0</v>
      </c>
    </row>
    <row r="113" ht="12.75" customHeight="1">
      <c r="K113" s="60">
        <v>10.0</v>
      </c>
    </row>
    <row r="114" ht="12.75" customHeight="1">
      <c r="K114" s="44"/>
    </row>
    <row r="115" ht="12.75" customHeight="1">
      <c r="C115" s="44">
        <f t="shared" ref="C115:N115" si="34">C105+8</f>
        <v>41</v>
      </c>
      <c r="D115" s="44">
        <f t="shared" si="34"/>
        <v>46</v>
      </c>
      <c r="E115" s="44">
        <f t="shared" si="34"/>
        <v>42</v>
      </c>
      <c r="F115" s="44">
        <f t="shared" si="34"/>
        <v>47</v>
      </c>
      <c r="G115" s="44">
        <f t="shared" si="34"/>
        <v>43</v>
      </c>
      <c r="H115" s="44">
        <f t="shared" si="34"/>
        <v>48</v>
      </c>
      <c r="I115" s="44">
        <f t="shared" si="34"/>
        <v>36</v>
      </c>
      <c r="J115" s="44">
        <f t="shared" si="34"/>
        <v>41</v>
      </c>
      <c r="K115" s="44">
        <f t="shared" si="34"/>
        <v>42</v>
      </c>
      <c r="L115" s="44">
        <f t="shared" si="34"/>
        <v>43</v>
      </c>
      <c r="M115" s="44">
        <f t="shared" si="34"/>
        <v>44</v>
      </c>
      <c r="N115" s="44">
        <f t="shared" si="34"/>
        <v>45</v>
      </c>
      <c r="O115" s="44"/>
      <c r="P115" s="44">
        <f>P105+8</f>
        <v>46</v>
      </c>
    </row>
    <row r="116" ht="12.75" customHeight="1">
      <c r="B116" s="65" t="s">
        <v>56</v>
      </c>
      <c r="C116" s="15">
        <v>53.1</v>
      </c>
      <c r="E116" s="15">
        <v>54.4</v>
      </c>
      <c r="G116" s="15">
        <v>55.7</v>
      </c>
      <c r="I116" s="15">
        <v>50.6</v>
      </c>
      <c r="J116" s="15">
        <v>53.1</v>
      </c>
      <c r="K116" s="15">
        <v>54.4</v>
      </c>
      <c r="L116" s="15">
        <v>55.7</v>
      </c>
      <c r="M116" s="15">
        <v>57.0</v>
      </c>
      <c r="N116" s="15">
        <v>58.3</v>
      </c>
      <c r="P116" s="15">
        <v>59.6</v>
      </c>
    </row>
    <row r="117" ht="12.75" customHeight="1">
      <c r="B117" s="65" t="s">
        <v>57</v>
      </c>
      <c r="C117" s="15">
        <v>53.1</v>
      </c>
      <c r="E117" s="15">
        <v>54.4</v>
      </c>
      <c r="G117" s="15">
        <v>55.7</v>
      </c>
      <c r="I117" s="15">
        <v>50.6</v>
      </c>
      <c r="J117" s="15">
        <v>53.1</v>
      </c>
      <c r="K117" s="15">
        <v>51.9</v>
      </c>
      <c r="L117" s="15">
        <v>55.7</v>
      </c>
      <c r="M117" s="15">
        <v>57.0</v>
      </c>
      <c r="N117" s="15">
        <v>58.3</v>
      </c>
      <c r="P117" s="15">
        <v>59.6</v>
      </c>
    </row>
    <row r="118" ht="12.75" customHeight="1">
      <c r="B118" s="65" t="s">
        <v>58</v>
      </c>
      <c r="C118" s="15">
        <v>55.0</v>
      </c>
      <c r="D118" s="15">
        <v>59.6</v>
      </c>
      <c r="E118" s="15">
        <v>56.3</v>
      </c>
      <c r="F118" s="15">
        <v>60.9</v>
      </c>
      <c r="G118" s="15">
        <v>55.7</v>
      </c>
      <c r="H118" s="15">
        <v>62.2</v>
      </c>
      <c r="I118" s="15">
        <v>50.6</v>
      </c>
      <c r="J118" s="15">
        <v>55.0</v>
      </c>
      <c r="K118" s="15">
        <v>54.4</v>
      </c>
      <c r="L118" s="15">
        <v>57.7</v>
      </c>
      <c r="M118" s="15">
        <v>57.0</v>
      </c>
      <c r="N118" s="15">
        <v>58.3</v>
      </c>
      <c r="P118" s="15">
        <v>61.7</v>
      </c>
    </row>
    <row r="119" ht="12.75" customHeight="1">
      <c r="B119" s="65" t="s">
        <v>59</v>
      </c>
      <c r="C119" s="15">
        <v>53.1</v>
      </c>
      <c r="D119" s="15">
        <v>54.2</v>
      </c>
      <c r="E119" s="15">
        <v>54.4</v>
      </c>
      <c r="F119" s="15">
        <v>55.4</v>
      </c>
      <c r="G119" s="15">
        <v>55.7</v>
      </c>
      <c r="H119" s="15">
        <v>56.6</v>
      </c>
      <c r="I119" s="15">
        <v>50.6</v>
      </c>
      <c r="J119" s="15">
        <v>53.1</v>
      </c>
      <c r="K119" s="15">
        <v>51.9</v>
      </c>
      <c r="L119" s="15">
        <v>55.7</v>
      </c>
      <c r="M119" s="15">
        <v>57.0</v>
      </c>
      <c r="N119" s="15">
        <v>58.3</v>
      </c>
      <c r="P119" s="15">
        <v>59.6</v>
      </c>
    </row>
    <row r="120" ht="12.75" customHeight="1"/>
    <row r="121" ht="12.75" customHeight="1">
      <c r="B121" s="15" t="s">
        <v>16</v>
      </c>
    </row>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13">
    <mergeCell ref="C1:AS1"/>
    <mergeCell ref="C24:Q24"/>
    <mergeCell ref="C44:P44"/>
    <mergeCell ref="C63:P63"/>
    <mergeCell ref="C83:P83"/>
    <mergeCell ref="C103:P103"/>
    <mergeCell ref="AT1:BH1"/>
    <mergeCell ref="BJ1:BX1"/>
    <mergeCell ref="BY1:CL1"/>
    <mergeCell ref="CM1:CZ1"/>
    <mergeCell ref="DA1:DM1"/>
    <mergeCell ref="DN1:DZ1"/>
    <mergeCell ref="EA1:EI1"/>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66FF"/>
    <pageSetUpPr/>
  </sheetPr>
  <sheetViews>
    <sheetView workbookViewId="0"/>
  </sheetViews>
  <sheetFormatPr customHeight="1" defaultColWidth="12.63" defaultRowHeight="15.0"/>
  <cols>
    <col customWidth="1" min="1" max="1" width="8.63"/>
    <col customWidth="1" min="2" max="2" width="14.38"/>
    <col customWidth="1" min="3" max="3" width="12.5"/>
    <col customWidth="1" min="4" max="30" width="6.13"/>
    <col customWidth="1" min="31" max="39" width="8.63"/>
  </cols>
  <sheetData>
    <row r="1" ht="12.75" customHeight="1"/>
    <row r="2" ht="12.75" customHeight="1">
      <c r="A2" s="4"/>
      <c r="B2" s="4"/>
      <c r="C2" s="4"/>
      <c r="D2" s="4">
        <v>45373.0</v>
      </c>
      <c r="E2" s="4">
        <v>45380.0</v>
      </c>
      <c r="F2" s="4">
        <v>45387.0</v>
      </c>
      <c r="G2" s="4">
        <v>45394.0</v>
      </c>
      <c r="H2" s="4">
        <v>45401.0</v>
      </c>
      <c r="I2" s="4">
        <v>45408.0</v>
      </c>
      <c r="J2" s="4">
        <v>45415.0</v>
      </c>
      <c r="K2" s="4">
        <v>45422.0</v>
      </c>
      <c r="L2" s="4">
        <v>45429.0</v>
      </c>
      <c r="M2" s="4">
        <v>45436.0</v>
      </c>
      <c r="N2" s="4">
        <v>45443.0</v>
      </c>
      <c r="O2" s="4">
        <v>45450.0</v>
      </c>
      <c r="P2" s="4">
        <v>45457.0</v>
      </c>
      <c r="Q2" s="4">
        <v>45464.0</v>
      </c>
      <c r="R2" s="4">
        <v>45478.0</v>
      </c>
      <c r="S2" s="4">
        <v>45485.0</v>
      </c>
      <c r="T2" s="4">
        <v>45506.0</v>
      </c>
      <c r="U2" s="4">
        <v>45513.0</v>
      </c>
      <c r="V2" s="4">
        <v>45520.0</v>
      </c>
      <c r="W2" s="4">
        <v>45527.0</v>
      </c>
      <c r="X2" s="4">
        <v>45534.0</v>
      </c>
      <c r="Y2" s="4">
        <v>45541.0</v>
      </c>
      <c r="Z2" s="4">
        <v>45555.0</v>
      </c>
      <c r="AA2" s="4">
        <v>45562.0</v>
      </c>
      <c r="AB2" s="4">
        <v>45569.0</v>
      </c>
      <c r="AC2" s="4">
        <v>45576.0</v>
      </c>
      <c r="AD2" s="4">
        <v>45583.0</v>
      </c>
      <c r="AE2" s="4">
        <v>45590.0</v>
      </c>
      <c r="AF2" s="4"/>
      <c r="AG2" s="4"/>
      <c r="AH2" s="4"/>
      <c r="AI2" s="4"/>
      <c r="AJ2" s="4"/>
      <c r="AK2" s="4"/>
      <c r="AL2" s="4"/>
      <c r="AM2" s="4"/>
    </row>
    <row r="3" ht="12.75" customHeight="1">
      <c r="A3" s="4"/>
      <c r="B3" s="4"/>
      <c r="C3" s="4"/>
      <c r="D3" s="40">
        <v>68.8</v>
      </c>
      <c r="E3" s="15">
        <v>69.2</v>
      </c>
      <c r="F3" s="15">
        <v>68.6</v>
      </c>
      <c r="G3" s="15">
        <v>69.1</v>
      </c>
      <c r="H3" s="15">
        <v>68.7</v>
      </c>
      <c r="I3" s="15">
        <v>68.4</v>
      </c>
      <c r="J3" s="15">
        <v>67.9</v>
      </c>
      <c r="K3" s="15">
        <v>68.1</v>
      </c>
      <c r="L3" s="15">
        <v>67.7</v>
      </c>
      <c r="M3" s="15">
        <v>68.5</v>
      </c>
      <c r="N3" s="15">
        <v>67.1</v>
      </c>
      <c r="O3" s="15">
        <v>67.6</v>
      </c>
      <c r="P3" s="15">
        <v>66.3</v>
      </c>
      <c r="Q3" s="15">
        <v>66.3</v>
      </c>
      <c r="R3" s="15">
        <v>65.5</v>
      </c>
      <c r="S3" s="15">
        <v>66.0</v>
      </c>
      <c r="T3" s="15">
        <v>64.5</v>
      </c>
      <c r="U3" s="15">
        <v>65.3</v>
      </c>
      <c r="V3" s="15">
        <v>64.6</v>
      </c>
      <c r="W3" s="15">
        <v>64.6</v>
      </c>
      <c r="X3" s="15">
        <v>64.7</v>
      </c>
      <c r="Y3" s="15">
        <v>65.0</v>
      </c>
      <c r="Z3" s="67">
        <v>65.9</v>
      </c>
      <c r="AA3" s="67">
        <v>65.7</v>
      </c>
      <c r="AB3" s="67">
        <v>64.8</v>
      </c>
      <c r="AC3" s="67">
        <v>64.1</v>
      </c>
      <c r="AD3" s="67">
        <v>64.7</v>
      </c>
      <c r="AE3" s="67">
        <v>64.5</v>
      </c>
      <c r="AF3" s="4"/>
      <c r="AG3" s="4"/>
      <c r="AH3" s="4"/>
      <c r="AI3" s="4"/>
      <c r="AJ3" s="4"/>
      <c r="AK3" s="4"/>
      <c r="AL3" s="4"/>
      <c r="AM3" s="4"/>
    </row>
    <row r="4" ht="12.75" customHeight="1">
      <c r="A4" s="15" t="s">
        <v>26</v>
      </c>
      <c r="B4" s="68">
        <v>55.0</v>
      </c>
      <c r="C4" s="69" t="s">
        <v>63</v>
      </c>
      <c r="D4" s="69">
        <v>35.0</v>
      </c>
      <c r="E4" s="69">
        <v>35.0</v>
      </c>
      <c r="F4" s="69">
        <v>35.0</v>
      </c>
      <c r="G4" s="69">
        <v>35.0</v>
      </c>
      <c r="H4" s="69">
        <v>35.0</v>
      </c>
      <c r="I4" s="69">
        <v>35.0</v>
      </c>
      <c r="J4" s="69">
        <v>35.0</v>
      </c>
      <c r="K4" s="69">
        <v>36.0</v>
      </c>
      <c r="L4" s="69">
        <v>37.0</v>
      </c>
      <c r="M4" s="69">
        <v>37.0</v>
      </c>
      <c r="N4" s="69">
        <v>35.0</v>
      </c>
      <c r="O4" s="69">
        <v>35.0</v>
      </c>
      <c r="P4" s="69">
        <v>35.0</v>
      </c>
      <c r="Q4" s="69">
        <v>35.0</v>
      </c>
      <c r="R4" s="69">
        <v>30.0</v>
      </c>
      <c r="S4" s="69">
        <v>36.0</v>
      </c>
      <c r="T4" s="69">
        <v>37.0</v>
      </c>
      <c r="U4" s="69">
        <v>38.0</v>
      </c>
      <c r="V4" s="69">
        <v>39.0</v>
      </c>
      <c r="W4" s="69">
        <v>37.0</v>
      </c>
      <c r="X4" s="69">
        <v>37.0</v>
      </c>
      <c r="Y4" s="69">
        <v>37.0</v>
      </c>
      <c r="Z4" s="69">
        <v>35.0</v>
      </c>
      <c r="AA4" s="69">
        <v>36.0</v>
      </c>
      <c r="AB4" s="69">
        <v>37.0</v>
      </c>
      <c r="AC4" s="69">
        <v>38.0</v>
      </c>
      <c r="AD4" s="69">
        <v>39.0</v>
      </c>
      <c r="AE4" s="56"/>
      <c r="AF4" s="56"/>
      <c r="AG4" s="56"/>
      <c r="AH4" s="56"/>
      <c r="AI4" s="56"/>
      <c r="AJ4" s="56"/>
      <c r="AK4" s="56"/>
      <c r="AL4" s="56"/>
      <c r="AM4" s="56"/>
    </row>
    <row r="5" ht="12.75" customHeight="1">
      <c r="A5" s="15" t="s">
        <v>37</v>
      </c>
      <c r="B5" s="68">
        <v>3.0</v>
      </c>
      <c r="C5" s="70"/>
      <c r="D5" s="70">
        <v>10.0</v>
      </c>
      <c r="E5" s="70">
        <v>10.0</v>
      </c>
      <c r="F5" s="70">
        <v>10.0</v>
      </c>
      <c r="G5" s="70">
        <v>10.0</v>
      </c>
      <c r="H5" s="70">
        <v>10.0</v>
      </c>
      <c r="I5" s="70">
        <v>10.0</v>
      </c>
      <c r="J5" s="70">
        <v>10.0</v>
      </c>
      <c r="K5" s="70">
        <v>10.0</v>
      </c>
      <c r="L5" s="70">
        <v>8.0</v>
      </c>
      <c r="M5" s="70">
        <v>8.0</v>
      </c>
      <c r="N5" s="70">
        <v>10.0</v>
      </c>
      <c r="O5" s="70">
        <v>8.0</v>
      </c>
      <c r="P5" s="70">
        <v>8.0</v>
      </c>
      <c r="Q5" s="70">
        <v>8.0</v>
      </c>
      <c r="R5" s="70">
        <v>10.0</v>
      </c>
      <c r="S5" s="70">
        <v>8.0</v>
      </c>
      <c r="T5" s="70">
        <v>8.0</v>
      </c>
      <c r="U5" s="70">
        <v>8.0</v>
      </c>
      <c r="V5" s="70">
        <v>6.0</v>
      </c>
      <c r="W5" s="70">
        <v>10.0</v>
      </c>
      <c r="X5" s="70">
        <v>10.0</v>
      </c>
      <c r="Y5" s="70">
        <v>8.0</v>
      </c>
      <c r="Z5" s="70">
        <v>10.0</v>
      </c>
      <c r="AA5" s="70">
        <v>10.0</v>
      </c>
      <c r="AB5" s="70">
        <v>10.0</v>
      </c>
      <c r="AC5" s="70">
        <v>10.0</v>
      </c>
      <c r="AD5" s="70">
        <v>10.0</v>
      </c>
    </row>
    <row r="6" ht="12.75" customHeight="1">
      <c r="A6" s="15" t="s">
        <v>36</v>
      </c>
      <c r="B6" s="43">
        <f>ROUND(IF(B5&lt;10,AVERAGE(B4/(1.0278-0.0278*B5),B4*B5^0.1),AVERAGE(B4*(1+0.0333*B5),B4*B5^0.1)),1)</f>
        <v>59.8</v>
      </c>
      <c r="C6" s="70"/>
      <c r="D6" s="70">
        <v>10.0</v>
      </c>
      <c r="E6" s="70">
        <v>10.0</v>
      </c>
      <c r="F6" s="70">
        <v>10.0</v>
      </c>
      <c r="G6" s="70">
        <v>10.0</v>
      </c>
      <c r="H6" s="70">
        <v>10.0</v>
      </c>
      <c r="I6" s="70">
        <v>10.0</v>
      </c>
      <c r="J6" s="70">
        <v>10.0</v>
      </c>
      <c r="K6" s="70">
        <v>10.0</v>
      </c>
      <c r="L6" s="70">
        <v>8.0</v>
      </c>
      <c r="M6" s="70">
        <v>8.0</v>
      </c>
      <c r="N6" s="70">
        <v>10.0</v>
      </c>
      <c r="O6" s="70">
        <v>8.0</v>
      </c>
      <c r="P6" s="70">
        <v>8.0</v>
      </c>
      <c r="Q6" s="70">
        <v>8.0</v>
      </c>
      <c r="R6" s="70">
        <v>10.0</v>
      </c>
      <c r="S6" s="70">
        <v>8.0</v>
      </c>
      <c r="T6" s="70">
        <v>8.0</v>
      </c>
      <c r="U6" s="70">
        <v>8.0</v>
      </c>
      <c r="V6" s="70">
        <v>6.0</v>
      </c>
      <c r="W6" s="70">
        <v>9.0</v>
      </c>
      <c r="X6" s="70">
        <v>9.0</v>
      </c>
      <c r="Y6" s="70">
        <v>8.0</v>
      </c>
      <c r="Z6" s="70">
        <v>10.0</v>
      </c>
      <c r="AA6" s="70">
        <v>10.0</v>
      </c>
      <c r="AB6" s="70">
        <v>10.0</v>
      </c>
      <c r="AC6" s="70">
        <v>10.0</v>
      </c>
      <c r="AD6" s="70">
        <v>10.0</v>
      </c>
    </row>
    <row r="7" ht="12.75" customHeight="1">
      <c r="C7" s="70"/>
      <c r="D7" s="70">
        <v>10.0</v>
      </c>
      <c r="E7" s="70">
        <v>10.0</v>
      </c>
      <c r="F7" s="70">
        <v>10.0</v>
      </c>
      <c r="G7" s="70">
        <v>10.0</v>
      </c>
      <c r="H7" s="70">
        <v>10.0</v>
      </c>
      <c r="I7" s="70">
        <v>10.0</v>
      </c>
      <c r="J7" s="70">
        <v>10.0</v>
      </c>
      <c r="K7" s="70">
        <v>10.0</v>
      </c>
      <c r="L7" s="70">
        <v>8.0</v>
      </c>
      <c r="M7" s="70">
        <v>8.0</v>
      </c>
      <c r="N7" s="70">
        <v>10.0</v>
      </c>
      <c r="O7" s="70">
        <v>8.0</v>
      </c>
      <c r="P7" s="70">
        <v>8.0</v>
      </c>
      <c r="Q7" s="70">
        <v>8.0</v>
      </c>
      <c r="R7" s="70">
        <v>10.0</v>
      </c>
      <c r="S7" s="70">
        <v>8.0</v>
      </c>
      <c r="T7" s="70">
        <v>8.0</v>
      </c>
      <c r="U7" s="70">
        <v>8.0</v>
      </c>
      <c r="V7" s="70">
        <v>6.0</v>
      </c>
      <c r="W7" s="70">
        <v>9.0</v>
      </c>
      <c r="X7" s="70">
        <v>8.0</v>
      </c>
      <c r="Y7" s="70">
        <v>6.0</v>
      </c>
      <c r="Z7" s="70">
        <v>10.0</v>
      </c>
      <c r="AA7" s="70">
        <v>12.0</v>
      </c>
      <c r="AB7" s="70">
        <v>12.0</v>
      </c>
      <c r="AC7" s="70">
        <v>10.0</v>
      </c>
      <c r="AD7" s="71">
        <v>10.0</v>
      </c>
    </row>
    <row r="8" ht="12.75" customHeight="1">
      <c r="A8" s="12"/>
      <c r="B8" s="12"/>
      <c r="C8" s="69" t="s">
        <v>64</v>
      </c>
      <c r="D8" s="69"/>
      <c r="E8" s="69"/>
      <c r="F8" s="69"/>
      <c r="G8" s="69"/>
      <c r="H8" s="69"/>
      <c r="I8" s="69"/>
      <c r="J8" s="69"/>
      <c r="K8" s="69"/>
      <c r="L8" s="69"/>
      <c r="M8" s="69"/>
      <c r="N8" s="69"/>
      <c r="O8" s="69"/>
      <c r="P8" s="69"/>
      <c r="Q8" s="69"/>
      <c r="R8" s="69"/>
      <c r="S8" s="69"/>
      <c r="T8" s="69"/>
      <c r="U8" s="69"/>
      <c r="V8" s="69"/>
      <c r="W8" s="69"/>
      <c r="X8" s="69">
        <v>20.0</v>
      </c>
      <c r="Y8" s="69">
        <v>20.5</v>
      </c>
      <c r="Z8" s="69">
        <v>21.0</v>
      </c>
      <c r="AA8" s="69">
        <v>21.5</v>
      </c>
      <c r="AB8" s="69">
        <v>22.0</v>
      </c>
      <c r="AC8" s="69">
        <v>22.5</v>
      </c>
      <c r="AD8" s="69">
        <v>23.0</v>
      </c>
      <c r="AE8" s="56"/>
      <c r="AF8" s="56"/>
      <c r="AG8" s="56"/>
      <c r="AH8" s="56"/>
      <c r="AI8" s="56"/>
      <c r="AJ8" s="56"/>
      <c r="AK8" s="56"/>
      <c r="AL8" s="56"/>
      <c r="AM8" s="56"/>
    </row>
    <row r="9" ht="12.75" customHeight="1">
      <c r="C9" s="70"/>
      <c r="D9" s="70"/>
      <c r="E9" s="70"/>
      <c r="F9" s="70"/>
      <c r="G9" s="70"/>
      <c r="H9" s="70"/>
      <c r="I9" s="70"/>
      <c r="J9" s="70"/>
      <c r="K9" s="70"/>
      <c r="L9" s="70"/>
      <c r="M9" s="70"/>
      <c r="N9" s="70"/>
      <c r="O9" s="70"/>
      <c r="P9" s="70"/>
      <c r="Q9" s="70"/>
      <c r="R9" s="70"/>
      <c r="S9" s="70"/>
      <c r="T9" s="70"/>
      <c r="U9" s="70"/>
      <c r="V9" s="70"/>
      <c r="W9" s="70"/>
      <c r="X9" s="70">
        <v>8.0</v>
      </c>
      <c r="Y9" s="70">
        <v>8.0</v>
      </c>
      <c r="Z9" s="70">
        <v>8.0</v>
      </c>
      <c r="AA9" s="70">
        <v>8.0</v>
      </c>
      <c r="AB9" s="70">
        <v>10.0</v>
      </c>
      <c r="AC9" s="70">
        <v>10.0</v>
      </c>
      <c r="AD9" s="70">
        <v>10.0</v>
      </c>
    </row>
    <row r="10" ht="12.75" customHeight="1">
      <c r="C10" s="70"/>
      <c r="D10" s="70"/>
      <c r="E10" s="70"/>
      <c r="F10" s="70"/>
      <c r="G10" s="70"/>
      <c r="H10" s="70"/>
      <c r="I10" s="70"/>
      <c r="J10" s="70"/>
      <c r="K10" s="70"/>
      <c r="L10" s="70"/>
      <c r="M10" s="70"/>
      <c r="N10" s="70"/>
      <c r="O10" s="70"/>
      <c r="P10" s="70"/>
      <c r="Q10" s="70"/>
      <c r="R10" s="70"/>
      <c r="S10" s="70"/>
      <c r="T10" s="70"/>
      <c r="U10" s="70"/>
      <c r="V10" s="70"/>
      <c r="W10" s="70"/>
      <c r="X10" s="70">
        <v>8.0</v>
      </c>
      <c r="Y10" s="70">
        <v>8.0</v>
      </c>
      <c r="Z10" s="70">
        <v>8.0</v>
      </c>
      <c r="AA10" s="70">
        <v>8.0</v>
      </c>
      <c r="AB10" s="70">
        <v>10.0</v>
      </c>
      <c r="AC10" s="70">
        <v>9.0</v>
      </c>
      <c r="AD10" s="70">
        <v>9.0</v>
      </c>
    </row>
    <row r="11" ht="12.75" customHeight="1">
      <c r="C11" s="70"/>
      <c r="D11" s="70"/>
      <c r="E11" s="70"/>
      <c r="F11" s="70"/>
      <c r="G11" s="70"/>
      <c r="H11" s="70"/>
      <c r="I11" s="70"/>
      <c r="J11" s="70"/>
      <c r="K11" s="70"/>
      <c r="L11" s="70"/>
      <c r="M11" s="70"/>
      <c r="N11" s="70"/>
      <c r="O11" s="70"/>
      <c r="P11" s="70"/>
      <c r="Q11" s="70"/>
      <c r="R11" s="70"/>
      <c r="S11" s="70"/>
      <c r="T11" s="70"/>
      <c r="U11" s="70"/>
      <c r="V11" s="70"/>
      <c r="W11" s="70"/>
      <c r="X11" s="70">
        <v>8.0</v>
      </c>
      <c r="Y11" s="70">
        <v>8.0</v>
      </c>
      <c r="Z11" s="70">
        <v>8.0</v>
      </c>
      <c r="AA11" s="70">
        <v>9.0</v>
      </c>
      <c r="AB11" s="70">
        <v>8.0</v>
      </c>
      <c r="AC11" s="70">
        <v>8.0</v>
      </c>
      <c r="AD11" s="70">
        <v>8.0</v>
      </c>
    </row>
    <row r="12" ht="12.75" customHeight="1">
      <c r="A12" s="12"/>
      <c r="B12" s="12"/>
      <c r="C12" s="69" t="s">
        <v>65</v>
      </c>
      <c r="D12" s="69"/>
      <c r="E12" s="69"/>
      <c r="F12" s="69"/>
      <c r="G12" s="69"/>
      <c r="H12" s="69"/>
      <c r="I12" s="69"/>
      <c r="J12" s="69"/>
      <c r="K12" s="69"/>
      <c r="L12" s="69"/>
      <c r="M12" s="69"/>
      <c r="N12" s="69"/>
      <c r="O12" s="69"/>
      <c r="P12" s="69"/>
      <c r="Q12" s="69"/>
      <c r="R12" s="69"/>
      <c r="S12" s="69"/>
      <c r="T12" s="69"/>
      <c r="U12" s="69"/>
      <c r="V12" s="69"/>
      <c r="W12" s="69"/>
      <c r="X12" s="69"/>
      <c r="Y12" s="69"/>
      <c r="Z12" s="69"/>
      <c r="AA12" s="69"/>
      <c r="AB12" s="69"/>
      <c r="AC12" s="69"/>
      <c r="AD12" s="69"/>
      <c r="AE12" s="56"/>
      <c r="AF12" s="56"/>
      <c r="AG12" s="56"/>
      <c r="AH12" s="56"/>
      <c r="AI12" s="56"/>
      <c r="AJ12" s="56"/>
      <c r="AK12" s="56"/>
      <c r="AL12" s="56"/>
      <c r="AM12" s="56"/>
    </row>
    <row r="13" ht="12.75" customHeight="1">
      <c r="C13" s="70"/>
      <c r="D13" s="70"/>
      <c r="E13" s="70"/>
      <c r="F13" s="70"/>
      <c r="G13" s="70"/>
      <c r="H13" s="70"/>
      <c r="I13" s="70"/>
      <c r="J13" s="70"/>
      <c r="K13" s="70"/>
      <c r="L13" s="70"/>
      <c r="M13" s="70"/>
      <c r="N13" s="70"/>
      <c r="O13" s="70"/>
      <c r="P13" s="70"/>
      <c r="Q13" s="70"/>
      <c r="R13" s="70"/>
      <c r="S13" s="70"/>
      <c r="T13" s="70"/>
      <c r="U13" s="70"/>
      <c r="V13" s="70"/>
      <c r="W13" s="70"/>
      <c r="X13" s="70"/>
      <c r="Y13" s="70"/>
      <c r="Z13" s="70"/>
      <c r="AA13" s="70"/>
      <c r="AB13" s="70"/>
      <c r="AC13" s="70"/>
      <c r="AD13" s="70"/>
    </row>
    <row r="14" ht="12.75" customHeight="1">
      <c r="C14" s="70"/>
      <c r="D14" s="70"/>
      <c r="E14" s="70"/>
      <c r="F14" s="70"/>
      <c r="G14" s="70"/>
      <c r="H14" s="70"/>
      <c r="I14" s="70"/>
      <c r="J14" s="70"/>
      <c r="K14" s="70"/>
      <c r="L14" s="70"/>
      <c r="M14" s="70"/>
      <c r="N14" s="70"/>
      <c r="O14" s="70"/>
      <c r="P14" s="70"/>
      <c r="Q14" s="70"/>
      <c r="R14" s="70"/>
      <c r="S14" s="70"/>
      <c r="T14" s="70"/>
      <c r="U14" s="70"/>
      <c r="V14" s="70"/>
      <c r="W14" s="70"/>
      <c r="X14" s="70"/>
      <c r="Y14" s="70"/>
      <c r="Z14" s="70"/>
      <c r="AA14" s="70"/>
      <c r="AB14" s="70"/>
      <c r="AC14" s="70"/>
      <c r="AD14" s="70"/>
    </row>
    <row r="15" ht="12.75" customHeight="1">
      <c r="C15" s="70"/>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row>
    <row r="16" ht="12.75" customHeight="1">
      <c r="C16" s="70"/>
      <c r="D16" s="70"/>
      <c r="E16" s="70"/>
      <c r="F16" s="70"/>
      <c r="G16" s="70"/>
      <c r="H16" s="70"/>
      <c r="I16" s="70"/>
      <c r="J16" s="70"/>
      <c r="K16" s="70"/>
      <c r="L16" s="70"/>
      <c r="M16" s="70"/>
      <c r="N16" s="70"/>
      <c r="O16" s="70"/>
      <c r="P16" s="70"/>
      <c r="Q16" s="70"/>
      <c r="R16" s="70"/>
      <c r="S16" s="70"/>
      <c r="T16" s="70"/>
      <c r="U16" s="70"/>
      <c r="V16" s="70"/>
      <c r="W16" s="70"/>
      <c r="X16" s="70"/>
      <c r="Y16" s="70"/>
      <c r="Z16" s="70"/>
      <c r="AA16" s="70"/>
      <c r="AB16" s="70"/>
      <c r="AC16" s="70"/>
      <c r="AD16" s="70"/>
    </row>
    <row r="17" ht="12.75" customHeight="1">
      <c r="C17" s="70"/>
      <c r="D17" s="70"/>
      <c r="E17" s="70"/>
      <c r="F17" s="70"/>
      <c r="G17" s="70"/>
      <c r="H17" s="70"/>
      <c r="I17" s="70"/>
      <c r="J17" s="70"/>
      <c r="K17" s="70"/>
      <c r="L17" s="70"/>
      <c r="M17" s="70"/>
      <c r="N17" s="70"/>
      <c r="O17" s="70"/>
      <c r="P17" s="70"/>
      <c r="Q17" s="70"/>
      <c r="R17" s="70"/>
      <c r="S17" s="70"/>
      <c r="T17" s="70"/>
      <c r="U17" s="70"/>
      <c r="V17" s="70"/>
      <c r="W17" s="70"/>
      <c r="X17" s="70"/>
      <c r="Y17" s="70"/>
      <c r="Z17" s="70"/>
      <c r="AA17" s="70"/>
      <c r="AB17" s="70"/>
      <c r="AC17" s="70"/>
      <c r="AD17" s="70"/>
    </row>
    <row r="18" ht="12.75" customHeight="1"/>
    <row r="19" ht="12.75" customHeight="1">
      <c r="A19" s="4"/>
      <c r="B19" s="4"/>
      <c r="C19" s="4"/>
      <c r="D19" s="4">
        <f t="shared" ref="D19:AE19" si="1">D2</f>
        <v>45373</v>
      </c>
      <c r="E19" s="4">
        <f t="shared" si="1"/>
        <v>45380</v>
      </c>
      <c r="F19" s="4">
        <f t="shared" si="1"/>
        <v>45387</v>
      </c>
      <c r="G19" s="4">
        <f t="shared" si="1"/>
        <v>45394</v>
      </c>
      <c r="H19" s="4">
        <f t="shared" si="1"/>
        <v>45401</v>
      </c>
      <c r="I19" s="4">
        <f t="shared" si="1"/>
        <v>45408</v>
      </c>
      <c r="J19" s="4">
        <f t="shared" si="1"/>
        <v>45415</v>
      </c>
      <c r="K19" s="4">
        <f t="shared" si="1"/>
        <v>45422</v>
      </c>
      <c r="L19" s="4">
        <f t="shared" si="1"/>
        <v>45429</v>
      </c>
      <c r="M19" s="4">
        <f t="shared" si="1"/>
        <v>45436</v>
      </c>
      <c r="N19" s="4">
        <f t="shared" si="1"/>
        <v>45443</v>
      </c>
      <c r="O19" s="4">
        <f t="shared" si="1"/>
        <v>45450</v>
      </c>
      <c r="P19" s="4">
        <f t="shared" si="1"/>
        <v>45457</v>
      </c>
      <c r="Q19" s="4">
        <f t="shared" si="1"/>
        <v>45464</v>
      </c>
      <c r="R19" s="4">
        <f t="shared" si="1"/>
        <v>45478</v>
      </c>
      <c r="S19" s="4">
        <f t="shared" si="1"/>
        <v>45485</v>
      </c>
      <c r="T19" s="4">
        <f t="shared" si="1"/>
        <v>45506</v>
      </c>
      <c r="U19" s="4">
        <f t="shared" si="1"/>
        <v>45513</v>
      </c>
      <c r="V19" s="4">
        <f t="shared" si="1"/>
        <v>45520</v>
      </c>
      <c r="W19" s="4">
        <f t="shared" si="1"/>
        <v>45527</v>
      </c>
      <c r="X19" s="4">
        <f t="shared" si="1"/>
        <v>45534</v>
      </c>
      <c r="Y19" s="4">
        <f t="shared" si="1"/>
        <v>45541</v>
      </c>
      <c r="Z19" s="4">
        <f t="shared" si="1"/>
        <v>45555</v>
      </c>
      <c r="AA19" s="4">
        <f t="shared" si="1"/>
        <v>45562</v>
      </c>
      <c r="AB19" s="4">
        <f t="shared" si="1"/>
        <v>45569</v>
      </c>
      <c r="AC19" s="4">
        <f t="shared" si="1"/>
        <v>45576</v>
      </c>
      <c r="AD19" s="4">
        <f t="shared" si="1"/>
        <v>45583</v>
      </c>
      <c r="AE19" s="4">
        <f t="shared" si="1"/>
        <v>45590</v>
      </c>
      <c r="AF19" s="4"/>
      <c r="AG19" s="4"/>
      <c r="AH19" s="4"/>
      <c r="AI19" s="4"/>
      <c r="AJ19" s="4"/>
      <c r="AK19" s="4"/>
      <c r="AL19" s="4"/>
      <c r="AM19" s="4"/>
    </row>
    <row r="20" ht="12.75" customHeight="1">
      <c r="A20" s="15" t="s">
        <v>66</v>
      </c>
      <c r="C20" s="15" t="s">
        <v>63</v>
      </c>
      <c r="D20" s="67">
        <v>55.7</v>
      </c>
      <c r="E20" s="67">
        <v>55.7</v>
      </c>
      <c r="F20" s="67">
        <v>55.7</v>
      </c>
      <c r="G20" s="67">
        <v>55.7</v>
      </c>
      <c r="H20" s="67">
        <v>55.7</v>
      </c>
      <c r="I20" s="67">
        <v>55.7</v>
      </c>
      <c r="J20" s="67">
        <v>55.7</v>
      </c>
      <c r="K20" s="67">
        <v>57.0</v>
      </c>
      <c r="L20" s="67">
        <v>55.6</v>
      </c>
      <c r="M20" s="67">
        <v>55.6</v>
      </c>
      <c r="N20" s="67">
        <v>55.7</v>
      </c>
      <c r="O20" s="67">
        <v>53.2</v>
      </c>
      <c r="P20" s="67">
        <v>53.2</v>
      </c>
      <c r="Q20" s="67">
        <v>53.2</v>
      </c>
      <c r="R20" s="67">
        <v>49.2</v>
      </c>
      <c r="S20" s="67">
        <v>54.4</v>
      </c>
      <c r="T20" s="67">
        <v>55.6</v>
      </c>
      <c r="U20" s="67">
        <v>56.9</v>
      </c>
      <c r="V20" s="67">
        <v>55.4</v>
      </c>
      <c r="W20" s="67">
        <v>57.4</v>
      </c>
      <c r="X20" s="67">
        <v>57.0</v>
      </c>
      <c r="Y20" s="67">
        <v>53.0</v>
      </c>
      <c r="Z20" s="67">
        <v>55.7</v>
      </c>
      <c r="AA20" s="67">
        <v>57.7</v>
      </c>
      <c r="AB20" s="67">
        <v>59.0</v>
      </c>
      <c r="AC20" s="67">
        <v>59.6</v>
      </c>
      <c r="AD20" s="67">
        <v>61.6</v>
      </c>
      <c r="AE20" s="67">
        <v>63.0</v>
      </c>
      <c r="AF20" s="67"/>
      <c r="AG20" s="67"/>
      <c r="AH20" s="67"/>
      <c r="AI20" s="67"/>
      <c r="AJ20" s="67"/>
      <c r="AK20" s="67"/>
      <c r="AL20" s="67"/>
      <c r="AM20" s="67"/>
    </row>
    <row r="21" ht="12.75" customHeight="1">
      <c r="A21" s="15">
        <v>40.2</v>
      </c>
      <c r="C21" s="15" t="s">
        <v>64</v>
      </c>
      <c r="D21" s="67"/>
      <c r="E21" s="67"/>
      <c r="F21" s="67"/>
      <c r="G21" s="67"/>
      <c r="H21" s="67"/>
      <c r="I21" s="67"/>
      <c r="J21" s="67"/>
      <c r="K21" s="67"/>
      <c r="L21" s="67"/>
      <c r="M21" s="67"/>
      <c r="N21" s="67"/>
      <c r="O21" s="67"/>
      <c r="P21" s="67"/>
      <c r="Q21" s="67"/>
      <c r="R21" s="67"/>
      <c r="S21" s="67"/>
      <c r="T21" s="67"/>
      <c r="U21" s="67"/>
      <c r="V21" s="67"/>
      <c r="W21" s="67"/>
      <c r="X21" s="67">
        <v>34.6</v>
      </c>
      <c r="Y21" s="67">
        <v>35.2</v>
      </c>
      <c r="Z21" s="67">
        <v>35.9</v>
      </c>
      <c r="AA21" s="67">
        <v>36.8</v>
      </c>
      <c r="AB21" s="67">
        <v>38.3</v>
      </c>
      <c r="AC21" s="67">
        <v>38.6</v>
      </c>
      <c r="AD21" s="67">
        <v>39.2</v>
      </c>
      <c r="AE21" s="67">
        <v>43.0</v>
      </c>
      <c r="AF21" s="67"/>
      <c r="AG21" s="67"/>
      <c r="AH21" s="67"/>
      <c r="AI21" s="67"/>
      <c r="AJ21" s="67"/>
      <c r="AK21" s="67"/>
      <c r="AL21" s="67"/>
      <c r="AM21" s="67"/>
    </row>
    <row r="22" ht="12.75" customHeight="1">
      <c r="A22" s="15">
        <v>39.2</v>
      </c>
      <c r="C22" s="15" t="s">
        <v>65</v>
      </c>
      <c r="D22" s="67"/>
      <c r="E22" s="67"/>
      <c r="F22" s="67"/>
      <c r="G22" s="67"/>
      <c r="H22" s="67"/>
      <c r="I22" s="67"/>
      <c r="J22" s="67"/>
      <c r="K22" s="67"/>
      <c r="L22" s="67"/>
      <c r="M22" s="67"/>
      <c r="N22" s="67"/>
      <c r="O22" s="67"/>
      <c r="P22" s="67"/>
      <c r="Q22" s="67"/>
      <c r="R22" s="67"/>
      <c r="S22" s="67"/>
      <c r="T22" s="67"/>
      <c r="U22" s="67"/>
      <c r="V22" s="67"/>
      <c r="W22" s="67"/>
      <c r="X22" s="67"/>
      <c r="Y22" s="67"/>
      <c r="Z22" s="67"/>
      <c r="AA22" s="67"/>
      <c r="AB22" s="67"/>
      <c r="AC22" s="67"/>
      <c r="AD22" s="67"/>
      <c r="AE22" s="67">
        <v>58.0</v>
      </c>
      <c r="AF22" s="67"/>
      <c r="AG22" s="67"/>
      <c r="AH22" s="67"/>
      <c r="AI22" s="67"/>
      <c r="AJ22" s="67"/>
      <c r="AK22" s="67"/>
      <c r="AL22" s="67"/>
      <c r="AM22" s="67"/>
    </row>
    <row r="23" ht="12.75" customHeight="1">
      <c r="A23" s="15">
        <v>38.3</v>
      </c>
      <c r="C23" s="15" t="s">
        <v>26</v>
      </c>
      <c r="D23" s="40">
        <v>68.8</v>
      </c>
      <c r="E23" s="15">
        <v>69.2</v>
      </c>
      <c r="F23" s="15">
        <v>68.6</v>
      </c>
      <c r="G23" s="15">
        <v>69.1</v>
      </c>
      <c r="H23" s="15">
        <v>68.7</v>
      </c>
      <c r="I23" s="15">
        <v>68.4</v>
      </c>
      <c r="J23" s="15">
        <v>67.9</v>
      </c>
      <c r="K23" s="15">
        <v>68.1</v>
      </c>
      <c r="L23" s="15">
        <v>67.7</v>
      </c>
      <c r="M23" s="15">
        <v>68.5</v>
      </c>
      <c r="N23" s="15">
        <v>67.1</v>
      </c>
      <c r="O23" s="15">
        <v>67.6</v>
      </c>
      <c r="P23" s="15">
        <v>66.3</v>
      </c>
      <c r="Q23" s="15">
        <v>66.3</v>
      </c>
      <c r="R23" s="15">
        <v>65.5</v>
      </c>
      <c r="S23" s="15">
        <v>66.0</v>
      </c>
      <c r="T23" s="15">
        <v>64.5</v>
      </c>
      <c r="U23" s="15">
        <v>65.3</v>
      </c>
      <c r="V23" s="15">
        <v>64.6</v>
      </c>
      <c r="W23" s="15">
        <v>64.6</v>
      </c>
      <c r="X23" s="15">
        <v>64.7</v>
      </c>
      <c r="Y23" s="15">
        <v>65.0</v>
      </c>
      <c r="Z23" s="67">
        <v>65.9</v>
      </c>
      <c r="AA23" s="67">
        <v>65.7</v>
      </c>
      <c r="AB23" s="67">
        <v>64.8</v>
      </c>
      <c r="AC23" s="67">
        <v>64.1</v>
      </c>
      <c r="AD23" s="67">
        <v>64.7</v>
      </c>
      <c r="AE23" s="67">
        <v>64.5</v>
      </c>
      <c r="AF23" s="67"/>
      <c r="AG23" s="67"/>
      <c r="AH23" s="67"/>
      <c r="AI23" s="67"/>
      <c r="AJ23" s="67"/>
      <c r="AK23" s="67"/>
      <c r="AL23" s="67"/>
      <c r="AM23" s="67"/>
    </row>
    <row r="24" ht="12.75" customHeight="1">
      <c r="A24" s="67">
        <f>AVERAGE(A21:A23)</f>
        <v>39.23333333</v>
      </c>
      <c r="C24" s="15" t="s">
        <v>67</v>
      </c>
      <c r="D24" s="67">
        <f t="shared" ref="D24:AE24" si="2">D23</f>
        <v>68.8</v>
      </c>
      <c r="E24" s="67">
        <f t="shared" si="2"/>
        <v>69.2</v>
      </c>
      <c r="F24" s="67">
        <f t="shared" si="2"/>
        <v>68.6</v>
      </c>
      <c r="G24" s="67">
        <f t="shared" si="2"/>
        <v>69.1</v>
      </c>
      <c r="H24" s="67">
        <f t="shared" si="2"/>
        <v>68.7</v>
      </c>
      <c r="I24" s="67">
        <f t="shared" si="2"/>
        <v>68.4</v>
      </c>
      <c r="J24" s="67">
        <f t="shared" si="2"/>
        <v>67.9</v>
      </c>
      <c r="K24" s="67">
        <f t="shared" si="2"/>
        <v>68.1</v>
      </c>
      <c r="L24" s="67">
        <f t="shared" si="2"/>
        <v>67.7</v>
      </c>
      <c r="M24" s="67">
        <f t="shared" si="2"/>
        <v>68.5</v>
      </c>
      <c r="N24" s="67">
        <f t="shared" si="2"/>
        <v>67.1</v>
      </c>
      <c r="O24" s="67">
        <f t="shared" si="2"/>
        <v>67.6</v>
      </c>
      <c r="P24" s="67">
        <f t="shared" si="2"/>
        <v>66.3</v>
      </c>
      <c r="Q24" s="67">
        <f t="shared" si="2"/>
        <v>66.3</v>
      </c>
      <c r="R24" s="67">
        <f t="shared" si="2"/>
        <v>65.5</v>
      </c>
      <c r="S24" s="67">
        <f t="shared" si="2"/>
        <v>66</v>
      </c>
      <c r="T24" s="67">
        <f t="shared" si="2"/>
        <v>64.5</v>
      </c>
      <c r="U24" s="67">
        <f t="shared" si="2"/>
        <v>65.3</v>
      </c>
      <c r="V24" s="67">
        <f t="shared" si="2"/>
        <v>64.6</v>
      </c>
      <c r="W24" s="67">
        <f t="shared" si="2"/>
        <v>64.6</v>
      </c>
      <c r="X24" s="67">
        <f t="shared" si="2"/>
        <v>64.7</v>
      </c>
      <c r="Y24" s="67">
        <f t="shared" si="2"/>
        <v>65</v>
      </c>
      <c r="Z24" s="67">
        <f t="shared" si="2"/>
        <v>65.9</v>
      </c>
      <c r="AA24" s="67">
        <f t="shared" si="2"/>
        <v>65.7</v>
      </c>
      <c r="AB24" s="67">
        <f t="shared" si="2"/>
        <v>64.8</v>
      </c>
      <c r="AC24" s="67">
        <f t="shared" si="2"/>
        <v>64.1</v>
      </c>
      <c r="AD24" s="67">
        <f t="shared" si="2"/>
        <v>64.7</v>
      </c>
      <c r="AE24" s="67">
        <f t="shared" si="2"/>
        <v>64.5</v>
      </c>
      <c r="AF24" s="67"/>
      <c r="AG24" s="67"/>
      <c r="AH24" s="67"/>
      <c r="AI24" s="67"/>
      <c r="AJ24" s="67"/>
      <c r="AK24" s="67"/>
      <c r="AL24" s="67"/>
      <c r="AM24" s="67"/>
    </row>
    <row r="25" ht="12.75" customHeight="1">
      <c r="C25" s="15" t="s">
        <v>68</v>
      </c>
      <c r="D25" s="67"/>
      <c r="E25" s="67"/>
      <c r="F25" s="67"/>
      <c r="G25" s="67"/>
      <c r="H25" s="67"/>
      <c r="I25" s="67"/>
      <c r="J25" s="67"/>
      <c r="K25" s="67"/>
      <c r="L25" s="67"/>
      <c r="M25" s="67"/>
      <c r="N25" s="67"/>
      <c r="O25" s="67"/>
      <c r="P25" s="67"/>
      <c r="Q25" s="67"/>
      <c r="R25" s="67"/>
      <c r="S25" s="67"/>
      <c r="T25" s="67"/>
      <c r="U25" s="67"/>
      <c r="V25" s="67"/>
      <c r="W25" s="67"/>
      <c r="X25" s="67">
        <f t="shared" ref="X25:AE25" si="3">0.675*X23</f>
        <v>43.6725</v>
      </c>
      <c r="Y25" s="67">
        <f t="shared" si="3"/>
        <v>43.875</v>
      </c>
      <c r="Z25" s="67">
        <f t="shared" si="3"/>
        <v>44.4825</v>
      </c>
      <c r="AA25" s="67">
        <f t="shared" si="3"/>
        <v>44.3475</v>
      </c>
      <c r="AB25" s="67">
        <f t="shared" si="3"/>
        <v>43.74</v>
      </c>
      <c r="AC25" s="67">
        <f t="shared" si="3"/>
        <v>43.2675</v>
      </c>
      <c r="AD25" s="67">
        <f t="shared" si="3"/>
        <v>43.6725</v>
      </c>
      <c r="AE25" s="67">
        <f t="shared" si="3"/>
        <v>43.5375</v>
      </c>
      <c r="AF25" s="67"/>
      <c r="AG25" s="67"/>
      <c r="AH25" s="67"/>
      <c r="AI25" s="67"/>
      <c r="AJ25" s="67"/>
      <c r="AK25" s="67"/>
      <c r="AL25" s="67"/>
      <c r="AM25" s="67"/>
    </row>
    <row r="26" ht="12.75" customHeight="1">
      <c r="C26" s="15" t="s">
        <v>69</v>
      </c>
      <c r="D26" s="67"/>
      <c r="E26" s="67"/>
      <c r="F26" s="67"/>
      <c r="G26" s="67"/>
      <c r="H26" s="67"/>
      <c r="I26" s="67"/>
      <c r="J26" s="67"/>
      <c r="K26" s="67"/>
      <c r="L26" s="67"/>
      <c r="M26" s="67"/>
      <c r="N26" s="67"/>
      <c r="O26" s="67"/>
      <c r="P26" s="67"/>
      <c r="Q26" s="67"/>
      <c r="R26" s="67"/>
      <c r="S26" s="67"/>
      <c r="T26" s="67"/>
      <c r="U26" s="67"/>
      <c r="V26" s="67"/>
      <c r="W26" s="67"/>
      <c r="X26" s="67">
        <f t="shared" ref="X26:AE26" si="4">0.875*X23</f>
        <v>56.6125</v>
      </c>
      <c r="Y26" s="67">
        <f t="shared" si="4"/>
        <v>56.875</v>
      </c>
      <c r="Z26" s="67">
        <f t="shared" si="4"/>
        <v>57.6625</v>
      </c>
      <c r="AA26" s="67">
        <f t="shared" si="4"/>
        <v>57.4875</v>
      </c>
      <c r="AB26" s="67">
        <f t="shared" si="4"/>
        <v>56.7</v>
      </c>
      <c r="AC26" s="67">
        <f t="shared" si="4"/>
        <v>56.0875</v>
      </c>
      <c r="AD26" s="67">
        <f t="shared" si="4"/>
        <v>56.6125</v>
      </c>
      <c r="AE26" s="67">
        <f t="shared" si="4"/>
        <v>56.4375</v>
      </c>
      <c r="AF26" s="67"/>
      <c r="AG26" s="67"/>
      <c r="AH26" s="67"/>
      <c r="AI26" s="67"/>
      <c r="AJ26" s="67"/>
      <c r="AK26" s="67"/>
      <c r="AL26" s="67"/>
      <c r="AM26" s="67"/>
    </row>
    <row r="27" ht="12.75" customHeight="1">
      <c r="C27" s="15" t="s">
        <v>70</v>
      </c>
      <c r="D27" s="67">
        <f t="shared" ref="D27:AE27" si="5">0.75*D23</f>
        <v>51.6</v>
      </c>
      <c r="E27" s="67">
        <f t="shared" si="5"/>
        <v>51.9</v>
      </c>
      <c r="F27" s="67">
        <f t="shared" si="5"/>
        <v>51.45</v>
      </c>
      <c r="G27" s="67">
        <f t="shared" si="5"/>
        <v>51.825</v>
      </c>
      <c r="H27" s="67">
        <f t="shared" si="5"/>
        <v>51.525</v>
      </c>
      <c r="I27" s="67">
        <f t="shared" si="5"/>
        <v>51.3</v>
      </c>
      <c r="J27" s="67">
        <f t="shared" si="5"/>
        <v>50.925</v>
      </c>
      <c r="K27" s="67">
        <f t="shared" si="5"/>
        <v>51.075</v>
      </c>
      <c r="L27" s="67">
        <f t="shared" si="5"/>
        <v>50.775</v>
      </c>
      <c r="M27" s="67">
        <f t="shared" si="5"/>
        <v>51.375</v>
      </c>
      <c r="N27" s="67">
        <f t="shared" si="5"/>
        <v>50.325</v>
      </c>
      <c r="O27" s="67">
        <f t="shared" si="5"/>
        <v>50.7</v>
      </c>
      <c r="P27" s="67">
        <f t="shared" si="5"/>
        <v>49.725</v>
      </c>
      <c r="Q27" s="67">
        <f t="shared" si="5"/>
        <v>49.725</v>
      </c>
      <c r="R27" s="67">
        <f t="shared" si="5"/>
        <v>49.125</v>
      </c>
      <c r="S27" s="67">
        <f t="shared" si="5"/>
        <v>49.5</v>
      </c>
      <c r="T27" s="67">
        <f t="shared" si="5"/>
        <v>48.375</v>
      </c>
      <c r="U27" s="67">
        <f t="shared" si="5"/>
        <v>48.975</v>
      </c>
      <c r="V27" s="67">
        <f t="shared" si="5"/>
        <v>48.45</v>
      </c>
      <c r="W27" s="67">
        <f t="shared" si="5"/>
        <v>48.45</v>
      </c>
      <c r="X27" s="67">
        <f t="shared" si="5"/>
        <v>48.525</v>
      </c>
      <c r="Y27" s="67">
        <f t="shared" si="5"/>
        <v>48.75</v>
      </c>
      <c r="Z27" s="67">
        <f t="shared" si="5"/>
        <v>49.425</v>
      </c>
      <c r="AA27" s="67">
        <f t="shared" si="5"/>
        <v>49.275</v>
      </c>
      <c r="AB27" s="67">
        <f t="shared" si="5"/>
        <v>48.6</v>
      </c>
      <c r="AC27" s="67">
        <f t="shared" si="5"/>
        <v>48.075</v>
      </c>
      <c r="AD27" s="67">
        <f t="shared" si="5"/>
        <v>48.525</v>
      </c>
      <c r="AE27" s="67">
        <f t="shared" si="5"/>
        <v>48.375</v>
      </c>
      <c r="AF27" s="67"/>
      <c r="AG27" s="67"/>
      <c r="AH27" s="67"/>
      <c r="AI27" s="67"/>
      <c r="AJ27" s="67"/>
      <c r="AK27" s="67"/>
      <c r="AL27" s="67"/>
      <c r="AM27" s="67"/>
    </row>
    <row r="28" ht="12.75" customHeight="1">
      <c r="C28" s="15" t="s">
        <v>71</v>
      </c>
      <c r="D28" s="67"/>
      <c r="E28" s="67"/>
      <c r="F28" s="67"/>
      <c r="G28" s="67"/>
      <c r="H28" s="67"/>
      <c r="I28" s="67"/>
      <c r="J28" s="67"/>
      <c r="K28" s="67"/>
      <c r="L28" s="67"/>
      <c r="M28" s="67"/>
      <c r="N28" s="67"/>
      <c r="O28" s="67"/>
      <c r="P28" s="67"/>
      <c r="Q28" s="67"/>
      <c r="R28" s="67"/>
      <c r="S28" s="67"/>
      <c r="T28" s="67"/>
      <c r="U28" s="67"/>
      <c r="V28" s="67"/>
      <c r="W28" s="67"/>
      <c r="X28" s="67">
        <f t="shared" ref="X28:AE28" si="6">0.55*X24</f>
        <v>35.585</v>
      </c>
      <c r="Y28" s="67">
        <f t="shared" si="6"/>
        <v>35.75</v>
      </c>
      <c r="Z28" s="67">
        <f t="shared" si="6"/>
        <v>36.245</v>
      </c>
      <c r="AA28" s="67">
        <f t="shared" si="6"/>
        <v>36.135</v>
      </c>
      <c r="AB28" s="67">
        <f t="shared" si="6"/>
        <v>35.64</v>
      </c>
      <c r="AC28" s="67">
        <f t="shared" si="6"/>
        <v>35.255</v>
      </c>
      <c r="AD28" s="67">
        <f t="shared" si="6"/>
        <v>35.585</v>
      </c>
      <c r="AE28" s="67">
        <f t="shared" si="6"/>
        <v>35.475</v>
      </c>
      <c r="AF28" s="67"/>
      <c r="AG28" s="67"/>
      <c r="AH28" s="67"/>
      <c r="AI28" s="67"/>
      <c r="AJ28" s="67"/>
      <c r="AK28" s="67"/>
      <c r="AL28" s="67"/>
      <c r="AM28" s="67"/>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2" width="8.63"/>
    <col customWidth="1" min="3" max="3" width="16.13"/>
    <col customWidth="1" min="4" max="30" width="8.63"/>
  </cols>
  <sheetData>
    <row r="1" ht="12.75" customHeight="1">
      <c r="C1" s="15" t="s">
        <v>72</v>
      </c>
      <c r="D1" s="66">
        <v>45488.0</v>
      </c>
      <c r="E1" s="66">
        <v>45495.0</v>
      </c>
      <c r="F1" s="66">
        <v>45502.0</v>
      </c>
      <c r="G1" s="66">
        <v>45509.0</v>
      </c>
      <c r="H1" s="66">
        <v>45516.0</v>
      </c>
      <c r="I1" s="66">
        <v>45531.0</v>
      </c>
      <c r="J1" s="66">
        <v>45537.0</v>
      </c>
      <c r="K1" s="66">
        <v>45544.0</v>
      </c>
      <c r="L1" s="66">
        <v>45558.0</v>
      </c>
      <c r="M1" s="66">
        <v>45565.0</v>
      </c>
      <c r="N1" s="66">
        <v>45572.0</v>
      </c>
      <c r="O1" s="66">
        <v>45579.0</v>
      </c>
      <c r="P1" s="66">
        <v>45586.0</v>
      </c>
      <c r="Q1" s="66">
        <v>45593.0</v>
      </c>
      <c r="R1" s="66">
        <v>45600.0</v>
      </c>
      <c r="T1" s="72">
        <v>45797.0</v>
      </c>
      <c r="U1" s="72">
        <v>45800.0</v>
      </c>
      <c r="V1" s="73">
        <v>45803.0</v>
      </c>
      <c r="W1" s="73">
        <v>45805.0</v>
      </c>
      <c r="X1" s="73">
        <v>45808.0</v>
      </c>
      <c r="Y1" s="73">
        <v>45810.0</v>
      </c>
      <c r="Z1" s="73">
        <v>45812.0</v>
      </c>
      <c r="AA1" s="73">
        <v>45814.0</v>
      </c>
      <c r="AB1" s="73">
        <v>45817.0</v>
      </c>
      <c r="AC1" s="73">
        <v>45819.0</v>
      </c>
      <c r="AD1" s="73">
        <v>45821.0</v>
      </c>
    </row>
    <row r="2" ht="12.75" customHeight="1">
      <c r="A2" s="15" t="s">
        <v>26</v>
      </c>
      <c r="B2" s="43">
        <v>74.0</v>
      </c>
      <c r="C2" s="15" t="s">
        <v>73</v>
      </c>
      <c r="D2" s="15">
        <v>30.0</v>
      </c>
      <c r="K2" s="15">
        <v>62.0</v>
      </c>
      <c r="L2" s="15">
        <v>64.0</v>
      </c>
      <c r="N2" s="15">
        <v>67.0</v>
      </c>
      <c r="Q2" s="15">
        <v>69.0</v>
      </c>
      <c r="T2" s="3">
        <v>40.0</v>
      </c>
      <c r="U2" s="3">
        <v>42.0</v>
      </c>
      <c r="V2" s="3">
        <v>44.0</v>
      </c>
      <c r="W2" s="3">
        <v>46.0</v>
      </c>
      <c r="X2" s="3">
        <v>48.0</v>
      </c>
      <c r="Y2" s="3">
        <v>50.0</v>
      </c>
      <c r="Z2" s="3">
        <v>52.0</v>
      </c>
      <c r="AA2" s="3">
        <v>62.0</v>
      </c>
      <c r="AB2" s="3">
        <v>56.0</v>
      </c>
      <c r="AC2" s="3">
        <v>66.0</v>
      </c>
      <c r="AD2" s="3">
        <v>74.0</v>
      </c>
    </row>
    <row r="3" ht="12.75" customHeight="1">
      <c r="A3" s="15" t="s">
        <v>37</v>
      </c>
      <c r="B3" s="43">
        <v>5.0</v>
      </c>
      <c r="C3" s="15" t="s">
        <v>74</v>
      </c>
      <c r="D3" s="15">
        <v>20.0</v>
      </c>
      <c r="E3" s="15">
        <v>40.0</v>
      </c>
      <c r="H3" s="15">
        <v>56.0</v>
      </c>
      <c r="I3" s="15">
        <v>60.0</v>
      </c>
      <c r="K3" s="15">
        <v>40.0</v>
      </c>
      <c r="M3" s="15">
        <v>62.0</v>
      </c>
      <c r="P3" s="15">
        <v>64.0</v>
      </c>
      <c r="Q3" s="15">
        <v>60.0</v>
      </c>
      <c r="T3" s="3">
        <v>30.0</v>
      </c>
      <c r="U3" s="3">
        <v>34.0</v>
      </c>
      <c r="V3" s="3">
        <v>38.0</v>
      </c>
      <c r="W3" s="3">
        <v>42.0</v>
      </c>
      <c r="X3" s="3">
        <v>44.0</v>
      </c>
      <c r="Y3" s="3">
        <v>46.0</v>
      </c>
      <c r="Z3" s="3">
        <v>48.0</v>
      </c>
      <c r="AA3" s="3">
        <v>54.0</v>
      </c>
      <c r="AB3" s="3">
        <v>52.0</v>
      </c>
      <c r="AC3" s="3">
        <v>58.0</v>
      </c>
      <c r="AD3" s="3">
        <v>70.0</v>
      </c>
    </row>
    <row r="4" ht="12.75" customHeight="1">
      <c r="A4" s="15" t="s">
        <v>36</v>
      </c>
      <c r="B4" s="43">
        <f>ROUND(IF(B3&lt;10,AVERAGE(B2/(1.0278-0.0278*B3),B2*B3^0.1),AVERAGE(B2*(1+0.0333*B3),B2*B3^0.1)),1)</f>
        <v>85.1</v>
      </c>
      <c r="C4" s="15" t="s">
        <v>75</v>
      </c>
      <c r="E4" s="15">
        <v>20.0</v>
      </c>
      <c r="F4" s="15">
        <v>44.0</v>
      </c>
      <c r="G4" s="15">
        <v>50.0</v>
      </c>
      <c r="H4" s="15">
        <v>52.0</v>
      </c>
      <c r="I4" s="15">
        <v>50.0</v>
      </c>
      <c r="J4" s="15">
        <v>54.0</v>
      </c>
      <c r="K4" s="15">
        <v>20.0</v>
      </c>
      <c r="L4" s="15">
        <v>56.0</v>
      </c>
      <c r="M4" s="15">
        <v>50.0</v>
      </c>
      <c r="N4" s="15">
        <v>50.0</v>
      </c>
      <c r="O4" s="15">
        <v>58.5</v>
      </c>
      <c r="P4" s="15">
        <v>50.0</v>
      </c>
      <c r="Q4" s="15">
        <v>50.0</v>
      </c>
      <c r="R4" s="15">
        <v>60.0</v>
      </c>
      <c r="T4" s="3">
        <v>20.0</v>
      </c>
      <c r="U4" s="3">
        <v>26.0</v>
      </c>
      <c r="V4" s="3">
        <v>32.0</v>
      </c>
      <c r="W4" s="3">
        <v>36.0</v>
      </c>
      <c r="X4" s="3">
        <v>38.0</v>
      </c>
      <c r="Y4" s="3">
        <v>40.0</v>
      </c>
      <c r="Z4" s="3">
        <v>42.0</v>
      </c>
      <c r="AA4" s="3">
        <v>50.0</v>
      </c>
      <c r="AB4" s="3">
        <v>46.0</v>
      </c>
      <c r="AC4" s="3">
        <v>54.0</v>
      </c>
      <c r="AD4" s="3">
        <v>60.0</v>
      </c>
    </row>
    <row r="5" ht="12.75" customHeight="1"/>
    <row r="6" ht="12.75" customHeight="1"/>
    <row r="7" ht="12.75" customHeight="1"/>
    <row r="8" ht="12.75" customHeight="1"/>
    <row r="9" ht="12.75" customHeight="1">
      <c r="A9" s="74"/>
      <c r="B9" s="74"/>
      <c r="C9" s="74"/>
      <c r="D9" s="74">
        <f t="shared" ref="D9:F9" si="1">IF(D1,D1," ")</f>
        <v>45488</v>
      </c>
      <c r="E9" s="74">
        <f t="shared" si="1"/>
        <v>45495</v>
      </c>
      <c r="F9" s="74">
        <f t="shared" si="1"/>
        <v>45502</v>
      </c>
      <c r="G9" s="74">
        <v>45509.0</v>
      </c>
      <c r="H9" s="74">
        <f>IF(H1,H1," ")</f>
        <v>45516</v>
      </c>
      <c r="I9" s="74">
        <f>I1</f>
        <v>45531</v>
      </c>
      <c r="J9" s="74">
        <f t="shared" ref="J9:AD9" si="2">IF(J1,J1," ")</f>
        <v>45537</v>
      </c>
      <c r="K9" s="74">
        <f t="shared" si="2"/>
        <v>45544</v>
      </c>
      <c r="L9" s="74">
        <f t="shared" si="2"/>
        <v>45558</v>
      </c>
      <c r="M9" s="74">
        <f t="shared" si="2"/>
        <v>45565</v>
      </c>
      <c r="N9" s="74">
        <f t="shared" si="2"/>
        <v>45572</v>
      </c>
      <c r="O9" s="74">
        <f t="shared" si="2"/>
        <v>45579</v>
      </c>
      <c r="P9" s="74">
        <f t="shared" si="2"/>
        <v>45586</v>
      </c>
      <c r="Q9" s="74">
        <f t="shared" si="2"/>
        <v>45593</v>
      </c>
      <c r="R9" s="74">
        <f t="shared" si="2"/>
        <v>45600</v>
      </c>
      <c r="S9" s="74" t="str">
        <f t="shared" si="2"/>
        <v> </v>
      </c>
      <c r="T9" s="74">
        <f t="shared" si="2"/>
        <v>45797</v>
      </c>
      <c r="U9" s="74">
        <f t="shared" si="2"/>
        <v>45800</v>
      </c>
      <c r="V9" s="74">
        <f t="shared" si="2"/>
        <v>45803</v>
      </c>
      <c r="W9" s="74">
        <f t="shared" si="2"/>
        <v>45805</v>
      </c>
      <c r="X9" s="74">
        <f t="shared" si="2"/>
        <v>45808</v>
      </c>
      <c r="Y9" s="74">
        <f t="shared" si="2"/>
        <v>45810</v>
      </c>
      <c r="Z9" s="74">
        <f t="shared" si="2"/>
        <v>45812</v>
      </c>
      <c r="AA9" s="74">
        <f t="shared" si="2"/>
        <v>45814</v>
      </c>
      <c r="AB9" s="74">
        <f t="shared" si="2"/>
        <v>45817</v>
      </c>
      <c r="AC9" s="74">
        <f t="shared" si="2"/>
        <v>45819</v>
      </c>
      <c r="AD9" s="74">
        <f t="shared" si="2"/>
        <v>45821</v>
      </c>
    </row>
    <row r="10" ht="12.75" customHeight="1">
      <c r="C10" s="15" t="s">
        <v>76</v>
      </c>
      <c r="D10" s="44">
        <f t="shared" ref="D10:D12" si="4">IF(D2,D2+8,"")</f>
        <v>38</v>
      </c>
      <c r="E10" s="44">
        <f t="shared" ref="E10:AD10" si="3">IF(E2,E2+8,IF(E12,MAX(E2:E4)+8,""))</f>
        <v>48</v>
      </c>
      <c r="F10" s="44">
        <f t="shared" si="3"/>
        <v>52</v>
      </c>
      <c r="G10" s="44">
        <f t="shared" si="3"/>
        <v>58</v>
      </c>
      <c r="H10" s="44">
        <f t="shared" si="3"/>
        <v>64</v>
      </c>
      <c r="I10" s="44">
        <f t="shared" si="3"/>
        <v>68</v>
      </c>
      <c r="J10" s="44">
        <f t="shared" si="3"/>
        <v>62</v>
      </c>
      <c r="K10" s="15">
        <f t="shared" si="3"/>
        <v>70</v>
      </c>
      <c r="L10" s="15">
        <f t="shared" si="3"/>
        <v>72</v>
      </c>
      <c r="M10" s="15">
        <f t="shared" si="3"/>
        <v>70</v>
      </c>
      <c r="N10" s="15">
        <f t="shared" si="3"/>
        <v>75</v>
      </c>
      <c r="O10" s="15">
        <f t="shared" si="3"/>
        <v>66.5</v>
      </c>
      <c r="P10" s="15">
        <f t="shared" si="3"/>
        <v>72</v>
      </c>
      <c r="Q10" s="15">
        <f t="shared" si="3"/>
        <v>77</v>
      </c>
      <c r="R10" s="15">
        <f t="shared" si="3"/>
        <v>68</v>
      </c>
      <c r="S10" s="15" t="str">
        <f t="shared" si="3"/>
        <v/>
      </c>
      <c r="T10" s="15">
        <f t="shared" si="3"/>
        <v>48</v>
      </c>
      <c r="U10" s="15">
        <f t="shared" si="3"/>
        <v>50</v>
      </c>
      <c r="V10" s="15">
        <f t="shared" si="3"/>
        <v>52</v>
      </c>
      <c r="W10" s="15">
        <f t="shared" si="3"/>
        <v>54</v>
      </c>
      <c r="X10" s="15">
        <f t="shared" si="3"/>
        <v>56</v>
      </c>
      <c r="Y10" s="15">
        <f t="shared" si="3"/>
        <v>58</v>
      </c>
      <c r="Z10" s="15">
        <f t="shared" si="3"/>
        <v>60</v>
      </c>
      <c r="AA10" s="15">
        <f t="shared" si="3"/>
        <v>70</v>
      </c>
      <c r="AB10" s="15">
        <f t="shared" si="3"/>
        <v>64</v>
      </c>
      <c r="AC10" s="15">
        <f t="shared" si="3"/>
        <v>74</v>
      </c>
      <c r="AD10" s="15">
        <f t="shared" si="3"/>
        <v>82</v>
      </c>
    </row>
    <row r="11" ht="12.75" customHeight="1">
      <c r="C11" s="15" t="s">
        <v>77</v>
      </c>
      <c r="D11" s="44">
        <f t="shared" si="4"/>
        <v>28</v>
      </c>
      <c r="E11" s="44">
        <f t="shared" ref="E11:AD11" si="5">IF(E3,E3+8,IF(E12,E4+8,""))</f>
        <v>48</v>
      </c>
      <c r="F11" s="44">
        <f t="shared" si="5"/>
        <v>52</v>
      </c>
      <c r="G11" s="44">
        <f t="shared" si="5"/>
        <v>58</v>
      </c>
      <c r="H11" s="44">
        <f t="shared" si="5"/>
        <v>64</v>
      </c>
      <c r="I11" s="44">
        <f t="shared" si="5"/>
        <v>68</v>
      </c>
      <c r="J11" s="44">
        <f t="shared" si="5"/>
        <v>62</v>
      </c>
      <c r="K11" s="15">
        <f t="shared" si="5"/>
        <v>48</v>
      </c>
      <c r="L11" s="15">
        <f t="shared" si="5"/>
        <v>64</v>
      </c>
      <c r="M11" s="15">
        <f t="shared" si="5"/>
        <v>70</v>
      </c>
      <c r="N11" s="15">
        <f t="shared" si="5"/>
        <v>58</v>
      </c>
      <c r="O11" s="15">
        <f t="shared" si="5"/>
        <v>66.5</v>
      </c>
      <c r="P11" s="15">
        <f t="shared" si="5"/>
        <v>72</v>
      </c>
      <c r="Q11" s="15">
        <f t="shared" si="5"/>
        <v>68</v>
      </c>
      <c r="R11" s="15">
        <f t="shared" si="5"/>
        <v>68</v>
      </c>
      <c r="S11" s="15" t="str">
        <f t="shared" si="5"/>
        <v/>
      </c>
      <c r="T11" s="15">
        <f t="shared" si="5"/>
        <v>38</v>
      </c>
      <c r="U11" s="15">
        <f t="shared" si="5"/>
        <v>42</v>
      </c>
      <c r="V11" s="15">
        <f t="shared" si="5"/>
        <v>46</v>
      </c>
      <c r="W11" s="15">
        <f t="shared" si="5"/>
        <v>50</v>
      </c>
      <c r="X11" s="15">
        <f t="shared" si="5"/>
        <v>52</v>
      </c>
      <c r="Y11" s="15">
        <f t="shared" si="5"/>
        <v>54</v>
      </c>
      <c r="Z11" s="15">
        <f t="shared" si="5"/>
        <v>56</v>
      </c>
      <c r="AA11" s="15">
        <f t="shared" si="5"/>
        <v>62</v>
      </c>
      <c r="AB11" s="15">
        <f t="shared" si="5"/>
        <v>60</v>
      </c>
      <c r="AC11" s="15">
        <f t="shared" si="5"/>
        <v>66</v>
      </c>
      <c r="AD11" s="15">
        <f t="shared" si="5"/>
        <v>78</v>
      </c>
    </row>
    <row r="12" ht="12.75" customHeight="1">
      <c r="C12" s="15" t="s">
        <v>78</v>
      </c>
      <c r="D12" s="15" t="str">
        <f t="shared" si="4"/>
        <v/>
      </c>
      <c r="E12" s="44">
        <f t="shared" ref="E12:AD12" si="6">IF(E4,E4+8,"")</f>
        <v>28</v>
      </c>
      <c r="F12" s="44">
        <f t="shared" si="6"/>
        <v>52</v>
      </c>
      <c r="G12" s="44">
        <f t="shared" si="6"/>
        <v>58</v>
      </c>
      <c r="H12" s="44">
        <f t="shared" si="6"/>
        <v>60</v>
      </c>
      <c r="I12" s="44">
        <f t="shared" si="6"/>
        <v>58</v>
      </c>
      <c r="J12" s="44">
        <f t="shared" si="6"/>
        <v>62</v>
      </c>
      <c r="K12" s="15">
        <f t="shared" si="6"/>
        <v>28</v>
      </c>
      <c r="L12" s="15">
        <f t="shared" si="6"/>
        <v>64</v>
      </c>
      <c r="M12" s="15">
        <f t="shared" si="6"/>
        <v>58</v>
      </c>
      <c r="N12" s="15">
        <f t="shared" si="6"/>
        <v>58</v>
      </c>
      <c r="O12" s="15">
        <f t="shared" si="6"/>
        <v>66.5</v>
      </c>
      <c r="P12" s="15">
        <f t="shared" si="6"/>
        <v>58</v>
      </c>
      <c r="Q12" s="15">
        <f t="shared" si="6"/>
        <v>58</v>
      </c>
      <c r="R12" s="15">
        <f t="shared" si="6"/>
        <v>68</v>
      </c>
      <c r="S12" s="15" t="str">
        <f t="shared" si="6"/>
        <v/>
      </c>
      <c r="T12" s="15">
        <f t="shared" si="6"/>
        <v>28</v>
      </c>
      <c r="U12" s="15">
        <f t="shared" si="6"/>
        <v>34</v>
      </c>
      <c r="V12" s="15">
        <f t="shared" si="6"/>
        <v>40</v>
      </c>
      <c r="W12" s="15">
        <f t="shared" si="6"/>
        <v>44</v>
      </c>
      <c r="X12" s="15">
        <f t="shared" si="6"/>
        <v>46</v>
      </c>
      <c r="Y12" s="15">
        <f t="shared" si="6"/>
        <v>48</v>
      </c>
      <c r="Z12" s="15">
        <f t="shared" si="6"/>
        <v>50</v>
      </c>
      <c r="AA12" s="15">
        <f t="shared" si="6"/>
        <v>58</v>
      </c>
      <c r="AB12" s="15">
        <f t="shared" si="6"/>
        <v>54</v>
      </c>
      <c r="AC12" s="15">
        <f t="shared" si="6"/>
        <v>62</v>
      </c>
      <c r="AD12" s="15">
        <f t="shared" si="6"/>
        <v>68</v>
      </c>
    </row>
    <row r="13" ht="12.75" customHeight="1">
      <c r="C13" s="15" t="s">
        <v>79</v>
      </c>
      <c r="D13" s="55">
        <f>IF(SUM(D$10:D$12)&gt;0,ROUND(AVERAGE(D10/(1.0278-0.0278*3),D10*3^0.1),1),"")</f>
        <v>41.3</v>
      </c>
      <c r="E13" s="55">
        <f t="shared" ref="E13:S13" si="7">IF(SUM(E$10:E$12)&gt;0,MAX(ROUND(AVERAGE(E10/(1.0278-0.0278*3),E10*3^0.1),1),D13),"")</f>
        <v>52.2</v>
      </c>
      <c r="F13" s="55">
        <f t="shared" si="7"/>
        <v>56.5</v>
      </c>
      <c r="G13" s="55">
        <f t="shared" si="7"/>
        <v>63.1</v>
      </c>
      <c r="H13" s="55">
        <f t="shared" si="7"/>
        <v>69.6</v>
      </c>
      <c r="I13" s="55">
        <f t="shared" si="7"/>
        <v>73.9</v>
      </c>
      <c r="J13" s="55">
        <f t="shared" si="7"/>
        <v>73.9</v>
      </c>
      <c r="K13" s="55">
        <f t="shared" si="7"/>
        <v>76.1</v>
      </c>
      <c r="L13" s="55">
        <f t="shared" si="7"/>
        <v>78.3</v>
      </c>
      <c r="M13" s="55">
        <f t="shared" si="7"/>
        <v>78.3</v>
      </c>
      <c r="N13" s="55">
        <f t="shared" si="7"/>
        <v>81.6</v>
      </c>
      <c r="O13" s="55">
        <f t="shared" si="7"/>
        <v>81.6</v>
      </c>
      <c r="P13" s="55">
        <f t="shared" si="7"/>
        <v>81.6</v>
      </c>
      <c r="Q13" s="55">
        <f t="shared" si="7"/>
        <v>83.7</v>
      </c>
      <c r="R13" s="55">
        <f t="shared" si="7"/>
        <v>83.7</v>
      </c>
      <c r="S13" s="55" t="str">
        <f t="shared" si="7"/>
        <v/>
      </c>
      <c r="T13" s="3">
        <f t="shared" ref="T13:AD13" si="8">ROUND(AVERAGE(T10/(1.0278-0.0278*3),T10*3^0.1),1)</f>
        <v>52.2</v>
      </c>
      <c r="U13" s="3">
        <f t="shared" si="8"/>
        <v>54.4</v>
      </c>
      <c r="V13" s="3">
        <f t="shared" si="8"/>
        <v>56.5</v>
      </c>
      <c r="W13" s="3">
        <f t="shared" si="8"/>
        <v>58.7</v>
      </c>
      <c r="X13" s="3">
        <f t="shared" si="8"/>
        <v>60.9</v>
      </c>
      <c r="Y13" s="3">
        <f t="shared" si="8"/>
        <v>63.1</v>
      </c>
      <c r="Z13" s="3">
        <f t="shared" si="8"/>
        <v>65.2</v>
      </c>
      <c r="AA13" s="3">
        <f t="shared" si="8"/>
        <v>76.1</v>
      </c>
      <c r="AB13" s="3">
        <f t="shared" si="8"/>
        <v>69.6</v>
      </c>
      <c r="AC13" s="3">
        <f t="shared" si="8"/>
        <v>80.5</v>
      </c>
      <c r="AD13" s="3">
        <f t="shared" si="8"/>
        <v>89.2</v>
      </c>
    </row>
    <row r="14" ht="12.75" customHeight="1">
      <c r="C14" s="15" t="s">
        <v>80</v>
      </c>
      <c r="D14" s="55">
        <f>IF(SUM(D$10:D$12)&gt;0,ROUND(AVERAGE(D11/(1.0278-0.0278*5),D11*3^0.1),1),"")</f>
        <v>31.4</v>
      </c>
      <c r="E14" s="55">
        <f t="shared" ref="E14:S14" si="9">IF(SUM(E$10:E$12)&gt;0,MAX(ROUND(AVERAGE(E11/(1.0278-0.0278*5),E11*5^0.1),1),D14),"")</f>
        <v>55.2</v>
      </c>
      <c r="F14" s="55">
        <f t="shared" si="9"/>
        <v>59.8</v>
      </c>
      <c r="G14" s="55">
        <f t="shared" si="9"/>
        <v>66.7</v>
      </c>
      <c r="H14" s="55">
        <f t="shared" si="9"/>
        <v>73.6</v>
      </c>
      <c r="I14" s="55">
        <f t="shared" si="9"/>
        <v>78.2</v>
      </c>
      <c r="J14" s="55">
        <f t="shared" si="9"/>
        <v>78.2</v>
      </c>
      <c r="K14" s="55">
        <f t="shared" si="9"/>
        <v>78.2</v>
      </c>
      <c r="L14" s="55">
        <f t="shared" si="9"/>
        <v>78.2</v>
      </c>
      <c r="M14" s="55">
        <f t="shared" si="9"/>
        <v>80.5</v>
      </c>
      <c r="N14" s="55">
        <f t="shared" si="9"/>
        <v>80.5</v>
      </c>
      <c r="O14" s="55">
        <f t="shared" si="9"/>
        <v>80.5</v>
      </c>
      <c r="P14" s="55">
        <f t="shared" si="9"/>
        <v>82.8</v>
      </c>
      <c r="Q14" s="55">
        <f t="shared" si="9"/>
        <v>82.8</v>
      </c>
      <c r="R14" s="55">
        <f t="shared" si="9"/>
        <v>82.8</v>
      </c>
      <c r="S14" s="55" t="str">
        <f t="shared" si="9"/>
        <v/>
      </c>
      <c r="T14" s="3">
        <f t="shared" ref="T14:AD14" si="10">ROUND(AVERAGE(T11/(1.0278-0.0278*3),T11*3^0.1),1)</f>
        <v>41.3</v>
      </c>
      <c r="U14" s="3">
        <f t="shared" si="10"/>
        <v>45.7</v>
      </c>
      <c r="V14" s="3">
        <f t="shared" si="10"/>
        <v>50</v>
      </c>
      <c r="W14" s="3">
        <f t="shared" si="10"/>
        <v>54.4</v>
      </c>
      <c r="X14" s="3">
        <f t="shared" si="10"/>
        <v>56.5</v>
      </c>
      <c r="Y14" s="3">
        <f t="shared" si="10"/>
        <v>58.7</v>
      </c>
      <c r="Z14" s="3">
        <f t="shared" si="10"/>
        <v>60.9</v>
      </c>
      <c r="AA14" s="3">
        <f t="shared" si="10"/>
        <v>67.4</v>
      </c>
      <c r="AB14" s="3">
        <f t="shared" si="10"/>
        <v>65.2</v>
      </c>
      <c r="AC14" s="3">
        <f t="shared" si="10"/>
        <v>71.8</v>
      </c>
      <c r="AD14" s="3">
        <f t="shared" si="10"/>
        <v>84.8</v>
      </c>
    </row>
    <row r="15" ht="12.75" customHeight="1">
      <c r="C15" s="15" t="s">
        <v>81</v>
      </c>
      <c r="D15" s="55"/>
      <c r="E15" s="55">
        <f t="shared" ref="E15:S15" si="11">IF(SUM(E$10:E$12)&gt;0,MAX(ROUND(AVERAGE(E12/(1.0278-0.0278*8),E12*8^0.1),1),D15),"")</f>
        <v>34.6</v>
      </c>
      <c r="F15" s="55">
        <f t="shared" si="11"/>
        <v>64.3</v>
      </c>
      <c r="G15" s="55">
        <f t="shared" si="11"/>
        <v>71.7</v>
      </c>
      <c r="H15" s="55">
        <f t="shared" si="11"/>
        <v>74.2</v>
      </c>
      <c r="I15" s="55">
        <f t="shared" si="11"/>
        <v>74.2</v>
      </c>
      <c r="J15" s="55">
        <f t="shared" si="11"/>
        <v>76.7</v>
      </c>
      <c r="K15" s="55">
        <f t="shared" si="11"/>
        <v>76.7</v>
      </c>
      <c r="L15" s="55">
        <f t="shared" si="11"/>
        <v>79.1</v>
      </c>
      <c r="M15" s="55">
        <f t="shared" si="11"/>
        <v>79.1</v>
      </c>
      <c r="N15" s="55">
        <f t="shared" si="11"/>
        <v>79.1</v>
      </c>
      <c r="O15" s="55">
        <f t="shared" si="11"/>
        <v>82.2</v>
      </c>
      <c r="P15" s="55">
        <f t="shared" si="11"/>
        <v>82.2</v>
      </c>
      <c r="Q15" s="55">
        <f t="shared" si="11"/>
        <v>82.2</v>
      </c>
      <c r="R15" s="55">
        <f t="shared" si="11"/>
        <v>84.1</v>
      </c>
      <c r="S15" s="55" t="str">
        <f t="shared" si="11"/>
        <v/>
      </c>
      <c r="T15" s="3">
        <f t="shared" ref="T15:AD15" si="12">ROUND(AVERAGE(T12/(1.0278-0.0278*3),T12*3^0.1),1)</f>
        <v>30.4</v>
      </c>
      <c r="U15" s="3">
        <f t="shared" si="12"/>
        <v>37</v>
      </c>
      <c r="V15" s="3">
        <f t="shared" si="12"/>
        <v>43.5</v>
      </c>
      <c r="W15" s="3">
        <f t="shared" si="12"/>
        <v>47.8</v>
      </c>
      <c r="X15" s="3">
        <f t="shared" si="12"/>
        <v>50</v>
      </c>
      <c r="Y15" s="3">
        <f t="shared" si="12"/>
        <v>52.2</v>
      </c>
      <c r="Z15" s="3">
        <f t="shared" si="12"/>
        <v>54.4</v>
      </c>
      <c r="AA15" s="3">
        <f t="shared" si="12"/>
        <v>63.1</v>
      </c>
      <c r="AB15" s="3">
        <f t="shared" si="12"/>
        <v>58.7</v>
      </c>
      <c r="AC15" s="3">
        <f t="shared" si="12"/>
        <v>67.4</v>
      </c>
      <c r="AD15" s="3">
        <f t="shared" si="12"/>
        <v>73.9</v>
      </c>
    </row>
    <row r="16" ht="12.75" customHeight="1">
      <c r="C16" s="15" t="s">
        <v>26</v>
      </c>
      <c r="D16" s="15">
        <v>65.9</v>
      </c>
      <c r="E16" s="15">
        <v>66.0</v>
      </c>
      <c r="F16" s="15">
        <v>65.3</v>
      </c>
      <c r="G16" s="15">
        <v>64.6</v>
      </c>
      <c r="H16" s="15">
        <v>65.1</v>
      </c>
      <c r="I16" s="15">
        <v>64.8</v>
      </c>
      <c r="J16" s="15">
        <v>65.2</v>
      </c>
      <c r="K16" s="15">
        <v>65.0</v>
      </c>
      <c r="L16" s="15">
        <v>65.7</v>
      </c>
      <c r="M16" s="15">
        <v>64.9</v>
      </c>
      <c r="N16" s="15">
        <v>64.4</v>
      </c>
      <c r="O16" s="15">
        <v>64.6</v>
      </c>
      <c r="P16" s="15">
        <v>64.9</v>
      </c>
      <c r="Q16" s="15">
        <v>64.7</v>
      </c>
      <c r="R16" s="15">
        <v>65.2</v>
      </c>
      <c r="T16" s="3">
        <v>65.9</v>
      </c>
      <c r="U16" s="3">
        <v>65.6</v>
      </c>
      <c r="V16" s="3">
        <v>66.2</v>
      </c>
      <c r="W16" s="3">
        <v>67.0</v>
      </c>
      <c r="X16" s="3">
        <v>66.2</v>
      </c>
      <c r="Y16" s="3">
        <v>66.6</v>
      </c>
      <c r="Z16" s="3">
        <v>66.5</v>
      </c>
      <c r="AA16" s="3">
        <v>66.9</v>
      </c>
      <c r="AB16" s="3">
        <v>67.9</v>
      </c>
      <c r="AC16" s="3">
        <v>66.4</v>
      </c>
      <c r="AD16" s="3">
        <v>67.1</v>
      </c>
    </row>
    <row r="17" ht="12.75" customHeight="1">
      <c r="C17" s="15" t="s">
        <v>82</v>
      </c>
      <c r="D17" s="15">
        <f t="shared" ref="D17:AD17" si="13">0.75*D16</f>
        <v>49.425</v>
      </c>
      <c r="E17" s="15">
        <f t="shared" si="13"/>
        <v>49.5</v>
      </c>
      <c r="F17" s="15">
        <f t="shared" si="13"/>
        <v>48.975</v>
      </c>
      <c r="G17" s="15">
        <f t="shared" si="13"/>
        <v>48.45</v>
      </c>
      <c r="H17" s="15">
        <f t="shared" si="13"/>
        <v>48.825</v>
      </c>
      <c r="I17" s="15">
        <f t="shared" si="13"/>
        <v>48.6</v>
      </c>
      <c r="J17" s="15">
        <f t="shared" si="13"/>
        <v>48.9</v>
      </c>
      <c r="K17" s="15">
        <f t="shared" si="13"/>
        <v>48.75</v>
      </c>
      <c r="L17" s="15">
        <f t="shared" si="13"/>
        <v>49.275</v>
      </c>
      <c r="M17" s="15">
        <f t="shared" si="13"/>
        <v>48.675</v>
      </c>
      <c r="N17" s="15">
        <f t="shared" si="13"/>
        <v>48.3</v>
      </c>
      <c r="O17" s="15">
        <f t="shared" si="13"/>
        <v>48.45</v>
      </c>
      <c r="P17" s="15">
        <f t="shared" si="13"/>
        <v>48.675</v>
      </c>
      <c r="Q17" s="15">
        <f t="shared" si="13"/>
        <v>48.525</v>
      </c>
      <c r="R17" s="15">
        <f t="shared" si="13"/>
        <v>48.9</v>
      </c>
      <c r="S17" s="15">
        <f t="shared" si="13"/>
        <v>0</v>
      </c>
      <c r="T17" s="15">
        <f t="shared" si="13"/>
        <v>49.425</v>
      </c>
      <c r="U17" s="15">
        <f t="shared" si="13"/>
        <v>49.2</v>
      </c>
      <c r="V17" s="15">
        <f t="shared" si="13"/>
        <v>49.65</v>
      </c>
      <c r="W17" s="15">
        <f t="shared" si="13"/>
        <v>50.25</v>
      </c>
      <c r="X17" s="15">
        <f t="shared" si="13"/>
        <v>49.65</v>
      </c>
      <c r="Y17" s="15">
        <f t="shared" si="13"/>
        <v>49.95</v>
      </c>
      <c r="Z17" s="15">
        <f t="shared" si="13"/>
        <v>49.875</v>
      </c>
      <c r="AA17" s="15">
        <f t="shared" si="13"/>
        <v>50.175</v>
      </c>
      <c r="AB17" s="15">
        <f t="shared" si="13"/>
        <v>50.925</v>
      </c>
      <c r="AC17" s="15">
        <f t="shared" si="13"/>
        <v>49.8</v>
      </c>
      <c r="AD17" s="15">
        <f t="shared" si="13"/>
        <v>50.325</v>
      </c>
    </row>
    <row r="18" ht="12.75" customHeight="1">
      <c r="C18" s="15" t="s">
        <v>83</v>
      </c>
      <c r="D18" s="15">
        <f t="shared" ref="D18:AD18" si="14">1.25*D16</f>
        <v>82.375</v>
      </c>
      <c r="E18" s="15">
        <f t="shared" si="14"/>
        <v>82.5</v>
      </c>
      <c r="F18" s="15">
        <f t="shared" si="14"/>
        <v>81.625</v>
      </c>
      <c r="G18" s="15">
        <f t="shared" si="14"/>
        <v>80.75</v>
      </c>
      <c r="H18" s="15">
        <f t="shared" si="14"/>
        <v>81.375</v>
      </c>
      <c r="I18" s="15">
        <f t="shared" si="14"/>
        <v>81</v>
      </c>
      <c r="J18" s="15">
        <f t="shared" si="14"/>
        <v>81.5</v>
      </c>
      <c r="K18" s="15">
        <f t="shared" si="14"/>
        <v>81.25</v>
      </c>
      <c r="L18" s="15">
        <f t="shared" si="14"/>
        <v>82.125</v>
      </c>
      <c r="M18" s="15">
        <f t="shared" si="14"/>
        <v>81.125</v>
      </c>
      <c r="N18" s="15">
        <f t="shared" si="14"/>
        <v>80.5</v>
      </c>
      <c r="O18" s="15">
        <f t="shared" si="14"/>
        <v>80.75</v>
      </c>
      <c r="P18" s="15">
        <f t="shared" si="14"/>
        <v>81.125</v>
      </c>
      <c r="Q18" s="15">
        <f t="shared" si="14"/>
        <v>80.875</v>
      </c>
      <c r="R18" s="15">
        <f t="shared" si="14"/>
        <v>81.5</v>
      </c>
      <c r="S18" s="15">
        <f t="shared" si="14"/>
        <v>0</v>
      </c>
      <c r="T18" s="15">
        <f t="shared" si="14"/>
        <v>82.375</v>
      </c>
      <c r="U18" s="15">
        <f t="shared" si="14"/>
        <v>82</v>
      </c>
      <c r="V18" s="15">
        <f t="shared" si="14"/>
        <v>82.75</v>
      </c>
      <c r="W18" s="15">
        <f t="shared" si="14"/>
        <v>83.75</v>
      </c>
      <c r="X18" s="15">
        <f t="shared" si="14"/>
        <v>82.75</v>
      </c>
      <c r="Y18" s="15">
        <f t="shared" si="14"/>
        <v>83.25</v>
      </c>
      <c r="Z18" s="15">
        <f t="shared" si="14"/>
        <v>83.125</v>
      </c>
      <c r="AA18" s="15">
        <f t="shared" si="14"/>
        <v>83.625</v>
      </c>
      <c r="AB18" s="15">
        <f t="shared" si="14"/>
        <v>84.875</v>
      </c>
      <c r="AC18" s="15">
        <f t="shared" si="14"/>
        <v>83</v>
      </c>
      <c r="AD18" s="15">
        <f t="shared" si="14"/>
        <v>83.875</v>
      </c>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c r="G30" s="15"/>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8.63"/>
    <col customWidth="1" min="2" max="25" width="6.38"/>
    <col customWidth="1" min="26" max="26" width="7.38"/>
    <col customWidth="1" min="27" max="33" width="6.38"/>
  </cols>
  <sheetData>
    <row r="1" ht="12.75" customHeight="1">
      <c r="A1" s="15" t="s">
        <v>84</v>
      </c>
      <c r="B1" s="66">
        <v>45474.0</v>
      </c>
      <c r="C1" s="66">
        <v>45481.0</v>
      </c>
      <c r="D1" s="66">
        <v>45488.0</v>
      </c>
      <c r="E1" s="66">
        <v>45492.0</v>
      </c>
      <c r="F1" s="66">
        <v>45495.0</v>
      </c>
      <c r="G1" s="66">
        <v>45502.0</v>
      </c>
      <c r="H1" s="66">
        <v>45509.0</v>
      </c>
      <c r="I1" s="66">
        <v>45516.0</v>
      </c>
      <c r="J1" s="66">
        <v>45523.0</v>
      </c>
      <c r="K1" s="66">
        <v>45530.0</v>
      </c>
      <c r="L1" s="66">
        <v>45531.0</v>
      </c>
      <c r="M1" s="66">
        <v>45537.0</v>
      </c>
      <c r="N1" s="66">
        <v>45538.0</v>
      </c>
      <c r="O1" s="66">
        <v>45544.0</v>
      </c>
      <c r="P1" s="66">
        <v>45551.0</v>
      </c>
      <c r="Q1" s="66">
        <v>45558.0</v>
      </c>
      <c r="R1" s="66">
        <v>45565.0</v>
      </c>
      <c r="S1" s="66">
        <v>45572.0</v>
      </c>
      <c r="T1" s="66">
        <v>45579.0</v>
      </c>
      <c r="U1" s="66">
        <v>45586.0</v>
      </c>
      <c r="W1" s="72">
        <v>45797.0</v>
      </c>
      <c r="X1" s="73">
        <v>45800.0</v>
      </c>
      <c r="Y1" s="73">
        <v>45803.0</v>
      </c>
      <c r="Z1" s="73">
        <v>45805.0</v>
      </c>
      <c r="AA1" s="73">
        <v>45808.0</v>
      </c>
      <c r="AB1" s="73">
        <v>45810.0</v>
      </c>
      <c r="AC1" s="73">
        <v>45812.0</v>
      </c>
      <c r="AD1" s="73">
        <v>45814.0</v>
      </c>
      <c r="AE1" s="73">
        <v>45817.0</v>
      </c>
      <c r="AF1" s="73">
        <v>45819.0</v>
      </c>
      <c r="AG1" s="73">
        <v>45821.0</v>
      </c>
    </row>
    <row r="2" ht="12.75" customHeight="1">
      <c r="A2" s="3" t="s">
        <v>73</v>
      </c>
      <c r="W2" s="3">
        <v>50.0</v>
      </c>
      <c r="X2" s="3">
        <v>50.0</v>
      </c>
      <c r="Y2" s="3">
        <v>50.0</v>
      </c>
      <c r="Z2" s="3">
        <v>50.0</v>
      </c>
      <c r="AA2" s="3">
        <v>52.0</v>
      </c>
      <c r="AB2" s="3">
        <v>54.0</v>
      </c>
      <c r="AC2" s="3">
        <v>55.0</v>
      </c>
      <c r="AD2" s="3">
        <v>56.0</v>
      </c>
      <c r="AE2" s="3">
        <v>57.0</v>
      </c>
      <c r="AF2" s="3">
        <v>58.0</v>
      </c>
      <c r="AG2" s="3">
        <v>60.0</v>
      </c>
    </row>
    <row r="3" ht="12.75" customHeight="1">
      <c r="A3" s="3" t="s">
        <v>85</v>
      </c>
      <c r="W3" s="3">
        <v>60.0</v>
      </c>
      <c r="X3" s="3">
        <v>60.0</v>
      </c>
      <c r="Y3" s="3">
        <v>60.0</v>
      </c>
      <c r="Z3" s="3">
        <v>60.0</v>
      </c>
      <c r="AA3" s="3">
        <v>62.0</v>
      </c>
      <c r="AB3" s="3">
        <v>64.0</v>
      </c>
      <c r="AC3" s="3">
        <v>65.0</v>
      </c>
      <c r="AD3" s="3">
        <v>66.0</v>
      </c>
      <c r="AE3" s="3">
        <v>67.0</v>
      </c>
      <c r="AF3" s="3">
        <v>68.0</v>
      </c>
      <c r="AG3" s="3">
        <v>70.0</v>
      </c>
    </row>
    <row r="4" ht="12.75" customHeight="1">
      <c r="A4" s="15" t="s">
        <v>86</v>
      </c>
      <c r="B4" s="15">
        <v>63.0</v>
      </c>
      <c r="C4" s="15">
        <v>66.0</v>
      </c>
      <c r="D4" s="15">
        <v>68.0</v>
      </c>
      <c r="E4" s="15">
        <v>70.0</v>
      </c>
      <c r="F4" s="15">
        <v>71.0</v>
      </c>
      <c r="G4" s="15">
        <v>72.0</v>
      </c>
      <c r="H4" s="15">
        <v>73.0</v>
      </c>
      <c r="I4" s="15">
        <v>74.0</v>
      </c>
      <c r="J4" s="15">
        <v>75.0</v>
      </c>
      <c r="K4" s="15">
        <v>76.0</v>
      </c>
      <c r="L4" s="15">
        <v>77.0</v>
      </c>
      <c r="M4" s="15">
        <v>78.0</v>
      </c>
      <c r="N4" s="15">
        <v>79.0</v>
      </c>
      <c r="O4" s="15">
        <v>80.0</v>
      </c>
      <c r="P4" s="15">
        <v>82.0</v>
      </c>
      <c r="Q4" s="15">
        <v>84.0</v>
      </c>
      <c r="R4" s="15">
        <v>86.0</v>
      </c>
      <c r="S4" s="15">
        <v>88.0</v>
      </c>
      <c r="T4" s="15">
        <v>90.0</v>
      </c>
      <c r="U4" s="15">
        <v>92.0</v>
      </c>
      <c r="W4" s="3">
        <v>64.0</v>
      </c>
      <c r="X4" s="3">
        <v>66.0</v>
      </c>
      <c r="Y4" s="3">
        <v>68.0</v>
      </c>
      <c r="Z4" s="3">
        <v>70.0</v>
      </c>
      <c r="AA4" s="3">
        <v>72.0</v>
      </c>
      <c r="AB4" s="3">
        <v>74.0</v>
      </c>
      <c r="AC4" s="3">
        <v>75.0</v>
      </c>
      <c r="AD4" s="3">
        <v>76.0</v>
      </c>
      <c r="AE4" s="3">
        <v>77.0</v>
      </c>
      <c r="AF4" s="3">
        <v>78.0</v>
      </c>
      <c r="AG4" s="3">
        <v>80.0</v>
      </c>
    </row>
    <row r="5" ht="12.75" customHeight="1"/>
    <row r="6" ht="12.75" customHeight="1">
      <c r="A6" s="75"/>
      <c r="B6" s="76">
        <v>45474.0</v>
      </c>
      <c r="C6" s="76">
        <v>45481.0</v>
      </c>
      <c r="D6" s="76">
        <v>45488.0</v>
      </c>
      <c r="E6" s="76">
        <v>45492.0</v>
      </c>
      <c r="F6" s="76">
        <v>45495.0</v>
      </c>
      <c r="G6" s="76">
        <v>45502.0</v>
      </c>
      <c r="H6" s="76">
        <v>45509.0</v>
      </c>
      <c r="I6" s="76">
        <v>45516.0</v>
      </c>
      <c r="J6" s="76">
        <v>45523.0</v>
      </c>
      <c r="K6" s="76">
        <v>45530.0</v>
      </c>
      <c r="L6" s="76">
        <v>45531.0</v>
      </c>
      <c r="M6" s="76">
        <v>45537.0</v>
      </c>
      <c r="N6" s="76">
        <v>45538.0</v>
      </c>
      <c r="O6" s="76">
        <v>45544.0</v>
      </c>
      <c r="P6" s="76">
        <v>45551.0</v>
      </c>
      <c r="Q6" s="76">
        <v>45558.0</v>
      </c>
      <c r="R6" s="76">
        <v>45565.0</v>
      </c>
      <c r="S6" s="76">
        <v>45572.0</v>
      </c>
      <c r="T6" s="76">
        <v>45579.0</v>
      </c>
      <c r="U6" s="76">
        <v>45586.0</v>
      </c>
      <c r="V6" s="76"/>
      <c r="W6" s="77">
        <v>45797.0</v>
      </c>
      <c r="X6" s="77">
        <v>45800.0</v>
      </c>
      <c r="Y6" s="77">
        <f t="shared" ref="Y6:AG6" si="1">Y1</f>
        <v>45803</v>
      </c>
      <c r="Z6" s="77">
        <f t="shared" si="1"/>
        <v>45805</v>
      </c>
      <c r="AA6" s="77">
        <f t="shared" si="1"/>
        <v>45808</v>
      </c>
      <c r="AB6" s="77">
        <f t="shared" si="1"/>
        <v>45810</v>
      </c>
      <c r="AC6" s="77">
        <f t="shared" si="1"/>
        <v>45812</v>
      </c>
      <c r="AD6" s="77">
        <f t="shared" si="1"/>
        <v>45814</v>
      </c>
      <c r="AE6" s="77">
        <f t="shared" si="1"/>
        <v>45817</v>
      </c>
      <c r="AF6" s="77">
        <f t="shared" si="1"/>
        <v>45819</v>
      </c>
      <c r="AG6" s="77">
        <f t="shared" si="1"/>
        <v>45821</v>
      </c>
    </row>
    <row r="7" ht="12.75" customHeight="1">
      <c r="A7" s="15" t="s">
        <v>86</v>
      </c>
      <c r="B7" s="78">
        <v>71.0</v>
      </c>
      <c r="C7" s="78">
        <v>74.0</v>
      </c>
      <c r="D7" s="78">
        <v>76.0</v>
      </c>
      <c r="E7" s="78">
        <v>78.0</v>
      </c>
      <c r="F7" s="78">
        <v>79.0</v>
      </c>
      <c r="G7" s="78">
        <v>80.0</v>
      </c>
      <c r="H7" s="78">
        <v>81.0</v>
      </c>
      <c r="I7" s="78">
        <v>82.0</v>
      </c>
      <c r="J7" s="78">
        <v>83.0</v>
      </c>
      <c r="K7" s="78">
        <v>84.0</v>
      </c>
      <c r="L7" s="78">
        <v>85.0</v>
      </c>
      <c r="M7" s="78">
        <v>86.0</v>
      </c>
      <c r="N7" s="78">
        <v>87.0</v>
      </c>
      <c r="O7" s="78">
        <v>88.0</v>
      </c>
      <c r="P7" s="78">
        <v>90.0</v>
      </c>
      <c r="Q7" s="78">
        <v>92.0</v>
      </c>
      <c r="R7" s="15">
        <v>94.0</v>
      </c>
      <c r="S7" s="15">
        <v>96.0</v>
      </c>
      <c r="T7" s="15">
        <v>98.0</v>
      </c>
      <c r="U7" s="15">
        <v>100.0</v>
      </c>
      <c r="W7" s="15">
        <f t="shared" ref="W7:AG7" si="2">W4+8</f>
        <v>72</v>
      </c>
      <c r="X7" s="15">
        <f t="shared" si="2"/>
        <v>74</v>
      </c>
      <c r="Y7" s="15">
        <f t="shared" si="2"/>
        <v>76</v>
      </c>
      <c r="Z7" s="15">
        <f t="shared" si="2"/>
        <v>78</v>
      </c>
      <c r="AA7" s="15">
        <f t="shared" si="2"/>
        <v>80</v>
      </c>
      <c r="AB7" s="15">
        <f t="shared" si="2"/>
        <v>82</v>
      </c>
      <c r="AC7" s="15">
        <f t="shared" si="2"/>
        <v>83</v>
      </c>
      <c r="AD7" s="15">
        <f t="shared" si="2"/>
        <v>84</v>
      </c>
      <c r="AE7" s="15">
        <f t="shared" si="2"/>
        <v>85</v>
      </c>
      <c r="AF7" s="15">
        <f t="shared" si="2"/>
        <v>86</v>
      </c>
      <c r="AG7" s="15">
        <f t="shared" si="2"/>
        <v>88</v>
      </c>
    </row>
    <row r="8" ht="12.75" customHeight="1">
      <c r="A8" s="15" t="s">
        <v>87</v>
      </c>
      <c r="B8" s="15">
        <v>66.6</v>
      </c>
      <c r="C8" s="15">
        <v>66.8</v>
      </c>
      <c r="D8" s="15">
        <v>65.9</v>
      </c>
      <c r="E8" s="15">
        <v>65.5</v>
      </c>
      <c r="F8" s="15">
        <v>66.0</v>
      </c>
      <c r="G8" s="15">
        <v>65.3</v>
      </c>
      <c r="H8" s="15">
        <v>64.6</v>
      </c>
      <c r="I8" s="15">
        <v>65.1</v>
      </c>
      <c r="J8" s="15">
        <v>65.0</v>
      </c>
      <c r="K8" s="15">
        <v>64.7</v>
      </c>
      <c r="L8" s="15">
        <v>64.8</v>
      </c>
      <c r="M8" s="15">
        <v>65.2</v>
      </c>
      <c r="N8" s="15">
        <v>64.9</v>
      </c>
      <c r="O8" s="15">
        <v>65.0</v>
      </c>
      <c r="P8" s="15">
        <v>65.4</v>
      </c>
      <c r="Q8" s="15">
        <v>65.9</v>
      </c>
      <c r="R8" s="15">
        <v>64.9</v>
      </c>
      <c r="S8" s="15">
        <v>64.4</v>
      </c>
      <c r="T8" s="15">
        <v>64.6</v>
      </c>
      <c r="U8" s="15">
        <v>64.9</v>
      </c>
      <c r="W8" s="3">
        <v>65.9</v>
      </c>
      <c r="X8" s="3">
        <v>65.6</v>
      </c>
      <c r="Y8" s="3">
        <v>66.2</v>
      </c>
      <c r="Z8" s="3">
        <v>67.0</v>
      </c>
      <c r="AA8" s="3">
        <v>66.2</v>
      </c>
      <c r="AB8" s="3">
        <v>66.6</v>
      </c>
      <c r="AC8" s="3">
        <v>66.5</v>
      </c>
      <c r="AD8" s="3">
        <v>66.9</v>
      </c>
      <c r="AE8" s="3">
        <v>67.9</v>
      </c>
      <c r="AF8" s="3">
        <v>66.4</v>
      </c>
      <c r="AG8" s="3">
        <v>67.1</v>
      </c>
    </row>
    <row r="9" ht="12.75" customHeight="1">
      <c r="A9" s="38"/>
      <c r="B9" s="38">
        <f t="shared" ref="B9:U9" si="3">B7/B8</f>
        <v>1.066066066</v>
      </c>
      <c r="C9" s="38">
        <f t="shared" si="3"/>
        <v>1.107784431</v>
      </c>
      <c r="D9" s="38">
        <f t="shared" si="3"/>
        <v>1.153262519</v>
      </c>
      <c r="E9" s="38">
        <f t="shared" si="3"/>
        <v>1.190839695</v>
      </c>
      <c r="F9" s="38">
        <f t="shared" si="3"/>
        <v>1.196969697</v>
      </c>
      <c r="G9" s="38">
        <f t="shared" si="3"/>
        <v>1.225114855</v>
      </c>
      <c r="H9" s="38">
        <f t="shared" si="3"/>
        <v>1.253869969</v>
      </c>
      <c r="I9" s="38">
        <f t="shared" si="3"/>
        <v>1.259600614</v>
      </c>
      <c r="J9" s="38">
        <f t="shared" si="3"/>
        <v>1.276923077</v>
      </c>
      <c r="K9" s="38">
        <f t="shared" si="3"/>
        <v>1.298299845</v>
      </c>
      <c r="L9" s="38">
        <f t="shared" si="3"/>
        <v>1.311728395</v>
      </c>
      <c r="M9" s="38">
        <f t="shared" si="3"/>
        <v>1.319018405</v>
      </c>
      <c r="N9" s="38">
        <f t="shared" si="3"/>
        <v>1.340523883</v>
      </c>
      <c r="O9" s="38">
        <f t="shared" si="3"/>
        <v>1.353846154</v>
      </c>
      <c r="P9" s="38">
        <f t="shared" si="3"/>
        <v>1.376146789</v>
      </c>
      <c r="Q9" s="38">
        <f t="shared" si="3"/>
        <v>1.396054628</v>
      </c>
      <c r="R9" s="38">
        <f t="shared" si="3"/>
        <v>1.448382126</v>
      </c>
      <c r="S9" s="38">
        <f t="shared" si="3"/>
        <v>1.49068323</v>
      </c>
      <c r="T9" s="79">
        <f t="shared" si="3"/>
        <v>1.517027864</v>
      </c>
      <c r="U9" s="38">
        <f t="shared" si="3"/>
        <v>1.540832049</v>
      </c>
      <c r="V9" s="38"/>
      <c r="W9" s="38">
        <f t="shared" ref="W9:AG9" si="4">W7/W8</f>
        <v>1.092564492</v>
      </c>
      <c r="X9" s="38">
        <f t="shared" si="4"/>
        <v>1.12804878</v>
      </c>
      <c r="Y9" s="38">
        <f t="shared" si="4"/>
        <v>1.148036254</v>
      </c>
      <c r="Z9" s="38">
        <f t="shared" si="4"/>
        <v>1.164179104</v>
      </c>
      <c r="AA9" s="38">
        <f t="shared" si="4"/>
        <v>1.208459215</v>
      </c>
      <c r="AB9" s="38">
        <f t="shared" si="4"/>
        <v>1.231231231</v>
      </c>
      <c r="AC9" s="38">
        <f t="shared" si="4"/>
        <v>1.248120301</v>
      </c>
      <c r="AD9" s="38">
        <f t="shared" si="4"/>
        <v>1.255605381</v>
      </c>
      <c r="AE9" s="38">
        <f t="shared" si="4"/>
        <v>1.251840943</v>
      </c>
      <c r="AF9" s="38">
        <f t="shared" si="4"/>
        <v>1.295180723</v>
      </c>
      <c r="AG9" s="38">
        <f t="shared" si="4"/>
        <v>1.31147541</v>
      </c>
    </row>
    <row r="10" ht="12.75" customHeight="1">
      <c r="A10" s="15" t="s">
        <v>88</v>
      </c>
      <c r="B10" s="15">
        <f t="shared" ref="B10:U10" si="5">1.5*B8</f>
        <v>99.9</v>
      </c>
      <c r="C10" s="15">
        <f t="shared" si="5"/>
        <v>100.2</v>
      </c>
      <c r="D10" s="15">
        <f t="shared" si="5"/>
        <v>98.85</v>
      </c>
      <c r="E10" s="15">
        <f t="shared" si="5"/>
        <v>98.25</v>
      </c>
      <c r="F10" s="15">
        <f t="shared" si="5"/>
        <v>99</v>
      </c>
      <c r="G10" s="15">
        <f t="shared" si="5"/>
        <v>97.95</v>
      </c>
      <c r="H10" s="15">
        <f t="shared" si="5"/>
        <v>96.9</v>
      </c>
      <c r="I10" s="15">
        <f t="shared" si="5"/>
        <v>97.65</v>
      </c>
      <c r="J10" s="15">
        <f t="shared" si="5"/>
        <v>97.5</v>
      </c>
      <c r="K10" s="15">
        <f t="shared" si="5"/>
        <v>97.05</v>
      </c>
      <c r="L10" s="15">
        <f t="shared" si="5"/>
        <v>97.2</v>
      </c>
      <c r="M10" s="15">
        <f t="shared" si="5"/>
        <v>97.8</v>
      </c>
      <c r="N10" s="15">
        <f t="shared" si="5"/>
        <v>97.35</v>
      </c>
      <c r="O10" s="15">
        <f t="shared" si="5"/>
        <v>97.5</v>
      </c>
      <c r="P10" s="15">
        <f t="shared" si="5"/>
        <v>98.1</v>
      </c>
      <c r="Q10" s="15">
        <f t="shared" si="5"/>
        <v>98.85</v>
      </c>
      <c r="R10" s="15">
        <f t="shared" si="5"/>
        <v>97.35</v>
      </c>
      <c r="S10" s="15">
        <f t="shared" si="5"/>
        <v>96.6</v>
      </c>
      <c r="T10" s="15">
        <f t="shared" si="5"/>
        <v>96.9</v>
      </c>
      <c r="U10" s="15">
        <f t="shared" si="5"/>
        <v>97.35</v>
      </c>
      <c r="W10" s="15">
        <f t="shared" ref="W10:AG10" si="6">1.5*W8</f>
        <v>98.85</v>
      </c>
      <c r="X10" s="15">
        <f t="shared" si="6"/>
        <v>98.4</v>
      </c>
      <c r="Y10" s="15">
        <f t="shared" si="6"/>
        <v>99.3</v>
      </c>
      <c r="Z10" s="15">
        <f t="shared" si="6"/>
        <v>100.5</v>
      </c>
      <c r="AA10" s="15">
        <f t="shared" si="6"/>
        <v>99.3</v>
      </c>
      <c r="AB10" s="15">
        <f t="shared" si="6"/>
        <v>99.9</v>
      </c>
      <c r="AC10" s="15">
        <f t="shared" si="6"/>
        <v>99.75</v>
      </c>
      <c r="AD10" s="15">
        <f t="shared" si="6"/>
        <v>100.35</v>
      </c>
      <c r="AE10" s="15">
        <f t="shared" si="6"/>
        <v>101.85</v>
      </c>
      <c r="AF10" s="15">
        <f t="shared" si="6"/>
        <v>99.6</v>
      </c>
      <c r="AG10" s="15">
        <f t="shared" si="6"/>
        <v>100.65</v>
      </c>
    </row>
    <row r="11" ht="12.75" customHeight="1"/>
    <row r="12" ht="12.75" customHeight="1">
      <c r="A12" s="1" t="s">
        <v>54</v>
      </c>
    </row>
    <row r="13" ht="12.75" customHeight="1">
      <c r="B13" s="66">
        <v>45474.0</v>
      </c>
    </row>
    <row r="14" ht="12.75" customHeight="1"/>
    <row r="15" ht="12.75" customHeight="1"/>
    <row r="16" ht="12.75" customHeight="1"/>
    <row r="17" ht="12.75" customHeight="1">
      <c r="AA17" s="66"/>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conditionalFormatting sqref="A6:AG6">
    <cfRule type="notContainsBlanks" dxfId="0" priority="1">
      <formula>LEN(TRIM(A6))&gt;0</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C99"/>
    <pageSetUpPr/>
  </sheetPr>
  <sheetViews>
    <sheetView workbookViewId="0"/>
  </sheetViews>
  <sheetFormatPr customHeight="1" defaultColWidth="12.63" defaultRowHeight="15.0"/>
  <cols>
    <col customWidth="1" min="1" max="2" width="11.63"/>
    <col customWidth="1" min="3" max="6" width="9.63"/>
    <col customWidth="1" min="7" max="7" width="11.63"/>
    <col customWidth="1" min="8" max="11" width="9.5"/>
    <col customWidth="1" min="12" max="23" width="11.63"/>
    <col customWidth="1" min="24" max="26" width="8.63"/>
  </cols>
  <sheetData>
    <row r="1" ht="12.75" customHeight="1"/>
    <row r="2" ht="12.75" customHeight="1">
      <c r="A2" s="15">
        <v>65.0</v>
      </c>
      <c r="C2" s="15" t="s">
        <v>89</v>
      </c>
      <c r="D2" s="15" t="s">
        <v>90</v>
      </c>
      <c r="E2" s="15" t="s">
        <v>91</v>
      </c>
      <c r="F2" s="15" t="s">
        <v>92</v>
      </c>
      <c r="H2" s="15" t="s">
        <v>89</v>
      </c>
      <c r="I2" s="15" t="s">
        <v>90</v>
      </c>
      <c r="J2" s="15" t="s">
        <v>91</v>
      </c>
      <c r="K2" s="15" t="s">
        <v>92</v>
      </c>
      <c r="M2" s="15" t="s">
        <v>93</v>
      </c>
      <c r="O2" s="15" t="s">
        <v>94</v>
      </c>
      <c r="R2" s="15" t="s">
        <v>95</v>
      </c>
      <c r="U2" s="15" t="s">
        <v>96</v>
      </c>
    </row>
    <row r="3" ht="12.75" customHeight="1">
      <c r="B3" s="15" t="s">
        <v>97</v>
      </c>
      <c r="C3" s="15">
        <v>0.5</v>
      </c>
      <c r="D3" s="15">
        <v>0.75</v>
      </c>
      <c r="E3" s="44">
        <f t="shared" ref="E3:E5" si="2">AVERAGE(D3,F3)</f>
        <v>1</v>
      </c>
      <c r="F3" s="15">
        <v>1.25</v>
      </c>
      <c r="H3" s="80">
        <f t="shared" ref="H3:K3" si="1">C3*$A$2</f>
        <v>32.5</v>
      </c>
      <c r="I3" s="80">
        <f t="shared" si="1"/>
        <v>48.75</v>
      </c>
      <c r="J3" s="81">
        <f t="shared" si="1"/>
        <v>65</v>
      </c>
      <c r="K3" s="44">
        <f t="shared" si="1"/>
        <v>81.25</v>
      </c>
      <c r="M3" s="15">
        <v>70.5</v>
      </c>
      <c r="N3" s="66">
        <v>45598.0</v>
      </c>
      <c r="O3" s="15" t="s">
        <v>98</v>
      </c>
      <c r="P3" s="66">
        <v>45436.0</v>
      </c>
      <c r="Q3" s="15">
        <v>70.0</v>
      </c>
      <c r="R3" s="15" t="s">
        <v>99</v>
      </c>
      <c r="S3" s="66">
        <v>45345.0</v>
      </c>
      <c r="T3" s="15">
        <v>71.3</v>
      </c>
    </row>
    <row r="4" ht="12.75" customHeight="1">
      <c r="B4" s="15" t="s">
        <v>84</v>
      </c>
      <c r="C4" s="15">
        <v>1.0</v>
      </c>
      <c r="D4" s="15">
        <v>1.5</v>
      </c>
      <c r="E4" s="44">
        <f t="shared" si="2"/>
        <v>1.75</v>
      </c>
      <c r="F4" s="15">
        <v>2.0</v>
      </c>
      <c r="H4" s="81">
        <f t="shared" ref="H4:K4" si="3">C4*$A$2</f>
        <v>65</v>
      </c>
      <c r="I4" s="81">
        <f t="shared" si="3"/>
        <v>97.5</v>
      </c>
      <c r="J4" s="44">
        <f t="shared" si="3"/>
        <v>113.75</v>
      </c>
      <c r="K4" s="44">
        <f t="shared" si="3"/>
        <v>130</v>
      </c>
      <c r="M4" s="15">
        <v>100.0</v>
      </c>
      <c r="N4" s="66">
        <v>45586.0</v>
      </c>
    </row>
    <row r="5" ht="12.75" customHeight="1">
      <c r="B5" s="15" t="s">
        <v>100</v>
      </c>
      <c r="C5" s="15">
        <v>0.75</v>
      </c>
      <c r="D5" s="15">
        <v>1.25</v>
      </c>
      <c r="E5" s="44">
        <f t="shared" si="2"/>
        <v>1.375</v>
      </c>
      <c r="F5" s="15">
        <v>1.5</v>
      </c>
      <c r="H5" s="80">
        <f t="shared" ref="H5:K5" si="4">C5*$A$2</f>
        <v>48.75</v>
      </c>
      <c r="I5" s="82">
        <f t="shared" si="4"/>
        <v>81.25</v>
      </c>
      <c r="J5" s="44">
        <f t="shared" si="4"/>
        <v>89.375</v>
      </c>
      <c r="K5" s="44">
        <f t="shared" si="4"/>
        <v>97.5</v>
      </c>
      <c r="O5" s="15" t="s">
        <v>101</v>
      </c>
      <c r="P5" s="66">
        <v>45572.0</v>
      </c>
      <c r="Q5" s="15">
        <v>81.6</v>
      </c>
      <c r="R5" s="15" t="s">
        <v>102</v>
      </c>
      <c r="S5" s="66">
        <v>45558.0</v>
      </c>
      <c r="T5" s="15">
        <v>79.1</v>
      </c>
    </row>
    <row r="6" ht="12.75" customHeight="1"/>
    <row r="7" ht="12.75" customHeight="1">
      <c r="B7" s="15" t="s">
        <v>103</v>
      </c>
      <c r="C7" s="15">
        <v>0.5</v>
      </c>
      <c r="D7" s="15">
        <v>0.75</v>
      </c>
      <c r="E7" s="44">
        <f t="shared" ref="E7:E9" si="6">AVERAGE(D7,F7)</f>
        <v>0.875</v>
      </c>
      <c r="F7" s="15">
        <v>1.0</v>
      </c>
      <c r="H7" s="80">
        <f t="shared" ref="H7:K7" si="5">C7*$A$2</f>
        <v>32.5</v>
      </c>
      <c r="I7" s="81">
        <f t="shared" si="5"/>
        <v>48.75</v>
      </c>
      <c r="J7" s="81">
        <f t="shared" si="5"/>
        <v>56.875</v>
      </c>
      <c r="K7" s="44">
        <f t="shared" si="5"/>
        <v>65</v>
      </c>
      <c r="M7" s="15">
        <v>58.0</v>
      </c>
      <c r="R7" s="15" t="s">
        <v>104</v>
      </c>
      <c r="S7" s="66">
        <v>45443.0</v>
      </c>
      <c r="T7" s="15">
        <v>54.4</v>
      </c>
    </row>
    <row r="8" ht="12.75" customHeight="1">
      <c r="B8" s="15" t="s">
        <v>105</v>
      </c>
      <c r="C8" s="15">
        <v>0.5</v>
      </c>
      <c r="D8" s="15">
        <v>0.75</v>
      </c>
      <c r="E8" s="44">
        <f t="shared" si="6"/>
        <v>1</v>
      </c>
      <c r="F8" s="15">
        <v>1.25</v>
      </c>
      <c r="H8" s="80">
        <f t="shared" ref="H8:K8" si="7">C8*$A$2</f>
        <v>32.5</v>
      </c>
      <c r="I8" s="81">
        <f t="shared" si="7"/>
        <v>48.75</v>
      </c>
      <c r="J8" s="44">
        <f t="shared" si="7"/>
        <v>65</v>
      </c>
      <c r="K8" s="44">
        <f t="shared" si="7"/>
        <v>81.25</v>
      </c>
      <c r="M8" s="15">
        <v>63.0</v>
      </c>
      <c r="O8" s="15" t="s">
        <v>106</v>
      </c>
      <c r="P8" s="66">
        <v>45499.0</v>
      </c>
      <c r="Q8" s="15">
        <v>57.6</v>
      </c>
      <c r="R8" s="15" t="s">
        <v>107</v>
      </c>
      <c r="S8" s="66">
        <v>45569.0</v>
      </c>
      <c r="T8" s="15">
        <v>60.3</v>
      </c>
    </row>
    <row r="9" ht="12.75" customHeight="1">
      <c r="B9" s="15" t="s">
        <v>108</v>
      </c>
      <c r="C9" s="15">
        <v>0.35</v>
      </c>
      <c r="D9" s="15">
        <v>0.55</v>
      </c>
      <c r="E9" s="44">
        <f t="shared" si="6"/>
        <v>0.675</v>
      </c>
      <c r="F9" s="15">
        <v>0.8</v>
      </c>
      <c r="H9" s="80">
        <f t="shared" ref="H9:K9" si="8">C9*$A$2</f>
        <v>22.75</v>
      </c>
      <c r="I9" s="81">
        <f t="shared" si="8"/>
        <v>35.75</v>
      </c>
      <c r="J9" s="44">
        <f t="shared" si="8"/>
        <v>43.875</v>
      </c>
      <c r="K9" s="44">
        <f t="shared" si="8"/>
        <v>52</v>
      </c>
      <c r="M9" s="15">
        <v>43.0</v>
      </c>
      <c r="R9" s="15" t="s">
        <v>109</v>
      </c>
      <c r="S9" s="66">
        <v>45562.0</v>
      </c>
      <c r="T9" s="15">
        <v>38.9</v>
      </c>
    </row>
    <row r="10" ht="12.75" customHeight="1"/>
    <row r="11" ht="12.75" customHeight="1">
      <c r="B11" s="15" t="s">
        <v>110</v>
      </c>
      <c r="C11" s="15">
        <v>0.1</v>
      </c>
      <c r="D11" s="15">
        <v>0.15</v>
      </c>
      <c r="E11" s="44">
        <f t="shared" ref="E11:E15" si="10">AVERAGE(D11,F11)</f>
        <v>0.225</v>
      </c>
      <c r="F11" s="15">
        <v>0.3</v>
      </c>
      <c r="H11" s="80">
        <f t="shared" ref="H11:K11" si="9">C11*$A$2</f>
        <v>6.5</v>
      </c>
      <c r="I11" s="80">
        <f t="shared" si="9"/>
        <v>9.75</v>
      </c>
      <c r="J11" s="80">
        <f t="shared" si="9"/>
        <v>14.625</v>
      </c>
      <c r="K11" s="44">
        <f t="shared" si="9"/>
        <v>19.5</v>
      </c>
      <c r="Q11" s="3">
        <v>20.4</v>
      </c>
      <c r="R11" s="15" t="s">
        <v>111</v>
      </c>
      <c r="S11" s="66">
        <v>45530.0</v>
      </c>
      <c r="T11" s="15">
        <v>18.3</v>
      </c>
      <c r="U11" s="15" t="s">
        <v>112</v>
      </c>
      <c r="W11" s="15">
        <v>15.1</v>
      </c>
    </row>
    <row r="12" ht="12.75" customHeight="1">
      <c r="B12" s="15" t="s">
        <v>113</v>
      </c>
      <c r="C12" s="15">
        <v>0.25</v>
      </c>
      <c r="D12" s="15">
        <v>0.4</v>
      </c>
      <c r="E12" s="44">
        <f t="shared" si="10"/>
        <v>0.5</v>
      </c>
      <c r="F12" s="15">
        <v>0.6</v>
      </c>
      <c r="H12" s="80">
        <f t="shared" ref="H12:K12" si="11">C12*$A$2</f>
        <v>16.25</v>
      </c>
      <c r="I12" s="80">
        <f t="shared" si="11"/>
        <v>26</v>
      </c>
      <c r="J12" s="82">
        <f t="shared" si="11"/>
        <v>32.5</v>
      </c>
      <c r="K12" s="82">
        <f t="shared" si="11"/>
        <v>39</v>
      </c>
      <c r="R12" s="15" t="s">
        <v>114</v>
      </c>
      <c r="S12" s="66">
        <v>45374.0</v>
      </c>
      <c r="T12" s="15">
        <v>40.2</v>
      </c>
    </row>
    <row r="13" ht="12.75" customHeight="1">
      <c r="B13" s="15" t="s">
        <v>115</v>
      </c>
      <c r="C13" s="15">
        <v>0.1</v>
      </c>
      <c r="D13" s="15">
        <v>0.2</v>
      </c>
      <c r="E13" s="44">
        <f t="shared" si="10"/>
        <v>0.25</v>
      </c>
      <c r="F13" s="15">
        <v>0.3</v>
      </c>
      <c r="H13" s="80">
        <f t="shared" ref="H13:K13" si="12">C13*$A$2</f>
        <v>6.5</v>
      </c>
      <c r="I13" s="82">
        <f t="shared" si="12"/>
        <v>13</v>
      </c>
      <c r="J13" s="44">
        <f t="shared" si="12"/>
        <v>16.25</v>
      </c>
      <c r="K13" s="44">
        <f t="shared" si="12"/>
        <v>19.5</v>
      </c>
      <c r="R13" s="15" t="s">
        <v>112</v>
      </c>
      <c r="S13" s="66">
        <v>45560.0</v>
      </c>
      <c r="T13" s="15">
        <v>15.1</v>
      </c>
    </row>
    <row r="14" ht="12.75" customHeight="1">
      <c r="B14" s="15" t="s">
        <v>116</v>
      </c>
      <c r="C14" s="15">
        <v>0.05</v>
      </c>
      <c r="D14" s="15">
        <v>0.15</v>
      </c>
      <c r="E14" s="44">
        <f t="shared" si="10"/>
        <v>0.225</v>
      </c>
      <c r="F14" s="15">
        <v>0.3</v>
      </c>
      <c r="H14" s="80">
        <f t="shared" ref="H14:K14" si="13">C14*$A$2</f>
        <v>3.25</v>
      </c>
      <c r="I14" s="80">
        <f t="shared" si="13"/>
        <v>9.75</v>
      </c>
      <c r="J14" s="44">
        <f t="shared" si="13"/>
        <v>14.625</v>
      </c>
      <c r="K14" s="44">
        <f t="shared" si="13"/>
        <v>19.5</v>
      </c>
      <c r="R14" s="15" t="s">
        <v>117</v>
      </c>
      <c r="S14" s="66">
        <v>45563.0</v>
      </c>
      <c r="T14" s="15">
        <v>11.8</v>
      </c>
    </row>
    <row r="15" ht="12.75" customHeight="1">
      <c r="B15" s="15" t="s">
        <v>118</v>
      </c>
      <c r="C15" s="15">
        <v>0.1</v>
      </c>
      <c r="D15" s="15">
        <v>0.15</v>
      </c>
      <c r="E15" s="44">
        <f t="shared" si="10"/>
        <v>0.2</v>
      </c>
      <c r="F15" s="15">
        <v>0.25</v>
      </c>
      <c r="H15" s="80">
        <f t="shared" ref="H15:K15" si="14">C15*$A$2</f>
        <v>6.5</v>
      </c>
      <c r="I15" s="80">
        <f t="shared" si="14"/>
        <v>9.75</v>
      </c>
      <c r="J15" s="44">
        <f t="shared" si="14"/>
        <v>13</v>
      </c>
      <c r="K15" s="44">
        <f t="shared" si="14"/>
        <v>16.25</v>
      </c>
      <c r="R15" s="15" t="s">
        <v>119</v>
      </c>
      <c r="S15" s="66">
        <v>45564.0</v>
      </c>
      <c r="T15" s="15">
        <v>12.4</v>
      </c>
    </row>
    <row r="16" ht="12.75" customHeight="1"/>
    <row r="17" ht="12.75" customHeight="1">
      <c r="B17" s="15" t="s">
        <v>120</v>
      </c>
      <c r="C17" s="15">
        <v>0.05</v>
      </c>
      <c r="D17" s="15">
        <v>0.1</v>
      </c>
      <c r="E17" s="44">
        <f>AVERAGE(D17,F17)</f>
        <v>0.15</v>
      </c>
      <c r="F17" s="15">
        <v>0.2</v>
      </c>
      <c r="H17" s="80">
        <f t="shared" ref="H17:K17" si="15">C17*$A$2</f>
        <v>3.25</v>
      </c>
      <c r="I17" s="80">
        <f t="shared" si="15"/>
        <v>6.5</v>
      </c>
      <c r="J17" s="82">
        <f t="shared" si="15"/>
        <v>9.75</v>
      </c>
      <c r="K17" s="44">
        <f t="shared" si="15"/>
        <v>13</v>
      </c>
      <c r="U17" s="15" t="s">
        <v>121</v>
      </c>
      <c r="V17" s="66">
        <v>45523.0</v>
      </c>
      <c r="W17" s="15">
        <v>12.6</v>
      </c>
    </row>
    <row r="18" ht="12.75" customHeight="1"/>
    <row r="19" ht="12.75" customHeight="1">
      <c r="B19" s="15" t="s">
        <v>122</v>
      </c>
      <c r="C19" s="15">
        <v>0.5</v>
      </c>
      <c r="D19" s="15">
        <v>1.0</v>
      </c>
      <c r="E19" s="44">
        <f>AVERAGE(D19,F19)</f>
        <v>1.25</v>
      </c>
      <c r="F19" s="15">
        <v>1.5</v>
      </c>
      <c r="H19" s="80">
        <f t="shared" ref="H19:K19" si="16">C19*$A$2</f>
        <v>32.5</v>
      </c>
      <c r="I19" s="80">
        <f t="shared" si="16"/>
        <v>65</v>
      </c>
      <c r="J19" s="82">
        <f t="shared" si="16"/>
        <v>81.25</v>
      </c>
      <c r="K19" s="82">
        <f t="shared" si="16"/>
        <v>97.5</v>
      </c>
      <c r="R19" s="15" t="s">
        <v>123</v>
      </c>
      <c r="S19" s="66">
        <v>45551.0</v>
      </c>
      <c r="T19" s="15">
        <v>104.6</v>
      </c>
    </row>
    <row r="20" ht="12.75" customHeight="1"/>
    <row r="21" ht="12.75" customHeight="1">
      <c r="B21" s="15" t="s">
        <v>124</v>
      </c>
      <c r="C21" s="15">
        <v>0.15</v>
      </c>
      <c r="D21" s="15">
        <v>0.35</v>
      </c>
      <c r="E21" s="44">
        <f>AVERAGE(D21,F21)</f>
        <v>0.475</v>
      </c>
      <c r="F21" s="15">
        <v>0.6</v>
      </c>
      <c r="H21" s="80">
        <f t="shared" ref="H21:K21" si="17">C21*$A$2</f>
        <v>9.75</v>
      </c>
      <c r="I21" s="80">
        <f t="shared" si="17"/>
        <v>22.75</v>
      </c>
      <c r="J21" s="82">
        <f t="shared" si="17"/>
        <v>30.875</v>
      </c>
      <c r="K21" s="44">
        <f t="shared" si="17"/>
        <v>39</v>
      </c>
      <c r="R21" s="15" t="s">
        <v>125</v>
      </c>
      <c r="T21" s="15">
        <v>33.5</v>
      </c>
      <c r="U21" s="15" t="s">
        <v>126</v>
      </c>
    </row>
    <row r="22" ht="12.75" customHeight="1"/>
    <row r="23" ht="12.75" customHeight="1">
      <c r="B23" s="15" t="s">
        <v>127</v>
      </c>
      <c r="C23" s="15">
        <v>0.1</v>
      </c>
      <c r="D23" s="15">
        <v>0.15</v>
      </c>
      <c r="E23" s="44">
        <f>AVERAGE(D23,F23)</f>
        <v>0.225</v>
      </c>
      <c r="F23" s="15">
        <v>0.3</v>
      </c>
      <c r="H23" s="80">
        <f t="shared" ref="H23:K23" si="18">C23*$A$2</f>
        <v>6.5</v>
      </c>
      <c r="I23" s="80">
        <f t="shared" si="18"/>
        <v>9.75</v>
      </c>
      <c r="J23" s="82">
        <f t="shared" si="18"/>
        <v>14.625</v>
      </c>
      <c r="K23" s="44">
        <f t="shared" si="18"/>
        <v>19.5</v>
      </c>
      <c r="R23" s="15" t="s">
        <v>111</v>
      </c>
      <c r="S23" s="66">
        <v>45530.0</v>
      </c>
      <c r="T23" s="15">
        <v>18.3</v>
      </c>
    </row>
    <row r="24" ht="12.75" customHeight="1"/>
    <row r="25" ht="12.75" customHeight="1">
      <c r="B25" s="15" t="s">
        <v>128</v>
      </c>
      <c r="C25" s="15">
        <v>0.05</v>
      </c>
      <c r="D25" s="15">
        <v>0.15</v>
      </c>
      <c r="E25" s="44">
        <f t="shared" ref="E25:E26" si="20">AVERAGE(D25,F25)</f>
        <v>0.225</v>
      </c>
      <c r="F25" s="15">
        <v>0.3</v>
      </c>
      <c r="H25" s="80">
        <f t="shared" ref="H25:K25" si="19">C25*$A$2</f>
        <v>3.25</v>
      </c>
      <c r="I25" s="44">
        <f t="shared" si="19"/>
        <v>9.75</v>
      </c>
      <c r="J25" s="44">
        <f t="shared" si="19"/>
        <v>14.625</v>
      </c>
      <c r="K25" s="44">
        <f t="shared" si="19"/>
        <v>19.5</v>
      </c>
    </row>
    <row r="26" ht="12.75" customHeight="1">
      <c r="B26" s="15" t="s">
        <v>129</v>
      </c>
      <c r="C26" s="15">
        <v>0.05</v>
      </c>
      <c r="D26" s="15">
        <v>0.15</v>
      </c>
      <c r="E26" s="44">
        <f t="shared" si="20"/>
        <v>0.2</v>
      </c>
      <c r="F26" s="15">
        <v>0.25</v>
      </c>
      <c r="H26" s="80">
        <f t="shared" ref="H26:K26" si="21">C26*$A$2</f>
        <v>3.25</v>
      </c>
      <c r="I26" s="82">
        <f t="shared" si="21"/>
        <v>9.75</v>
      </c>
      <c r="J26" s="44">
        <f t="shared" si="21"/>
        <v>13</v>
      </c>
      <c r="K26" s="44">
        <f t="shared" si="21"/>
        <v>16.25</v>
      </c>
      <c r="R26" s="15" t="s">
        <v>130</v>
      </c>
      <c r="T26" s="15">
        <v>9.4</v>
      </c>
    </row>
    <row r="27" ht="12.75" customHeight="1">
      <c r="R27" s="15" t="s">
        <v>131</v>
      </c>
      <c r="T27" s="15">
        <v>10.5</v>
      </c>
    </row>
    <row r="28" ht="12.75" customHeight="1"/>
    <row r="29" ht="12.75" customHeight="1"/>
    <row r="30" ht="12.75" customHeight="1"/>
    <row r="31" ht="12.75" customHeight="1">
      <c r="B31" s="15" t="s">
        <v>132</v>
      </c>
      <c r="H31" s="80">
        <v>2.0</v>
      </c>
      <c r="I31" s="80">
        <v>19.0</v>
      </c>
      <c r="J31" s="81">
        <v>30.0</v>
      </c>
      <c r="K31" s="15">
        <v>42.0</v>
      </c>
      <c r="O31" s="15">
        <v>30.0</v>
      </c>
      <c r="P31" s="66">
        <v>45532.0</v>
      </c>
    </row>
    <row r="32" ht="12.75" customHeight="1">
      <c r="B32" s="15" t="s">
        <v>133</v>
      </c>
      <c r="H32" s="80">
        <v>1.0</v>
      </c>
      <c r="I32" s="80">
        <v>10.0</v>
      </c>
      <c r="J32" s="81">
        <v>20.0</v>
      </c>
      <c r="K32" s="15">
        <v>31.0</v>
      </c>
      <c r="O32" s="15">
        <v>20.0</v>
      </c>
    </row>
    <row r="33" ht="12.75" customHeight="1">
      <c r="B33" s="15" t="s">
        <v>134</v>
      </c>
      <c r="H33" s="80">
        <v>1.0</v>
      </c>
      <c r="I33" s="80">
        <v>8.0</v>
      </c>
      <c r="J33" s="81">
        <v>16.0</v>
      </c>
      <c r="K33" s="15">
        <v>24.0</v>
      </c>
      <c r="O33" s="15">
        <v>16.0</v>
      </c>
      <c r="P33" s="66">
        <v>45560.0</v>
      </c>
    </row>
    <row r="34" ht="12.75" customHeight="1">
      <c r="B34" s="15" t="s">
        <v>135</v>
      </c>
      <c r="H34" s="80">
        <v>10.0</v>
      </c>
      <c r="I34" s="80">
        <v>32.0</v>
      </c>
      <c r="J34" s="81">
        <v>46.0</v>
      </c>
      <c r="K34" s="15">
        <v>60.0</v>
      </c>
      <c r="O34" s="15">
        <v>50.0</v>
      </c>
      <c r="P34" s="66">
        <v>45534.0</v>
      </c>
    </row>
    <row r="35" ht="12.75" customHeight="1"/>
    <row r="36" ht="12.75" customHeight="1"/>
    <row r="37" ht="12.75" customHeight="1"/>
    <row r="38" ht="12.75" customHeight="1">
      <c r="M38" s="15" t="s">
        <v>26</v>
      </c>
      <c r="N38" s="68">
        <v>15.0</v>
      </c>
    </row>
    <row r="39" ht="12.75" customHeight="1">
      <c r="A39" s="66">
        <v>45528.0</v>
      </c>
      <c r="B39" s="80" t="s">
        <v>136</v>
      </c>
      <c r="M39" s="15" t="s">
        <v>37</v>
      </c>
      <c r="N39" s="68">
        <v>13.0</v>
      </c>
    </row>
    <row r="40" ht="12.75" customHeight="1">
      <c r="B40" s="81" t="s">
        <v>137</v>
      </c>
      <c r="M40" s="15" t="s">
        <v>36</v>
      </c>
      <c r="N40" s="43">
        <f>ROUND(IF(N39&lt;10,AVERAGE(N38/(1.0278-0.0278*N39),N38*N39^0.1),AVERAGE(N38*(1+0.0333*N39),N38*N39^0.1)),1)</f>
        <v>20.4</v>
      </c>
    </row>
    <row r="41" ht="12.75" customHeight="1">
      <c r="B41" s="82" t="s">
        <v>36</v>
      </c>
    </row>
    <row r="42" ht="12.75" customHeight="1"/>
    <row r="43" ht="12.75" customHeight="1"/>
    <row r="44" ht="12.75" customHeight="1">
      <c r="C44" s="60"/>
    </row>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38"/>
    <col customWidth="1" min="3" max="3" width="5.13"/>
    <col customWidth="1" min="4" max="7" width="4.88"/>
    <col customWidth="1" min="8" max="14" width="4.25"/>
    <col customWidth="1" min="15" max="15" width="3.38"/>
    <col customWidth="1" min="16" max="16" width="4.25"/>
    <col customWidth="1" min="17" max="17" width="3.38"/>
    <col customWidth="1" min="18" max="19" width="4.25"/>
    <col customWidth="1" min="20" max="20" width="4.75"/>
  </cols>
  <sheetData>
    <row r="1">
      <c r="A1" s="73"/>
      <c r="B1" s="73"/>
      <c r="C1" s="73">
        <v>45657.0</v>
      </c>
      <c r="D1" s="73">
        <v>45659.0</v>
      </c>
      <c r="E1" s="73">
        <v>45661.0</v>
      </c>
      <c r="F1" s="73">
        <v>45663.0</v>
      </c>
      <c r="G1" s="73">
        <v>45665.0</v>
      </c>
      <c r="H1" s="73">
        <v>45667.0</v>
      </c>
      <c r="I1" s="73">
        <v>45670.0</v>
      </c>
      <c r="J1" s="73">
        <v>45672.0</v>
      </c>
      <c r="K1" s="73">
        <v>45674.0</v>
      </c>
      <c r="L1" s="73">
        <v>45684.0</v>
      </c>
      <c r="M1" s="73">
        <v>45686.0</v>
      </c>
      <c r="N1" s="73">
        <v>45688.0</v>
      </c>
      <c r="O1" s="73">
        <v>45691.0</v>
      </c>
      <c r="P1" s="73">
        <v>45709.0</v>
      </c>
      <c r="Q1" s="73">
        <v>45723.0</v>
      </c>
      <c r="R1" s="73">
        <v>45726.0</v>
      </c>
      <c r="S1" s="73">
        <v>45728.0</v>
      </c>
      <c r="T1" s="73">
        <v>45737.0</v>
      </c>
    </row>
    <row r="2">
      <c r="A2" s="3" t="s">
        <v>138</v>
      </c>
      <c r="C2" s="3">
        <v>67.1</v>
      </c>
      <c r="D2" s="3">
        <v>67.2</v>
      </c>
      <c r="E2" s="3">
        <v>67.4</v>
      </c>
      <c r="F2" s="3">
        <v>67.7</v>
      </c>
      <c r="G2" s="3">
        <v>66.6</v>
      </c>
      <c r="H2" s="3">
        <v>66.7</v>
      </c>
      <c r="I2" s="3">
        <v>67.9</v>
      </c>
      <c r="J2" s="3">
        <v>66.6</v>
      </c>
      <c r="K2" s="3">
        <v>66.2</v>
      </c>
      <c r="L2" s="3">
        <v>68.0</v>
      </c>
      <c r="M2" s="3">
        <v>66.5</v>
      </c>
      <c r="N2" s="3">
        <v>66.7</v>
      </c>
      <c r="O2" s="3">
        <v>68.2</v>
      </c>
      <c r="P2" s="3">
        <v>66.6</v>
      </c>
      <c r="Q2" s="3">
        <v>66.1</v>
      </c>
      <c r="R2" s="3">
        <v>66.8</v>
      </c>
      <c r="S2" s="3">
        <v>66.1</v>
      </c>
      <c r="T2" s="3">
        <v>65.4</v>
      </c>
    </row>
    <row r="3">
      <c r="A3" s="83" t="s">
        <v>139</v>
      </c>
      <c r="B3" s="83">
        <v>8.0</v>
      </c>
      <c r="C3" s="83">
        <v>20.0</v>
      </c>
      <c r="D3" s="83">
        <v>24.0</v>
      </c>
      <c r="E3" s="83">
        <v>28.0</v>
      </c>
      <c r="F3" s="83">
        <v>20.0</v>
      </c>
      <c r="G3" s="83">
        <v>24.0</v>
      </c>
      <c r="H3" s="83">
        <v>28.0</v>
      </c>
      <c r="I3" s="83">
        <v>32.0</v>
      </c>
      <c r="J3" s="83">
        <v>36.0</v>
      </c>
      <c r="K3" s="83">
        <v>40.0</v>
      </c>
      <c r="L3" s="83">
        <v>40.0</v>
      </c>
      <c r="M3" s="83">
        <v>40.0</v>
      </c>
      <c r="N3" s="83">
        <v>42.0</v>
      </c>
      <c r="O3" s="83">
        <v>44.0</v>
      </c>
      <c r="P3" s="84"/>
      <c r="Q3" s="83">
        <v>20.0</v>
      </c>
      <c r="R3" s="83">
        <v>22.0</v>
      </c>
      <c r="S3" s="83">
        <v>24.0</v>
      </c>
      <c r="T3" s="83">
        <v>26.0</v>
      </c>
      <c r="U3" s="84"/>
      <c r="V3" s="84"/>
      <c r="W3" s="84"/>
      <c r="X3" s="84"/>
      <c r="Y3" s="84"/>
      <c r="Z3" s="84"/>
      <c r="AA3" s="84"/>
      <c r="AB3" s="84"/>
    </row>
    <row r="4">
      <c r="C4" s="3">
        <v>20.0</v>
      </c>
      <c r="D4" s="3">
        <v>20.0</v>
      </c>
      <c r="E4" s="3">
        <v>20.0</v>
      </c>
      <c r="F4" s="3">
        <v>20.0</v>
      </c>
      <c r="G4" s="3">
        <v>20.0</v>
      </c>
      <c r="H4" s="3">
        <v>20.0</v>
      </c>
      <c r="I4" s="3">
        <v>20.0</v>
      </c>
      <c r="J4" s="3">
        <v>20.0</v>
      </c>
      <c r="K4" s="3">
        <v>20.0</v>
      </c>
      <c r="L4" s="3">
        <v>15.0</v>
      </c>
      <c r="M4" s="3">
        <v>15.0</v>
      </c>
      <c r="N4" s="3">
        <v>15.0</v>
      </c>
      <c r="O4" s="3">
        <v>15.0</v>
      </c>
      <c r="Q4" s="3">
        <v>15.0</v>
      </c>
      <c r="R4" s="3">
        <v>15.0</v>
      </c>
      <c r="S4" s="3">
        <v>15.0</v>
      </c>
      <c r="T4" s="3">
        <v>20.0</v>
      </c>
    </row>
    <row r="5">
      <c r="C5" s="3">
        <v>20.0</v>
      </c>
      <c r="D5" s="3">
        <v>20.0</v>
      </c>
      <c r="E5" s="3">
        <v>20.0</v>
      </c>
      <c r="F5" s="3">
        <v>20.0</v>
      </c>
      <c r="G5" s="3">
        <v>20.0</v>
      </c>
      <c r="H5" s="3">
        <v>20.0</v>
      </c>
      <c r="I5" s="3">
        <v>20.0</v>
      </c>
      <c r="J5" s="3">
        <v>20.0</v>
      </c>
      <c r="K5" s="3">
        <v>20.0</v>
      </c>
      <c r="L5" s="3">
        <v>15.0</v>
      </c>
      <c r="M5" s="3">
        <v>15.0</v>
      </c>
      <c r="N5" s="3">
        <v>15.0</v>
      </c>
      <c r="O5" s="3">
        <v>15.0</v>
      </c>
      <c r="Q5" s="3">
        <v>15.0</v>
      </c>
      <c r="R5" s="3">
        <v>15.0</v>
      </c>
      <c r="S5" s="3">
        <v>20.0</v>
      </c>
      <c r="T5" s="3">
        <v>20.0</v>
      </c>
    </row>
    <row r="6">
      <c r="C6" s="3">
        <v>20.0</v>
      </c>
      <c r="D6" s="3">
        <v>20.0</v>
      </c>
      <c r="E6" s="3">
        <v>20.0</v>
      </c>
      <c r="F6" s="3">
        <v>20.0</v>
      </c>
      <c r="G6" s="3">
        <v>20.0</v>
      </c>
      <c r="H6" s="3">
        <v>20.0</v>
      </c>
      <c r="I6" s="3">
        <v>20.0</v>
      </c>
      <c r="J6" s="3">
        <v>20.0</v>
      </c>
      <c r="K6" s="3">
        <v>20.0</v>
      </c>
      <c r="L6" s="3">
        <v>15.0</v>
      </c>
      <c r="M6" s="3">
        <v>15.0</v>
      </c>
      <c r="N6" s="3">
        <v>15.0</v>
      </c>
      <c r="O6" s="3">
        <v>15.0</v>
      </c>
      <c r="Q6" s="3">
        <v>15.0</v>
      </c>
      <c r="R6" s="3">
        <v>15.0</v>
      </c>
      <c r="S6" s="3">
        <v>20.0</v>
      </c>
      <c r="T6" s="3">
        <v>20.0</v>
      </c>
    </row>
    <row r="7">
      <c r="A7" s="83" t="s">
        <v>52</v>
      </c>
      <c r="B7" s="83"/>
      <c r="C7" s="83"/>
      <c r="D7" s="83"/>
      <c r="E7" s="84"/>
      <c r="F7" s="84"/>
      <c r="G7" s="84"/>
      <c r="H7" s="84"/>
      <c r="I7" s="84"/>
      <c r="J7" s="84"/>
      <c r="K7" s="84"/>
      <c r="L7" s="84"/>
      <c r="M7" s="84"/>
      <c r="N7" s="84"/>
      <c r="O7" s="84"/>
      <c r="P7" s="84"/>
      <c r="Q7" s="84"/>
      <c r="R7" s="84"/>
      <c r="S7" s="84"/>
      <c r="T7" s="83">
        <v>26.0</v>
      </c>
      <c r="U7" s="84"/>
      <c r="V7" s="84"/>
      <c r="W7" s="84"/>
      <c r="X7" s="84"/>
      <c r="Y7" s="84"/>
      <c r="Z7" s="84"/>
      <c r="AA7" s="84"/>
      <c r="AB7" s="84"/>
    </row>
    <row r="8">
      <c r="A8" s="3"/>
      <c r="B8" s="3"/>
      <c r="C8" s="3"/>
      <c r="D8" s="3"/>
      <c r="T8" s="3">
        <v>15.0</v>
      </c>
    </row>
    <row r="9">
      <c r="A9" s="3"/>
      <c r="B9" s="3"/>
      <c r="C9" s="3"/>
      <c r="D9" s="3"/>
      <c r="T9" s="3">
        <v>15.0</v>
      </c>
    </row>
    <row r="10">
      <c r="A10" s="3"/>
      <c r="B10" s="3"/>
      <c r="C10" s="3"/>
      <c r="D10" s="3"/>
      <c r="T10" s="3">
        <v>15.0</v>
      </c>
    </row>
    <row r="11">
      <c r="A11" s="83" t="s">
        <v>84</v>
      </c>
      <c r="B11" s="83">
        <v>8.0</v>
      </c>
      <c r="C11" s="83">
        <v>50.0</v>
      </c>
      <c r="D11" s="83">
        <v>60.0</v>
      </c>
      <c r="E11" s="84"/>
      <c r="F11" s="84"/>
      <c r="G11" s="84"/>
      <c r="H11" s="84"/>
      <c r="I11" s="84"/>
      <c r="J11" s="84"/>
      <c r="K11" s="84"/>
      <c r="L11" s="84"/>
      <c r="M11" s="84"/>
      <c r="N11" s="84"/>
      <c r="O11" s="84"/>
      <c r="P11" s="84"/>
      <c r="Q11" s="84"/>
      <c r="R11" s="84"/>
      <c r="S11" s="84"/>
      <c r="T11" s="84"/>
      <c r="U11" s="84"/>
      <c r="V11" s="84"/>
      <c r="W11" s="84"/>
      <c r="X11" s="84"/>
      <c r="Y11" s="84"/>
      <c r="Z11" s="84"/>
      <c r="AA11" s="84"/>
      <c r="AB11" s="84"/>
    </row>
    <row r="12">
      <c r="C12" s="3">
        <v>3.0</v>
      </c>
      <c r="D12" s="3">
        <v>1.0</v>
      </c>
    </row>
    <row r="13">
      <c r="C13" s="3">
        <v>3.0</v>
      </c>
      <c r="D13" s="3">
        <v>1.0</v>
      </c>
    </row>
    <row r="14">
      <c r="C14" s="3">
        <v>3.0</v>
      </c>
      <c r="D14" s="3">
        <v>1.0</v>
      </c>
    </row>
    <row r="15">
      <c r="A15" s="83" t="s">
        <v>140</v>
      </c>
      <c r="B15" s="84"/>
      <c r="C15" s="83" t="s">
        <v>141</v>
      </c>
      <c r="D15" s="83" t="s">
        <v>141</v>
      </c>
      <c r="E15" s="83" t="s">
        <v>141</v>
      </c>
      <c r="F15" s="83" t="s">
        <v>141</v>
      </c>
      <c r="G15" s="83" t="s">
        <v>141</v>
      </c>
      <c r="H15" s="83" t="s">
        <v>142</v>
      </c>
      <c r="I15" s="83" t="s">
        <v>142</v>
      </c>
      <c r="J15" s="83" t="s">
        <v>142</v>
      </c>
      <c r="K15" s="83" t="s">
        <v>142</v>
      </c>
      <c r="L15" s="83" t="s">
        <v>142</v>
      </c>
      <c r="M15" s="83" t="s">
        <v>142</v>
      </c>
      <c r="N15" s="83" t="s">
        <v>142</v>
      </c>
      <c r="O15" s="83" t="s">
        <v>142</v>
      </c>
      <c r="P15" s="83" t="s">
        <v>141</v>
      </c>
      <c r="Q15" s="83" t="s">
        <v>141</v>
      </c>
      <c r="R15" s="83" t="s">
        <v>141</v>
      </c>
      <c r="S15" s="83" t="s">
        <v>141</v>
      </c>
      <c r="T15" s="83" t="s">
        <v>141</v>
      </c>
      <c r="U15" s="84"/>
      <c r="V15" s="84"/>
      <c r="W15" s="84"/>
      <c r="X15" s="84"/>
      <c r="Y15" s="84"/>
      <c r="Z15" s="84"/>
      <c r="AA15" s="84"/>
      <c r="AB15" s="84"/>
    </row>
    <row r="16">
      <c r="C16" s="3">
        <v>20.0</v>
      </c>
      <c r="D16" s="3">
        <v>20.0</v>
      </c>
      <c r="E16" s="3">
        <v>20.0</v>
      </c>
      <c r="F16" s="3">
        <v>20.0</v>
      </c>
      <c r="G16" s="3">
        <v>20.0</v>
      </c>
      <c r="H16" s="3">
        <v>20.0</v>
      </c>
      <c r="I16" s="3">
        <v>20.0</v>
      </c>
      <c r="J16" s="3">
        <v>20.0</v>
      </c>
      <c r="K16" s="3">
        <v>20.0</v>
      </c>
      <c r="L16" s="3">
        <v>15.0</v>
      </c>
      <c r="M16" s="3">
        <v>15.0</v>
      </c>
      <c r="N16" s="3">
        <v>20.0</v>
      </c>
      <c r="O16" s="3">
        <v>20.0</v>
      </c>
      <c r="P16" s="3">
        <v>12.0</v>
      </c>
      <c r="Q16" s="3">
        <v>15.0</v>
      </c>
      <c r="R16" s="3">
        <v>15.0</v>
      </c>
      <c r="S16" s="3">
        <v>20.0</v>
      </c>
      <c r="T16" s="3">
        <v>20.0</v>
      </c>
    </row>
    <row r="17">
      <c r="C17" s="3">
        <v>20.0</v>
      </c>
      <c r="D17" s="3">
        <v>20.0</v>
      </c>
      <c r="E17" s="3">
        <v>20.0</v>
      </c>
      <c r="F17" s="3">
        <v>20.0</v>
      </c>
      <c r="G17" s="3">
        <v>20.0</v>
      </c>
      <c r="H17" s="3">
        <v>20.0</v>
      </c>
      <c r="I17" s="3">
        <v>20.0</v>
      </c>
      <c r="J17" s="3">
        <v>20.0</v>
      </c>
      <c r="K17" s="3">
        <v>20.0</v>
      </c>
      <c r="L17" s="3">
        <v>15.0</v>
      </c>
      <c r="M17" s="3">
        <v>15.0</v>
      </c>
      <c r="N17" s="3">
        <v>20.0</v>
      </c>
      <c r="O17" s="3">
        <v>20.0</v>
      </c>
      <c r="P17" s="3">
        <v>12.0</v>
      </c>
      <c r="Q17" s="3">
        <v>15.0</v>
      </c>
      <c r="R17" s="3">
        <v>15.0</v>
      </c>
      <c r="S17" s="3">
        <v>20.0</v>
      </c>
      <c r="T17" s="3">
        <v>20.0</v>
      </c>
    </row>
    <row r="18">
      <c r="C18" s="3">
        <v>20.0</v>
      </c>
      <c r="D18" s="3">
        <v>20.0</v>
      </c>
      <c r="E18" s="3">
        <v>20.0</v>
      </c>
      <c r="F18" s="3">
        <v>20.0</v>
      </c>
      <c r="G18" s="3">
        <v>20.0</v>
      </c>
      <c r="H18" s="3">
        <v>20.0</v>
      </c>
      <c r="I18" s="3">
        <v>20.0</v>
      </c>
      <c r="J18" s="3">
        <v>20.0</v>
      </c>
      <c r="K18" s="3">
        <v>20.0</v>
      </c>
      <c r="L18" s="3">
        <v>15.0</v>
      </c>
      <c r="M18" s="3">
        <v>15.0</v>
      </c>
      <c r="N18" s="3">
        <v>20.0</v>
      </c>
      <c r="O18" s="3">
        <v>20.0</v>
      </c>
      <c r="P18" s="3">
        <v>12.0</v>
      </c>
      <c r="Q18" s="3">
        <v>15.0</v>
      </c>
      <c r="R18" s="3">
        <v>15.0</v>
      </c>
      <c r="S18" s="3">
        <v>20.0</v>
      </c>
      <c r="T18" s="3">
        <v>20.0</v>
      </c>
    </row>
    <row r="19">
      <c r="A19" s="83" t="s">
        <v>143</v>
      </c>
      <c r="B19" s="84"/>
      <c r="C19" s="83" t="s">
        <v>144</v>
      </c>
      <c r="D19" s="83" t="s">
        <v>144</v>
      </c>
      <c r="E19" s="83" t="s">
        <v>144</v>
      </c>
      <c r="F19" s="84"/>
      <c r="G19" s="83" t="s">
        <v>144</v>
      </c>
      <c r="H19" s="83" t="s">
        <v>144</v>
      </c>
      <c r="I19" s="83" t="s">
        <v>144</v>
      </c>
      <c r="J19" s="83" t="s">
        <v>144</v>
      </c>
      <c r="K19" s="83" t="s">
        <v>144</v>
      </c>
      <c r="L19" s="84"/>
      <c r="M19" s="84"/>
      <c r="N19" s="84"/>
      <c r="O19" s="84"/>
      <c r="P19" s="84"/>
      <c r="Q19" s="84"/>
      <c r="R19" s="84"/>
      <c r="S19" s="84"/>
      <c r="T19" s="84"/>
      <c r="U19" s="84"/>
      <c r="V19" s="84"/>
      <c r="W19" s="84"/>
      <c r="X19" s="84"/>
      <c r="Y19" s="84"/>
      <c r="Z19" s="84"/>
      <c r="AA19" s="84"/>
      <c r="AB19" s="84"/>
    </row>
    <row r="20">
      <c r="C20" s="3">
        <v>10.0</v>
      </c>
      <c r="D20" s="3">
        <v>12.0</v>
      </c>
      <c r="E20" s="3">
        <v>15.0</v>
      </c>
      <c r="G20" s="3">
        <v>15.0</v>
      </c>
      <c r="H20" s="3">
        <v>20.0</v>
      </c>
      <c r="I20" s="3">
        <v>20.0</v>
      </c>
      <c r="J20" s="3">
        <v>20.0</v>
      </c>
      <c r="K20" s="3">
        <v>20.0</v>
      </c>
    </row>
    <row r="21">
      <c r="C21" s="3">
        <v>10.0</v>
      </c>
      <c r="D21" s="3">
        <v>12.0</v>
      </c>
      <c r="E21" s="3">
        <v>15.0</v>
      </c>
      <c r="G21" s="3">
        <v>15.0</v>
      </c>
      <c r="H21" s="3">
        <v>20.0</v>
      </c>
      <c r="I21" s="3">
        <v>20.0</v>
      </c>
      <c r="J21" s="3">
        <v>20.0</v>
      </c>
      <c r="K21" s="3">
        <v>20.0</v>
      </c>
    </row>
    <row r="22">
      <c r="C22" s="3">
        <v>10.0</v>
      </c>
      <c r="D22" s="3">
        <v>12.0</v>
      </c>
      <c r="E22" s="3">
        <v>15.0</v>
      </c>
      <c r="G22" s="3">
        <v>15.0</v>
      </c>
      <c r="H22" s="3">
        <v>20.0</v>
      </c>
      <c r="I22" s="3">
        <v>20.0</v>
      </c>
      <c r="J22" s="3">
        <v>20.0</v>
      </c>
      <c r="K22" s="3">
        <v>20.0</v>
      </c>
    </row>
    <row r="23">
      <c r="A23" s="83" t="s">
        <v>145</v>
      </c>
      <c r="B23" s="84"/>
      <c r="C23" s="83">
        <v>2.5</v>
      </c>
      <c r="D23" s="83">
        <v>3.0</v>
      </c>
      <c r="E23" s="83">
        <v>3.5</v>
      </c>
      <c r="F23" s="83">
        <v>2.5</v>
      </c>
      <c r="G23" s="83">
        <v>2.5</v>
      </c>
      <c r="H23" s="83">
        <v>3.0</v>
      </c>
      <c r="I23" s="83">
        <v>3.5</v>
      </c>
      <c r="J23" s="83">
        <v>5.0</v>
      </c>
      <c r="K23" s="83">
        <v>5.0</v>
      </c>
      <c r="L23" s="83">
        <v>5.0</v>
      </c>
      <c r="M23" s="83">
        <v>5.0</v>
      </c>
      <c r="N23" s="83">
        <v>5.0</v>
      </c>
      <c r="O23" s="83">
        <v>5.0</v>
      </c>
      <c r="P23" s="84"/>
      <c r="Q23" s="83">
        <v>2.5</v>
      </c>
      <c r="R23" s="83">
        <v>2.5</v>
      </c>
      <c r="S23" s="83">
        <v>2.5</v>
      </c>
      <c r="T23" s="83">
        <v>2.5</v>
      </c>
      <c r="U23" s="84"/>
      <c r="V23" s="84"/>
      <c r="W23" s="84"/>
      <c r="X23" s="84"/>
      <c r="Y23" s="84"/>
      <c r="Z23" s="84"/>
      <c r="AA23" s="84"/>
      <c r="AB23" s="84"/>
    </row>
    <row r="24">
      <c r="C24" s="3">
        <v>20.0</v>
      </c>
      <c r="D24" s="3">
        <v>20.0</v>
      </c>
      <c r="E24" s="3">
        <v>20.0</v>
      </c>
      <c r="F24" s="3">
        <v>15.0</v>
      </c>
      <c r="G24" s="3">
        <v>20.0</v>
      </c>
      <c r="H24" s="3">
        <v>20.0</v>
      </c>
      <c r="I24" s="3">
        <v>20.0</v>
      </c>
      <c r="J24" s="3">
        <v>12.0</v>
      </c>
      <c r="K24" s="3">
        <v>15.0</v>
      </c>
      <c r="L24" s="3">
        <v>12.0</v>
      </c>
      <c r="M24" s="3">
        <v>15.0</v>
      </c>
      <c r="N24" s="3">
        <v>15.0</v>
      </c>
      <c r="O24" s="3">
        <v>15.0</v>
      </c>
      <c r="Q24" s="3">
        <v>15.0</v>
      </c>
      <c r="R24" s="3">
        <v>15.0</v>
      </c>
      <c r="S24" s="3">
        <v>16.0</v>
      </c>
      <c r="T24" s="3">
        <v>17.0</v>
      </c>
    </row>
    <row r="25">
      <c r="C25" s="3">
        <v>20.0</v>
      </c>
      <c r="D25" s="3">
        <v>20.0</v>
      </c>
      <c r="E25" s="3">
        <v>20.0</v>
      </c>
      <c r="F25" s="3">
        <v>15.0</v>
      </c>
      <c r="G25" s="3">
        <v>20.0</v>
      </c>
      <c r="H25" s="3">
        <v>20.0</v>
      </c>
      <c r="I25" s="3">
        <v>20.0</v>
      </c>
      <c r="J25" s="3">
        <v>12.0</v>
      </c>
      <c r="K25" s="3">
        <v>15.0</v>
      </c>
      <c r="L25" s="3">
        <v>12.0</v>
      </c>
      <c r="M25" s="3">
        <v>15.0</v>
      </c>
      <c r="N25" s="3">
        <v>15.0</v>
      </c>
      <c r="Q25" s="3">
        <v>15.0</v>
      </c>
      <c r="R25" s="3">
        <v>15.0</v>
      </c>
      <c r="S25" s="3">
        <v>16.0</v>
      </c>
      <c r="T25" s="3">
        <v>17.0</v>
      </c>
    </row>
    <row r="26">
      <c r="C26" s="3">
        <v>20.0</v>
      </c>
      <c r="D26" s="3">
        <v>20.0</v>
      </c>
      <c r="E26" s="3">
        <v>20.0</v>
      </c>
      <c r="F26" s="3">
        <v>15.0</v>
      </c>
      <c r="G26" s="3">
        <v>20.0</v>
      </c>
      <c r="H26" s="3">
        <v>20.0</v>
      </c>
      <c r="I26" s="3">
        <v>20.0</v>
      </c>
      <c r="J26" s="3">
        <v>12.0</v>
      </c>
      <c r="K26" s="3">
        <v>15.0</v>
      </c>
      <c r="L26" s="3">
        <v>12.0</v>
      </c>
      <c r="M26" s="3">
        <v>15.0</v>
      </c>
      <c r="N26" s="3">
        <v>15.0</v>
      </c>
      <c r="Q26" s="3">
        <v>15.0</v>
      </c>
      <c r="R26" s="3">
        <v>15.0</v>
      </c>
      <c r="S26" s="3">
        <v>16.0</v>
      </c>
      <c r="T26" s="3">
        <v>17.0</v>
      </c>
    </row>
    <row r="27">
      <c r="A27" s="83" t="s">
        <v>146</v>
      </c>
      <c r="B27" s="84"/>
      <c r="C27" s="83">
        <v>2.5</v>
      </c>
      <c r="D27" s="83">
        <v>3.0</v>
      </c>
      <c r="E27" s="83">
        <v>3.5</v>
      </c>
      <c r="F27" s="83">
        <v>5.0</v>
      </c>
      <c r="G27" s="83">
        <v>6.0</v>
      </c>
      <c r="H27" s="83">
        <v>7.0</v>
      </c>
      <c r="I27" s="83">
        <v>8.0</v>
      </c>
      <c r="J27" s="83">
        <v>10.0</v>
      </c>
      <c r="K27" s="83">
        <v>10.0</v>
      </c>
      <c r="L27" s="84"/>
      <c r="M27" s="84"/>
      <c r="N27" s="84"/>
      <c r="O27" s="84"/>
      <c r="P27" s="84"/>
      <c r="Q27" s="83">
        <v>5.0</v>
      </c>
      <c r="R27" s="83">
        <v>5.0</v>
      </c>
      <c r="S27" s="84"/>
      <c r="T27" s="84"/>
      <c r="U27" s="84"/>
      <c r="V27" s="84"/>
      <c r="W27" s="84"/>
      <c r="X27" s="84"/>
      <c r="Y27" s="84"/>
      <c r="Z27" s="84"/>
      <c r="AA27" s="84"/>
      <c r="AB27" s="84"/>
    </row>
    <row r="28">
      <c r="C28" s="3">
        <v>20.0</v>
      </c>
      <c r="D28" s="3">
        <v>20.0</v>
      </c>
      <c r="E28" s="3">
        <v>20.0</v>
      </c>
      <c r="F28" s="3">
        <v>20.0</v>
      </c>
      <c r="G28" s="3">
        <v>20.0</v>
      </c>
      <c r="H28" s="3">
        <v>20.0</v>
      </c>
      <c r="I28" s="3">
        <v>20.0</v>
      </c>
      <c r="J28" s="3">
        <v>15.0</v>
      </c>
      <c r="K28" s="3">
        <v>20.0</v>
      </c>
      <c r="Q28" s="3">
        <v>15.0</v>
      </c>
      <c r="R28" s="3">
        <v>15.0</v>
      </c>
    </row>
    <row r="29">
      <c r="C29" s="3">
        <v>20.0</v>
      </c>
      <c r="D29" s="3">
        <v>20.0</v>
      </c>
      <c r="E29" s="3">
        <v>20.0</v>
      </c>
      <c r="F29" s="3">
        <v>20.0</v>
      </c>
      <c r="G29" s="3">
        <v>20.0</v>
      </c>
      <c r="H29" s="3">
        <v>20.0</v>
      </c>
      <c r="I29" s="3">
        <v>20.0</v>
      </c>
      <c r="J29" s="3">
        <v>15.0</v>
      </c>
      <c r="K29" s="3">
        <v>20.0</v>
      </c>
      <c r="Q29" s="3">
        <v>15.0</v>
      </c>
      <c r="R29" s="3">
        <v>15.0</v>
      </c>
    </row>
    <row r="30">
      <c r="C30" s="3">
        <v>20.0</v>
      </c>
      <c r="D30" s="3">
        <v>20.0</v>
      </c>
      <c r="E30" s="3">
        <v>20.0</v>
      </c>
      <c r="F30" s="3">
        <v>20.0</v>
      </c>
      <c r="G30" s="3">
        <v>20.0</v>
      </c>
      <c r="H30" s="3">
        <v>20.0</v>
      </c>
      <c r="I30" s="3">
        <v>20.0</v>
      </c>
      <c r="J30" s="3">
        <v>15.0</v>
      </c>
      <c r="K30" s="3">
        <v>20.0</v>
      </c>
      <c r="Q30" s="3">
        <v>15.0</v>
      </c>
      <c r="R30" s="3">
        <v>15.0</v>
      </c>
    </row>
    <row r="31">
      <c r="A31" s="83" t="s">
        <v>147</v>
      </c>
      <c r="B31" s="84"/>
      <c r="C31" s="83">
        <v>2.5</v>
      </c>
      <c r="D31" s="83">
        <v>3.0</v>
      </c>
      <c r="E31" s="83">
        <v>3.5</v>
      </c>
      <c r="F31" s="84"/>
      <c r="G31" s="83">
        <v>3.5</v>
      </c>
      <c r="H31" s="83">
        <v>4.0</v>
      </c>
      <c r="I31" s="83">
        <v>5.0</v>
      </c>
      <c r="J31" s="83">
        <v>5.0</v>
      </c>
      <c r="K31" s="83">
        <v>5.0</v>
      </c>
      <c r="L31" s="83">
        <v>5.0</v>
      </c>
      <c r="M31" s="83">
        <v>5.0</v>
      </c>
      <c r="N31" s="83">
        <v>5.0</v>
      </c>
      <c r="O31" s="83">
        <v>5.0</v>
      </c>
      <c r="P31" s="84"/>
      <c r="Q31" s="84"/>
      <c r="R31" s="84"/>
      <c r="S31" s="84"/>
      <c r="T31" s="83">
        <v>5.0</v>
      </c>
      <c r="U31" s="84"/>
      <c r="V31" s="84"/>
      <c r="W31" s="84"/>
      <c r="X31" s="84"/>
      <c r="Y31" s="84"/>
      <c r="Z31" s="84"/>
      <c r="AA31" s="84"/>
      <c r="AB31" s="84"/>
    </row>
    <row r="32">
      <c r="C32" s="3">
        <v>20.0</v>
      </c>
      <c r="D32" s="3">
        <v>15.0</v>
      </c>
      <c r="E32" s="3">
        <v>15.0</v>
      </c>
      <c r="G32" s="3">
        <v>20.0</v>
      </c>
      <c r="H32" s="3">
        <v>15.0</v>
      </c>
      <c r="I32" s="3">
        <v>12.0</v>
      </c>
      <c r="J32" s="3">
        <v>12.0</v>
      </c>
      <c r="K32" s="3">
        <v>12.0</v>
      </c>
      <c r="L32" s="3">
        <v>10.0</v>
      </c>
      <c r="M32" s="3">
        <v>11.0</v>
      </c>
      <c r="N32" s="3">
        <v>12.0</v>
      </c>
      <c r="O32" s="3">
        <v>13.0</v>
      </c>
      <c r="T32" s="3">
        <v>15.0</v>
      </c>
    </row>
    <row r="33">
      <c r="C33" s="3">
        <v>15.0</v>
      </c>
      <c r="D33" s="3">
        <v>15.0</v>
      </c>
      <c r="E33" s="3">
        <v>15.0</v>
      </c>
      <c r="G33" s="3">
        <v>20.0</v>
      </c>
      <c r="H33" s="3">
        <v>15.0</v>
      </c>
      <c r="I33" s="3">
        <v>12.0</v>
      </c>
      <c r="J33" s="3">
        <v>12.0</v>
      </c>
      <c r="K33" s="3">
        <v>12.0</v>
      </c>
      <c r="L33" s="3">
        <v>10.0</v>
      </c>
      <c r="M33" s="3">
        <v>11.0</v>
      </c>
      <c r="N33" s="3">
        <v>12.0</v>
      </c>
      <c r="O33" s="3">
        <v>13.0</v>
      </c>
      <c r="T33" s="3">
        <v>15.0</v>
      </c>
    </row>
    <row r="34">
      <c r="C34" s="3">
        <v>12.0</v>
      </c>
      <c r="D34" s="3">
        <v>15.0</v>
      </c>
      <c r="E34" s="3">
        <v>15.0</v>
      </c>
      <c r="G34" s="3">
        <v>20.0</v>
      </c>
      <c r="H34" s="3">
        <v>15.0</v>
      </c>
      <c r="I34" s="3">
        <v>12.0</v>
      </c>
      <c r="J34" s="3">
        <v>12.0</v>
      </c>
      <c r="K34" s="3">
        <v>12.0</v>
      </c>
      <c r="L34" s="3">
        <v>10.0</v>
      </c>
      <c r="M34" s="3">
        <v>11.0</v>
      </c>
      <c r="N34" s="3">
        <v>12.0</v>
      </c>
      <c r="O34" s="3">
        <v>13.0</v>
      </c>
      <c r="T34" s="3">
        <v>15.0</v>
      </c>
    </row>
    <row r="35">
      <c r="A35" s="83" t="s">
        <v>148</v>
      </c>
      <c r="B35" s="83">
        <v>4.6</v>
      </c>
      <c r="C35" s="83">
        <v>10.0</v>
      </c>
      <c r="D35" s="83">
        <v>11.0</v>
      </c>
      <c r="E35" s="83">
        <v>12.0</v>
      </c>
      <c r="F35" s="83">
        <v>13.0</v>
      </c>
      <c r="G35" s="83">
        <v>14.0</v>
      </c>
      <c r="H35" s="83">
        <v>15.0</v>
      </c>
      <c r="I35" s="83">
        <v>16.0</v>
      </c>
      <c r="J35" s="83">
        <v>17.0</v>
      </c>
      <c r="K35" s="83">
        <v>18.0</v>
      </c>
      <c r="L35" s="83">
        <v>18.0</v>
      </c>
      <c r="M35" s="83">
        <v>19.0</v>
      </c>
      <c r="N35" s="83">
        <v>19.0</v>
      </c>
      <c r="O35" s="84"/>
      <c r="P35" s="84"/>
      <c r="Q35" s="83">
        <v>14.0</v>
      </c>
      <c r="R35" s="83">
        <v>14.0</v>
      </c>
      <c r="S35" s="83">
        <v>14.0</v>
      </c>
      <c r="T35" s="83">
        <v>14.0</v>
      </c>
      <c r="U35" s="84"/>
      <c r="V35" s="84"/>
      <c r="W35" s="84"/>
      <c r="X35" s="84"/>
      <c r="Y35" s="84"/>
      <c r="Z35" s="84"/>
      <c r="AA35" s="84"/>
      <c r="AB35" s="84"/>
    </row>
    <row r="36">
      <c r="C36" s="3">
        <v>20.0</v>
      </c>
      <c r="D36" s="3">
        <v>20.0</v>
      </c>
      <c r="E36" s="3">
        <v>20.0</v>
      </c>
      <c r="F36" s="3">
        <v>18.0</v>
      </c>
      <c r="G36" s="3">
        <v>15.0</v>
      </c>
      <c r="H36" s="3">
        <v>15.0</v>
      </c>
      <c r="I36" s="3">
        <v>15.0</v>
      </c>
      <c r="J36" s="3">
        <v>15.0</v>
      </c>
      <c r="K36" s="3">
        <v>15.0</v>
      </c>
      <c r="L36" s="3">
        <v>10.0</v>
      </c>
      <c r="M36" s="3">
        <v>10.0</v>
      </c>
      <c r="N36" s="3">
        <v>11.0</v>
      </c>
      <c r="Q36" s="3">
        <v>12.0</v>
      </c>
      <c r="R36" s="3">
        <v>13.0</v>
      </c>
      <c r="S36" s="3">
        <v>14.0</v>
      </c>
      <c r="T36" s="3">
        <v>15.0</v>
      </c>
    </row>
    <row r="37">
      <c r="C37" s="3">
        <v>20.0</v>
      </c>
      <c r="D37" s="3">
        <v>20.0</v>
      </c>
      <c r="E37" s="3">
        <v>20.0</v>
      </c>
      <c r="F37" s="3">
        <v>18.0</v>
      </c>
      <c r="G37" s="3">
        <v>15.0</v>
      </c>
      <c r="H37" s="3">
        <v>15.0</v>
      </c>
      <c r="I37" s="3">
        <v>15.0</v>
      </c>
      <c r="J37" s="3">
        <v>15.0</v>
      </c>
      <c r="K37" s="3">
        <v>15.0</v>
      </c>
      <c r="L37" s="3">
        <v>12.0</v>
      </c>
      <c r="M37" s="3">
        <v>10.0</v>
      </c>
      <c r="N37" s="3">
        <v>11.0</v>
      </c>
      <c r="Q37" s="3">
        <v>12.0</v>
      </c>
      <c r="R37" s="3">
        <v>13.0</v>
      </c>
      <c r="S37" s="3">
        <v>14.0</v>
      </c>
      <c r="T37" s="3">
        <v>15.0</v>
      </c>
    </row>
    <row r="38">
      <c r="C38" s="3">
        <v>20.0</v>
      </c>
      <c r="D38" s="3">
        <v>20.0</v>
      </c>
      <c r="E38" s="3">
        <v>20.0</v>
      </c>
      <c r="F38" s="3">
        <v>18.0</v>
      </c>
      <c r="G38" s="3">
        <v>15.0</v>
      </c>
      <c r="H38" s="3">
        <v>15.0</v>
      </c>
      <c r="I38" s="3">
        <v>15.0</v>
      </c>
      <c r="J38" s="3">
        <v>15.0</v>
      </c>
      <c r="K38" s="3">
        <v>15.0</v>
      </c>
      <c r="L38" s="3">
        <v>12.0</v>
      </c>
      <c r="M38" s="3">
        <v>10.0</v>
      </c>
      <c r="N38" s="3">
        <v>11.0</v>
      </c>
      <c r="Q38" s="3">
        <v>12.0</v>
      </c>
      <c r="R38" s="3">
        <v>13.0</v>
      </c>
      <c r="S38" s="3">
        <v>14.0</v>
      </c>
      <c r="T38" s="3">
        <v>15.0</v>
      </c>
    </row>
    <row r="39">
      <c r="A39" s="83" t="s">
        <v>149</v>
      </c>
      <c r="B39" s="84"/>
      <c r="C39" s="83">
        <v>7.5</v>
      </c>
      <c r="D39" s="83">
        <v>8.0</v>
      </c>
      <c r="E39" s="83">
        <v>8.5</v>
      </c>
      <c r="F39" s="83">
        <v>9.0</v>
      </c>
      <c r="G39" s="83">
        <v>10.0</v>
      </c>
      <c r="H39" s="83">
        <v>11.0</v>
      </c>
      <c r="I39" s="83">
        <v>11.5</v>
      </c>
      <c r="J39" s="83">
        <v>12.0</v>
      </c>
      <c r="K39" s="83">
        <v>12.5</v>
      </c>
      <c r="L39" s="83">
        <v>12.5</v>
      </c>
      <c r="M39" s="83">
        <v>13.0</v>
      </c>
      <c r="N39" s="83">
        <v>13.0</v>
      </c>
      <c r="O39" s="83">
        <v>13.0</v>
      </c>
      <c r="P39" s="83">
        <v>13.0</v>
      </c>
      <c r="Q39" s="83">
        <v>10.0</v>
      </c>
      <c r="R39" s="83">
        <v>10.0</v>
      </c>
      <c r="S39" s="83">
        <v>10.0</v>
      </c>
      <c r="T39" s="83">
        <v>10.0</v>
      </c>
      <c r="U39" s="84"/>
      <c r="V39" s="84"/>
      <c r="W39" s="84"/>
      <c r="X39" s="84"/>
      <c r="Y39" s="84"/>
      <c r="Z39" s="84"/>
      <c r="AA39" s="84"/>
      <c r="AB39" s="84"/>
    </row>
    <row r="40">
      <c r="C40" s="3">
        <v>20.0</v>
      </c>
      <c r="D40" s="3">
        <v>20.0</v>
      </c>
      <c r="E40" s="3">
        <v>20.0</v>
      </c>
      <c r="F40" s="3">
        <v>18.0</v>
      </c>
      <c r="G40" s="3">
        <v>18.0</v>
      </c>
      <c r="H40" s="3">
        <v>15.0</v>
      </c>
      <c r="I40" s="3">
        <v>15.0</v>
      </c>
      <c r="J40" s="3">
        <v>15.0</v>
      </c>
      <c r="K40" s="3">
        <v>15.0</v>
      </c>
      <c r="L40" s="3">
        <v>12.0</v>
      </c>
      <c r="M40" s="3">
        <v>10.0</v>
      </c>
      <c r="N40" s="3">
        <v>11.0</v>
      </c>
      <c r="O40" s="3">
        <v>12.0</v>
      </c>
      <c r="P40" s="3">
        <v>10.0</v>
      </c>
      <c r="Q40" s="3">
        <v>12.0</v>
      </c>
      <c r="R40" s="3">
        <v>15.0</v>
      </c>
      <c r="S40" s="3">
        <v>15.0</v>
      </c>
      <c r="T40" s="3">
        <v>15.0</v>
      </c>
    </row>
    <row r="41">
      <c r="C41" s="3">
        <v>20.0</v>
      </c>
      <c r="D41" s="3">
        <v>20.0</v>
      </c>
      <c r="E41" s="3">
        <v>20.0</v>
      </c>
      <c r="F41" s="3">
        <v>18.0</v>
      </c>
      <c r="G41" s="3">
        <v>18.0</v>
      </c>
      <c r="H41" s="3">
        <v>15.0</v>
      </c>
      <c r="I41" s="3">
        <v>15.0</v>
      </c>
      <c r="J41" s="3">
        <v>15.0</v>
      </c>
      <c r="K41" s="3">
        <v>15.0</v>
      </c>
      <c r="L41" s="3">
        <v>12.0</v>
      </c>
      <c r="M41" s="3">
        <v>10.0</v>
      </c>
      <c r="N41" s="3">
        <v>11.0</v>
      </c>
      <c r="O41" s="3">
        <v>12.0</v>
      </c>
      <c r="P41" s="3">
        <v>10.0</v>
      </c>
      <c r="Q41" s="3">
        <v>12.0</v>
      </c>
      <c r="R41" s="3">
        <v>15.0</v>
      </c>
      <c r="S41" s="3">
        <v>15.0</v>
      </c>
      <c r="T41" s="3">
        <v>15.0</v>
      </c>
    </row>
    <row r="42">
      <c r="C42" s="3">
        <v>20.0</v>
      </c>
      <c r="D42" s="3">
        <v>20.0</v>
      </c>
      <c r="E42" s="3">
        <v>18.0</v>
      </c>
      <c r="F42" s="3">
        <v>18.0</v>
      </c>
      <c r="G42" s="3">
        <v>18.0</v>
      </c>
      <c r="H42" s="3">
        <v>15.0</v>
      </c>
      <c r="I42" s="3">
        <v>15.0</v>
      </c>
      <c r="J42" s="3">
        <v>15.0</v>
      </c>
      <c r="K42" s="3">
        <v>15.0</v>
      </c>
      <c r="L42" s="3">
        <v>12.0</v>
      </c>
      <c r="M42" s="3">
        <v>10.0</v>
      </c>
      <c r="N42" s="3">
        <v>11.0</v>
      </c>
      <c r="O42" s="3">
        <v>12.0</v>
      </c>
      <c r="P42" s="3">
        <v>12.0</v>
      </c>
      <c r="Q42" s="3">
        <v>12.0</v>
      </c>
      <c r="R42" s="3">
        <v>15.0</v>
      </c>
      <c r="S42" s="3">
        <v>15.0</v>
      </c>
      <c r="T42" s="3">
        <v>15.0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4.25"/>
    <col customWidth="1" min="3" max="10" width="5.13"/>
    <col customWidth="1" min="11" max="12" width="7.13"/>
    <col customWidth="1" min="13" max="13" width="5.13"/>
    <col customWidth="1" min="14" max="16" width="7.13"/>
    <col customWidth="1" min="17" max="17" width="5.13"/>
  </cols>
  <sheetData>
    <row r="1" ht="12.0" customHeight="1">
      <c r="A1" s="85"/>
      <c r="B1" s="85"/>
      <c r="C1" s="86">
        <v>45740.0</v>
      </c>
      <c r="D1" s="86">
        <v>45742.0</v>
      </c>
      <c r="E1" s="86">
        <v>45748.0</v>
      </c>
      <c r="F1" s="86">
        <v>45750.0</v>
      </c>
      <c r="G1" s="86">
        <v>45752.0</v>
      </c>
      <c r="H1" s="86">
        <v>45754.0</v>
      </c>
      <c r="I1" s="86">
        <v>45762.0</v>
      </c>
      <c r="J1" s="86">
        <v>45765.0</v>
      </c>
      <c r="K1" s="86">
        <v>45767.0</v>
      </c>
      <c r="L1" s="86">
        <v>45769.0</v>
      </c>
      <c r="M1" s="86">
        <v>45771.0</v>
      </c>
      <c r="N1" s="86">
        <v>45773.0</v>
      </c>
      <c r="O1" s="86">
        <v>45775.0</v>
      </c>
      <c r="P1" s="86">
        <v>45777.0</v>
      </c>
      <c r="Q1" s="86">
        <v>45779.0</v>
      </c>
      <c r="R1" s="86">
        <v>45781.0</v>
      </c>
      <c r="S1" s="86">
        <v>45789.0</v>
      </c>
      <c r="T1" s="86">
        <v>45797.0</v>
      </c>
      <c r="U1" s="86">
        <v>45800.0</v>
      </c>
      <c r="V1" s="86">
        <v>45803.0</v>
      </c>
      <c r="W1" s="86">
        <v>45808.0</v>
      </c>
      <c r="X1" s="85"/>
      <c r="Y1" s="85"/>
      <c r="Z1" s="85"/>
    </row>
    <row r="2" ht="12.0" customHeight="1">
      <c r="A2" s="85"/>
      <c r="B2" s="85"/>
      <c r="C2" s="85"/>
      <c r="D2" s="85"/>
      <c r="E2" s="85"/>
      <c r="F2" s="85"/>
      <c r="G2" s="85"/>
      <c r="H2" s="85"/>
      <c r="I2" s="85"/>
      <c r="J2" s="85"/>
      <c r="K2" s="85"/>
      <c r="L2" s="85"/>
      <c r="M2" s="85"/>
      <c r="N2" s="85"/>
      <c r="O2" s="85"/>
      <c r="P2" s="85"/>
      <c r="Q2" s="85"/>
      <c r="R2" s="87" t="s">
        <v>150</v>
      </c>
      <c r="S2" s="85"/>
      <c r="T2" s="87" t="s">
        <v>151</v>
      </c>
      <c r="U2" s="87" t="s">
        <v>152</v>
      </c>
      <c r="V2" s="85"/>
      <c r="W2" s="85"/>
      <c r="X2" s="85"/>
      <c r="Y2" s="85"/>
      <c r="Z2" s="85"/>
    </row>
    <row r="3" ht="12.0" customHeight="1">
      <c r="A3" s="88" t="s">
        <v>139</v>
      </c>
      <c r="B3" s="88">
        <v>8.0</v>
      </c>
      <c r="C3" s="89"/>
      <c r="D3" s="89"/>
      <c r="E3" s="88">
        <v>30.0</v>
      </c>
      <c r="F3" s="88">
        <v>32.0</v>
      </c>
      <c r="G3" s="88">
        <v>34.0</v>
      </c>
      <c r="H3" s="88">
        <v>35.0</v>
      </c>
      <c r="I3" s="88">
        <v>36.0</v>
      </c>
      <c r="J3" s="88">
        <v>37.0</v>
      </c>
      <c r="K3" s="88">
        <v>38.0</v>
      </c>
      <c r="L3" s="88">
        <v>39.0</v>
      </c>
      <c r="M3" s="88">
        <v>40.0</v>
      </c>
      <c r="N3" s="88">
        <v>41.0</v>
      </c>
      <c r="O3" s="88">
        <v>42.0</v>
      </c>
      <c r="P3" s="88">
        <v>43.0</v>
      </c>
      <c r="Q3" s="88">
        <v>44.0</v>
      </c>
      <c r="R3" s="88">
        <v>45.0</v>
      </c>
      <c r="S3" s="88">
        <v>46.0</v>
      </c>
      <c r="T3" s="88">
        <v>47.0</v>
      </c>
      <c r="U3" s="88">
        <v>48.0</v>
      </c>
      <c r="V3" s="88">
        <v>49.0</v>
      </c>
      <c r="W3" s="88">
        <v>50.0</v>
      </c>
      <c r="X3" s="89"/>
      <c r="Y3" s="89"/>
      <c r="Z3" s="89"/>
    </row>
    <row r="4" ht="12.0" customHeight="1">
      <c r="A4" s="85"/>
      <c r="B4" s="85"/>
      <c r="C4" s="85"/>
      <c r="D4" s="85"/>
      <c r="E4" s="87">
        <v>20.0</v>
      </c>
      <c r="F4" s="87">
        <v>20.0</v>
      </c>
      <c r="G4" s="87">
        <v>20.0</v>
      </c>
      <c r="H4" s="87">
        <v>15.0</v>
      </c>
      <c r="I4" s="87">
        <v>15.0</v>
      </c>
      <c r="J4" s="87">
        <v>15.0</v>
      </c>
      <c r="K4" s="87">
        <v>15.0</v>
      </c>
      <c r="L4" s="87">
        <v>15.0</v>
      </c>
      <c r="M4" s="87">
        <v>15.0</v>
      </c>
      <c r="N4" s="87">
        <v>15.0</v>
      </c>
      <c r="O4" s="87">
        <v>15.0</v>
      </c>
      <c r="P4" s="87">
        <v>12.0</v>
      </c>
      <c r="Q4" s="87">
        <v>12.0</v>
      </c>
      <c r="R4" s="87">
        <v>12.0</v>
      </c>
      <c r="S4" s="87">
        <v>12.0</v>
      </c>
      <c r="T4" s="87">
        <v>12.0</v>
      </c>
      <c r="U4" s="87">
        <v>12.0</v>
      </c>
      <c r="V4" s="87">
        <v>12.0</v>
      </c>
      <c r="W4" s="87">
        <v>12.0</v>
      </c>
      <c r="X4" s="85"/>
      <c r="Y4" s="85"/>
      <c r="Z4" s="85"/>
    </row>
    <row r="5" ht="12.0" customHeight="1">
      <c r="A5" s="85"/>
      <c r="B5" s="85"/>
      <c r="C5" s="85"/>
      <c r="D5" s="85"/>
      <c r="E5" s="87">
        <v>20.0</v>
      </c>
      <c r="F5" s="87">
        <v>20.0</v>
      </c>
      <c r="G5" s="87">
        <v>20.0</v>
      </c>
      <c r="H5" s="87">
        <v>15.0</v>
      </c>
      <c r="I5" s="87">
        <v>15.0</v>
      </c>
      <c r="J5" s="87">
        <v>15.0</v>
      </c>
      <c r="K5" s="87">
        <v>15.0</v>
      </c>
      <c r="L5" s="87">
        <v>15.0</v>
      </c>
      <c r="M5" s="87">
        <v>15.0</v>
      </c>
      <c r="N5" s="87">
        <v>15.0</v>
      </c>
      <c r="O5" s="87">
        <v>15.0</v>
      </c>
      <c r="P5" s="87">
        <v>12.0</v>
      </c>
      <c r="Q5" s="87">
        <v>12.0</v>
      </c>
      <c r="R5" s="87">
        <v>12.0</v>
      </c>
      <c r="S5" s="87">
        <v>12.0</v>
      </c>
      <c r="T5" s="87">
        <v>12.0</v>
      </c>
      <c r="U5" s="87">
        <v>12.0</v>
      </c>
      <c r="V5" s="87">
        <v>12.0</v>
      </c>
      <c r="W5" s="87"/>
      <c r="X5" s="85"/>
      <c r="Y5" s="85"/>
      <c r="Z5" s="85"/>
    </row>
    <row r="6" ht="12.0" customHeight="1">
      <c r="A6" s="85"/>
      <c r="B6" s="85"/>
      <c r="C6" s="85"/>
      <c r="D6" s="85"/>
      <c r="E6" s="87">
        <v>20.0</v>
      </c>
      <c r="F6" s="87">
        <v>20.0</v>
      </c>
      <c r="G6" s="87">
        <v>20.0</v>
      </c>
      <c r="H6" s="87">
        <v>15.0</v>
      </c>
      <c r="I6" s="87">
        <v>15.0</v>
      </c>
      <c r="J6" s="87">
        <v>15.0</v>
      </c>
      <c r="K6" s="87">
        <v>15.0</v>
      </c>
      <c r="L6" s="87">
        <v>15.0</v>
      </c>
      <c r="M6" s="87">
        <v>15.0</v>
      </c>
      <c r="N6" s="87">
        <v>15.0</v>
      </c>
      <c r="O6" s="87">
        <v>15.0</v>
      </c>
      <c r="P6" s="87">
        <v>12.0</v>
      </c>
      <c r="Q6" s="87">
        <v>12.0</v>
      </c>
      <c r="R6" s="87">
        <v>12.0</v>
      </c>
      <c r="S6" s="87">
        <v>12.0</v>
      </c>
      <c r="T6" s="87">
        <v>12.0</v>
      </c>
      <c r="U6" s="87">
        <v>12.0</v>
      </c>
      <c r="V6" s="87">
        <v>12.0</v>
      </c>
      <c r="W6" s="87"/>
      <c r="X6" s="85"/>
      <c r="Y6" s="85"/>
      <c r="Z6" s="85"/>
    </row>
    <row r="7" ht="12.0" customHeight="1">
      <c r="A7" s="88" t="s">
        <v>153</v>
      </c>
      <c r="B7" s="88">
        <v>4.6</v>
      </c>
      <c r="C7" s="89"/>
      <c r="D7" s="89"/>
      <c r="E7" s="88">
        <v>10.0</v>
      </c>
      <c r="F7" s="88">
        <v>10.5</v>
      </c>
      <c r="G7" s="88">
        <v>11.0</v>
      </c>
      <c r="H7" s="88">
        <v>11.5</v>
      </c>
      <c r="I7" s="88">
        <v>12.0</v>
      </c>
      <c r="J7" s="88">
        <v>12.5</v>
      </c>
      <c r="K7" s="88">
        <v>13.0</v>
      </c>
      <c r="L7" s="88">
        <v>13.5</v>
      </c>
      <c r="M7" s="88">
        <v>14.0</v>
      </c>
      <c r="N7" s="88">
        <v>14.0</v>
      </c>
      <c r="O7" s="88">
        <v>14.0</v>
      </c>
      <c r="P7" s="88">
        <v>14.0</v>
      </c>
      <c r="Q7" s="88">
        <v>14.5</v>
      </c>
      <c r="R7" s="88">
        <v>15.0</v>
      </c>
      <c r="S7" s="88">
        <v>15.0</v>
      </c>
      <c r="T7" s="88">
        <v>15.0</v>
      </c>
      <c r="U7" s="88">
        <v>15.0</v>
      </c>
      <c r="V7" s="88">
        <v>15.0</v>
      </c>
      <c r="W7" s="88">
        <v>15.0</v>
      </c>
      <c r="X7" s="89"/>
      <c r="Y7" s="89"/>
      <c r="Z7" s="89"/>
    </row>
    <row r="8" ht="12.0" customHeight="1">
      <c r="A8" s="85"/>
      <c r="B8" s="85"/>
      <c r="C8" s="85"/>
      <c r="D8" s="85"/>
      <c r="E8" s="87">
        <v>12.0</v>
      </c>
      <c r="F8" s="87">
        <v>15.0</v>
      </c>
      <c r="G8" s="87">
        <v>15.0</v>
      </c>
      <c r="H8" s="87">
        <v>12.0</v>
      </c>
      <c r="I8" s="87">
        <v>15.0</v>
      </c>
      <c r="J8" s="87">
        <v>15.0</v>
      </c>
      <c r="K8" s="87">
        <v>15.0</v>
      </c>
      <c r="L8" s="87">
        <v>15.0</v>
      </c>
      <c r="M8" s="87">
        <v>15.0</v>
      </c>
      <c r="N8" s="87">
        <v>15.0</v>
      </c>
      <c r="O8" s="87">
        <v>15.0</v>
      </c>
      <c r="P8" s="87">
        <v>15.0</v>
      </c>
      <c r="Q8" s="87">
        <v>12.0</v>
      </c>
      <c r="R8" s="87">
        <v>12.0</v>
      </c>
      <c r="S8" s="87">
        <v>12.0</v>
      </c>
      <c r="T8" s="87">
        <v>12.0</v>
      </c>
      <c r="U8" s="87">
        <v>12.0</v>
      </c>
      <c r="V8" s="87">
        <v>12.0</v>
      </c>
      <c r="W8" s="87">
        <v>12.0</v>
      </c>
      <c r="X8" s="85"/>
      <c r="Y8" s="85"/>
      <c r="Z8" s="85"/>
    </row>
    <row r="9" ht="12.0" customHeight="1">
      <c r="A9" s="85"/>
      <c r="B9" s="85"/>
      <c r="C9" s="85"/>
      <c r="D9" s="85"/>
      <c r="E9" s="87">
        <v>12.0</v>
      </c>
      <c r="F9" s="87">
        <v>15.0</v>
      </c>
      <c r="G9" s="87">
        <v>15.0</v>
      </c>
      <c r="H9" s="87">
        <v>12.0</v>
      </c>
      <c r="I9" s="87">
        <v>15.0</v>
      </c>
      <c r="J9" s="87">
        <v>15.0</v>
      </c>
      <c r="K9" s="87">
        <v>15.0</v>
      </c>
      <c r="L9" s="87">
        <v>15.0</v>
      </c>
      <c r="M9" s="87">
        <v>15.0</v>
      </c>
      <c r="N9" s="87">
        <v>15.0</v>
      </c>
      <c r="O9" s="87">
        <v>15.0</v>
      </c>
      <c r="P9" s="87">
        <v>15.0</v>
      </c>
      <c r="Q9" s="87">
        <v>12.0</v>
      </c>
      <c r="R9" s="87">
        <v>12.0</v>
      </c>
      <c r="S9" s="87">
        <v>12.0</v>
      </c>
      <c r="T9" s="87">
        <v>12.0</v>
      </c>
      <c r="U9" s="87">
        <v>12.0</v>
      </c>
      <c r="V9" s="87">
        <v>12.0</v>
      </c>
      <c r="W9" s="85"/>
      <c r="X9" s="85"/>
      <c r="Y9" s="85"/>
      <c r="Z9" s="85"/>
    </row>
    <row r="10" ht="12.0" customHeight="1">
      <c r="A10" s="85"/>
      <c r="B10" s="85"/>
      <c r="C10" s="85"/>
      <c r="D10" s="85"/>
      <c r="E10" s="87">
        <v>12.0</v>
      </c>
      <c r="F10" s="87">
        <v>15.0</v>
      </c>
      <c r="G10" s="87">
        <v>15.0</v>
      </c>
      <c r="H10" s="87">
        <v>12.0</v>
      </c>
      <c r="I10" s="87">
        <v>15.0</v>
      </c>
      <c r="J10" s="87">
        <v>15.0</v>
      </c>
      <c r="K10" s="87">
        <v>15.0</v>
      </c>
      <c r="L10" s="87">
        <v>15.0</v>
      </c>
      <c r="M10" s="87">
        <v>15.0</v>
      </c>
      <c r="N10" s="87">
        <v>15.0</v>
      </c>
      <c r="O10" s="87">
        <v>15.0</v>
      </c>
      <c r="P10" s="87">
        <v>15.0</v>
      </c>
      <c r="Q10" s="87">
        <v>12.0</v>
      </c>
      <c r="R10" s="87">
        <v>12.0</v>
      </c>
      <c r="S10" s="87">
        <v>12.0</v>
      </c>
      <c r="T10" s="87">
        <v>12.0</v>
      </c>
      <c r="U10" s="87">
        <v>12.0</v>
      </c>
      <c r="V10" s="87">
        <v>12.0</v>
      </c>
      <c r="W10" s="85"/>
      <c r="X10" s="85"/>
      <c r="Y10" s="85"/>
      <c r="Z10" s="85"/>
    </row>
    <row r="11" ht="12.0" customHeight="1">
      <c r="A11" s="88" t="s">
        <v>140</v>
      </c>
      <c r="B11" s="88"/>
      <c r="C11" s="88"/>
      <c r="D11" s="88"/>
      <c r="E11" s="88"/>
      <c r="F11" s="88"/>
      <c r="G11" s="88"/>
      <c r="H11" s="88"/>
      <c r="I11" s="88"/>
      <c r="J11" s="88" t="s">
        <v>141</v>
      </c>
      <c r="K11" s="88" t="s">
        <v>142</v>
      </c>
      <c r="L11" s="88" t="s">
        <v>142</v>
      </c>
      <c r="M11" s="89"/>
      <c r="N11" s="88" t="s">
        <v>142</v>
      </c>
      <c r="O11" s="88" t="s">
        <v>142</v>
      </c>
      <c r="P11" s="88" t="s">
        <v>142</v>
      </c>
      <c r="Q11" s="88" t="s">
        <v>142</v>
      </c>
      <c r="R11" s="88" t="s">
        <v>142</v>
      </c>
      <c r="S11" s="88" t="s">
        <v>142</v>
      </c>
      <c r="T11" s="88" t="s">
        <v>142</v>
      </c>
      <c r="U11" s="88" t="s">
        <v>142</v>
      </c>
      <c r="V11" s="88" t="s">
        <v>142</v>
      </c>
      <c r="W11" s="88" t="s">
        <v>142</v>
      </c>
      <c r="X11" s="89"/>
      <c r="Y11" s="89"/>
      <c r="Z11" s="89"/>
    </row>
    <row r="12" ht="12.0" customHeight="1">
      <c r="A12" s="90"/>
      <c r="B12" s="90"/>
      <c r="C12" s="90"/>
      <c r="D12" s="90"/>
      <c r="E12" s="90"/>
      <c r="F12" s="90"/>
      <c r="G12" s="90"/>
      <c r="H12" s="90"/>
      <c r="I12" s="90"/>
      <c r="J12" s="90">
        <v>20.0</v>
      </c>
      <c r="K12" s="90">
        <v>12.0</v>
      </c>
      <c r="L12" s="90">
        <v>15.0</v>
      </c>
      <c r="M12" s="91"/>
      <c r="N12" s="90">
        <v>15.0</v>
      </c>
      <c r="O12" s="90">
        <v>15.0</v>
      </c>
      <c r="P12" s="90">
        <v>15.0</v>
      </c>
      <c r="Q12" s="90">
        <v>15.0</v>
      </c>
      <c r="R12" s="90">
        <v>15.0</v>
      </c>
      <c r="S12" s="90">
        <v>15.0</v>
      </c>
      <c r="T12" s="90">
        <v>10.0</v>
      </c>
      <c r="U12" s="90">
        <v>15.0</v>
      </c>
      <c r="V12" s="90">
        <v>12.0</v>
      </c>
      <c r="W12" s="91"/>
      <c r="X12" s="91"/>
      <c r="Y12" s="91"/>
      <c r="Z12" s="91"/>
    </row>
    <row r="13" ht="12.0" customHeight="1">
      <c r="A13" s="90"/>
      <c r="B13" s="90"/>
      <c r="C13" s="90"/>
      <c r="D13" s="90"/>
      <c r="E13" s="90"/>
      <c r="F13" s="90"/>
      <c r="G13" s="90"/>
      <c r="H13" s="90"/>
      <c r="I13" s="90"/>
      <c r="J13" s="90">
        <v>20.0</v>
      </c>
      <c r="K13" s="90">
        <v>12.0</v>
      </c>
      <c r="L13" s="90">
        <v>15.0</v>
      </c>
      <c r="M13" s="91"/>
      <c r="N13" s="90">
        <v>15.0</v>
      </c>
      <c r="O13" s="90">
        <v>15.0</v>
      </c>
      <c r="P13" s="90">
        <v>15.0</v>
      </c>
      <c r="Q13" s="90">
        <v>15.0</v>
      </c>
      <c r="R13" s="90">
        <v>15.0</v>
      </c>
      <c r="S13" s="90">
        <v>15.0</v>
      </c>
      <c r="T13" s="90">
        <v>10.0</v>
      </c>
      <c r="U13" s="90">
        <v>15.0</v>
      </c>
      <c r="V13" s="90">
        <v>12.0</v>
      </c>
      <c r="W13" s="91"/>
      <c r="X13" s="91"/>
      <c r="Y13" s="91"/>
      <c r="Z13" s="91"/>
    </row>
    <row r="14" ht="12.0" customHeight="1">
      <c r="A14" s="90"/>
      <c r="B14" s="90"/>
      <c r="C14" s="90"/>
      <c r="D14" s="90"/>
      <c r="E14" s="90"/>
      <c r="F14" s="90"/>
      <c r="G14" s="90"/>
      <c r="H14" s="90"/>
      <c r="I14" s="90"/>
      <c r="J14" s="90">
        <v>20.0</v>
      </c>
      <c r="K14" s="90">
        <v>12.0</v>
      </c>
      <c r="L14" s="90">
        <v>15.0</v>
      </c>
      <c r="M14" s="91"/>
      <c r="N14" s="90">
        <v>15.0</v>
      </c>
      <c r="O14" s="90">
        <v>15.0</v>
      </c>
      <c r="P14" s="90">
        <v>15.0</v>
      </c>
      <c r="Q14" s="90">
        <v>15.0</v>
      </c>
      <c r="R14" s="90">
        <v>15.0</v>
      </c>
      <c r="S14" s="90">
        <v>15.0</v>
      </c>
      <c r="T14" s="90">
        <v>10.0</v>
      </c>
      <c r="U14" s="90">
        <v>15.0</v>
      </c>
      <c r="V14" s="90">
        <v>12.0</v>
      </c>
      <c r="W14" s="91"/>
      <c r="X14" s="91"/>
      <c r="Y14" s="91"/>
      <c r="Z14" s="91"/>
    </row>
    <row r="15" ht="12.0" customHeight="1">
      <c r="A15" s="88" t="s">
        <v>49</v>
      </c>
      <c r="B15" s="88">
        <v>8.0</v>
      </c>
      <c r="C15" s="88">
        <v>20.0</v>
      </c>
      <c r="D15" s="88">
        <v>21.0</v>
      </c>
      <c r="E15" s="88">
        <v>22.0</v>
      </c>
      <c r="F15" s="88">
        <v>23.0</v>
      </c>
      <c r="G15" s="88">
        <v>24.0</v>
      </c>
      <c r="H15" s="88">
        <v>25.0</v>
      </c>
      <c r="I15" s="88">
        <v>26.0</v>
      </c>
      <c r="J15" s="88">
        <v>27.0</v>
      </c>
      <c r="K15" s="88">
        <v>28.0</v>
      </c>
      <c r="L15" s="88">
        <v>29.0</v>
      </c>
      <c r="M15" s="88">
        <v>30.0</v>
      </c>
      <c r="N15" s="88">
        <v>30.0</v>
      </c>
      <c r="O15" s="88">
        <v>30.0</v>
      </c>
      <c r="P15" s="88">
        <v>30.0</v>
      </c>
      <c r="Q15" s="88">
        <v>30.0</v>
      </c>
      <c r="R15" s="88">
        <v>34.0</v>
      </c>
      <c r="S15" s="88">
        <v>35.0</v>
      </c>
      <c r="T15" s="88">
        <v>36.0</v>
      </c>
      <c r="U15" s="88"/>
      <c r="V15" s="88">
        <v>30.0</v>
      </c>
      <c r="W15" s="88">
        <v>31.0</v>
      </c>
      <c r="X15" s="88">
        <v>31.0</v>
      </c>
      <c r="Y15" s="89"/>
      <c r="Z15" s="89"/>
    </row>
    <row r="16" ht="12.0" customHeight="1">
      <c r="A16" s="85"/>
      <c r="B16" s="85"/>
      <c r="C16" s="87">
        <v>10.0</v>
      </c>
      <c r="D16" s="87">
        <v>10.0</v>
      </c>
      <c r="E16" s="87">
        <v>10.0</v>
      </c>
      <c r="F16" s="87">
        <v>10.0</v>
      </c>
      <c r="G16" s="87">
        <v>10.0</v>
      </c>
      <c r="H16" s="87">
        <v>10.0</v>
      </c>
      <c r="I16" s="87">
        <v>10.0</v>
      </c>
      <c r="J16" s="87">
        <v>10.0</v>
      </c>
      <c r="K16" s="87">
        <v>10.0</v>
      </c>
      <c r="L16" s="87">
        <v>10.0</v>
      </c>
      <c r="M16" s="87">
        <v>10.0</v>
      </c>
      <c r="N16" s="87">
        <v>11.0</v>
      </c>
      <c r="O16" s="87">
        <v>12.0</v>
      </c>
      <c r="P16" s="87">
        <v>13.0</v>
      </c>
      <c r="Q16" s="87">
        <v>14.0</v>
      </c>
      <c r="R16" s="87">
        <v>15.0</v>
      </c>
      <c r="S16" s="87">
        <v>12.0</v>
      </c>
      <c r="T16" s="92">
        <v>12.0</v>
      </c>
      <c r="U16" s="87"/>
      <c r="V16" s="87">
        <v>12.0</v>
      </c>
      <c r="W16" s="87">
        <v>10.0</v>
      </c>
      <c r="X16" s="87">
        <v>12.0</v>
      </c>
      <c r="Y16" s="85"/>
      <c r="Z16" s="85"/>
    </row>
    <row r="17" ht="12.0" customHeight="1">
      <c r="A17" s="85"/>
      <c r="B17" s="85"/>
      <c r="C17" s="87">
        <v>10.0</v>
      </c>
      <c r="D17" s="87">
        <v>10.0</v>
      </c>
      <c r="E17" s="87">
        <v>10.0</v>
      </c>
      <c r="F17" s="87">
        <v>10.0</v>
      </c>
      <c r="G17" s="87">
        <v>10.0</v>
      </c>
      <c r="H17" s="87">
        <v>10.0</v>
      </c>
      <c r="I17" s="87">
        <v>10.0</v>
      </c>
      <c r="J17" s="87">
        <v>10.0</v>
      </c>
      <c r="K17" s="87">
        <v>10.0</v>
      </c>
      <c r="L17" s="87">
        <v>10.0</v>
      </c>
      <c r="M17" s="87">
        <v>10.0</v>
      </c>
      <c r="N17" s="87">
        <v>11.0</v>
      </c>
      <c r="O17" s="87">
        <v>12.0</v>
      </c>
      <c r="P17" s="87">
        <v>13.0</v>
      </c>
      <c r="Q17" s="87">
        <v>14.0</v>
      </c>
      <c r="R17" s="87">
        <v>15.0</v>
      </c>
      <c r="S17" s="87">
        <v>12.0</v>
      </c>
      <c r="T17" s="87" t="s">
        <v>10</v>
      </c>
      <c r="U17" s="85"/>
      <c r="V17" s="87">
        <v>12.0</v>
      </c>
      <c r="W17" s="85"/>
      <c r="X17" s="85"/>
      <c r="Y17" s="85"/>
      <c r="Z17" s="85"/>
    </row>
    <row r="18" ht="12.0" customHeight="1">
      <c r="A18" s="85"/>
      <c r="B18" s="85"/>
      <c r="C18" s="87">
        <v>10.0</v>
      </c>
      <c r="D18" s="87">
        <v>10.0</v>
      </c>
      <c r="E18" s="87">
        <v>10.0</v>
      </c>
      <c r="F18" s="87">
        <v>10.0</v>
      </c>
      <c r="G18" s="87">
        <v>10.0</v>
      </c>
      <c r="H18" s="87">
        <v>10.0</v>
      </c>
      <c r="I18" s="87">
        <v>10.0</v>
      </c>
      <c r="J18" s="87">
        <v>10.0</v>
      </c>
      <c r="K18" s="87">
        <v>10.0</v>
      </c>
      <c r="L18" s="87">
        <v>10.0</v>
      </c>
      <c r="M18" s="87">
        <v>10.0</v>
      </c>
      <c r="N18" s="87">
        <v>11.0</v>
      </c>
      <c r="O18" s="87">
        <v>12.0</v>
      </c>
      <c r="P18" s="87">
        <v>13.0</v>
      </c>
      <c r="Q18" s="87">
        <v>14.0</v>
      </c>
      <c r="R18" s="87">
        <v>15.0</v>
      </c>
      <c r="S18" s="87">
        <v>12.0</v>
      </c>
      <c r="T18" s="87" t="s">
        <v>10</v>
      </c>
      <c r="U18" s="85"/>
      <c r="V18" s="87">
        <v>12.0</v>
      </c>
      <c r="W18" s="85"/>
      <c r="X18" s="85"/>
      <c r="Y18" s="85"/>
      <c r="Z18" s="85"/>
    </row>
    <row r="19" ht="12.0" customHeight="1">
      <c r="A19" s="88" t="s">
        <v>154</v>
      </c>
      <c r="B19" s="89"/>
      <c r="C19" s="88">
        <v>5.0</v>
      </c>
      <c r="D19" s="88">
        <v>5.0</v>
      </c>
      <c r="E19" s="88">
        <v>5.0</v>
      </c>
      <c r="F19" s="88">
        <v>5.0</v>
      </c>
      <c r="G19" s="88">
        <v>5.0</v>
      </c>
      <c r="H19" s="88">
        <v>5.0</v>
      </c>
      <c r="I19" s="88">
        <v>5.0</v>
      </c>
      <c r="J19" s="88">
        <v>5.0</v>
      </c>
      <c r="K19" s="88">
        <v>5.0</v>
      </c>
      <c r="L19" s="88">
        <v>5.0</v>
      </c>
      <c r="M19" s="88">
        <v>5.0</v>
      </c>
      <c r="N19" s="88">
        <v>5.5</v>
      </c>
      <c r="O19" s="88">
        <v>5.5</v>
      </c>
      <c r="P19" s="88">
        <v>5.5</v>
      </c>
      <c r="Q19" s="88">
        <v>5.5</v>
      </c>
      <c r="R19" s="88">
        <v>5.5</v>
      </c>
      <c r="S19" s="88">
        <v>6.0</v>
      </c>
      <c r="T19" s="88">
        <v>6.0</v>
      </c>
      <c r="U19" s="88">
        <v>6.0</v>
      </c>
      <c r="V19" s="88">
        <v>6.0</v>
      </c>
      <c r="W19" s="88">
        <v>6.0</v>
      </c>
      <c r="X19" s="89"/>
      <c r="Y19" s="89"/>
      <c r="Z19" s="89"/>
    </row>
    <row r="20" ht="12.0" customHeight="1">
      <c r="A20" s="85"/>
      <c r="B20" s="85"/>
      <c r="C20" s="87">
        <v>10.0</v>
      </c>
      <c r="D20" s="87">
        <v>11.0</v>
      </c>
      <c r="E20" s="87">
        <v>12.0</v>
      </c>
      <c r="F20" s="87">
        <v>13.0</v>
      </c>
      <c r="G20" s="87">
        <v>14.0</v>
      </c>
      <c r="H20" s="87">
        <v>15.0</v>
      </c>
      <c r="I20" s="87">
        <v>16.0</v>
      </c>
      <c r="J20" s="87">
        <v>17.0</v>
      </c>
      <c r="K20" s="87">
        <v>18.0</v>
      </c>
      <c r="L20" s="87">
        <v>19.0</v>
      </c>
      <c r="M20" s="87">
        <v>20.0</v>
      </c>
      <c r="N20" s="87">
        <v>12.0</v>
      </c>
      <c r="O20" s="87">
        <v>13.0</v>
      </c>
      <c r="P20" s="87">
        <v>14.0</v>
      </c>
      <c r="Q20" s="87">
        <v>15.0</v>
      </c>
      <c r="R20" s="87">
        <v>16.0</v>
      </c>
      <c r="S20" s="87">
        <v>12.0</v>
      </c>
      <c r="T20" s="87">
        <v>13.0</v>
      </c>
      <c r="U20" s="87">
        <v>14.0</v>
      </c>
      <c r="V20" s="87">
        <v>15.0</v>
      </c>
      <c r="W20" s="87">
        <v>16.0</v>
      </c>
      <c r="X20" s="85"/>
      <c r="Y20" s="85"/>
      <c r="Z20" s="85"/>
    </row>
    <row r="21" ht="12.0" customHeight="1">
      <c r="A21" s="85"/>
      <c r="B21" s="85"/>
      <c r="C21" s="87">
        <v>10.0</v>
      </c>
      <c r="D21" s="87">
        <v>11.0</v>
      </c>
      <c r="E21" s="87">
        <v>12.0</v>
      </c>
      <c r="F21" s="87">
        <v>13.0</v>
      </c>
      <c r="G21" s="87">
        <v>14.0</v>
      </c>
      <c r="H21" s="87">
        <v>15.0</v>
      </c>
      <c r="I21" s="87">
        <v>16.0</v>
      </c>
      <c r="J21" s="87">
        <v>17.0</v>
      </c>
      <c r="K21" s="87">
        <v>18.0</v>
      </c>
      <c r="L21" s="87">
        <v>19.0</v>
      </c>
      <c r="M21" s="87">
        <v>20.0</v>
      </c>
      <c r="N21" s="87">
        <v>12.0</v>
      </c>
      <c r="O21" s="87">
        <v>13.0</v>
      </c>
      <c r="P21" s="87">
        <v>14.0</v>
      </c>
      <c r="Q21" s="87">
        <v>15.0</v>
      </c>
      <c r="R21" s="87">
        <v>16.0</v>
      </c>
      <c r="S21" s="87">
        <v>12.0</v>
      </c>
      <c r="T21" s="87">
        <v>13.0</v>
      </c>
      <c r="U21" s="87">
        <v>14.0</v>
      </c>
      <c r="V21" s="87">
        <v>15.0</v>
      </c>
      <c r="W21" s="85"/>
      <c r="X21" s="85"/>
      <c r="Y21" s="85"/>
      <c r="Z21" s="85"/>
    </row>
    <row r="22" ht="12.0" customHeight="1">
      <c r="A22" s="85"/>
      <c r="B22" s="85"/>
      <c r="C22" s="87">
        <v>10.0</v>
      </c>
      <c r="D22" s="87">
        <v>11.0</v>
      </c>
      <c r="E22" s="87">
        <v>12.0</v>
      </c>
      <c r="F22" s="87">
        <v>13.0</v>
      </c>
      <c r="G22" s="87">
        <v>14.0</v>
      </c>
      <c r="H22" s="87">
        <v>15.0</v>
      </c>
      <c r="I22" s="87">
        <v>16.0</v>
      </c>
      <c r="J22" s="87">
        <v>17.0</v>
      </c>
      <c r="K22" s="87">
        <v>18.0</v>
      </c>
      <c r="L22" s="87">
        <v>19.0</v>
      </c>
      <c r="M22" s="87">
        <v>20.0</v>
      </c>
      <c r="N22" s="87">
        <v>12.0</v>
      </c>
      <c r="O22" s="87">
        <v>13.0</v>
      </c>
      <c r="P22" s="87">
        <v>14.0</v>
      </c>
      <c r="Q22" s="87">
        <v>15.0</v>
      </c>
      <c r="R22" s="87">
        <v>16.0</v>
      </c>
      <c r="S22" s="87">
        <v>12.0</v>
      </c>
      <c r="T22" s="87">
        <v>13.0</v>
      </c>
      <c r="U22" s="87">
        <v>14.0</v>
      </c>
      <c r="V22" s="87">
        <v>15.0</v>
      </c>
      <c r="W22" s="85"/>
      <c r="X22" s="85"/>
      <c r="Y22" s="85"/>
      <c r="Z22" s="85"/>
    </row>
    <row r="23" ht="12.0" customHeight="1">
      <c r="A23" s="88" t="s">
        <v>155</v>
      </c>
      <c r="B23" s="89"/>
      <c r="C23" s="88">
        <v>5.0</v>
      </c>
      <c r="D23" s="88">
        <v>5.0</v>
      </c>
      <c r="E23" s="88">
        <v>5.0</v>
      </c>
      <c r="F23" s="88">
        <v>5.0</v>
      </c>
      <c r="G23" s="88">
        <v>5.0</v>
      </c>
      <c r="H23" s="88">
        <v>5.0</v>
      </c>
      <c r="I23" s="88">
        <v>5.0</v>
      </c>
      <c r="J23" s="88">
        <v>5.0</v>
      </c>
      <c r="K23" s="88">
        <v>5.0</v>
      </c>
      <c r="L23" s="88">
        <v>5.0</v>
      </c>
      <c r="M23" s="88">
        <v>5.0</v>
      </c>
      <c r="N23" s="88">
        <v>6.0</v>
      </c>
      <c r="O23" s="88">
        <v>6.0</v>
      </c>
      <c r="P23" s="88">
        <v>6.0</v>
      </c>
      <c r="Q23" s="88">
        <v>6.0</v>
      </c>
      <c r="R23" s="88">
        <v>6.0</v>
      </c>
      <c r="S23" s="88">
        <v>6.0</v>
      </c>
      <c r="T23" s="88">
        <v>6.0</v>
      </c>
      <c r="U23" s="88">
        <v>6.0</v>
      </c>
      <c r="V23" s="88">
        <v>6.0</v>
      </c>
      <c r="W23" s="88">
        <v>6.0</v>
      </c>
      <c r="X23" s="89"/>
      <c r="Y23" s="89"/>
      <c r="Z23" s="89"/>
    </row>
    <row r="24" ht="12.0" customHeight="1">
      <c r="A24" s="85"/>
      <c r="B24" s="85"/>
      <c r="C24" s="87">
        <v>15.0</v>
      </c>
      <c r="D24" s="87">
        <v>16.0</v>
      </c>
      <c r="E24" s="87">
        <v>16.0</v>
      </c>
      <c r="F24" s="87">
        <v>16.0</v>
      </c>
      <c r="G24" s="87">
        <v>17.0</v>
      </c>
      <c r="H24" s="87">
        <v>15.0</v>
      </c>
      <c r="I24" s="87">
        <v>17.0</v>
      </c>
      <c r="J24" s="87">
        <v>17.0</v>
      </c>
      <c r="K24" s="87">
        <v>18.0</v>
      </c>
      <c r="L24" s="87">
        <v>18.0</v>
      </c>
      <c r="M24" s="87">
        <v>18.0</v>
      </c>
      <c r="N24" s="87">
        <v>10.0</v>
      </c>
      <c r="O24" s="87">
        <v>11.0</v>
      </c>
      <c r="P24" s="87">
        <v>12.0</v>
      </c>
      <c r="Q24" s="87">
        <v>13.0</v>
      </c>
      <c r="R24" s="87">
        <v>13.0</v>
      </c>
      <c r="S24" s="87">
        <v>14.0</v>
      </c>
      <c r="T24" s="87">
        <v>14.0</v>
      </c>
      <c r="U24" s="87">
        <v>14.0</v>
      </c>
      <c r="V24" s="87">
        <v>15.0</v>
      </c>
      <c r="W24" s="87">
        <v>15.0</v>
      </c>
      <c r="X24" s="85"/>
      <c r="Y24" s="85"/>
      <c r="Z24" s="85"/>
    </row>
    <row r="25" ht="12.0" customHeight="1">
      <c r="A25" s="85"/>
      <c r="B25" s="85"/>
      <c r="C25" s="87">
        <v>15.0</v>
      </c>
      <c r="D25" s="87">
        <v>15.0</v>
      </c>
      <c r="E25" s="87">
        <v>16.0</v>
      </c>
      <c r="F25" s="87">
        <v>16.0</v>
      </c>
      <c r="G25" s="87">
        <v>16.0</v>
      </c>
      <c r="H25" s="87">
        <v>15.0</v>
      </c>
      <c r="I25" s="87">
        <v>17.0</v>
      </c>
      <c r="J25" s="87">
        <v>17.0</v>
      </c>
      <c r="K25" s="87">
        <v>17.0</v>
      </c>
      <c r="L25" s="87">
        <v>18.0</v>
      </c>
      <c r="M25" s="87">
        <v>18.0</v>
      </c>
      <c r="N25" s="87">
        <v>10.0</v>
      </c>
      <c r="O25" s="87">
        <v>11.0</v>
      </c>
      <c r="P25" s="87">
        <v>12.0</v>
      </c>
      <c r="Q25" s="87">
        <v>13.0</v>
      </c>
      <c r="R25" s="87">
        <v>13.0</v>
      </c>
      <c r="S25" s="87">
        <v>13.0</v>
      </c>
      <c r="T25" s="87">
        <v>14.0</v>
      </c>
      <c r="U25" s="87">
        <v>14.0</v>
      </c>
      <c r="V25" s="87">
        <v>15.0</v>
      </c>
      <c r="W25" s="85"/>
      <c r="X25" s="85"/>
      <c r="Y25" s="85"/>
      <c r="Z25" s="85"/>
    </row>
    <row r="26" ht="12.0" customHeight="1">
      <c r="A26" s="85"/>
      <c r="B26" s="85"/>
      <c r="C26" s="87">
        <v>15.0</v>
      </c>
      <c r="D26" s="87">
        <v>15.0</v>
      </c>
      <c r="E26" s="87">
        <v>15.0</v>
      </c>
      <c r="F26" s="87">
        <v>16.0</v>
      </c>
      <c r="G26" s="87">
        <v>16.0</v>
      </c>
      <c r="H26" s="87">
        <v>15.0</v>
      </c>
      <c r="I26" s="87">
        <v>16.0</v>
      </c>
      <c r="J26" s="87">
        <v>17.0</v>
      </c>
      <c r="K26" s="87">
        <v>17.0</v>
      </c>
      <c r="L26" s="87">
        <v>17.0</v>
      </c>
      <c r="M26" s="87">
        <v>18.0</v>
      </c>
      <c r="N26" s="87">
        <v>10.0</v>
      </c>
      <c r="O26" s="87">
        <v>11.0</v>
      </c>
      <c r="P26" s="87">
        <v>12.0</v>
      </c>
      <c r="Q26" s="87">
        <v>12.0</v>
      </c>
      <c r="R26" s="87">
        <v>13.0</v>
      </c>
      <c r="S26" s="87">
        <v>12.0</v>
      </c>
      <c r="T26" s="87">
        <v>12.0</v>
      </c>
      <c r="U26" s="87">
        <v>14.0</v>
      </c>
      <c r="V26" s="87">
        <v>13.0</v>
      </c>
      <c r="W26" s="85"/>
      <c r="X26" s="85"/>
      <c r="Y26" s="85"/>
      <c r="Z26" s="85"/>
    </row>
    <row r="27" ht="12.0" customHeight="1">
      <c r="A27" s="88" t="s">
        <v>156</v>
      </c>
      <c r="B27" s="89"/>
      <c r="C27" s="88">
        <v>10.0</v>
      </c>
      <c r="D27" s="88">
        <v>10.0</v>
      </c>
      <c r="E27" s="88">
        <v>10.0</v>
      </c>
      <c r="F27" s="88">
        <v>10.0</v>
      </c>
      <c r="G27" s="88">
        <v>10.0</v>
      </c>
      <c r="H27" s="88">
        <v>10.0</v>
      </c>
      <c r="I27" s="88">
        <v>10.0</v>
      </c>
      <c r="J27" s="88">
        <v>10.0</v>
      </c>
      <c r="K27" s="88">
        <v>11.0</v>
      </c>
      <c r="L27" s="88">
        <v>11.0</v>
      </c>
      <c r="M27" s="88">
        <v>11.0</v>
      </c>
      <c r="N27" s="88">
        <v>11.0</v>
      </c>
      <c r="O27" s="88">
        <v>12.0</v>
      </c>
      <c r="P27" s="88">
        <v>12.0</v>
      </c>
      <c r="Q27" s="88">
        <v>12.0</v>
      </c>
      <c r="R27" s="88">
        <v>12.0</v>
      </c>
      <c r="S27" s="88">
        <v>13.0</v>
      </c>
      <c r="T27" s="88">
        <v>13.0</v>
      </c>
      <c r="U27" s="88">
        <v>13.0</v>
      </c>
      <c r="V27" s="88">
        <v>13.0</v>
      </c>
      <c r="W27" s="88">
        <v>13.0</v>
      </c>
      <c r="X27" s="89"/>
      <c r="Y27" s="89"/>
      <c r="Z27" s="89"/>
    </row>
    <row r="28" ht="12.0" customHeight="1">
      <c r="A28" s="85"/>
      <c r="B28" s="85"/>
      <c r="C28" s="87">
        <v>15.0</v>
      </c>
      <c r="D28" s="87">
        <v>16.0</v>
      </c>
      <c r="E28" s="87">
        <v>16.0</v>
      </c>
      <c r="F28" s="87">
        <v>16.0</v>
      </c>
      <c r="G28" s="87">
        <v>16.0</v>
      </c>
      <c r="H28" s="87">
        <v>15.0</v>
      </c>
      <c r="I28" s="87">
        <v>17.0</v>
      </c>
      <c r="J28" s="87">
        <v>18.0</v>
      </c>
      <c r="K28" s="87">
        <v>15.0</v>
      </c>
      <c r="L28" s="87">
        <v>16.0</v>
      </c>
      <c r="M28" s="87">
        <v>17.0</v>
      </c>
      <c r="N28" s="87">
        <v>18.0</v>
      </c>
      <c r="O28" s="87">
        <v>12.0</v>
      </c>
      <c r="P28" s="87">
        <v>13.0</v>
      </c>
      <c r="Q28" s="87">
        <v>14.0</v>
      </c>
      <c r="R28" s="87">
        <v>15.0</v>
      </c>
      <c r="S28" s="87">
        <v>10.0</v>
      </c>
      <c r="T28" s="87">
        <v>11.0</v>
      </c>
      <c r="U28" s="87">
        <v>12.0</v>
      </c>
      <c r="V28" s="87">
        <v>13.0</v>
      </c>
      <c r="W28" s="87">
        <v>14.0</v>
      </c>
      <c r="X28" s="85"/>
      <c r="Y28" s="85"/>
      <c r="Z28" s="85"/>
    </row>
    <row r="29" ht="12.0" customHeight="1">
      <c r="A29" s="85"/>
      <c r="B29" s="85"/>
      <c r="C29" s="87">
        <v>15.0</v>
      </c>
      <c r="D29" s="87">
        <v>16.0</v>
      </c>
      <c r="E29" s="87">
        <v>16.0</v>
      </c>
      <c r="F29" s="87">
        <v>16.0</v>
      </c>
      <c r="G29" s="87">
        <v>16.0</v>
      </c>
      <c r="H29" s="87">
        <v>15.0</v>
      </c>
      <c r="I29" s="87">
        <v>17.0</v>
      </c>
      <c r="J29" s="87">
        <v>18.0</v>
      </c>
      <c r="K29" s="87">
        <v>15.0</v>
      </c>
      <c r="L29" s="87">
        <v>16.0</v>
      </c>
      <c r="M29" s="87">
        <v>17.0</v>
      </c>
      <c r="N29" s="87">
        <v>18.0</v>
      </c>
      <c r="O29" s="87">
        <v>12.0</v>
      </c>
      <c r="P29" s="87">
        <v>13.0</v>
      </c>
      <c r="Q29" s="87">
        <v>14.0</v>
      </c>
      <c r="R29" s="87">
        <v>15.0</v>
      </c>
      <c r="S29" s="87">
        <v>10.0</v>
      </c>
      <c r="T29" s="87">
        <v>11.0</v>
      </c>
      <c r="U29" s="87">
        <v>12.0</v>
      </c>
      <c r="V29" s="87">
        <v>13.0</v>
      </c>
      <c r="W29" s="85"/>
      <c r="X29" s="85"/>
      <c r="Y29" s="85"/>
      <c r="Z29" s="85"/>
    </row>
    <row r="30" ht="12.0" customHeight="1">
      <c r="A30" s="85"/>
      <c r="B30" s="85"/>
      <c r="C30" s="87">
        <v>15.0</v>
      </c>
      <c r="D30" s="87">
        <v>16.0</v>
      </c>
      <c r="E30" s="87">
        <v>16.0</v>
      </c>
      <c r="F30" s="87">
        <v>16.0</v>
      </c>
      <c r="G30" s="87">
        <v>16.0</v>
      </c>
      <c r="H30" s="87">
        <v>15.0</v>
      </c>
      <c r="I30" s="87">
        <v>17.0</v>
      </c>
      <c r="J30" s="87">
        <v>18.0</v>
      </c>
      <c r="K30" s="87">
        <v>15.0</v>
      </c>
      <c r="L30" s="87">
        <v>16.0</v>
      </c>
      <c r="M30" s="87">
        <v>17.0</v>
      </c>
      <c r="N30" s="87">
        <v>18.0</v>
      </c>
      <c r="O30" s="87">
        <v>12.0</v>
      </c>
      <c r="P30" s="87">
        <v>13.0</v>
      </c>
      <c r="Q30" s="87">
        <v>14.0</v>
      </c>
      <c r="R30" s="87">
        <v>15.0</v>
      </c>
      <c r="S30" s="87">
        <v>10.0</v>
      </c>
      <c r="T30" s="87">
        <v>11.0</v>
      </c>
      <c r="U30" s="87">
        <v>12.0</v>
      </c>
      <c r="V30" s="87">
        <v>13.0</v>
      </c>
      <c r="W30" s="85"/>
      <c r="X30" s="85"/>
      <c r="Y30" s="85"/>
      <c r="Z30" s="85"/>
    </row>
    <row r="31" ht="12.0" customHeight="1">
      <c r="A31" s="85"/>
      <c r="B31" s="85"/>
      <c r="C31" s="85"/>
      <c r="D31" s="85"/>
      <c r="E31" s="87">
        <v>16.0</v>
      </c>
      <c r="F31" s="85"/>
      <c r="G31" s="85"/>
      <c r="H31" s="85"/>
      <c r="I31" s="85"/>
      <c r="J31" s="87">
        <v>18.0</v>
      </c>
      <c r="K31" s="87">
        <v>15.0</v>
      </c>
      <c r="L31" s="87">
        <v>16.0</v>
      </c>
      <c r="M31" s="87">
        <v>17.0</v>
      </c>
      <c r="N31" s="87">
        <v>18.0</v>
      </c>
      <c r="O31" s="87">
        <v>12.0</v>
      </c>
      <c r="P31" s="87">
        <v>13.0</v>
      </c>
      <c r="Q31" s="87">
        <v>14.0</v>
      </c>
      <c r="R31" s="87">
        <v>15.0</v>
      </c>
      <c r="S31" s="87">
        <v>10.0</v>
      </c>
      <c r="T31" s="87">
        <v>11.0</v>
      </c>
      <c r="U31" s="87">
        <v>12.0</v>
      </c>
      <c r="V31" s="87">
        <v>13.0</v>
      </c>
      <c r="W31" s="85"/>
      <c r="X31" s="85"/>
      <c r="Y31" s="85"/>
      <c r="Z31" s="85"/>
    </row>
    <row r="32">
      <c r="T32" s="93" t="s">
        <v>157</v>
      </c>
    </row>
    <row r="33">
      <c r="A33" s="15" t="s">
        <v>26</v>
      </c>
      <c r="B33" s="68">
        <v>70.0</v>
      </c>
    </row>
    <row r="34">
      <c r="A34" s="15" t="s">
        <v>37</v>
      </c>
      <c r="B34" s="68">
        <v>1.0</v>
      </c>
    </row>
    <row r="35">
      <c r="A35" s="15" t="s">
        <v>36</v>
      </c>
      <c r="B35" s="43">
        <f>ROUND(IF(B34&lt;10,AVERAGE(B33/(1.0278-0.0278*B34),B33*B34^0.1),AVERAGE(B33*(1+0.0333*B34),B33*B34^0.1)),1)</f>
        <v>70</v>
      </c>
    </row>
    <row r="37">
      <c r="A37" s="94" t="s">
        <v>139</v>
      </c>
      <c r="B37" s="94">
        <v>8.0</v>
      </c>
      <c r="C37" s="95" t="str">
        <f t="shared" ref="C37:Y37" si="1">IF(C4&gt;0,ROUND(IF(C$4&lt;10,AVERAGE((C$3+$B37)/(1.0278-0.0278*C$4),(C$3+$B37)*C$4^0.1),AVERAGE((C$3+$B37)*(1+0.0333*C$4),(C$3+$B37)*C$4^0.1)),1),"")</f>
        <v/>
      </c>
      <c r="D37" s="95" t="str">
        <f t="shared" si="1"/>
        <v/>
      </c>
      <c r="E37" s="95">
        <f t="shared" si="1"/>
        <v>57.3</v>
      </c>
      <c r="F37" s="95">
        <f t="shared" si="1"/>
        <v>60.3</v>
      </c>
      <c r="G37" s="95">
        <f t="shared" si="1"/>
        <v>63.3</v>
      </c>
      <c r="H37" s="95">
        <f t="shared" si="1"/>
        <v>60.4</v>
      </c>
      <c r="I37" s="95">
        <f t="shared" si="1"/>
        <v>61.8</v>
      </c>
      <c r="J37" s="95">
        <f t="shared" si="1"/>
        <v>63.2</v>
      </c>
      <c r="K37" s="95">
        <f t="shared" si="1"/>
        <v>64.6</v>
      </c>
      <c r="L37" s="95">
        <f t="shared" si="1"/>
        <v>66</v>
      </c>
      <c r="M37" s="95">
        <f t="shared" si="1"/>
        <v>67.5</v>
      </c>
      <c r="N37" s="95">
        <f t="shared" si="1"/>
        <v>68.9</v>
      </c>
      <c r="O37" s="95">
        <f t="shared" si="1"/>
        <v>70.3</v>
      </c>
      <c r="P37" s="95">
        <f t="shared" si="1"/>
        <v>68.4</v>
      </c>
      <c r="Q37" s="95">
        <f t="shared" si="1"/>
        <v>69.7</v>
      </c>
      <c r="R37" s="95">
        <f t="shared" si="1"/>
        <v>71.1</v>
      </c>
      <c r="S37" s="95">
        <f t="shared" si="1"/>
        <v>72.4</v>
      </c>
      <c r="T37" s="95">
        <f t="shared" si="1"/>
        <v>73.7</v>
      </c>
      <c r="U37" s="95">
        <f t="shared" si="1"/>
        <v>75.1</v>
      </c>
      <c r="V37" s="95">
        <f t="shared" si="1"/>
        <v>76.4</v>
      </c>
      <c r="W37" s="95">
        <f t="shared" si="1"/>
        <v>77.8</v>
      </c>
      <c r="X37" s="95" t="str">
        <f t="shared" si="1"/>
        <v/>
      </c>
      <c r="Y37" s="95" t="str">
        <f t="shared" si="1"/>
        <v/>
      </c>
      <c r="Z37" s="96"/>
    </row>
    <row r="38">
      <c r="A38" s="94" t="s">
        <v>153</v>
      </c>
      <c r="B38" s="94">
        <v>4.6</v>
      </c>
      <c r="C38" s="95" t="str">
        <f t="shared" ref="C38:Y38" si="2">IF(C8&gt;0,ROUND(IF(C$8&lt;10,AVERAGE((C$7+$B38)/(1.0278-0.0278*C$8),(C$7+$B38)*C$8^0.1),AVERAGE((C$7+$B38)*(1+0.0333*C$8),(C$7+$B38)*C$8^0.1)),1),"")</f>
        <v/>
      </c>
      <c r="D38" s="95" t="str">
        <f t="shared" si="2"/>
        <v/>
      </c>
      <c r="E38" s="95">
        <f t="shared" si="2"/>
        <v>19.6</v>
      </c>
      <c r="F38" s="95">
        <f t="shared" si="2"/>
        <v>21.2</v>
      </c>
      <c r="G38" s="95">
        <f t="shared" si="2"/>
        <v>21.9</v>
      </c>
      <c r="H38" s="95">
        <f t="shared" si="2"/>
        <v>21.6</v>
      </c>
      <c r="I38" s="95">
        <f t="shared" si="2"/>
        <v>23.3</v>
      </c>
      <c r="J38" s="95">
        <f t="shared" si="2"/>
        <v>24</v>
      </c>
      <c r="K38" s="95">
        <f t="shared" si="2"/>
        <v>24.7</v>
      </c>
      <c r="L38" s="95">
        <f t="shared" si="2"/>
        <v>25.4</v>
      </c>
      <c r="M38" s="95">
        <f t="shared" si="2"/>
        <v>26.1</v>
      </c>
      <c r="N38" s="95">
        <f t="shared" si="2"/>
        <v>26.1</v>
      </c>
      <c r="O38" s="95">
        <f t="shared" si="2"/>
        <v>26.1</v>
      </c>
      <c r="P38" s="95">
        <f t="shared" si="2"/>
        <v>26.1</v>
      </c>
      <c r="Q38" s="95">
        <f t="shared" si="2"/>
        <v>25.6</v>
      </c>
      <c r="R38" s="95">
        <f t="shared" si="2"/>
        <v>26.3</v>
      </c>
      <c r="S38" s="95">
        <f t="shared" si="2"/>
        <v>26.3</v>
      </c>
      <c r="T38" s="95">
        <f t="shared" si="2"/>
        <v>26.3</v>
      </c>
      <c r="U38" s="95">
        <f t="shared" si="2"/>
        <v>26.3</v>
      </c>
      <c r="V38" s="95">
        <f t="shared" si="2"/>
        <v>26.3</v>
      </c>
      <c r="W38" s="95">
        <f t="shared" si="2"/>
        <v>26.3</v>
      </c>
      <c r="X38" s="95" t="str">
        <f t="shared" si="2"/>
        <v/>
      </c>
      <c r="Y38" s="95" t="str">
        <f t="shared" si="2"/>
        <v/>
      </c>
      <c r="Z38" s="96"/>
    </row>
    <row r="39">
      <c r="A39" s="94" t="s">
        <v>140</v>
      </c>
      <c r="B39" s="94"/>
      <c r="C39" s="95" t="str">
        <f t="shared" ref="C39:Y39" si="3">IF(C12&gt;0,"+","")</f>
        <v/>
      </c>
      <c r="D39" s="95" t="str">
        <f t="shared" si="3"/>
        <v/>
      </c>
      <c r="E39" s="95" t="str">
        <f t="shared" si="3"/>
        <v/>
      </c>
      <c r="F39" s="95" t="str">
        <f t="shared" si="3"/>
        <v/>
      </c>
      <c r="G39" s="95" t="str">
        <f t="shared" si="3"/>
        <v/>
      </c>
      <c r="H39" s="95" t="str">
        <f t="shared" si="3"/>
        <v/>
      </c>
      <c r="I39" s="95" t="str">
        <f t="shared" si="3"/>
        <v/>
      </c>
      <c r="J39" s="95" t="str">
        <f t="shared" si="3"/>
        <v>+</v>
      </c>
      <c r="K39" s="95" t="str">
        <f t="shared" si="3"/>
        <v>+</v>
      </c>
      <c r="L39" s="95" t="str">
        <f t="shared" si="3"/>
        <v>+</v>
      </c>
      <c r="M39" s="95" t="str">
        <f t="shared" si="3"/>
        <v/>
      </c>
      <c r="N39" s="95" t="str">
        <f t="shared" si="3"/>
        <v>+</v>
      </c>
      <c r="O39" s="95" t="str">
        <f t="shared" si="3"/>
        <v>+</v>
      </c>
      <c r="P39" s="95" t="str">
        <f t="shared" si="3"/>
        <v>+</v>
      </c>
      <c r="Q39" s="95" t="str">
        <f t="shared" si="3"/>
        <v>+</v>
      </c>
      <c r="R39" s="95" t="str">
        <f t="shared" si="3"/>
        <v>+</v>
      </c>
      <c r="S39" s="95" t="str">
        <f t="shared" si="3"/>
        <v>+</v>
      </c>
      <c r="T39" s="95" t="str">
        <f t="shared" si="3"/>
        <v>+</v>
      </c>
      <c r="U39" s="95" t="str">
        <f t="shared" si="3"/>
        <v>+</v>
      </c>
      <c r="V39" s="95" t="str">
        <f t="shared" si="3"/>
        <v>+</v>
      </c>
      <c r="W39" s="95" t="str">
        <f t="shared" si="3"/>
        <v/>
      </c>
      <c r="X39" s="95" t="str">
        <f t="shared" si="3"/>
        <v/>
      </c>
      <c r="Y39" s="95" t="str">
        <f t="shared" si="3"/>
        <v/>
      </c>
      <c r="Z39" s="96"/>
    </row>
    <row r="40">
      <c r="A40" s="94" t="s">
        <v>49</v>
      </c>
      <c r="B40" s="94">
        <v>8.0</v>
      </c>
      <c r="C40" s="97">
        <f t="shared" ref="C40:Y40" si="4">IF(C16&gt;0,ROUND(IF(C$16&lt;10,AVERAGE((C$15+$B40)/(1.0278-0.0278*C$16),(C$15+$B40)*C$16^0.1),AVERAGE((C$15+$B40)*(1+0.0333*C$16),(C$15+$B40)*C$16^0.1)),1),"")</f>
        <v>36.3</v>
      </c>
      <c r="D40" s="97">
        <f t="shared" si="4"/>
        <v>37.6</v>
      </c>
      <c r="E40" s="97">
        <f t="shared" si="4"/>
        <v>38.9</v>
      </c>
      <c r="F40" s="97">
        <f t="shared" si="4"/>
        <v>40.2</v>
      </c>
      <c r="G40" s="97">
        <f t="shared" si="4"/>
        <v>41.5</v>
      </c>
      <c r="H40" s="97">
        <f t="shared" si="4"/>
        <v>42.8</v>
      </c>
      <c r="I40" s="97">
        <f t="shared" si="4"/>
        <v>44.1</v>
      </c>
      <c r="J40" s="97">
        <f t="shared" si="4"/>
        <v>45.4</v>
      </c>
      <c r="K40" s="97">
        <f t="shared" si="4"/>
        <v>46.7</v>
      </c>
      <c r="L40" s="97">
        <f t="shared" si="4"/>
        <v>48</v>
      </c>
      <c r="M40" s="97">
        <f t="shared" si="4"/>
        <v>49.2</v>
      </c>
      <c r="N40" s="97">
        <f t="shared" si="4"/>
        <v>50.1</v>
      </c>
      <c r="O40" s="97">
        <f t="shared" si="4"/>
        <v>51</v>
      </c>
      <c r="P40" s="97">
        <f t="shared" si="4"/>
        <v>51.8</v>
      </c>
      <c r="Q40" s="97">
        <f t="shared" si="4"/>
        <v>52.6</v>
      </c>
      <c r="R40" s="97">
        <f t="shared" si="4"/>
        <v>59</v>
      </c>
      <c r="S40" s="97">
        <f t="shared" si="4"/>
        <v>57.7</v>
      </c>
      <c r="T40" s="98">
        <f t="shared" si="4"/>
        <v>59</v>
      </c>
      <c r="U40" s="97" t="str">
        <f t="shared" si="4"/>
        <v/>
      </c>
      <c r="V40" s="97">
        <f t="shared" si="4"/>
        <v>51</v>
      </c>
      <c r="W40" s="97">
        <f t="shared" si="4"/>
        <v>50.5</v>
      </c>
      <c r="X40" s="97">
        <f t="shared" si="4"/>
        <v>52.3</v>
      </c>
      <c r="Y40" s="97" t="str">
        <f t="shared" si="4"/>
        <v/>
      </c>
      <c r="Z40" s="96"/>
    </row>
    <row r="41">
      <c r="A41" s="94" t="s">
        <v>154</v>
      </c>
      <c r="B41" s="99"/>
      <c r="C41" s="95">
        <f t="shared" ref="C41:Y41" si="5">IF(C20&gt;0,ROUND(IF(C$20&lt;10,AVERAGE(C$19/(1.0278-0.0278*C$20),C$19*C$20^0.1),AVERAGE(C$19*(1+0.0333*C$20),C$19*C$20^0.1)),2),"")</f>
        <v>6.48</v>
      </c>
      <c r="D41" s="95">
        <f t="shared" si="5"/>
        <v>6.59</v>
      </c>
      <c r="E41" s="95">
        <f t="shared" si="5"/>
        <v>6.7</v>
      </c>
      <c r="F41" s="95">
        <f t="shared" si="5"/>
        <v>6.81</v>
      </c>
      <c r="G41" s="95">
        <f t="shared" si="5"/>
        <v>6.92</v>
      </c>
      <c r="H41" s="95">
        <f t="shared" si="5"/>
        <v>7.03</v>
      </c>
      <c r="I41" s="95">
        <f t="shared" si="5"/>
        <v>7.13</v>
      </c>
      <c r="J41" s="95">
        <f t="shared" si="5"/>
        <v>7.23</v>
      </c>
      <c r="K41" s="95">
        <f t="shared" si="5"/>
        <v>7.34</v>
      </c>
      <c r="L41" s="95">
        <f t="shared" si="5"/>
        <v>7.44</v>
      </c>
      <c r="M41" s="95">
        <f t="shared" si="5"/>
        <v>7.54</v>
      </c>
      <c r="N41" s="95">
        <f t="shared" si="5"/>
        <v>7.37</v>
      </c>
      <c r="O41" s="95">
        <f t="shared" si="5"/>
        <v>7.49</v>
      </c>
      <c r="P41" s="95">
        <f t="shared" si="5"/>
        <v>7.61</v>
      </c>
      <c r="Q41" s="95">
        <f t="shared" si="5"/>
        <v>7.73</v>
      </c>
      <c r="R41" s="95">
        <f t="shared" si="5"/>
        <v>7.84</v>
      </c>
      <c r="S41" s="95">
        <f t="shared" si="5"/>
        <v>8.05</v>
      </c>
      <c r="T41" s="95">
        <f t="shared" si="5"/>
        <v>8.18</v>
      </c>
      <c r="U41" s="95">
        <f t="shared" si="5"/>
        <v>8.3</v>
      </c>
      <c r="V41" s="95">
        <f t="shared" si="5"/>
        <v>8.43</v>
      </c>
      <c r="W41" s="95">
        <f t="shared" si="5"/>
        <v>8.56</v>
      </c>
      <c r="X41" s="95" t="str">
        <f t="shared" si="5"/>
        <v/>
      </c>
      <c r="Y41" s="95" t="str">
        <f t="shared" si="5"/>
        <v/>
      </c>
      <c r="Z41" s="96"/>
    </row>
    <row r="42">
      <c r="A42" s="94" t="s">
        <v>155</v>
      </c>
      <c r="B42" s="99"/>
      <c r="C42" s="95">
        <f t="shared" ref="C42:Y42" si="6">IF(C24&gt;0,ROUND(IF(C$24&lt;10,AVERAGE(C$23/(1.0278-0.0278*C$24),C$23*C$24^0.1),AVERAGE(C$23*(1+0.0333*C$24),C$23*C$24^0.1)),2),"")</f>
        <v>7.03</v>
      </c>
      <c r="D42" s="95">
        <f t="shared" si="6"/>
        <v>7.13</v>
      </c>
      <c r="E42" s="95">
        <f t="shared" si="6"/>
        <v>7.13</v>
      </c>
      <c r="F42" s="95">
        <f t="shared" si="6"/>
        <v>7.13</v>
      </c>
      <c r="G42" s="95">
        <f t="shared" si="6"/>
        <v>7.23</v>
      </c>
      <c r="H42" s="95">
        <f t="shared" si="6"/>
        <v>7.03</v>
      </c>
      <c r="I42" s="95">
        <f t="shared" si="6"/>
        <v>7.23</v>
      </c>
      <c r="J42" s="95">
        <f t="shared" si="6"/>
        <v>7.23</v>
      </c>
      <c r="K42" s="95">
        <f t="shared" si="6"/>
        <v>7.34</v>
      </c>
      <c r="L42" s="95">
        <f t="shared" si="6"/>
        <v>7.34</v>
      </c>
      <c r="M42" s="95">
        <f t="shared" si="6"/>
        <v>7.34</v>
      </c>
      <c r="N42" s="95">
        <f t="shared" si="6"/>
        <v>7.78</v>
      </c>
      <c r="O42" s="95">
        <f t="shared" si="6"/>
        <v>7.91</v>
      </c>
      <c r="P42" s="95">
        <f t="shared" si="6"/>
        <v>8.05</v>
      </c>
      <c r="Q42" s="95">
        <f t="shared" si="6"/>
        <v>8.18</v>
      </c>
      <c r="R42" s="95">
        <f t="shared" si="6"/>
        <v>8.18</v>
      </c>
      <c r="S42" s="95">
        <f t="shared" si="6"/>
        <v>8.3</v>
      </c>
      <c r="T42" s="95">
        <f t="shared" si="6"/>
        <v>8.3</v>
      </c>
      <c r="U42" s="95">
        <f t="shared" si="6"/>
        <v>8.3</v>
      </c>
      <c r="V42" s="95">
        <f t="shared" si="6"/>
        <v>8.43</v>
      </c>
      <c r="W42" s="95">
        <f t="shared" si="6"/>
        <v>8.43</v>
      </c>
      <c r="X42" s="95" t="str">
        <f t="shared" si="6"/>
        <v/>
      </c>
      <c r="Y42" s="95" t="str">
        <f t="shared" si="6"/>
        <v/>
      </c>
      <c r="Z42" s="96"/>
    </row>
    <row r="43">
      <c r="A43" s="94" t="s">
        <v>156</v>
      </c>
      <c r="B43" s="99"/>
      <c r="C43" s="95">
        <f t="shared" ref="C43:Y43" si="7">IF(C28&gt;0,ROUND(IF(C$28&lt;10,AVERAGE(C$27/(1.0278-0.0278*C$28),C$27*C$28^0.1),AVERAGE(C$27*(1+0.0333*C$28),C$27*C$28^0.1)),2),"")</f>
        <v>14.05</v>
      </c>
      <c r="D43" s="95">
        <f t="shared" si="7"/>
        <v>14.26</v>
      </c>
      <c r="E43" s="95">
        <f t="shared" si="7"/>
        <v>14.26</v>
      </c>
      <c r="F43" s="95">
        <f t="shared" si="7"/>
        <v>14.26</v>
      </c>
      <c r="G43" s="95">
        <f t="shared" si="7"/>
        <v>14.26</v>
      </c>
      <c r="H43" s="95">
        <f t="shared" si="7"/>
        <v>14.05</v>
      </c>
      <c r="I43" s="95">
        <f t="shared" si="7"/>
        <v>14.47</v>
      </c>
      <c r="J43" s="95">
        <f t="shared" si="7"/>
        <v>14.67</v>
      </c>
      <c r="K43" s="95">
        <f t="shared" si="7"/>
        <v>15.46</v>
      </c>
      <c r="L43" s="95">
        <f t="shared" si="7"/>
        <v>15.69</v>
      </c>
      <c r="M43" s="95">
        <f t="shared" si="7"/>
        <v>15.91</v>
      </c>
      <c r="N43" s="95">
        <f t="shared" si="7"/>
        <v>16.14</v>
      </c>
      <c r="O43" s="95">
        <f t="shared" si="7"/>
        <v>16.09</v>
      </c>
      <c r="P43" s="95">
        <f t="shared" si="7"/>
        <v>16.35</v>
      </c>
      <c r="Q43" s="95">
        <f t="shared" si="7"/>
        <v>16.61</v>
      </c>
      <c r="R43" s="95">
        <f t="shared" si="7"/>
        <v>16.86</v>
      </c>
      <c r="S43" s="95">
        <f t="shared" si="7"/>
        <v>16.85</v>
      </c>
      <c r="T43" s="95">
        <f t="shared" si="7"/>
        <v>17.14</v>
      </c>
      <c r="U43" s="95">
        <f t="shared" si="7"/>
        <v>17.43</v>
      </c>
      <c r="V43" s="95">
        <f t="shared" si="7"/>
        <v>17.71</v>
      </c>
      <c r="W43" s="95">
        <f t="shared" si="7"/>
        <v>17.99</v>
      </c>
      <c r="X43" s="95" t="str">
        <f t="shared" si="7"/>
        <v/>
      </c>
      <c r="Y43" s="95" t="str">
        <f t="shared" si="7"/>
        <v/>
      </c>
      <c r="Z43" s="9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3" width="4.25"/>
    <col customWidth="1" min="4" max="11" width="5.13"/>
    <col customWidth="1" min="12" max="13" width="7.13"/>
    <col customWidth="1" min="14" max="14" width="5.13"/>
    <col customWidth="1" min="15" max="17" width="7.13"/>
    <col customWidth="1" min="18" max="18" width="5.13"/>
  </cols>
  <sheetData>
    <row r="1" ht="12.0" customHeight="1">
      <c r="B1" s="87" t="s">
        <v>158</v>
      </c>
      <c r="C1" s="85"/>
      <c r="D1" s="86">
        <v>45740.0</v>
      </c>
      <c r="E1" s="86">
        <v>45742.0</v>
      </c>
      <c r="F1" s="86">
        <v>45748.0</v>
      </c>
      <c r="G1" s="86">
        <v>45750.0</v>
      </c>
      <c r="H1" s="86">
        <v>45752.0</v>
      </c>
      <c r="I1" s="86">
        <v>45754.0</v>
      </c>
      <c r="J1" s="86">
        <v>45762.0</v>
      </c>
      <c r="K1" s="86">
        <v>45765.0</v>
      </c>
      <c r="L1" s="86">
        <v>45767.0</v>
      </c>
      <c r="M1" s="86">
        <v>45769.0</v>
      </c>
      <c r="N1" s="86">
        <v>45771.0</v>
      </c>
      <c r="O1" s="86">
        <v>45773.0</v>
      </c>
      <c r="P1" s="86">
        <v>45775.0</v>
      </c>
      <c r="Q1" s="86">
        <v>45777.0</v>
      </c>
      <c r="R1" s="86">
        <v>45779.0</v>
      </c>
      <c r="S1" s="86">
        <v>45781.0</v>
      </c>
      <c r="T1" s="86">
        <v>45789.0</v>
      </c>
      <c r="U1" s="86">
        <v>45797.0</v>
      </c>
      <c r="V1" s="86">
        <v>45800.0</v>
      </c>
      <c r="W1" s="86">
        <v>45803.0</v>
      </c>
      <c r="X1" s="73">
        <v>45808.0</v>
      </c>
      <c r="Y1" s="73">
        <v>45810.0</v>
      </c>
      <c r="Z1" s="73">
        <v>45817.0</v>
      </c>
      <c r="AA1" s="87" t="s">
        <v>159</v>
      </c>
      <c r="AB1" s="87" t="s">
        <v>160</v>
      </c>
    </row>
    <row r="2" ht="12.0" customHeight="1">
      <c r="A2" s="85"/>
      <c r="B2" s="85"/>
      <c r="C2" s="85"/>
      <c r="D2" s="87">
        <v>65.5</v>
      </c>
      <c r="E2" s="87">
        <v>65.7</v>
      </c>
      <c r="F2" s="87">
        <v>65.0</v>
      </c>
      <c r="G2" s="87">
        <v>64.5</v>
      </c>
      <c r="H2" s="87">
        <v>65.1</v>
      </c>
      <c r="I2" s="87">
        <v>65.0</v>
      </c>
      <c r="J2" s="87">
        <v>64.7</v>
      </c>
      <c r="K2" s="87">
        <v>65.0</v>
      </c>
      <c r="L2" s="87">
        <v>65.8</v>
      </c>
      <c r="M2" s="87">
        <v>65.8</v>
      </c>
      <c r="N2" s="87">
        <v>64.6</v>
      </c>
      <c r="O2" s="87">
        <v>66.2</v>
      </c>
      <c r="P2" s="87">
        <v>65.8</v>
      </c>
      <c r="Q2" s="87">
        <v>65.2</v>
      </c>
      <c r="R2" s="87">
        <v>65.2</v>
      </c>
      <c r="S2" s="87">
        <v>65.5</v>
      </c>
      <c r="T2" s="87">
        <v>63.8</v>
      </c>
      <c r="U2" s="87">
        <v>65.9</v>
      </c>
      <c r="V2" s="87">
        <v>65.6</v>
      </c>
      <c r="W2" s="87">
        <v>66.2</v>
      </c>
      <c r="X2" s="87">
        <v>66.2</v>
      </c>
      <c r="Y2" s="87">
        <v>66.6</v>
      </c>
      <c r="Z2" s="87">
        <v>67.9</v>
      </c>
      <c r="AA2" s="85"/>
      <c r="AB2" s="85"/>
    </row>
    <row r="3" ht="12.0" customHeight="1">
      <c r="A3" s="88" t="s">
        <v>139</v>
      </c>
      <c r="B3" s="88" t="s">
        <v>161</v>
      </c>
      <c r="C3" s="88">
        <v>8.0</v>
      </c>
      <c r="D3" s="89"/>
      <c r="E3" s="89"/>
      <c r="F3" s="88">
        <v>30.0</v>
      </c>
      <c r="G3" s="88">
        <v>32.0</v>
      </c>
      <c r="H3" s="88">
        <v>34.0</v>
      </c>
      <c r="I3" s="88">
        <v>35.0</v>
      </c>
      <c r="J3" s="88">
        <v>36.0</v>
      </c>
      <c r="K3" s="88">
        <v>37.0</v>
      </c>
      <c r="L3" s="88">
        <v>38.0</v>
      </c>
      <c r="M3" s="88">
        <v>39.0</v>
      </c>
      <c r="N3" s="88">
        <v>40.0</v>
      </c>
      <c r="O3" s="88">
        <v>41.0</v>
      </c>
      <c r="P3" s="88">
        <v>42.0</v>
      </c>
      <c r="Q3" s="88">
        <v>43.0</v>
      </c>
      <c r="R3" s="88">
        <v>44.0</v>
      </c>
      <c r="S3" s="88">
        <v>45.0</v>
      </c>
      <c r="T3" s="88">
        <v>46.0</v>
      </c>
      <c r="U3" s="88">
        <v>47.0</v>
      </c>
      <c r="V3" s="88">
        <v>48.0</v>
      </c>
      <c r="W3" s="88">
        <v>49.0</v>
      </c>
      <c r="X3" s="88">
        <v>50.0</v>
      </c>
      <c r="Y3" s="88">
        <v>50.0</v>
      </c>
      <c r="Z3" s="88">
        <v>50.0</v>
      </c>
      <c r="AA3" s="88">
        <v>50.0</v>
      </c>
      <c r="AB3" s="89"/>
    </row>
    <row r="4" ht="12.0" customHeight="1">
      <c r="A4" s="85"/>
      <c r="B4" s="85"/>
      <c r="C4" s="85"/>
      <c r="D4" s="85"/>
      <c r="E4" s="85"/>
      <c r="F4" s="87">
        <v>20.0</v>
      </c>
      <c r="G4" s="87">
        <v>20.0</v>
      </c>
      <c r="H4" s="87">
        <v>20.0</v>
      </c>
      <c r="I4" s="87">
        <v>15.0</v>
      </c>
      <c r="J4" s="87">
        <v>15.0</v>
      </c>
      <c r="K4" s="87">
        <v>15.0</v>
      </c>
      <c r="L4" s="87">
        <v>15.0</v>
      </c>
      <c r="M4" s="87">
        <v>15.0</v>
      </c>
      <c r="N4" s="87">
        <v>15.0</v>
      </c>
      <c r="O4" s="87">
        <v>15.0</v>
      </c>
      <c r="P4" s="87">
        <v>15.0</v>
      </c>
      <c r="Q4" s="87">
        <v>12.0</v>
      </c>
      <c r="R4" s="87">
        <v>12.0</v>
      </c>
      <c r="S4" s="87">
        <v>12.0</v>
      </c>
      <c r="T4" s="87">
        <v>12.0</v>
      </c>
      <c r="U4" s="87">
        <v>12.0</v>
      </c>
      <c r="V4" s="87">
        <v>12.0</v>
      </c>
      <c r="W4" s="87">
        <v>12.0</v>
      </c>
      <c r="X4" s="87">
        <v>12.0</v>
      </c>
      <c r="Y4" s="3">
        <v>13.0</v>
      </c>
      <c r="Z4" s="3">
        <v>14.0</v>
      </c>
      <c r="AA4" s="3">
        <v>15.0</v>
      </c>
    </row>
    <row r="5" ht="12.0" customHeight="1">
      <c r="A5" s="85"/>
      <c r="B5" s="85"/>
      <c r="C5" s="85"/>
      <c r="D5" s="85"/>
      <c r="E5" s="85"/>
      <c r="F5" s="87">
        <v>20.0</v>
      </c>
      <c r="G5" s="87">
        <v>20.0</v>
      </c>
      <c r="H5" s="87">
        <v>20.0</v>
      </c>
      <c r="I5" s="87">
        <v>15.0</v>
      </c>
      <c r="J5" s="87">
        <v>15.0</v>
      </c>
      <c r="K5" s="87">
        <v>15.0</v>
      </c>
      <c r="L5" s="87">
        <v>15.0</v>
      </c>
      <c r="M5" s="87">
        <v>15.0</v>
      </c>
      <c r="N5" s="87">
        <v>15.0</v>
      </c>
      <c r="O5" s="87">
        <v>15.0</v>
      </c>
      <c r="P5" s="87">
        <v>15.0</v>
      </c>
      <c r="Q5" s="87">
        <v>12.0</v>
      </c>
      <c r="R5" s="87">
        <v>12.0</v>
      </c>
      <c r="S5" s="87">
        <v>12.0</v>
      </c>
      <c r="T5" s="87">
        <v>12.0</v>
      </c>
      <c r="U5" s="87">
        <v>12.0</v>
      </c>
      <c r="V5" s="87">
        <v>12.0</v>
      </c>
      <c r="W5" s="87">
        <v>12.0</v>
      </c>
      <c r="X5" s="87">
        <v>12.0</v>
      </c>
      <c r="Y5" s="3">
        <v>13.0</v>
      </c>
      <c r="Z5" s="3">
        <v>14.0</v>
      </c>
    </row>
    <row r="6" ht="12.0" customHeight="1">
      <c r="A6" s="85"/>
      <c r="B6" s="85"/>
      <c r="C6" s="85"/>
      <c r="D6" s="85"/>
      <c r="E6" s="85"/>
      <c r="F6" s="87">
        <v>20.0</v>
      </c>
      <c r="G6" s="87">
        <v>20.0</v>
      </c>
      <c r="H6" s="87">
        <v>20.0</v>
      </c>
      <c r="I6" s="87">
        <v>15.0</v>
      </c>
      <c r="J6" s="87">
        <v>15.0</v>
      </c>
      <c r="K6" s="87">
        <v>15.0</v>
      </c>
      <c r="L6" s="87">
        <v>15.0</v>
      </c>
      <c r="M6" s="87">
        <v>15.0</v>
      </c>
      <c r="N6" s="87">
        <v>15.0</v>
      </c>
      <c r="O6" s="87">
        <v>15.0</v>
      </c>
      <c r="P6" s="87">
        <v>15.0</v>
      </c>
      <c r="Q6" s="87">
        <v>12.0</v>
      </c>
      <c r="R6" s="87">
        <v>12.0</v>
      </c>
      <c r="S6" s="87">
        <v>12.0</v>
      </c>
      <c r="T6" s="87">
        <v>12.0</v>
      </c>
      <c r="U6" s="87">
        <v>12.0</v>
      </c>
      <c r="V6" s="87">
        <v>12.0</v>
      </c>
      <c r="W6" s="87">
        <v>12.0</v>
      </c>
      <c r="X6" s="87">
        <v>12.0</v>
      </c>
      <c r="Y6" s="3">
        <v>13.0</v>
      </c>
      <c r="Z6" s="3">
        <v>14.0</v>
      </c>
    </row>
    <row r="7" ht="12.0" customHeight="1">
      <c r="A7" s="88" t="s">
        <v>84</v>
      </c>
      <c r="B7" s="88" t="s">
        <v>162</v>
      </c>
      <c r="C7" s="88">
        <v>8.0</v>
      </c>
      <c r="D7" s="89"/>
      <c r="E7" s="89"/>
      <c r="F7" s="88"/>
      <c r="G7" s="88"/>
      <c r="H7" s="88"/>
      <c r="I7" s="88"/>
      <c r="J7" s="88"/>
      <c r="K7" s="88"/>
      <c r="L7" s="88"/>
      <c r="M7" s="88"/>
      <c r="N7" s="88"/>
      <c r="O7" s="88"/>
      <c r="P7" s="88"/>
      <c r="Q7" s="88"/>
      <c r="R7" s="88"/>
      <c r="S7" s="88"/>
      <c r="T7" s="88"/>
      <c r="U7" s="83">
        <v>50.0</v>
      </c>
      <c r="V7" s="83">
        <v>50.0</v>
      </c>
      <c r="W7" s="83">
        <v>50.0</v>
      </c>
      <c r="X7" s="83">
        <v>52.0</v>
      </c>
      <c r="Y7" s="88">
        <v>54.0</v>
      </c>
      <c r="Z7" s="88">
        <v>57.0</v>
      </c>
      <c r="AA7" s="89"/>
      <c r="AB7" s="89"/>
    </row>
    <row r="8" ht="12.0" customHeight="1">
      <c r="A8" s="90"/>
      <c r="B8" s="90"/>
      <c r="C8" s="90"/>
      <c r="D8" s="91"/>
      <c r="E8" s="91"/>
      <c r="F8" s="90"/>
      <c r="G8" s="90"/>
      <c r="H8" s="90"/>
      <c r="I8" s="90"/>
      <c r="J8" s="90"/>
      <c r="K8" s="90"/>
      <c r="L8" s="90"/>
      <c r="M8" s="90"/>
      <c r="N8" s="90"/>
      <c r="O8" s="90"/>
      <c r="P8" s="90"/>
      <c r="Q8" s="90"/>
      <c r="R8" s="90"/>
      <c r="S8" s="90"/>
      <c r="T8" s="90"/>
      <c r="U8" s="100">
        <v>3.0</v>
      </c>
      <c r="V8" s="100">
        <v>3.0</v>
      </c>
      <c r="W8" s="100">
        <v>3.0</v>
      </c>
      <c r="X8" s="100">
        <v>3.0</v>
      </c>
      <c r="Y8" s="90">
        <v>3.0</v>
      </c>
      <c r="Z8" s="90">
        <v>3.0</v>
      </c>
      <c r="AA8" s="91"/>
      <c r="AB8" s="91"/>
    </row>
    <row r="9" ht="12.0" customHeight="1">
      <c r="A9" s="88" t="s">
        <v>84</v>
      </c>
      <c r="B9" s="88" t="s">
        <v>162</v>
      </c>
      <c r="C9" s="88">
        <v>8.0</v>
      </c>
      <c r="D9" s="89"/>
      <c r="E9" s="89"/>
      <c r="F9" s="88"/>
      <c r="G9" s="88"/>
      <c r="H9" s="88"/>
      <c r="I9" s="88"/>
      <c r="J9" s="88"/>
      <c r="K9" s="88"/>
      <c r="L9" s="88"/>
      <c r="M9" s="88"/>
      <c r="N9" s="88"/>
      <c r="O9" s="88"/>
      <c r="P9" s="88"/>
      <c r="Q9" s="88"/>
      <c r="R9" s="88"/>
      <c r="S9" s="88"/>
      <c r="T9" s="88"/>
      <c r="U9" s="83">
        <v>60.0</v>
      </c>
      <c r="V9" s="83">
        <v>60.0</v>
      </c>
      <c r="W9" s="83">
        <v>60.0</v>
      </c>
      <c r="X9" s="83">
        <v>62.0</v>
      </c>
      <c r="Y9" s="88">
        <v>64.0</v>
      </c>
      <c r="Z9" s="88">
        <v>67.0</v>
      </c>
      <c r="AA9" s="89"/>
      <c r="AB9" s="89"/>
    </row>
    <row r="10" ht="12.0" customHeight="1">
      <c r="A10" s="90"/>
      <c r="B10" s="90"/>
      <c r="C10" s="90"/>
      <c r="D10" s="91"/>
      <c r="E10" s="91"/>
      <c r="F10" s="90"/>
      <c r="G10" s="90"/>
      <c r="H10" s="90"/>
      <c r="I10" s="90"/>
      <c r="J10" s="90"/>
      <c r="K10" s="90"/>
      <c r="L10" s="90"/>
      <c r="M10" s="90"/>
      <c r="N10" s="90"/>
      <c r="O10" s="90"/>
      <c r="P10" s="90"/>
      <c r="Q10" s="90"/>
      <c r="R10" s="90"/>
      <c r="S10" s="90"/>
      <c r="T10" s="90"/>
      <c r="U10" s="100">
        <v>2.0</v>
      </c>
      <c r="V10" s="100">
        <v>2.0</v>
      </c>
      <c r="W10" s="100">
        <v>2.0</v>
      </c>
      <c r="X10" s="100">
        <v>2.0</v>
      </c>
      <c r="Y10" s="90">
        <v>2.0</v>
      </c>
      <c r="Z10" s="90">
        <v>2.0</v>
      </c>
      <c r="AA10" s="91"/>
      <c r="AB10" s="91"/>
    </row>
    <row r="11" ht="12.0" customHeight="1">
      <c r="A11" s="88" t="s">
        <v>84</v>
      </c>
      <c r="B11" s="88" t="s">
        <v>162</v>
      </c>
      <c r="C11" s="88">
        <v>8.0</v>
      </c>
      <c r="D11" s="89"/>
      <c r="E11" s="89"/>
      <c r="F11" s="88"/>
      <c r="G11" s="88"/>
      <c r="H11" s="88"/>
      <c r="I11" s="88"/>
      <c r="J11" s="88"/>
      <c r="K11" s="88"/>
      <c r="L11" s="88"/>
      <c r="M11" s="88"/>
      <c r="N11" s="88"/>
      <c r="O11" s="88"/>
      <c r="P11" s="88"/>
      <c r="Q11" s="88"/>
      <c r="R11" s="88"/>
      <c r="S11" s="88"/>
      <c r="T11" s="88"/>
      <c r="U11" s="83">
        <v>64.0</v>
      </c>
      <c r="V11" s="83">
        <v>66.0</v>
      </c>
      <c r="W11" s="83">
        <v>68.0</v>
      </c>
      <c r="X11" s="83">
        <v>72.0</v>
      </c>
      <c r="Y11" s="88">
        <v>74.0</v>
      </c>
      <c r="Z11" s="88">
        <v>77.0</v>
      </c>
      <c r="AA11" s="89"/>
      <c r="AB11" s="89"/>
    </row>
    <row r="12" ht="12.0" customHeight="1">
      <c r="A12" s="90"/>
      <c r="B12" s="90"/>
      <c r="C12" s="90"/>
      <c r="D12" s="91"/>
      <c r="E12" s="91"/>
      <c r="F12" s="90"/>
      <c r="G12" s="90"/>
      <c r="H12" s="90"/>
      <c r="I12" s="90"/>
      <c r="J12" s="90"/>
      <c r="K12" s="90"/>
      <c r="L12" s="90"/>
      <c r="M12" s="90"/>
      <c r="N12" s="90"/>
      <c r="O12" s="90"/>
      <c r="P12" s="90"/>
      <c r="Q12" s="90"/>
      <c r="R12" s="90"/>
      <c r="S12" s="90"/>
      <c r="T12" s="90"/>
      <c r="U12" s="100">
        <v>1.0</v>
      </c>
      <c r="V12" s="100">
        <v>1.0</v>
      </c>
      <c r="W12" s="100">
        <v>1.0</v>
      </c>
      <c r="X12" s="100">
        <v>1.0</v>
      </c>
      <c r="Y12" s="90">
        <v>1.0</v>
      </c>
      <c r="Z12" s="90">
        <v>1.0</v>
      </c>
      <c r="AA12" s="91"/>
      <c r="AB12" s="91"/>
    </row>
    <row r="13" ht="12.0" customHeight="1">
      <c r="A13" s="88" t="s">
        <v>153</v>
      </c>
      <c r="B13" s="88" t="s">
        <v>163</v>
      </c>
      <c r="C13" s="88">
        <v>4.6</v>
      </c>
      <c r="D13" s="89"/>
      <c r="E13" s="89"/>
      <c r="F13" s="88">
        <v>10.0</v>
      </c>
      <c r="G13" s="88">
        <v>10.5</v>
      </c>
      <c r="H13" s="88">
        <v>11.0</v>
      </c>
      <c r="I13" s="88">
        <v>11.5</v>
      </c>
      <c r="J13" s="88">
        <v>12.0</v>
      </c>
      <c r="K13" s="88">
        <v>12.5</v>
      </c>
      <c r="L13" s="88">
        <v>13.0</v>
      </c>
      <c r="M13" s="88">
        <v>13.5</v>
      </c>
      <c r="N13" s="88">
        <v>14.0</v>
      </c>
      <c r="O13" s="88">
        <v>14.0</v>
      </c>
      <c r="P13" s="88">
        <v>14.0</v>
      </c>
      <c r="Q13" s="88">
        <v>14.0</v>
      </c>
      <c r="R13" s="88">
        <v>14.5</v>
      </c>
      <c r="S13" s="88">
        <v>15.0</v>
      </c>
      <c r="T13" s="88">
        <v>15.0</v>
      </c>
      <c r="U13" s="88">
        <v>15.0</v>
      </c>
      <c r="V13" s="88">
        <v>15.0</v>
      </c>
      <c r="W13" s="88">
        <v>15.0</v>
      </c>
      <c r="X13" s="88">
        <v>15.0</v>
      </c>
      <c r="Y13" s="88">
        <v>15.0</v>
      </c>
      <c r="Z13" s="88">
        <v>15.0</v>
      </c>
      <c r="AA13" s="88">
        <v>15.0</v>
      </c>
      <c r="AB13" s="89"/>
    </row>
    <row r="14" ht="12.0" customHeight="1">
      <c r="A14" s="85"/>
      <c r="B14" s="85"/>
      <c r="C14" s="85"/>
      <c r="D14" s="85"/>
      <c r="E14" s="85"/>
      <c r="F14" s="87">
        <v>12.0</v>
      </c>
      <c r="G14" s="87">
        <v>15.0</v>
      </c>
      <c r="H14" s="87">
        <v>15.0</v>
      </c>
      <c r="I14" s="87">
        <v>12.0</v>
      </c>
      <c r="J14" s="87">
        <v>15.0</v>
      </c>
      <c r="K14" s="87">
        <v>15.0</v>
      </c>
      <c r="L14" s="87">
        <v>15.0</v>
      </c>
      <c r="M14" s="87">
        <v>15.0</v>
      </c>
      <c r="N14" s="87">
        <v>15.0</v>
      </c>
      <c r="O14" s="87">
        <v>15.0</v>
      </c>
      <c r="P14" s="87">
        <v>15.0</v>
      </c>
      <c r="Q14" s="87">
        <v>15.0</v>
      </c>
      <c r="R14" s="87">
        <v>12.0</v>
      </c>
      <c r="S14" s="87">
        <v>12.0</v>
      </c>
      <c r="T14" s="87">
        <v>12.0</v>
      </c>
      <c r="U14" s="87">
        <v>12.0</v>
      </c>
      <c r="V14" s="87">
        <v>12.0</v>
      </c>
      <c r="W14" s="87">
        <v>12.0</v>
      </c>
      <c r="X14" s="87">
        <v>12.0</v>
      </c>
      <c r="Y14" s="87">
        <v>12.0</v>
      </c>
      <c r="Z14" s="87">
        <v>12.0</v>
      </c>
      <c r="AA14" s="87">
        <v>12.0</v>
      </c>
      <c r="AB14" s="85"/>
    </row>
    <row r="15" ht="12.0" customHeight="1">
      <c r="A15" s="85"/>
      <c r="B15" s="85"/>
      <c r="C15" s="85"/>
      <c r="D15" s="85"/>
      <c r="E15" s="85"/>
      <c r="F15" s="87">
        <v>12.0</v>
      </c>
      <c r="G15" s="87">
        <v>15.0</v>
      </c>
      <c r="H15" s="87">
        <v>15.0</v>
      </c>
      <c r="I15" s="87">
        <v>12.0</v>
      </c>
      <c r="J15" s="87">
        <v>15.0</v>
      </c>
      <c r="K15" s="87">
        <v>15.0</v>
      </c>
      <c r="L15" s="87">
        <v>15.0</v>
      </c>
      <c r="M15" s="87">
        <v>15.0</v>
      </c>
      <c r="N15" s="87">
        <v>15.0</v>
      </c>
      <c r="O15" s="87">
        <v>15.0</v>
      </c>
      <c r="P15" s="87">
        <v>15.0</v>
      </c>
      <c r="Q15" s="87">
        <v>15.0</v>
      </c>
      <c r="R15" s="87">
        <v>12.0</v>
      </c>
      <c r="S15" s="87">
        <v>12.0</v>
      </c>
      <c r="T15" s="87">
        <v>12.0</v>
      </c>
      <c r="U15" s="87">
        <v>12.0</v>
      </c>
      <c r="V15" s="87">
        <v>12.0</v>
      </c>
      <c r="W15" s="87">
        <v>12.0</v>
      </c>
      <c r="X15" s="87">
        <v>12.0</v>
      </c>
      <c r="Y15" s="87">
        <v>12.0</v>
      </c>
      <c r="Z15" s="87">
        <v>12.0</v>
      </c>
      <c r="AA15" s="85"/>
      <c r="AB15" s="85"/>
    </row>
    <row r="16" ht="12.0" customHeight="1">
      <c r="A16" s="85"/>
      <c r="B16" s="85"/>
      <c r="C16" s="85"/>
      <c r="D16" s="85"/>
      <c r="E16" s="85"/>
      <c r="F16" s="87">
        <v>12.0</v>
      </c>
      <c r="G16" s="87">
        <v>15.0</v>
      </c>
      <c r="H16" s="87">
        <v>15.0</v>
      </c>
      <c r="I16" s="87">
        <v>12.0</v>
      </c>
      <c r="J16" s="87">
        <v>15.0</v>
      </c>
      <c r="K16" s="87">
        <v>15.0</v>
      </c>
      <c r="L16" s="87">
        <v>15.0</v>
      </c>
      <c r="M16" s="87">
        <v>15.0</v>
      </c>
      <c r="N16" s="87">
        <v>15.0</v>
      </c>
      <c r="O16" s="87">
        <v>15.0</v>
      </c>
      <c r="P16" s="87">
        <v>15.0</v>
      </c>
      <c r="Q16" s="87">
        <v>15.0</v>
      </c>
      <c r="R16" s="87">
        <v>12.0</v>
      </c>
      <c r="S16" s="87">
        <v>12.0</v>
      </c>
      <c r="T16" s="87">
        <v>12.0</v>
      </c>
      <c r="U16" s="87">
        <v>12.0</v>
      </c>
      <c r="V16" s="87">
        <v>12.0</v>
      </c>
      <c r="W16" s="87">
        <v>12.0</v>
      </c>
      <c r="X16" s="87">
        <v>12.0</v>
      </c>
      <c r="Y16" s="87">
        <v>12.0</v>
      </c>
      <c r="Z16" s="87">
        <v>12.0</v>
      </c>
      <c r="AA16" s="85"/>
      <c r="AB16" s="85"/>
    </row>
    <row r="17" ht="12.0" customHeight="1">
      <c r="A17" s="88" t="s">
        <v>164</v>
      </c>
      <c r="B17" s="88" t="s">
        <v>165</v>
      </c>
      <c r="C17" s="88"/>
      <c r="D17" s="88"/>
      <c r="E17" s="88"/>
      <c r="F17" s="88"/>
      <c r="G17" s="88"/>
      <c r="H17" s="88"/>
      <c r="I17" s="88"/>
      <c r="J17" s="88"/>
      <c r="K17" s="88"/>
      <c r="L17" s="88"/>
      <c r="M17" s="88"/>
      <c r="N17" s="89"/>
      <c r="O17" s="88"/>
      <c r="P17" s="88"/>
      <c r="Q17" s="88"/>
      <c r="R17" s="88"/>
      <c r="S17" s="88"/>
      <c r="T17" s="88"/>
      <c r="U17" s="88">
        <v>20.0</v>
      </c>
      <c r="V17" s="88">
        <v>26.0</v>
      </c>
      <c r="W17" s="88">
        <v>32.0</v>
      </c>
      <c r="X17" s="88">
        <v>38.0</v>
      </c>
      <c r="Y17" s="88">
        <v>40.0</v>
      </c>
      <c r="Z17" s="88">
        <v>46.0</v>
      </c>
      <c r="AA17" s="89"/>
      <c r="AB17" s="89"/>
    </row>
    <row r="18" ht="12.0" customHeight="1">
      <c r="A18" s="90"/>
      <c r="B18" s="90"/>
      <c r="C18" s="90"/>
      <c r="D18" s="90"/>
      <c r="E18" s="90"/>
      <c r="F18" s="90"/>
      <c r="G18" s="90"/>
      <c r="H18" s="90"/>
      <c r="I18" s="90"/>
      <c r="J18" s="90"/>
      <c r="K18" s="90"/>
      <c r="L18" s="90"/>
      <c r="M18" s="90"/>
      <c r="N18" s="91"/>
      <c r="O18" s="90"/>
      <c r="P18" s="90"/>
      <c r="Q18" s="90"/>
      <c r="R18" s="90"/>
      <c r="S18" s="90"/>
      <c r="T18" s="90"/>
      <c r="U18" s="90">
        <v>8.0</v>
      </c>
      <c r="V18" s="90">
        <v>8.0</v>
      </c>
      <c r="W18" s="90">
        <v>8.0</v>
      </c>
      <c r="X18" s="90">
        <v>8.0</v>
      </c>
      <c r="Y18" s="90">
        <v>8.0</v>
      </c>
      <c r="Z18" s="90">
        <v>8.0</v>
      </c>
      <c r="AA18" s="91"/>
      <c r="AB18" s="91"/>
    </row>
    <row r="19" ht="12.0" customHeight="1">
      <c r="A19" s="88" t="s">
        <v>164</v>
      </c>
      <c r="B19" s="88" t="s">
        <v>165</v>
      </c>
      <c r="C19" s="88"/>
      <c r="D19" s="88"/>
      <c r="E19" s="88"/>
      <c r="F19" s="88"/>
      <c r="G19" s="88"/>
      <c r="H19" s="88"/>
      <c r="I19" s="88"/>
      <c r="J19" s="88"/>
      <c r="K19" s="88"/>
      <c r="L19" s="88"/>
      <c r="M19" s="88"/>
      <c r="N19" s="89"/>
      <c r="O19" s="88"/>
      <c r="P19" s="88"/>
      <c r="Q19" s="88"/>
      <c r="R19" s="88"/>
      <c r="S19" s="88"/>
      <c r="T19" s="88"/>
      <c r="U19" s="88">
        <v>30.0</v>
      </c>
      <c r="V19" s="88">
        <v>34.0</v>
      </c>
      <c r="W19" s="88">
        <v>38.0</v>
      </c>
      <c r="X19" s="88">
        <v>44.0</v>
      </c>
      <c r="Y19" s="88">
        <v>46.0</v>
      </c>
      <c r="Z19" s="88">
        <v>52.0</v>
      </c>
      <c r="AA19" s="89"/>
      <c r="AB19" s="89"/>
    </row>
    <row r="20" ht="12.0" customHeight="1">
      <c r="A20" s="90"/>
      <c r="B20" s="90"/>
      <c r="C20" s="90"/>
      <c r="D20" s="90"/>
      <c r="E20" s="90"/>
      <c r="F20" s="90"/>
      <c r="G20" s="90"/>
      <c r="H20" s="90"/>
      <c r="I20" s="90"/>
      <c r="J20" s="90"/>
      <c r="K20" s="90"/>
      <c r="L20" s="90"/>
      <c r="M20" s="90"/>
      <c r="N20" s="91"/>
      <c r="O20" s="90"/>
      <c r="P20" s="90"/>
      <c r="Q20" s="90"/>
      <c r="R20" s="90"/>
      <c r="S20" s="90"/>
      <c r="T20" s="90"/>
      <c r="U20" s="90">
        <v>5.0</v>
      </c>
      <c r="V20" s="90">
        <v>5.0</v>
      </c>
      <c r="W20" s="90">
        <v>5.0</v>
      </c>
      <c r="X20" s="90">
        <v>5.0</v>
      </c>
      <c r="Y20" s="90">
        <v>5.0</v>
      </c>
      <c r="Z20" s="90">
        <v>5.0</v>
      </c>
      <c r="AA20" s="91"/>
      <c r="AB20" s="91"/>
    </row>
    <row r="21" ht="12.0" customHeight="1">
      <c r="A21" s="88" t="s">
        <v>164</v>
      </c>
      <c r="B21" s="88" t="s">
        <v>165</v>
      </c>
      <c r="C21" s="88"/>
      <c r="D21" s="88"/>
      <c r="E21" s="88"/>
      <c r="F21" s="88"/>
      <c r="G21" s="88"/>
      <c r="H21" s="88"/>
      <c r="I21" s="88"/>
      <c r="J21" s="88"/>
      <c r="K21" s="88"/>
      <c r="L21" s="88"/>
      <c r="M21" s="88"/>
      <c r="N21" s="89"/>
      <c r="O21" s="88"/>
      <c r="P21" s="88"/>
      <c r="Q21" s="88"/>
      <c r="R21" s="88"/>
      <c r="S21" s="88"/>
      <c r="T21" s="88"/>
      <c r="U21" s="88">
        <v>40.0</v>
      </c>
      <c r="V21" s="88">
        <v>42.0</v>
      </c>
      <c r="W21" s="88">
        <v>44.0</v>
      </c>
      <c r="X21" s="88">
        <v>48.0</v>
      </c>
      <c r="Y21" s="88">
        <v>50.0</v>
      </c>
      <c r="Z21" s="88">
        <v>56.0</v>
      </c>
      <c r="AA21" s="89"/>
      <c r="AB21" s="89"/>
    </row>
    <row r="22" ht="12.0" customHeight="1">
      <c r="A22" s="90"/>
      <c r="B22" s="90"/>
      <c r="C22" s="90"/>
      <c r="D22" s="90"/>
      <c r="E22" s="90"/>
      <c r="F22" s="90"/>
      <c r="G22" s="90"/>
      <c r="H22" s="90"/>
      <c r="I22" s="90"/>
      <c r="J22" s="90"/>
      <c r="K22" s="90"/>
      <c r="L22" s="90"/>
      <c r="M22" s="90"/>
      <c r="N22" s="91"/>
      <c r="O22" s="90"/>
      <c r="P22" s="90"/>
      <c r="Q22" s="90"/>
      <c r="R22" s="90"/>
      <c r="S22" s="90"/>
      <c r="T22" s="90"/>
      <c r="U22" s="90">
        <v>3.0</v>
      </c>
      <c r="V22" s="90">
        <v>3.0</v>
      </c>
      <c r="W22" s="90">
        <v>3.0</v>
      </c>
      <c r="X22" s="90">
        <v>3.0</v>
      </c>
      <c r="Y22" s="90">
        <v>3.0</v>
      </c>
      <c r="Z22" s="90">
        <v>3.0</v>
      </c>
      <c r="AA22" s="91"/>
      <c r="AB22" s="91"/>
    </row>
    <row r="23" ht="12.0" customHeight="1">
      <c r="A23" s="88" t="s">
        <v>140</v>
      </c>
      <c r="B23" s="88" t="s">
        <v>166</v>
      </c>
      <c r="C23" s="88"/>
      <c r="D23" s="88"/>
      <c r="E23" s="88"/>
      <c r="F23" s="88"/>
      <c r="G23" s="88"/>
      <c r="H23" s="88"/>
      <c r="I23" s="88"/>
      <c r="J23" s="88"/>
      <c r="K23" s="88" t="s">
        <v>141</v>
      </c>
      <c r="L23" s="88" t="s">
        <v>142</v>
      </c>
      <c r="M23" s="88" t="s">
        <v>142</v>
      </c>
      <c r="N23" s="89"/>
      <c r="O23" s="88" t="s">
        <v>142</v>
      </c>
      <c r="P23" s="88" t="s">
        <v>142</v>
      </c>
      <c r="Q23" s="88" t="s">
        <v>142</v>
      </c>
      <c r="R23" s="88" t="s">
        <v>142</v>
      </c>
      <c r="S23" s="88" t="s">
        <v>142</v>
      </c>
      <c r="T23" s="88" t="s">
        <v>142</v>
      </c>
      <c r="U23" s="88" t="s">
        <v>142</v>
      </c>
      <c r="V23" s="88" t="s">
        <v>142</v>
      </c>
      <c r="W23" s="88" t="s">
        <v>142</v>
      </c>
      <c r="X23" s="88" t="s">
        <v>142</v>
      </c>
      <c r="Y23" s="88" t="s">
        <v>142</v>
      </c>
      <c r="Z23" s="88" t="s">
        <v>142</v>
      </c>
      <c r="AA23" s="89"/>
      <c r="AB23" s="89"/>
    </row>
    <row r="24" ht="12.0" customHeight="1">
      <c r="A24" s="90"/>
      <c r="B24" s="90"/>
      <c r="C24" s="90"/>
      <c r="D24" s="90"/>
      <c r="E24" s="90"/>
      <c r="F24" s="90"/>
      <c r="G24" s="90"/>
      <c r="H24" s="90"/>
      <c r="I24" s="90"/>
      <c r="J24" s="90"/>
      <c r="K24" s="90">
        <v>20.0</v>
      </c>
      <c r="L24" s="90">
        <v>12.0</v>
      </c>
      <c r="M24" s="90">
        <v>15.0</v>
      </c>
      <c r="N24" s="91"/>
      <c r="O24" s="90">
        <v>15.0</v>
      </c>
      <c r="P24" s="90">
        <v>15.0</v>
      </c>
      <c r="Q24" s="90">
        <v>15.0</v>
      </c>
      <c r="R24" s="90">
        <v>15.0</v>
      </c>
      <c r="S24" s="90">
        <v>15.0</v>
      </c>
      <c r="T24" s="90">
        <v>15.0</v>
      </c>
      <c r="U24" s="90">
        <v>10.0</v>
      </c>
      <c r="V24" s="90">
        <v>15.0</v>
      </c>
      <c r="W24" s="90">
        <v>12.0</v>
      </c>
      <c r="X24" s="90">
        <v>15.0</v>
      </c>
      <c r="Y24" s="90">
        <v>15.0</v>
      </c>
      <c r="Z24" s="90">
        <v>15.0</v>
      </c>
      <c r="AA24" s="91"/>
      <c r="AB24" s="91"/>
    </row>
    <row r="25" ht="12.0" customHeight="1">
      <c r="A25" s="90"/>
      <c r="B25" s="90"/>
      <c r="C25" s="90"/>
      <c r="D25" s="90"/>
      <c r="E25" s="90"/>
      <c r="F25" s="90"/>
      <c r="G25" s="90"/>
      <c r="H25" s="90"/>
      <c r="I25" s="90"/>
      <c r="J25" s="90"/>
      <c r="K25" s="90">
        <v>20.0</v>
      </c>
      <c r="L25" s="90">
        <v>12.0</v>
      </c>
      <c r="M25" s="90">
        <v>15.0</v>
      </c>
      <c r="N25" s="91"/>
      <c r="O25" s="90">
        <v>15.0</v>
      </c>
      <c r="P25" s="90">
        <v>15.0</v>
      </c>
      <c r="Q25" s="90">
        <v>15.0</v>
      </c>
      <c r="R25" s="90">
        <v>15.0</v>
      </c>
      <c r="S25" s="90">
        <v>15.0</v>
      </c>
      <c r="T25" s="90">
        <v>15.0</v>
      </c>
      <c r="U25" s="90">
        <v>10.0</v>
      </c>
      <c r="V25" s="90">
        <v>15.0</v>
      </c>
      <c r="W25" s="90">
        <v>12.0</v>
      </c>
      <c r="X25" s="90">
        <v>15.0</v>
      </c>
      <c r="Y25" s="90">
        <v>15.0</v>
      </c>
      <c r="Z25" s="90">
        <v>15.0</v>
      </c>
      <c r="AA25" s="91"/>
      <c r="AB25" s="91"/>
    </row>
    <row r="26" ht="12.0" customHeight="1">
      <c r="A26" s="90"/>
      <c r="B26" s="90"/>
      <c r="C26" s="90"/>
      <c r="D26" s="90"/>
      <c r="E26" s="90"/>
      <c r="F26" s="90"/>
      <c r="G26" s="90"/>
      <c r="H26" s="90"/>
      <c r="I26" s="90"/>
      <c r="J26" s="90"/>
      <c r="K26" s="90">
        <v>20.0</v>
      </c>
      <c r="L26" s="90">
        <v>12.0</v>
      </c>
      <c r="M26" s="90">
        <v>15.0</v>
      </c>
      <c r="N26" s="91"/>
      <c r="O26" s="90">
        <v>15.0</v>
      </c>
      <c r="P26" s="90">
        <v>15.0</v>
      </c>
      <c r="Q26" s="90">
        <v>15.0</v>
      </c>
      <c r="R26" s="90">
        <v>15.0</v>
      </c>
      <c r="S26" s="90">
        <v>15.0</v>
      </c>
      <c r="T26" s="90">
        <v>15.0</v>
      </c>
      <c r="U26" s="90">
        <v>10.0</v>
      </c>
      <c r="V26" s="90">
        <v>15.0</v>
      </c>
      <c r="W26" s="90">
        <v>12.0</v>
      </c>
      <c r="X26" s="90">
        <v>15.0</v>
      </c>
      <c r="Y26" s="90">
        <v>15.0</v>
      </c>
      <c r="Z26" s="90">
        <v>15.0</v>
      </c>
      <c r="AA26" s="91"/>
      <c r="AB26" s="91"/>
    </row>
    <row r="27" ht="12.0" customHeight="1">
      <c r="A27" s="88" t="s">
        <v>49</v>
      </c>
      <c r="B27" s="88" t="s">
        <v>49</v>
      </c>
      <c r="C27" s="88">
        <v>8.0</v>
      </c>
      <c r="D27" s="88">
        <v>20.0</v>
      </c>
      <c r="E27" s="88">
        <v>21.0</v>
      </c>
      <c r="F27" s="88">
        <v>22.0</v>
      </c>
      <c r="G27" s="88">
        <v>23.0</v>
      </c>
      <c r="H27" s="88">
        <v>24.0</v>
      </c>
      <c r="I27" s="88">
        <v>25.0</v>
      </c>
      <c r="J27" s="88">
        <v>26.0</v>
      </c>
      <c r="K27" s="88">
        <v>27.0</v>
      </c>
      <c r="L27" s="88">
        <v>28.0</v>
      </c>
      <c r="M27" s="88">
        <v>29.0</v>
      </c>
      <c r="N27" s="88">
        <v>30.0</v>
      </c>
      <c r="O27" s="88">
        <v>30.0</v>
      </c>
      <c r="P27" s="88">
        <v>30.0</v>
      </c>
      <c r="Q27" s="88">
        <v>30.0</v>
      </c>
      <c r="R27" s="88">
        <v>30.0</v>
      </c>
      <c r="S27" s="88">
        <v>34.0</v>
      </c>
      <c r="T27" s="88">
        <v>35.0</v>
      </c>
      <c r="U27" s="88">
        <v>36.0</v>
      </c>
      <c r="V27" s="88"/>
      <c r="W27" s="88">
        <v>30.0</v>
      </c>
      <c r="X27" s="88">
        <v>31.0</v>
      </c>
      <c r="Y27" s="88">
        <v>31.0</v>
      </c>
      <c r="Z27" s="88"/>
      <c r="AA27" s="88">
        <v>34.0</v>
      </c>
      <c r="AB27" s="89"/>
    </row>
    <row r="28" ht="12.0" customHeight="1">
      <c r="A28" s="85"/>
      <c r="B28" s="85"/>
      <c r="C28" s="85"/>
      <c r="D28" s="87">
        <v>10.0</v>
      </c>
      <c r="E28" s="87">
        <v>10.0</v>
      </c>
      <c r="F28" s="87">
        <v>10.0</v>
      </c>
      <c r="G28" s="87">
        <v>10.0</v>
      </c>
      <c r="H28" s="87">
        <v>10.0</v>
      </c>
      <c r="I28" s="87">
        <v>10.0</v>
      </c>
      <c r="J28" s="87">
        <v>10.0</v>
      </c>
      <c r="K28" s="87">
        <v>10.0</v>
      </c>
      <c r="L28" s="87">
        <v>10.0</v>
      </c>
      <c r="M28" s="87">
        <v>10.0</v>
      </c>
      <c r="N28" s="87">
        <v>10.0</v>
      </c>
      <c r="O28" s="87">
        <v>11.0</v>
      </c>
      <c r="P28" s="87">
        <v>12.0</v>
      </c>
      <c r="Q28" s="87">
        <v>13.0</v>
      </c>
      <c r="R28" s="87">
        <v>14.0</v>
      </c>
      <c r="S28" s="87">
        <v>15.0</v>
      </c>
      <c r="T28" s="87">
        <v>12.0</v>
      </c>
      <c r="U28" s="92">
        <v>12.0</v>
      </c>
      <c r="V28" s="87"/>
      <c r="W28" s="87">
        <v>12.0</v>
      </c>
      <c r="X28" s="87">
        <v>10.0</v>
      </c>
      <c r="Y28" s="87">
        <v>12.0</v>
      </c>
      <c r="Z28" s="87"/>
      <c r="AA28" s="87">
        <v>8.0</v>
      </c>
      <c r="AB28" s="85"/>
    </row>
    <row r="29" ht="12.0" customHeight="1">
      <c r="A29" s="85"/>
      <c r="B29" s="85"/>
      <c r="C29" s="85"/>
      <c r="D29" s="87">
        <v>10.0</v>
      </c>
      <c r="E29" s="87">
        <v>10.0</v>
      </c>
      <c r="F29" s="87">
        <v>10.0</v>
      </c>
      <c r="G29" s="87">
        <v>10.0</v>
      </c>
      <c r="H29" s="87">
        <v>10.0</v>
      </c>
      <c r="I29" s="87">
        <v>10.0</v>
      </c>
      <c r="J29" s="87">
        <v>10.0</v>
      </c>
      <c r="K29" s="87">
        <v>10.0</v>
      </c>
      <c r="L29" s="87">
        <v>10.0</v>
      </c>
      <c r="M29" s="87">
        <v>10.0</v>
      </c>
      <c r="N29" s="87">
        <v>10.0</v>
      </c>
      <c r="O29" s="87">
        <v>11.0</v>
      </c>
      <c r="P29" s="87">
        <v>12.0</v>
      </c>
      <c r="Q29" s="87">
        <v>13.0</v>
      </c>
      <c r="R29" s="87">
        <v>14.0</v>
      </c>
      <c r="S29" s="87">
        <v>15.0</v>
      </c>
      <c r="T29" s="87">
        <v>12.0</v>
      </c>
      <c r="U29" s="87" t="s">
        <v>10</v>
      </c>
      <c r="V29" s="85"/>
      <c r="W29" s="87">
        <v>12.0</v>
      </c>
      <c r="X29" s="87">
        <v>10.0</v>
      </c>
      <c r="Y29" s="87">
        <v>12.0</v>
      </c>
      <c r="Z29" s="85"/>
      <c r="AA29" s="85"/>
      <c r="AB29" s="85"/>
    </row>
    <row r="30" ht="12.0" customHeight="1">
      <c r="A30" s="85"/>
      <c r="B30" s="85"/>
      <c r="C30" s="85"/>
      <c r="D30" s="87">
        <v>10.0</v>
      </c>
      <c r="E30" s="87">
        <v>10.0</v>
      </c>
      <c r="F30" s="87">
        <v>10.0</v>
      </c>
      <c r="G30" s="87">
        <v>10.0</v>
      </c>
      <c r="H30" s="87">
        <v>10.0</v>
      </c>
      <c r="I30" s="87">
        <v>10.0</v>
      </c>
      <c r="J30" s="87">
        <v>10.0</v>
      </c>
      <c r="K30" s="87">
        <v>10.0</v>
      </c>
      <c r="L30" s="87">
        <v>10.0</v>
      </c>
      <c r="M30" s="87">
        <v>10.0</v>
      </c>
      <c r="N30" s="87">
        <v>10.0</v>
      </c>
      <c r="O30" s="87">
        <v>11.0</v>
      </c>
      <c r="P30" s="87">
        <v>12.0</v>
      </c>
      <c r="Q30" s="87">
        <v>13.0</v>
      </c>
      <c r="R30" s="87">
        <v>14.0</v>
      </c>
      <c r="S30" s="87">
        <v>15.0</v>
      </c>
      <c r="T30" s="87">
        <v>12.0</v>
      </c>
      <c r="U30" s="87" t="s">
        <v>10</v>
      </c>
      <c r="V30" s="85"/>
      <c r="W30" s="87">
        <v>12.0</v>
      </c>
      <c r="X30" s="87">
        <v>10.0</v>
      </c>
      <c r="Y30" s="87">
        <v>12.0</v>
      </c>
      <c r="Z30" s="85"/>
      <c r="AA30" s="85"/>
      <c r="AB30" s="85"/>
    </row>
    <row r="31" ht="12.0" customHeight="1">
      <c r="A31" s="88" t="s">
        <v>154</v>
      </c>
      <c r="B31" s="88" t="s">
        <v>167</v>
      </c>
      <c r="C31" s="89"/>
      <c r="D31" s="88">
        <v>5.0</v>
      </c>
      <c r="E31" s="88">
        <v>5.0</v>
      </c>
      <c r="F31" s="88">
        <v>5.0</v>
      </c>
      <c r="G31" s="88">
        <v>5.0</v>
      </c>
      <c r="H31" s="88">
        <v>5.0</v>
      </c>
      <c r="I31" s="88">
        <v>5.0</v>
      </c>
      <c r="J31" s="88">
        <v>5.0</v>
      </c>
      <c r="K31" s="88">
        <v>5.0</v>
      </c>
      <c r="L31" s="88">
        <v>5.0</v>
      </c>
      <c r="M31" s="88">
        <v>5.0</v>
      </c>
      <c r="N31" s="88">
        <v>5.0</v>
      </c>
      <c r="O31" s="88">
        <v>5.5</v>
      </c>
      <c r="P31" s="88">
        <v>5.5</v>
      </c>
      <c r="Q31" s="88">
        <v>5.5</v>
      </c>
      <c r="R31" s="88">
        <v>5.5</v>
      </c>
      <c r="S31" s="88">
        <v>5.5</v>
      </c>
      <c r="T31" s="88">
        <v>6.0</v>
      </c>
      <c r="U31" s="88">
        <v>6.0</v>
      </c>
      <c r="V31" s="88">
        <v>6.0</v>
      </c>
      <c r="W31" s="88">
        <v>6.0</v>
      </c>
      <c r="X31" s="88">
        <v>6.0</v>
      </c>
      <c r="Y31" s="88">
        <v>6.5</v>
      </c>
      <c r="Z31" s="88">
        <v>6.5</v>
      </c>
      <c r="AA31" s="88">
        <v>6.5</v>
      </c>
      <c r="AB31" s="89"/>
    </row>
    <row r="32" ht="12.0" customHeight="1">
      <c r="A32" s="85"/>
      <c r="B32" s="85"/>
      <c r="C32" s="85"/>
      <c r="D32" s="87">
        <v>10.0</v>
      </c>
      <c r="E32" s="87">
        <v>11.0</v>
      </c>
      <c r="F32" s="87">
        <v>12.0</v>
      </c>
      <c r="G32" s="87">
        <v>13.0</v>
      </c>
      <c r="H32" s="87">
        <v>14.0</v>
      </c>
      <c r="I32" s="87">
        <v>15.0</v>
      </c>
      <c r="J32" s="87">
        <v>16.0</v>
      </c>
      <c r="K32" s="87">
        <v>17.0</v>
      </c>
      <c r="L32" s="87">
        <v>18.0</v>
      </c>
      <c r="M32" s="87">
        <v>19.0</v>
      </c>
      <c r="N32" s="87">
        <v>20.0</v>
      </c>
      <c r="O32" s="87">
        <v>12.0</v>
      </c>
      <c r="P32" s="87">
        <v>13.0</v>
      </c>
      <c r="Q32" s="87">
        <v>14.0</v>
      </c>
      <c r="R32" s="87">
        <v>15.0</v>
      </c>
      <c r="S32" s="87">
        <v>16.0</v>
      </c>
      <c r="T32" s="87">
        <v>12.0</v>
      </c>
      <c r="U32" s="87">
        <v>13.0</v>
      </c>
      <c r="V32" s="87">
        <v>14.0</v>
      </c>
      <c r="W32" s="87">
        <v>15.0</v>
      </c>
      <c r="X32" s="87">
        <v>17.0</v>
      </c>
      <c r="Y32" s="87">
        <v>12.0</v>
      </c>
      <c r="Z32" s="87">
        <v>13.0</v>
      </c>
      <c r="AA32" s="87">
        <v>14.0</v>
      </c>
      <c r="AB32" s="85"/>
    </row>
    <row r="33" ht="12.0" customHeight="1">
      <c r="A33" s="85"/>
      <c r="B33" s="85"/>
      <c r="C33" s="85"/>
      <c r="D33" s="87">
        <v>10.0</v>
      </c>
      <c r="E33" s="87">
        <v>11.0</v>
      </c>
      <c r="F33" s="87">
        <v>12.0</v>
      </c>
      <c r="G33" s="87">
        <v>13.0</v>
      </c>
      <c r="H33" s="87">
        <v>14.0</v>
      </c>
      <c r="I33" s="87">
        <v>15.0</v>
      </c>
      <c r="J33" s="87">
        <v>16.0</v>
      </c>
      <c r="K33" s="87">
        <v>17.0</v>
      </c>
      <c r="L33" s="87">
        <v>18.0</v>
      </c>
      <c r="M33" s="87">
        <v>19.0</v>
      </c>
      <c r="N33" s="87">
        <v>20.0</v>
      </c>
      <c r="O33" s="87">
        <v>12.0</v>
      </c>
      <c r="P33" s="87">
        <v>13.0</v>
      </c>
      <c r="Q33" s="87">
        <v>14.0</v>
      </c>
      <c r="R33" s="87">
        <v>15.0</v>
      </c>
      <c r="S33" s="87">
        <v>16.0</v>
      </c>
      <c r="T33" s="87">
        <v>12.0</v>
      </c>
      <c r="U33" s="87">
        <v>13.0</v>
      </c>
      <c r="V33" s="87">
        <v>14.0</v>
      </c>
      <c r="W33" s="87">
        <v>15.0</v>
      </c>
      <c r="X33" s="87">
        <v>17.0</v>
      </c>
      <c r="Y33" s="87">
        <v>12.0</v>
      </c>
      <c r="Z33" s="87">
        <v>13.0</v>
      </c>
      <c r="AA33" s="85"/>
      <c r="AB33" s="85"/>
    </row>
    <row r="34" ht="12.0" customHeight="1">
      <c r="A34" s="85"/>
      <c r="B34" s="85"/>
      <c r="C34" s="85"/>
      <c r="D34" s="87">
        <v>10.0</v>
      </c>
      <c r="E34" s="87">
        <v>11.0</v>
      </c>
      <c r="F34" s="87">
        <v>12.0</v>
      </c>
      <c r="G34" s="87">
        <v>13.0</v>
      </c>
      <c r="H34" s="87">
        <v>14.0</v>
      </c>
      <c r="I34" s="87">
        <v>15.0</v>
      </c>
      <c r="J34" s="87">
        <v>16.0</v>
      </c>
      <c r="K34" s="87">
        <v>17.0</v>
      </c>
      <c r="L34" s="87">
        <v>18.0</v>
      </c>
      <c r="M34" s="87">
        <v>19.0</v>
      </c>
      <c r="N34" s="87">
        <v>20.0</v>
      </c>
      <c r="O34" s="87">
        <v>12.0</v>
      </c>
      <c r="P34" s="87">
        <v>13.0</v>
      </c>
      <c r="Q34" s="87">
        <v>14.0</v>
      </c>
      <c r="R34" s="87">
        <v>15.0</v>
      </c>
      <c r="S34" s="87">
        <v>16.0</v>
      </c>
      <c r="T34" s="87">
        <v>12.0</v>
      </c>
      <c r="U34" s="87">
        <v>13.0</v>
      </c>
      <c r="V34" s="87">
        <v>14.0</v>
      </c>
      <c r="W34" s="87">
        <v>15.0</v>
      </c>
      <c r="X34" s="87">
        <v>17.0</v>
      </c>
      <c r="Y34" s="87">
        <v>12.0</v>
      </c>
      <c r="Z34" s="87">
        <v>13.0</v>
      </c>
      <c r="AA34" s="85"/>
      <c r="AB34" s="85"/>
    </row>
    <row r="35" ht="12.0" customHeight="1">
      <c r="A35" s="88" t="s">
        <v>155</v>
      </c>
      <c r="B35" s="88" t="s">
        <v>168</v>
      </c>
      <c r="C35" s="89"/>
      <c r="D35" s="88">
        <v>5.0</v>
      </c>
      <c r="E35" s="88">
        <v>5.0</v>
      </c>
      <c r="F35" s="88">
        <v>5.0</v>
      </c>
      <c r="G35" s="88">
        <v>5.0</v>
      </c>
      <c r="H35" s="88">
        <v>5.0</v>
      </c>
      <c r="I35" s="88">
        <v>5.0</v>
      </c>
      <c r="J35" s="88">
        <v>5.0</v>
      </c>
      <c r="K35" s="88">
        <v>5.0</v>
      </c>
      <c r="L35" s="88">
        <v>5.0</v>
      </c>
      <c r="M35" s="88">
        <v>5.0</v>
      </c>
      <c r="N35" s="88">
        <v>5.0</v>
      </c>
      <c r="O35" s="88">
        <v>6.0</v>
      </c>
      <c r="P35" s="88">
        <v>6.0</v>
      </c>
      <c r="Q35" s="88">
        <v>6.0</v>
      </c>
      <c r="R35" s="88">
        <v>6.0</v>
      </c>
      <c r="S35" s="88">
        <v>6.0</v>
      </c>
      <c r="T35" s="88">
        <v>6.0</v>
      </c>
      <c r="U35" s="88">
        <v>6.0</v>
      </c>
      <c r="V35" s="88">
        <v>6.0</v>
      </c>
      <c r="W35" s="88">
        <v>6.0</v>
      </c>
      <c r="X35" s="88">
        <v>6.0</v>
      </c>
      <c r="Y35" s="88">
        <v>6.5</v>
      </c>
      <c r="Z35" s="88">
        <v>6.5</v>
      </c>
      <c r="AA35" s="88">
        <v>6.5</v>
      </c>
      <c r="AB35" s="89"/>
    </row>
    <row r="36" ht="12.0" customHeight="1">
      <c r="A36" s="85"/>
      <c r="B36" s="85"/>
      <c r="C36" s="85"/>
      <c r="D36" s="87">
        <v>15.0</v>
      </c>
      <c r="E36" s="87">
        <v>16.0</v>
      </c>
      <c r="F36" s="87">
        <v>16.0</v>
      </c>
      <c r="G36" s="87">
        <v>16.0</v>
      </c>
      <c r="H36" s="87">
        <v>17.0</v>
      </c>
      <c r="I36" s="87">
        <v>15.0</v>
      </c>
      <c r="J36" s="87">
        <v>17.0</v>
      </c>
      <c r="K36" s="87">
        <v>17.0</v>
      </c>
      <c r="L36" s="87">
        <v>18.0</v>
      </c>
      <c r="M36" s="87">
        <v>18.0</v>
      </c>
      <c r="N36" s="87">
        <v>18.0</v>
      </c>
      <c r="O36" s="87">
        <v>10.0</v>
      </c>
      <c r="P36" s="87">
        <v>11.0</v>
      </c>
      <c r="Q36" s="87">
        <v>12.0</v>
      </c>
      <c r="R36" s="87">
        <v>13.0</v>
      </c>
      <c r="S36" s="87">
        <v>13.0</v>
      </c>
      <c r="T36" s="87">
        <v>14.0</v>
      </c>
      <c r="U36" s="87">
        <v>14.0</v>
      </c>
      <c r="V36" s="87">
        <v>14.0</v>
      </c>
      <c r="W36" s="87">
        <v>15.0</v>
      </c>
      <c r="X36" s="87">
        <v>15.0</v>
      </c>
      <c r="Y36" s="87">
        <v>10.0</v>
      </c>
      <c r="Z36" s="87">
        <v>11.0</v>
      </c>
      <c r="AA36" s="87">
        <v>11.0</v>
      </c>
      <c r="AB36" s="85"/>
    </row>
    <row r="37" ht="12.0" customHeight="1">
      <c r="A37" s="85"/>
      <c r="B37" s="85"/>
      <c r="C37" s="85"/>
      <c r="D37" s="87">
        <v>15.0</v>
      </c>
      <c r="E37" s="87">
        <v>15.0</v>
      </c>
      <c r="F37" s="87">
        <v>16.0</v>
      </c>
      <c r="G37" s="87">
        <v>16.0</v>
      </c>
      <c r="H37" s="87">
        <v>16.0</v>
      </c>
      <c r="I37" s="87">
        <v>15.0</v>
      </c>
      <c r="J37" s="87">
        <v>17.0</v>
      </c>
      <c r="K37" s="87">
        <v>17.0</v>
      </c>
      <c r="L37" s="87">
        <v>17.0</v>
      </c>
      <c r="M37" s="87">
        <v>18.0</v>
      </c>
      <c r="N37" s="87">
        <v>18.0</v>
      </c>
      <c r="O37" s="87">
        <v>10.0</v>
      </c>
      <c r="P37" s="87">
        <v>11.0</v>
      </c>
      <c r="Q37" s="87">
        <v>12.0</v>
      </c>
      <c r="R37" s="87">
        <v>13.0</v>
      </c>
      <c r="S37" s="87">
        <v>13.0</v>
      </c>
      <c r="T37" s="87">
        <v>13.0</v>
      </c>
      <c r="U37" s="87">
        <v>14.0</v>
      </c>
      <c r="V37" s="87">
        <v>14.0</v>
      </c>
      <c r="W37" s="87">
        <v>15.0</v>
      </c>
      <c r="X37" s="87">
        <v>15.0</v>
      </c>
      <c r="Y37" s="87">
        <v>10.0</v>
      </c>
      <c r="Z37" s="87">
        <v>11.0</v>
      </c>
      <c r="AA37" s="85"/>
      <c r="AB37" s="85"/>
    </row>
    <row r="38" ht="12.0" customHeight="1">
      <c r="A38" s="85"/>
      <c r="B38" s="85"/>
      <c r="C38" s="85"/>
      <c r="D38" s="87">
        <v>15.0</v>
      </c>
      <c r="E38" s="87">
        <v>15.0</v>
      </c>
      <c r="F38" s="87">
        <v>15.0</v>
      </c>
      <c r="G38" s="87">
        <v>16.0</v>
      </c>
      <c r="H38" s="87">
        <v>16.0</v>
      </c>
      <c r="I38" s="87">
        <v>15.0</v>
      </c>
      <c r="J38" s="87">
        <v>16.0</v>
      </c>
      <c r="K38" s="87">
        <v>17.0</v>
      </c>
      <c r="L38" s="87">
        <v>17.0</v>
      </c>
      <c r="M38" s="87">
        <v>17.0</v>
      </c>
      <c r="N38" s="87">
        <v>18.0</v>
      </c>
      <c r="O38" s="87">
        <v>10.0</v>
      </c>
      <c r="P38" s="87">
        <v>11.0</v>
      </c>
      <c r="Q38" s="87">
        <v>12.0</v>
      </c>
      <c r="R38" s="87">
        <v>12.0</v>
      </c>
      <c r="S38" s="87">
        <v>13.0</v>
      </c>
      <c r="T38" s="87">
        <v>12.0</v>
      </c>
      <c r="U38" s="87">
        <v>12.0</v>
      </c>
      <c r="V38" s="87">
        <v>14.0</v>
      </c>
      <c r="W38" s="87">
        <v>13.0</v>
      </c>
      <c r="X38" s="87">
        <v>15.0</v>
      </c>
      <c r="Y38" s="87">
        <v>10.0</v>
      </c>
      <c r="Z38" s="87">
        <v>10.0</v>
      </c>
      <c r="AA38" s="85"/>
      <c r="AB38" s="85"/>
    </row>
    <row r="39" ht="12.0" customHeight="1">
      <c r="A39" s="88" t="s">
        <v>156</v>
      </c>
      <c r="B39" s="88" t="s">
        <v>156</v>
      </c>
      <c r="C39" s="89"/>
      <c r="D39" s="88">
        <v>10.0</v>
      </c>
      <c r="E39" s="88">
        <v>10.0</v>
      </c>
      <c r="F39" s="88">
        <v>10.0</v>
      </c>
      <c r="G39" s="88">
        <v>10.0</v>
      </c>
      <c r="H39" s="88">
        <v>10.0</v>
      </c>
      <c r="I39" s="88">
        <v>10.0</v>
      </c>
      <c r="J39" s="88">
        <v>10.0</v>
      </c>
      <c r="K39" s="88">
        <v>10.0</v>
      </c>
      <c r="L39" s="88">
        <v>11.0</v>
      </c>
      <c r="M39" s="88">
        <v>11.0</v>
      </c>
      <c r="N39" s="88">
        <v>11.0</v>
      </c>
      <c r="O39" s="88">
        <v>11.0</v>
      </c>
      <c r="P39" s="88">
        <v>12.0</v>
      </c>
      <c r="Q39" s="88">
        <v>12.0</v>
      </c>
      <c r="R39" s="88">
        <v>12.0</v>
      </c>
      <c r="S39" s="88">
        <v>12.0</v>
      </c>
      <c r="T39" s="88">
        <v>13.0</v>
      </c>
      <c r="U39" s="88">
        <v>13.0</v>
      </c>
      <c r="V39" s="88">
        <v>13.0</v>
      </c>
      <c r="W39" s="88">
        <v>13.0</v>
      </c>
      <c r="X39" s="88">
        <v>13.0</v>
      </c>
      <c r="Y39" s="88">
        <v>13.0</v>
      </c>
      <c r="Z39" s="88">
        <v>13.0</v>
      </c>
      <c r="AA39" s="88">
        <v>13.0</v>
      </c>
      <c r="AB39" s="89"/>
    </row>
    <row r="40" ht="12.0" customHeight="1">
      <c r="A40" s="85"/>
      <c r="B40" s="85"/>
      <c r="C40" s="85"/>
      <c r="D40" s="87">
        <v>15.0</v>
      </c>
      <c r="E40" s="87">
        <v>16.0</v>
      </c>
      <c r="F40" s="87">
        <v>16.0</v>
      </c>
      <c r="G40" s="87">
        <v>16.0</v>
      </c>
      <c r="H40" s="87">
        <v>16.0</v>
      </c>
      <c r="I40" s="87">
        <v>15.0</v>
      </c>
      <c r="J40" s="87">
        <v>17.0</v>
      </c>
      <c r="K40" s="87">
        <v>18.0</v>
      </c>
      <c r="L40" s="87">
        <v>15.0</v>
      </c>
      <c r="M40" s="87">
        <v>16.0</v>
      </c>
      <c r="N40" s="87">
        <v>17.0</v>
      </c>
      <c r="O40" s="87">
        <v>18.0</v>
      </c>
      <c r="P40" s="87">
        <v>12.0</v>
      </c>
      <c r="Q40" s="87">
        <v>13.0</v>
      </c>
      <c r="R40" s="87">
        <v>14.0</v>
      </c>
      <c r="S40" s="87">
        <v>15.0</v>
      </c>
      <c r="T40" s="87">
        <v>10.0</v>
      </c>
      <c r="U40" s="87">
        <v>11.0</v>
      </c>
      <c r="V40" s="87">
        <v>12.0</v>
      </c>
      <c r="W40" s="87">
        <v>13.0</v>
      </c>
      <c r="X40" s="87">
        <v>14.0</v>
      </c>
      <c r="Y40" s="87">
        <v>15.0</v>
      </c>
      <c r="Z40" s="87">
        <v>15.0</v>
      </c>
      <c r="AA40" s="87">
        <v>15.0</v>
      </c>
      <c r="AB40" s="85"/>
    </row>
    <row r="41" ht="12.0" customHeight="1">
      <c r="A41" s="85"/>
      <c r="B41" s="85"/>
      <c r="C41" s="85"/>
      <c r="D41" s="87">
        <v>15.0</v>
      </c>
      <c r="E41" s="87">
        <v>16.0</v>
      </c>
      <c r="F41" s="87">
        <v>16.0</v>
      </c>
      <c r="G41" s="87">
        <v>16.0</v>
      </c>
      <c r="H41" s="87">
        <v>16.0</v>
      </c>
      <c r="I41" s="87">
        <v>15.0</v>
      </c>
      <c r="J41" s="87">
        <v>17.0</v>
      </c>
      <c r="K41" s="87">
        <v>18.0</v>
      </c>
      <c r="L41" s="87">
        <v>15.0</v>
      </c>
      <c r="M41" s="87">
        <v>16.0</v>
      </c>
      <c r="N41" s="87">
        <v>17.0</v>
      </c>
      <c r="O41" s="87">
        <v>18.0</v>
      </c>
      <c r="P41" s="87">
        <v>12.0</v>
      </c>
      <c r="Q41" s="87">
        <v>13.0</v>
      </c>
      <c r="R41" s="87">
        <v>14.0</v>
      </c>
      <c r="S41" s="87">
        <v>15.0</v>
      </c>
      <c r="T41" s="87">
        <v>10.0</v>
      </c>
      <c r="U41" s="87">
        <v>11.0</v>
      </c>
      <c r="V41" s="87">
        <v>12.0</v>
      </c>
      <c r="W41" s="87">
        <v>13.0</v>
      </c>
      <c r="X41" s="87">
        <v>14.0</v>
      </c>
      <c r="Y41" s="87">
        <v>15.0</v>
      </c>
      <c r="Z41" s="87">
        <v>15.0</v>
      </c>
      <c r="AA41" s="85"/>
      <c r="AB41" s="85"/>
    </row>
    <row r="42" ht="12.0" customHeight="1">
      <c r="A42" s="85"/>
      <c r="B42" s="85"/>
      <c r="C42" s="85"/>
      <c r="D42" s="87">
        <v>15.0</v>
      </c>
      <c r="E42" s="87">
        <v>16.0</v>
      </c>
      <c r="F42" s="87">
        <v>16.0</v>
      </c>
      <c r="G42" s="87">
        <v>16.0</v>
      </c>
      <c r="H42" s="87">
        <v>16.0</v>
      </c>
      <c r="I42" s="87">
        <v>15.0</v>
      </c>
      <c r="J42" s="87">
        <v>17.0</v>
      </c>
      <c r="K42" s="87">
        <v>18.0</v>
      </c>
      <c r="L42" s="87">
        <v>15.0</v>
      </c>
      <c r="M42" s="87">
        <v>16.0</v>
      </c>
      <c r="N42" s="87">
        <v>17.0</v>
      </c>
      <c r="O42" s="87">
        <v>18.0</v>
      </c>
      <c r="P42" s="87">
        <v>12.0</v>
      </c>
      <c r="Q42" s="87">
        <v>13.0</v>
      </c>
      <c r="R42" s="87">
        <v>14.0</v>
      </c>
      <c r="S42" s="87">
        <v>15.0</v>
      </c>
      <c r="T42" s="87">
        <v>10.0</v>
      </c>
      <c r="U42" s="87">
        <v>11.0</v>
      </c>
      <c r="V42" s="87">
        <v>12.0</v>
      </c>
      <c r="W42" s="87">
        <v>13.0</v>
      </c>
      <c r="X42" s="87">
        <v>14.0</v>
      </c>
      <c r="Y42" s="87">
        <v>15.0</v>
      </c>
      <c r="Z42" s="87">
        <v>15.0</v>
      </c>
      <c r="AA42" s="85"/>
      <c r="AB42" s="85"/>
    </row>
    <row r="43" ht="12.0" customHeight="1">
      <c r="A43" s="85"/>
      <c r="B43" s="85"/>
      <c r="C43" s="85"/>
      <c r="D43" s="85"/>
      <c r="E43" s="85"/>
      <c r="F43" s="87">
        <v>16.0</v>
      </c>
      <c r="G43" s="85"/>
      <c r="H43" s="85"/>
      <c r="I43" s="85"/>
      <c r="J43" s="85"/>
      <c r="K43" s="87">
        <v>18.0</v>
      </c>
      <c r="L43" s="87">
        <v>15.0</v>
      </c>
      <c r="M43" s="87">
        <v>16.0</v>
      </c>
      <c r="N43" s="87">
        <v>17.0</v>
      </c>
      <c r="O43" s="87">
        <v>18.0</v>
      </c>
      <c r="P43" s="87">
        <v>12.0</v>
      </c>
      <c r="Q43" s="87">
        <v>13.0</v>
      </c>
      <c r="R43" s="87">
        <v>14.0</v>
      </c>
      <c r="S43" s="87">
        <v>15.0</v>
      </c>
      <c r="T43" s="87">
        <v>10.0</v>
      </c>
      <c r="U43" s="87">
        <v>11.0</v>
      </c>
      <c r="V43" s="87">
        <v>12.0</v>
      </c>
      <c r="W43" s="87">
        <v>13.0</v>
      </c>
      <c r="X43" s="87">
        <v>14.0</v>
      </c>
      <c r="Y43" s="85"/>
      <c r="Z43" s="101">
        <v>15.0</v>
      </c>
      <c r="AA43" s="85"/>
      <c r="AB43" s="85"/>
    </row>
    <row r="44">
      <c r="A44" s="3" t="s">
        <v>169</v>
      </c>
      <c r="B44" s="3" t="s">
        <v>159</v>
      </c>
      <c r="U44" s="93" t="s">
        <v>157</v>
      </c>
    </row>
    <row r="45">
      <c r="A45" s="15" t="s">
        <v>26</v>
      </c>
      <c r="B45" s="102"/>
      <c r="C45" s="68">
        <v>14.0</v>
      </c>
    </row>
    <row r="46">
      <c r="A46" s="15" t="s">
        <v>37</v>
      </c>
      <c r="B46" s="102"/>
      <c r="C46" s="68">
        <v>10.0</v>
      </c>
    </row>
    <row r="47">
      <c r="A47" s="15" t="s">
        <v>36</v>
      </c>
      <c r="B47" s="103"/>
      <c r="C47" s="43">
        <f>ROUND(IF(C46&lt;10,AVERAGE(C45/(1.0278-0.0278*C46),C45*C46^0.1),AVERAGE(C45*(1+0.0333*C46),C45*C46^0.1)),1)</f>
        <v>18.1</v>
      </c>
    </row>
    <row r="49">
      <c r="A49" s="94" t="s">
        <v>139</v>
      </c>
      <c r="B49" s="94"/>
      <c r="C49" s="94">
        <v>8.0</v>
      </c>
      <c r="D49" s="95" t="str">
        <f t="shared" ref="D49:Z49" si="1">IF(D4&gt;0,ROUND(IF(D$4&lt;10,AVERAGE((D$3+$C49)/(1.0278-0.0278*D$4),(D$3+$C49)*D$4^0.1),AVERAGE((D$3+$C49)*(1+0.0333*D$4),(D$3+$C49)*D$4^0.1)),1),"")</f>
        <v/>
      </c>
      <c r="E49" s="95" t="str">
        <f t="shared" si="1"/>
        <v/>
      </c>
      <c r="F49" s="95">
        <f t="shared" si="1"/>
        <v>57.3</v>
      </c>
      <c r="G49" s="95">
        <f t="shared" si="1"/>
        <v>60.3</v>
      </c>
      <c r="H49" s="95">
        <f t="shared" si="1"/>
        <v>63.3</v>
      </c>
      <c r="I49" s="95">
        <f t="shared" si="1"/>
        <v>60.4</v>
      </c>
      <c r="J49" s="95">
        <f t="shared" si="1"/>
        <v>61.8</v>
      </c>
      <c r="K49" s="95">
        <f t="shared" si="1"/>
        <v>63.2</v>
      </c>
      <c r="L49" s="95">
        <f t="shared" si="1"/>
        <v>64.6</v>
      </c>
      <c r="M49" s="95">
        <f t="shared" si="1"/>
        <v>66</v>
      </c>
      <c r="N49" s="95">
        <f t="shared" si="1"/>
        <v>67.5</v>
      </c>
      <c r="O49" s="95">
        <f t="shared" si="1"/>
        <v>68.9</v>
      </c>
      <c r="P49" s="95">
        <f t="shared" si="1"/>
        <v>70.3</v>
      </c>
      <c r="Q49" s="95">
        <f t="shared" si="1"/>
        <v>68.4</v>
      </c>
      <c r="R49" s="95">
        <f t="shared" si="1"/>
        <v>69.7</v>
      </c>
      <c r="S49" s="95">
        <f t="shared" si="1"/>
        <v>71.1</v>
      </c>
      <c r="T49" s="95">
        <f t="shared" si="1"/>
        <v>72.4</v>
      </c>
      <c r="U49" s="95">
        <f t="shared" si="1"/>
        <v>73.7</v>
      </c>
      <c r="V49" s="95">
        <f t="shared" si="1"/>
        <v>75.1</v>
      </c>
      <c r="W49" s="95">
        <f t="shared" si="1"/>
        <v>76.4</v>
      </c>
      <c r="X49" s="95">
        <f t="shared" si="1"/>
        <v>77.8</v>
      </c>
      <c r="Y49" s="95">
        <f t="shared" si="1"/>
        <v>79</v>
      </c>
      <c r="Z49" s="95">
        <f t="shared" si="1"/>
        <v>80.3</v>
      </c>
      <c r="AA49" s="96"/>
      <c r="AB49" s="96"/>
    </row>
    <row r="50">
      <c r="A50" s="94" t="s">
        <v>153</v>
      </c>
      <c r="B50" s="94"/>
      <c r="C50" s="94">
        <v>4.6</v>
      </c>
      <c r="D50" s="95" t="str">
        <f t="shared" ref="D50:Z50" si="2">IF(D14&gt;0,ROUND(IF(D$14&lt;10,AVERAGE((D$13+$C50)/(1.0278-0.0278*D$14),(D$13+$C50)*D$14^0.1),AVERAGE((D$13+$C50)*(1+0.0333*D$14),(D$13+$C50)*D$14^0.1)),1),"")</f>
        <v/>
      </c>
      <c r="E50" s="95" t="str">
        <f t="shared" si="2"/>
        <v/>
      </c>
      <c r="F50" s="95">
        <f t="shared" si="2"/>
        <v>19.6</v>
      </c>
      <c r="G50" s="95">
        <f t="shared" si="2"/>
        <v>21.2</v>
      </c>
      <c r="H50" s="95">
        <f t="shared" si="2"/>
        <v>21.9</v>
      </c>
      <c r="I50" s="95">
        <f t="shared" si="2"/>
        <v>21.6</v>
      </c>
      <c r="J50" s="95">
        <f t="shared" si="2"/>
        <v>23.3</v>
      </c>
      <c r="K50" s="95">
        <f t="shared" si="2"/>
        <v>24</v>
      </c>
      <c r="L50" s="95">
        <f t="shared" si="2"/>
        <v>24.7</v>
      </c>
      <c r="M50" s="95">
        <f t="shared" si="2"/>
        <v>25.4</v>
      </c>
      <c r="N50" s="95">
        <f t="shared" si="2"/>
        <v>26.1</v>
      </c>
      <c r="O50" s="95">
        <f t="shared" si="2"/>
        <v>26.1</v>
      </c>
      <c r="P50" s="95">
        <f t="shared" si="2"/>
        <v>26.1</v>
      </c>
      <c r="Q50" s="95">
        <f t="shared" si="2"/>
        <v>26.1</v>
      </c>
      <c r="R50" s="95">
        <f t="shared" si="2"/>
        <v>25.6</v>
      </c>
      <c r="S50" s="95">
        <f t="shared" si="2"/>
        <v>26.3</v>
      </c>
      <c r="T50" s="95">
        <f t="shared" si="2"/>
        <v>26.3</v>
      </c>
      <c r="U50" s="95">
        <f t="shared" si="2"/>
        <v>26.3</v>
      </c>
      <c r="V50" s="95">
        <f t="shared" si="2"/>
        <v>26.3</v>
      </c>
      <c r="W50" s="95">
        <f t="shared" si="2"/>
        <v>26.3</v>
      </c>
      <c r="X50" s="95">
        <f t="shared" si="2"/>
        <v>26.3</v>
      </c>
      <c r="Y50" s="95">
        <f t="shared" si="2"/>
        <v>26.3</v>
      </c>
      <c r="Z50" s="95">
        <f t="shared" si="2"/>
        <v>26.3</v>
      </c>
      <c r="AA50" s="96"/>
      <c r="AB50" s="96"/>
    </row>
    <row r="51">
      <c r="A51" s="94" t="s">
        <v>140</v>
      </c>
      <c r="B51" s="94"/>
      <c r="C51" s="94"/>
      <c r="D51" s="95" t="str">
        <f t="shared" ref="D51:Z51" si="3">IF(D24&gt;0,"+","")</f>
        <v/>
      </c>
      <c r="E51" s="95" t="str">
        <f t="shared" si="3"/>
        <v/>
      </c>
      <c r="F51" s="95" t="str">
        <f t="shared" si="3"/>
        <v/>
      </c>
      <c r="G51" s="95" t="str">
        <f t="shared" si="3"/>
        <v/>
      </c>
      <c r="H51" s="95" t="str">
        <f t="shared" si="3"/>
        <v/>
      </c>
      <c r="I51" s="95" t="str">
        <f t="shared" si="3"/>
        <v/>
      </c>
      <c r="J51" s="95" t="str">
        <f t="shared" si="3"/>
        <v/>
      </c>
      <c r="K51" s="95" t="str">
        <f t="shared" si="3"/>
        <v>+</v>
      </c>
      <c r="L51" s="95" t="str">
        <f t="shared" si="3"/>
        <v>+</v>
      </c>
      <c r="M51" s="95" t="str">
        <f t="shared" si="3"/>
        <v>+</v>
      </c>
      <c r="N51" s="95" t="str">
        <f t="shared" si="3"/>
        <v/>
      </c>
      <c r="O51" s="95" t="str">
        <f t="shared" si="3"/>
        <v>+</v>
      </c>
      <c r="P51" s="95" t="str">
        <f t="shared" si="3"/>
        <v>+</v>
      </c>
      <c r="Q51" s="95" t="str">
        <f t="shared" si="3"/>
        <v>+</v>
      </c>
      <c r="R51" s="95" t="str">
        <f t="shared" si="3"/>
        <v>+</v>
      </c>
      <c r="S51" s="95" t="str">
        <f t="shared" si="3"/>
        <v>+</v>
      </c>
      <c r="T51" s="95" t="str">
        <f t="shared" si="3"/>
        <v>+</v>
      </c>
      <c r="U51" s="95" t="str">
        <f t="shared" si="3"/>
        <v>+</v>
      </c>
      <c r="V51" s="95" t="str">
        <f t="shared" si="3"/>
        <v>+</v>
      </c>
      <c r="W51" s="95" t="str">
        <f t="shared" si="3"/>
        <v>+</v>
      </c>
      <c r="X51" s="95" t="str">
        <f t="shared" si="3"/>
        <v>+</v>
      </c>
      <c r="Y51" s="95" t="str">
        <f t="shared" si="3"/>
        <v>+</v>
      </c>
      <c r="Z51" s="95" t="str">
        <f t="shared" si="3"/>
        <v>+</v>
      </c>
      <c r="AA51" s="96"/>
      <c r="AB51" s="96"/>
    </row>
    <row r="52">
      <c r="A52" s="94" t="s">
        <v>49</v>
      </c>
      <c r="B52" s="94"/>
      <c r="C52" s="94">
        <v>8.0</v>
      </c>
      <c r="D52" s="97">
        <f t="shared" ref="D52:Z52" si="4">IF(D28&gt;0,ROUND(IF(D$28&lt;10,AVERAGE((D$27+$C52)/(1.0278-0.0278*D$28),(D$27+$C52)*D$28^0.1),AVERAGE((D$27+$C52)*(1+0.0333*D$28),(D$27+$C52)*D$28^0.1)),1),"")</f>
        <v>36.3</v>
      </c>
      <c r="E52" s="97">
        <f t="shared" si="4"/>
        <v>37.6</v>
      </c>
      <c r="F52" s="97">
        <f t="shared" si="4"/>
        <v>38.9</v>
      </c>
      <c r="G52" s="97">
        <f t="shared" si="4"/>
        <v>40.2</v>
      </c>
      <c r="H52" s="97">
        <f t="shared" si="4"/>
        <v>41.5</v>
      </c>
      <c r="I52" s="97">
        <f t="shared" si="4"/>
        <v>42.8</v>
      </c>
      <c r="J52" s="97">
        <f t="shared" si="4"/>
        <v>44.1</v>
      </c>
      <c r="K52" s="97">
        <f t="shared" si="4"/>
        <v>45.4</v>
      </c>
      <c r="L52" s="97">
        <f t="shared" si="4"/>
        <v>46.7</v>
      </c>
      <c r="M52" s="97">
        <f t="shared" si="4"/>
        <v>48</v>
      </c>
      <c r="N52" s="97">
        <f t="shared" si="4"/>
        <v>49.2</v>
      </c>
      <c r="O52" s="97">
        <f t="shared" si="4"/>
        <v>50.1</v>
      </c>
      <c r="P52" s="97">
        <f t="shared" si="4"/>
        <v>51</v>
      </c>
      <c r="Q52" s="97">
        <f t="shared" si="4"/>
        <v>51.8</v>
      </c>
      <c r="R52" s="97">
        <f t="shared" si="4"/>
        <v>52.6</v>
      </c>
      <c r="S52" s="97">
        <f t="shared" si="4"/>
        <v>59</v>
      </c>
      <c r="T52" s="97">
        <f t="shared" si="4"/>
        <v>57.7</v>
      </c>
      <c r="U52" s="98">
        <f t="shared" si="4"/>
        <v>59</v>
      </c>
      <c r="V52" s="97" t="str">
        <f t="shared" si="4"/>
        <v/>
      </c>
      <c r="W52" s="97">
        <f t="shared" si="4"/>
        <v>51</v>
      </c>
      <c r="X52" s="97">
        <f t="shared" si="4"/>
        <v>50.5</v>
      </c>
      <c r="Y52" s="97">
        <f t="shared" si="4"/>
        <v>52.3</v>
      </c>
      <c r="Z52" s="97" t="str">
        <f t="shared" si="4"/>
        <v/>
      </c>
      <c r="AA52" s="96"/>
      <c r="AB52" s="96"/>
    </row>
    <row r="53">
      <c r="A53" s="94" t="s">
        <v>154</v>
      </c>
      <c r="B53" s="99"/>
      <c r="C53" s="99"/>
      <c r="D53" s="95">
        <f t="shared" ref="D53:Z53" si="5">IF(D32&gt;0,ROUND(IF(D$32&lt;10,AVERAGE(D$31/(1.0278-0.0278*D$32),D$31*D$32^0.1),AVERAGE(D$31*(1+0.0333*D$32),D$31*D$32^0.1)),2),"")</f>
        <v>6.48</v>
      </c>
      <c r="E53" s="95">
        <f t="shared" si="5"/>
        <v>6.59</v>
      </c>
      <c r="F53" s="95">
        <f t="shared" si="5"/>
        <v>6.7</v>
      </c>
      <c r="G53" s="95">
        <f t="shared" si="5"/>
        <v>6.81</v>
      </c>
      <c r="H53" s="95">
        <f t="shared" si="5"/>
        <v>6.92</v>
      </c>
      <c r="I53" s="95">
        <f t="shared" si="5"/>
        <v>7.03</v>
      </c>
      <c r="J53" s="95">
        <f t="shared" si="5"/>
        <v>7.13</v>
      </c>
      <c r="K53" s="95">
        <f t="shared" si="5"/>
        <v>7.23</v>
      </c>
      <c r="L53" s="95">
        <f t="shared" si="5"/>
        <v>7.34</v>
      </c>
      <c r="M53" s="95">
        <f t="shared" si="5"/>
        <v>7.44</v>
      </c>
      <c r="N53" s="95">
        <f t="shared" si="5"/>
        <v>7.54</v>
      </c>
      <c r="O53" s="95">
        <f t="shared" si="5"/>
        <v>7.37</v>
      </c>
      <c r="P53" s="95">
        <f t="shared" si="5"/>
        <v>7.49</v>
      </c>
      <c r="Q53" s="95">
        <f t="shared" si="5"/>
        <v>7.61</v>
      </c>
      <c r="R53" s="95">
        <f t="shared" si="5"/>
        <v>7.73</v>
      </c>
      <c r="S53" s="95">
        <f t="shared" si="5"/>
        <v>7.84</v>
      </c>
      <c r="T53" s="95">
        <f t="shared" si="5"/>
        <v>8.05</v>
      </c>
      <c r="U53" s="95">
        <f t="shared" si="5"/>
        <v>8.18</v>
      </c>
      <c r="V53" s="95">
        <f t="shared" si="5"/>
        <v>8.3</v>
      </c>
      <c r="W53" s="95">
        <f t="shared" si="5"/>
        <v>8.43</v>
      </c>
      <c r="X53" s="95">
        <f t="shared" si="5"/>
        <v>8.68</v>
      </c>
      <c r="Y53" s="95">
        <f t="shared" si="5"/>
        <v>8.72</v>
      </c>
      <c r="Z53" s="95">
        <f t="shared" si="5"/>
        <v>8.86</v>
      </c>
      <c r="AA53" s="96"/>
      <c r="AB53" s="96"/>
    </row>
    <row r="54">
      <c r="A54" s="94" t="s">
        <v>155</v>
      </c>
      <c r="B54" s="99"/>
      <c r="C54" s="99"/>
      <c r="D54" s="95">
        <f t="shared" ref="D54:Z54" si="6">IF(D36&gt;0,ROUND(IF(D$36&lt;10,AVERAGE(D$35/(1.0278-0.0278*D$36),D$35*D$36^0.1),AVERAGE(D$35*(1+0.0333*D$36),D$35*D$36^0.1)),2),"")</f>
        <v>7.03</v>
      </c>
      <c r="E54" s="95">
        <f t="shared" si="6"/>
        <v>7.13</v>
      </c>
      <c r="F54" s="95">
        <f t="shared" si="6"/>
        <v>7.13</v>
      </c>
      <c r="G54" s="95">
        <f t="shared" si="6"/>
        <v>7.13</v>
      </c>
      <c r="H54" s="95">
        <f t="shared" si="6"/>
        <v>7.23</v>
      </c>
      <c r="I54" s="95">
        <f t="shared" si="6"/>
        <v>7.03</v>
      </c>
      <c r="J54" s="95">
        <f t="shared" si="6"/>
        <v>7.23</v>
      </c>
      <c r="K54" s="95">
        <f t="shared" si="6"/>
        <v>7.23</v>
      </c>
      <c r="L54" s="95">
        <f t="shared" si="6"/>
        <v>7.34</v>
      </c>
      <c r="M54" s="95">
        <f t="shared" si="6"/>
        <v>7.34</v>
      </c>
      <c r="N54" s="95">
        <f t="shared" si="6"/>
        <v>7.34</v>
      </c>
      <c r="O54" s="95">
        <f t="shared" si="6"/>
        <v>7.78</v>
      </c>
      <c r="P54" s="95">
        <f t="shared" si="6"/>
        <v>7.91</v>
      </c>
      <c r="Q54" s="95">
        <f t="shared" si="6"/>
        <v>8.05</v>
      </c>
      <c r="R54" s="95">
        <f t="shared" si="6"/>
        <v>8.18</v>
      </c>
      <c r="S54" s="95">
        <f t="shared" si="6"/>
        <v>8.18</v>
      </c>
      <c r="T54" s="95">
        <f t="shared" si="6"/>
        <v>8.3</v>
      </c>
      <c r="U54" s="95">
        <f t="shared" si="6"/>
        <v>8.3</v>
      </c>
      <c r="V54" s="95">
        <f t="shared" si="6"/>
        <v>8.3</v>
      </c>
      <c r="W54" s="95">
        <f t="shared" si="6"/>
        <v>8.43</v>
      </c>
      <c r="X54" s="95">
        <f t="shared" si="6"/>
        <v>8.43</v>
      </c>
      <c r="Y54" s="95">
        <f t="shared" si="6"/>
        <v>8.42</v>
      </c>
      <c r="Z54" s="95">
        <f t="shared" si="6"/>
        <v>8.57</v>
      </c>
      <c r="AA54" s="96"/>
      <c r="AB54" s="96"/>
    </row>
    <row r="55">
      <c r="A55" s="94" t="s">
        <v>156</v>
      </c>
      <c r="B55" s="99"/>
      <c r="C55" s="99"/>
      <c r="D55" s="95">
        <f t="shared" ref="D55:Z55" si="7">IF(D40&gt;0,ROUND(IF(D$40&lt;10,AVERAGE(D$39/(1.0278-0.0278*D$40),D$39*D$40^0.1),AVERAGE(D$39*(1+0.0333*D$40),D$39*D$40^0.1)),2),"")</f>
        <v>14.05</v>
      </c>
      <c r="E55" s="95">
        <f t="shared" si="7"/>
        <v>14.26</v>
      </c>
      <c r="F55" s="95">
        <f t="shared" si="7"/>
        <v>14.26</v>
      </c>
      <c r="G55" s="95">
        <f t="shared" si="7"/>
        <v>14.26</v>
      </c>
      <c r="H55" s="95">
        <f t="shared" si="7"/>
        <v>14.26</v>
      </c>
      <c r="I55" s="95">
        <f t="shared" si="7"/>
        <v>14.05</v>
      </c>
      <c r="J55" s="95">
        <f t="shared" si="7"/>
        <v>14.47</v>
      </c>
      <c r="K55" s="95">
        <f t="shared" si="7"/>
        <v>14.67</v>
      </c>
      <c r="L55" s="95">
        <f t="shared" si="7"/>
        <v>15.46</v>
      </c>
      <c r="M55" s="95">
        <f t="shared" si="7"/>
        <v>15.69</v>
      </c>
      <c r="N55" s="95">
        <f t="shared" si="7"/>
        <v>15.91</v>
      </c>
      <c r="O55" s="95">
        <f t="shared" si="7"/>
        <v>16.14</v>
      </c>
      <c r="P55" s="95">
        <f t="shared" si="7"/>
        <v>16.09</v>
      </c>
      <c r="Q55" s="95">
        <f t="shared" si="7"/>
        <v>16.35</v>
      </c>
      <c r="R55" s="95">
        <f t="shared" si="7"/>
        <v>16.61</v>
      </c>
      <c r="S55" s="95">
        <f t="shared" si="7"/>
        <v>16.86</v>
      </c>
      <c r="T55" s="95">
        <f t="shared" si="7"/>
        <v>16.85</v>
      </c>
      <c r="U55" s="95">
        <f t="shared" si="7"/>
        <v>17.14</v>
      </c>
      <c r="V55" s="95">
        <f t="shared" si="7"/>
        <v>17.43</v>
      </c>
      <c r="W55" s="95">
        <f t="shared" si="7"/>
        <v>17.71</v>
      </c>
      <c r="X55" s="95">
        <f t="shared" si="7"/>
        <v>17.99</v>
      </c>
      <c r="Y55" s="95">
        <f t="shared" si="7"/>
        <v>18.27</v>
      </c>
      <c r="Z55" s="95">
        <f t="shared" si="7"/>
        <v>18.27</v>
      </c>
      <c r="AA55" s="96"/>
      <c r="AB55" s="9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7.63"/>
    <col customWidth="1" min="3" max="3" width="4.25"/>
    <col customWidth="1" min="4" max="11" width="5.13"/>
    <col customWidth="1" min="12" max="13" width="7.13"/>
    <col customWidth="1" min="14" max="14" width="5.13"/>
    <col customWidth="1" min="15" max="17" width="7.13"/>
    <col customWidth="1" min="18" max="18" width="5.13"/>
  </cols>
  <sheetData>
    <row r="1" ht="12.0" customHeight="1">
      <c r="A1" s="3" t="s">
        <v>170</v>
      </c>
      <c r="B1" s="104" t="s">
        <v>171</v>
      </c>
      <c r="C1" s="105" t="s">
        <v>172</v>
      </c>
      <c r="D1" s="106">
        <v>45623.0</v>
      </c>
      <c r="E1" s="106">
        <v>45625.0</v>
      </c>
      <c r="F1" s="106">
        <v>45627.0</v>
      </c>
      <c r="G1" s="106">
        <v>45629.0</v>
      </c>
      <c r="H1" s="106">
        <v>45631.0</v>
      </c>
      <c r="I1" s="106">
        <v>45633.0</v>
      </c>
      <c r="J1" s="106">
        <v>45635.0</v>
      </c>
      <c r="K1" s="106">
        <v>45637.0</v>
      </c>
      <c r="L1" s="106">
        <v>45640.0</v>
      </c>
      <c r="M1" s="107" t="s">
        <v>159</v>
      </c>
      <c r="N1" s="106"/>
      <c r="O1" s="106"/>
      <c r="P1" s="106"/>
      <c r="Q1" s="106"/>
      <c r="R1" s="106"/>
      <c r="S1" s="106"/>
      <c r="T1" s="106"/>
      <c r="U1" s="106"/>
      <c r="V1" s="106"/>
      <c r="W1" s="106"/>
      <c r="Y1" s="87" t="s">
        <v>160</v>
      </c>
      <c r="Z1" s="85"/>
      <c r="AA1" s="85"/>
      <c r="AB1" s="85"/>
    </row>
    <row r="2" ht="12.0" customHeight="1">
      <c r="A2" s="85"/>
      <c r="B2" s="108" t="s">
        <v>173</v>
      </c>
      <c r="C2" s="109" t="s">
        <v>174</v>
      </c>
      <c r="D2" s="110">
        <v>63.9</v>
      </c>
      <c r="E2" s="110">
        <v>63.7</v>
      </c>
      <c r="F2" s="110">
        <v>64.5</v>
      </c>
      <c r="G2" s="110">
        <v>64.9</v>
      </c>
      <c r="H2" s="110">
        <v>64.0</v>
      </c>
      <c r="I2" s="110">
        <v>64.8</v>
      </c>
      <c r="J2" s="110">
        <v>65.2</v>
      </c>
      <c r="K2" s="110">
        <v>64.4</v>
      </c>
      <c r="L2" s="110">
        <v>64.8</v>
      </c>
      <c r="M2" s="110"/>
      <c r="N2" s="110"/>
      <c r="O2" s="110"/>
      <c r="P2" s="110"/>
      <c r="Q2" s="110"/>
      <c r="R2" s="110"/>
      <c r="S2" s="110"/>
      <c r="T2" s="110"/>
      <c r="U2" s="110"/>
      <c r="V2" s="110"/>
      <c r="W2" s="110"/>
      <c r="X2" s="111"/>
      <c r="Y2" s="85"/>
      <c r="Z2" s="85"/>
      <c r="AA2" s="85"/>
      <c r="AB2" s="85"/>
    </row>
    <row r="3" ht="12.0" customHeight="1">
      <c r="A3" s="87"/>
      <c r="B3" s="92" t="s">
        <v>49</v>
      </c>
      <c r="C3" s="112"/>
      <c r="D3" s="113">
        <v>56.5</v>
      </c>
      <c r="E3" s="114">
        <v>56.5</v>
      </c>
      <c r="F3" s="113">
        <v>56.5</v>
      </c>
      <c r="G3" s="115">
        <v>58.0</v>
      </c>
      <c r="H3" s="116">
        <v>58.0</v>
      </c>
      <c r="I3" s="115">
        <v>58.0</v>
      </c>
      <c r="J3" s="114">
        <v>60.0</v>
      </c>
      <c r="K3" s="113">
        <v>58.0</v>
      </c>
      <c r="L3" s="113">
        <v>60.0</v>
      </c>
      <c r="M3" s="87"/>
      <c r="N3" s="87"/>
      <c r="O3" s="87"/>
      <c r="P3" s="87"/>
      <c r="Q3" s="87"/>
      <c r="R3" s="87"/>
      <c r="S3" s="87"/>
      <c r="T3" s="87"/>
      <c r="U3" s="87"/>
      <c r="V3" s="87"/>
      <c r="W3" s="87"/>
      <c r="X3" s="87"/>
      <c r="Y3" s="85"/>
      <c r="Z3" s="85"/>
      <c r="AA3" s="85"/>
      <c r="AB3" s="85"/>
    </row>
    <row r="4" ht="12.0" customHeight="1">
      <c r="A4" s="87"/>
      <c r="B4" s="117"/>
      <c r="C4" s="118"/>
      <c r="D4" s="119">
        <v>3.0</v>
      </c>
      <c r="E4" s="120">
        <v>4.0</v>
      </c>
      <c r="F4" s="119">
        <v>3.0</v>
      </c>
      <c r="G4" s="119">
        <v>5.0</v>
      </c>
      <c r="H4" s="120">
        <v>3.0</v>
      </c>
      <c r="I4" s="119">
        <v>6.0</v>
      </c>
      <c r="J4" s="120">
        <v>3.0</v>
      </c>
      <c r="K4" s="119">
        <v>6.0</v>
      </c>
      <c r="L4" s="119">
        <v>3.0</v>
      </c>
      <c r="M4" s="87"/>
      <c r="N4" s="87"/>
      <c r="O4" s="87"/>
      <c r="P4" s="87"/>
      <c r="Q4" s="87"/>
      <c r="R4" s="87"/>
      <c r="S4" s="87"/>
      <c r="T4" s="87"/>
      <c r="U4" s="87"/>
      <c r="V4" s="87"/>
      <c r="W4" s="87"/>
      <c r="X4" s="87"/>
    </row>
    <row r="5" ht="12.0" customHeight="1">
      <c r="A5" s="85"/>
      <c r="B5" s="92" t="s">
        <v>49</v>
      </c>
      <c r="C5" s="118"/>
      <c r="D5" s="113">
        <v>56.5</v>
      </c>
      <c r="E5" s="114">
        <v>56.5</v>
      </c>
      <c r="F5" s="113">
        <v>56.5</v>
      </c>
      <c r="G5" s="119">
        <v>57.5</v>
      </c>
      <c r="H5" s="116">
        <v>58.0</v>
      </c>
      <c r="I5" s="119">
        <v>57.5</v>
      </c>
      <c r="J5" s="120">
        <v>60.0</v>
      </c>
      <c r="K5" s="113">
        <v>58.0</v>
      </c>
      <c r="L5" s="113">
        <v>60.0</v>
      </c>
      <c r="M5" s="87"/>
      <c r="N5" s="87"/>
      <c r="O5" s="87"/>
      <c r="P5" s="87"/>
      <c r="Q5" s="87"/>
      <c r="R5" s="87"/>
      <c r="S5" s="87"/>
      <c r="T5" s="87"/>
      <c r="U5" s="87"/>
      <c r="V5" s="87"/>
      <c r="W5" s="87"/>
      <c r="X5" s="87"/>
    </row>
    <row r="6" ht="12.0" customHeight="1">
      <c r="A6" s="85"/>
      <c r="B6" s="117"/>
      <c r="C6" s="118"/>
      <c r="D6" s="119">
        <v>3.0</v>
      </c>
      <c r="E6" s="120">
        <v>4.0</v>
      </c>
      <c r="F6" s="119">
        <v>3.0</v>
      </c>
      <c r="G6" s="119">
        <v>5.0</v>
      </c>
      <c r="H6" s="120">
        <v>3.0</v>
      </c>
      <c r="I6" s="119">
        <v>6.0</v>
      </c>
      <c r="J6" s="120">
        <v>3.0</v>
      </c>
      <c r="K6" s="119">
        <v>6.0</v>
      </c>
      <c r="L6" s="119">
        <v>3.0</v>
      </c>
      <c r="M6" s="87"/>
      <c r="N6" s="87"/>
      <c r="O6" s="87"/>
      <c r="P6" s="87"/>
      <c r="Q6" s="87"/>
      <c r="R6" s="87"/>
      <c r="S6" s="87"/>
      <c r="T6" s="87"/>
      <c r="U6" s="87"/>
      <c r="V6" s="87"/>
      <c r="W6" s="87"/>
      <c r="X6" s="87"/>
    </row>
    <row r="7" ht="12.0" customHeight="1">
      <c r="A7" s="87"/>
      <c r="B7" s="92" t="s">
        <v>49</v>
      </c>
      <c r="C7" s="118"/>
      <c r="D7" s="113">
        <v>56.5</v>
      </c>
      <c r="E7" s="114">
        <v>56.5</v>
      </c>
      <c r="F7" s="113">
        <v>56.5</v>
      </c>
      <c r="G7" s="119">
        <v>57.0</v>
      </c>
      <c r="H7" s="116">
        <v>58.0</v>
      </c>
      <c r="I7" s="119">
        <v>57.0</v>
      </c>
      <c r="J7" s="120">
        <v>60.0</v>
      </c>
      <c r="K7" s="113">
        <v>58.0</v>
      </c>
      <c r="L7" s="113">
        <v>60.0</v>
      </c>
      <c r="M7" s="87"/>
      <c r="N7" s="87"/>
      <c r="O7" s="87"/>
      <c r="P7" s="87"/>
      <c r="Q7" s="87"/>
      <c r="R7" s="87"/>
      <c r="S7" s="87"/>
      <c r="T7" s="87"/>
      <c r="U7" s="3"/>
      <c r="V7" s="3"/>
      <c r="W7" s="3"/>
      <c r="X7" s="3"/>
      <c r="Y7" s="85"/>
      <c r="Z7" s="85"/>
      <c r="AA7" s="85"/>
      <c r="AB7" s="85"/>
    </row>
    <row r="8" ht="12.0" customHeight="1">
      <c r="A8" s="87"/>
      <c r="B8" s="92"/>
      <c r="C8" s="118"/>
      <c r="D8" s="119">
        <v>3.0</v>
      </c>
      <c r="E8" s="120">
        <v>4.0</v>
      </c>
      <c r="F8" s="119">
        <v>3.0</v>
      </c>
      <c r="G8" s="119">
        <v>5.0</v>
      </c>
      <c r="H8" s="120">
        <v>3.0</v>
      </c>
      <c r="I8" s="119">
        <v>6.0</v>
      </c>
      <c r="J8" s="120">
        <v>3.0</v>
      </c>
      <c r="K8" s="119">
        <v>6.0</v>
      </c>
      <c r="L8" s="119">
        <v>3.0</v>
      </c>
      <c r="M8" s="87"/>
      <c r="N8" s="87"/>
      <c r="O8" s="87"/>
      <c r="P8" s="87"/>
      <c r="Q8" s="87"/>
      <c r="R8" s="87"/>
      <c r="S8" s="87"/>
      <c r="T8" s="87"/>
      <c r="U8" s="3"/>
      <c r="V8" s="3"/>
      <c r="W8" s="3"/>
      <c r="X8" s="3"/>
      <c r="Y8" s="85"/>
      <c r="Z8" s="85"/>
      <c r="AA8" s="85"/>
      <c r="AB8" s="85"/>
    </row>
    <row r="9" ht="12.0" customHeight="1">
      <c r="A9" s="87"/>
      <c r="B9" s="92" t="s">
        <v>49</v>
      </c>
      <c r="C9" s="118"/>
      <c r="D9" s="113">
        <v>56.5</v>
      </c>
      <c r="E9" s="114">
        <v>56.5</v>
      </c>
      <c r="F9" s="113">
        <v>56.5</v>
      </c>
      <c r="G9" s="119">
        <v>56.5</v>
      </c>
      <c r="H9" s="116">
        <v>58.0</v>
      </c>
      <c r="I9" s="119">
        <v>56.5</v>
      </c>
      <c r="J9" s="120">
        <v>60.0</v>
      </c>
      <c r="K9" s="113">
        <v>58.0</v>
      </c>
      <c r="L9" s="113">
        <v>60.0</v>
      </c>
      <c r="M9" s="87"/>
      <c r="N9" s="87"/>
      <c r="O9" s="87"/>
      <c r="P9" s="87"/>
      <c r="Q9" s="87"/>
      <c r="R9" s="87"/>
      <c r="S9" s="87"/>
      <c r="T9" s="87"/>
      <c r="U9" s="3"/>
      <c r="V9" s="3"/>
      <c r="W9" s="3"/>
      <c r="X9" s="3"/>
      <c r="Y9" s="85"/>
      <c r="Z9" s="85"/>
      <c r="AA9" s="85"/>
      <c r="AB9" s="85"/>
    </row>
    <row r="10" ht="12.0" customHeight="1">
      <c r="A10" s="87"/>
      <c r="B10" s="92"/>
      <c r="C10" s="118"/>
      <c r="D10" s="119">
        <v>3.0</v>
      </c>
      <c r="E10" s="120">
        <v>4.0</v>
      </c>
      <c r="F10" s="119">
        <v>3.0</v>
      </c>
      <c r="G10" s="119">
        <v>5.0</v>
      </c>
      <c r="H10" s="120">
        <v>3.0</v>
      </c>
      <c r="I10" s="119">
        <v>6.0</v>
      </c>
      <c r="J10" s="120">
        <v>3.0</v>
      </c>
      <c r="K10" s="119">
        <v>6.0</v>
      </c>
      <c r="L10" s="119">
        <v>3.0</v>
      </c>
      <c r="M10" s="87"/>
      <c r="N10" s="87"/>
      <c r="O10" s="87"/>
      <c r="P10" s="87"/>
      <c r="Q10" s="87"/>
      <c r="R10" s="87"/>
      <c r="S10" s="87"/>
      <c r="T10" s="87"/>
      <c r="U10" s="3"/>
      <c r="V10" s="3"/>
      <c r="W10" s="3"/>
      <c r="X10" s="3"/>
      <c r="Y10" s="85"/>
      <c r="Z10" s="85"/>
      <c r="AA10" s="85"/>
      <c r="AB10" s="85"/>
    </row>
    <row r="11" ht="12.0" customHeight="1">
      <c r="A11" s="87"/>
      <c r="B11" s="92" t="s">
        <v>49</v>
      </c>
      <c r="C11" s="118"/>
      <c r="D11" s="113">
        <v>56.5</v>
      </c>
      <c r="E11" s="114">
        <v>56.5</v>
      </c>
      <c r="F11" s="113">
        <v>56.5</v>
      </c>
      <c r="G11" s="119">
        <v>56.0</v>
      </c>
      <c r="H11" s="116">
        <v>58.0</v>
      </c>
      <c r="I11" s="119">
        <v>56.0</v>
      </c>
      <c r="J11" s="120">
        <v>60.0</v>
      </c>
      <c r="K11" s="113">
        <v>58.0</v>
      </c>
      <c r="L11" s="113">
        <v>60.0</v>
      </c>
      <c r="M11" s="87"/>
      <c r="N11" s="87"/>
      <c r="O11" s="87"/>
      <c r="P11" s="87"/>
      <c r="Q11" s="87"/>
      <c r="R11" s="87"/>
      <c r="S11" s="87"/>
      <c r="T11" s="87"/>
      <c r="U11" s="3"/>
      <c r="V11" s="3"/>
      <c r="W11" s="3"/>
      <c r="X11" s="3"/>
      <c r="Y11" s="85"/>
      <c r="Z11" s="85"/>
      <c r="AA11" s="85"/>
      <c r="AB11" s="85"/>
    </row>
    <row r="12" ht="12.0" customHeight="1">
      <c r="A12" s="87"/>
      <c r="B12" s="92"/>
      <c r="C12" s="118"/>
      <c r="D12" s="119">
        <v>3.0</v>
      </c>
      <c r="E12" s="120">
        <v>4.0</v>
      </c>
      <c r="F12" s="119">
        <v>3.0</v>
      </c>
      <c r="G12" s="119">
        <v>5.0</v>
      </c>
      <c r="H12" s="120">
        <v>3.0</v>
      </c>
      <c r="I12" s="119">
        <v>6.0</v>
      </c>
      <c r="J12" s="120">
        <v>3.0</v>
      </c>
      <c r="K12" s="119">
        <v>6.0</v>
      </c>
      <c r="L12" s="119">
        <v>3.0</v>
      </c>
      <c r="M12" s="87"/>
      <c r="N12" s="87"/>
      <c r="O12" s="87"/>
      <c r="P12" s="87"/>
      <c r="Q12" s="87"/>
      <c r="R12" s="87"/>
      <c r="S12" s="87"/>
      <c r="T12" s="87"/>
      <c r="U12" s="3"/>
      <c r="V12" s="3"/>
      <c r="W12" s="3"/>
      <c r="X12" s="3"/>
      <c r="Y12" s="85"/>
      <c r="Z12" s="85"/>
      <c r="AA12" s="85"/>
      <c r="AB12" s="85"/>
    </row>
    <row r="13" ht="12.0" customHeight="1">
      <c r="A13" s="87"/>
      <c r="B13" s="92" t="s">
        <v>49</v>
      </c>
      <c r="C13" s="118"/>
      <c r="D13" s="113">
        <v>56.5</v>
      </c>
      <c r="E13" s="114">
        <v>56.5</v>
      </c>
      <c r="F13" s="113">
        <v>56.5</v>
      </c>
      <c r="G13" s="119">
        <v>55.5</v>
      </c>
      <c r="H13" s="116">
        <v>58.0</v>
      </c>
      <c r="I13" s="119">
        <v>55.5</v>
      </c>
      <c r="J13" s="120">
        <v>60.0</v>
      </c>
      <c r="K13" s="113">
        <v>58.0</v>
      </c>
      <c r="L13" s="113">
        <v>60.0</v>
      </c>
      <c r="M13" s="87"/>
      <c r="N13" s="87"/>
      <c r="O13" s="87"/>
      <c r="P13" s="87"/>
      <c r="Q13" s="87"/>
      <c r="R13" s="87"/>
      <c r="S13" s="87"/>
      <c r="T13" s="87"/>
      <c r="U13" s="87"/>
      <c r="V13" s="87"/>
      <c r="W13" s="87"/>
      <c r="X13" s="87"/>
      <c r="Y13" s="85"/>
      <c r="Z13" s="85"/>
      <c r="AA13" s="85"/>
      <c r="AB13" s="85"/>
    </row>
    <row r="14" ht="12.0" customHeight="1">
      <c r="A14" s="85"/>
      <c r="B14" s="117"/>
      <c r="C14" s="118"/>
      <c r="D14" s="119">
        <v>3.0</v>
      </c>
      <c r="E14" s="120">
        <v>4.0</v>
      </c>
      <c r="F14" s="119">
        <v>3.0</v>
      </c>
      <c r="G14" s="119">
        <v>5.0</v>
      </c>
      <c r="H14" s="120">
        <v>3.0</v>
      </c>
      <c r="I14" s="119">
        <v>6.0</v>
      </c>
      <c r="J14" s="120">
        <v>3.0</v>
      </c>
      <c r="K14" s="119">
        <v>6.0</v>
      </c>
      <c r="L14" s="119">
        <v>3.0</v>
      </c>
      <c r="M14" s="87"/>
      <c r="N14" s="87"/>
      <c r="O14" s="87"/>
      <c r="P14" s="87"/>
      <c r="Q14" s="87"/>
      <c r="R14" s="87"/>
      <c r="S14" s="87"/>
      <c r="T14" s="87"/>
      <c r="U14" s="87"/>
      <c r="V14" s="87"/>
      <c r="W14" s="87"/>
      <c r="X14" s="87"/>
      <c r="Y14" s="85"/>
      <c r="Z14" s="85"/>
      <c r="AA14" s="85"/>
      <c r="AB14" s="85"/>
    </row>
    <row r="15" ht="12.0" customHeight="1">
      <c r="A15" s="85"/>
      <c r="B15" s="92" t="s">
        <v>175</v>
      </c>
      <c r="C15" s="119"/>
      <c r="D15" s="119">
        <v>43.0</v>
      </c>
      <c r="E15" s="118"/>
      <c r="F15" s="119">
        <v>43.0</v>
      </c>
      <c r="G15" s="119">
        <v>44.5</v>
      </c>
      <c r="H15" s="118"/>
      <c r="I15" s="120">
        <v>45.0</v>
      </c>
      <c r="J15" s="120">
        <v>47.0</v>
      </c>
      <c r="K15" s="118"/>
      <c r="L15" s="118"/>
      <c r="M15" s="87"/>
      <c r="N15" s="87"/>
      <c r="O15" s="87"/>
      <c r="P15" s="87"/>
      <c r="Q15" s="87"/>
      <c r="R15" s="87"/>
      <c r="S15" s="87"/>
      <c r="T15" s="87"/>
      <c r="U15" s="87"/>
      <c r="V15" s="87"/>
      <c r="W15" s="87"/>
      <c r="X15" s="85"/>
      <c r="Y15" s="85"/>
      <c r="Z15" s="85"/>
      <c r="AA15" s="85"/>
      <c r="AB15" s="85"/>
    </row>
    <row r="16" ht="12.0" customHeight="1">
      <c r="A16" s="85"/>
      <c r="B16" s="117"/>
      <c r="C16" s="118"/>
      <c r="D16" s="119">
        <v>8.0</v>
      </c>
      <c r="E16" s="118"/>
      <c r="F16" s="119">
        <v>8.0</v>
      </c>
      <c r="G16" s="119">
        <v>8.0</v>
      </c>
      <c r="H16" s="118"/>
      <c r="I16" s="120">
        <v>8.0</v>
      </c>
      <c r="J16" s="120">
        <v>6.0</v>
      </c>
      <c r="K16" s="118"/>
      <c r="L16" s="118"/>
      <c r="M16" s="87"/>
      <c r="N16" s="87"/>
      <c r="O16" s="87"/>
      <c r="P16" s="87"/>
      <c r="Q16" s="87"/>
      <c r="R16" s="87"/>
      <c r="S16" s="87"/>
      <c r="T16" s="87"/>
      <c r="U16" s="87"/>
      <c r="V16" s="87"/>
      <c r="W16" s="87"/>
      <c r="X16" s="85"/>
      <c r="Y16" s="85"/>
      <c r="Z16" s="85"/>
      <c r="AA16" s="85"/>
      <c r="AB16" s="85"/>
    </row>
    <row r="17" ht="12.0" customHeight="1">
      <c r="A17" s="87"/>
      <c r="B17" s="92" t="s">
        <v>175</v>
      </c>
      <c r="C17" s="118"/>
      <c r="D17" s="119">
        <v>43.0</v>
      </c>
      <c r="E17" s="118"/>
      <c r="F17" s="119">
        <v>43.0</v>
      </c>
      <c r="G17" s="119">
        <v>44.5</v>
      </c>
      <c r="H17" s="118"/>
      <c r="I17" s="120">
        <v>45.0</v>
      </c>
      <c r="J17" s="120">
        <v>47.0</v>
      </c>
      <c r="K17" s="118"/>
      <c r="L17" s="118"/>
      <c r="M17" s="87"/>
      <c r="N17" s="85"/>
      <c r="O17" s="87"/>
      <c r="P17" s="87"/>
      <c r="Q17" s="87"/>
      <c r="R17" s="87"/>
      <c r="S17" s="87"/>
      <c r="T17" s="87"/>
      <c r="U17" s="87"/>
      <c r="V17" s="87"/>
      <c r="W17" s="87"/>
      <c r="X17" s="87"/>
      <c r="Y17" s="85"/>
      <c r="Z17" s="85"/>
      <c r="AA17" s="85"/>
      <c r="AB17" s="85"/>
    </row>
    <row r="18" ht="12.0" customHeight="1">
      <c r="A18" s="87"/>
      <c r="B18" s="92"/>
      <c r="C18" s="118"/>
      <c r="D18" s="119">
        <v>8.0</v>
      </c>
      <c r="E18" s="118"/>
      <c r="F18" s="119">
        <v>8.0</v>
      </c>
      <c r="G18" s="119">
        <v>8.0</v>
      </c>
      <c r="H18" s="118"/>
      <c r="I18" s="120">
        <v>8.0</v>
      </c>
      <c r="J18" s="120">
        <v>6.0</v>
      </c>
      <c r="K18" s="118"/>
      <c r="L18" s="118"/>
      <c r="M18" s="87"/>
      <c r="N18" s="85"/>
      <c r="O18" s="87"/>
      <c r="P18" s="87"/>
      <c r="Q18" s="87"/>
      <c r="R18" s="87"/>
      <c r="S18" s="87"/>
      <c r="T18" s="87"/>
      <c r="U18" s="87"/>
      <c r="V18" s="87"/>
      <c r="W18" s="87"/>
      <c r="X18" s="87"/>
      <c r="Y18" s="85"/>
      <c r="Z18" s="85"/>
      <c r="AA18" s="85"/>
      <c r="AB18" s="85"/>
    </row>
    <row r="19" ht="12.0" customHeight="1">
      <c r="A19" s="87"/>
      <c r="B19" s="92" t="s">
        <v>175</v>
      </c>
      <c r="C19" s="118"/>
      <c r="D19" s="119">
        <v>43.0</v>
      </c>
      <c r="E19" s="118"/>
      <c r="F19" s="119">
        <v>43.0</v>
      </c>
      <c r="G19" s="119">
        <v>44.5</v>
      </c>
      <c r="H19" s="118"/>
      <c r="I19" s="120">
        <v>45.0</v>
      </c>
      <c r="J19" s="120">
        <v>47.0</v>
      </c>
      <c r="K19" s="118"/>
      <c r="L19" s="118"/>
      <c r="M19" s="87"/>
      <c r="N19" s="85"/>
      <c r="O19" s="87"/>
      <c r="P19" s="87"/>
      <c r="Q19" s="87"/>
      <c r="R19" s="87"/>
      <c r="S19" s="87"/>
      <c r="T19" s="87"/>
      <c r="U19" s="87"/>
      <c r="V19" s="87"/>
      <c r="W19" s="87"/>
      <c r="X19" s="87"/>
      <c r="Y19" s="85"/>
      <c r="Z19" s="85"/>
      <c r="AA19" s="85"/>
      <c r="AB19" s="85"/>
    </row>
    <row r="20" ht="12.0" customHeight="1">
      <c r="A20" s="87"/>
      <c r="B20" s="92"/>
      <c r="C20" s="118"/>
      <c r="D20" s="119">
        <v>8.0</v>
      </c>
      <c r="E20" s="118"/>
      <c r="F20" s="119">
        <v>8.0</v>
      </c>
      <c r="G20" s="119">
        <v>8.0</v>
      </c>
      <c r="H20" s="118"/>
      <c r="I20" s="120">
        <v>8.0</v>
      </c>
      <c r="J20" s="120">
        <v>6.0</v>
      </c>
      <c r="K20" s="118"/>
      <c r="L20" s="118"/>
      <c r="M20" s="87"/>
      <c r="N20" s="85"/>
      <c r="O20" s="87"/>
      <c r="P20" s="87"/>
      <c r="Q20" s="87"/>
      <c r="R20" s="87"/>
      <c r="S20" s="87"/>
      <c r="T20" s="87"/>
      <c r="U20" s="87"/>
      <c r="V20" s="87"/>
      <c r="W20" s="87"/>
      <c r="X20" s="87"/>
      <c r="Y20" s="85"/>
      <c r="Z20" s="85"/>
      <c r="AA20" s="85"/>
      <c r="AB20" s="85"/>
    </row>
    <row r="21" ht="12.0" customHeight="1">
      <c r="A21" s="87"/>
      <c r="B21" s="92" t="s">
        <v>175</v>
      </c>
      <c r="C21" s="118"/>
      <c r="D21" s="119">
        <v>43.0</v>
      </c>
      <c r="E21" s="118"/>
      <c r="F21" s="119">
        <v>43.0</v>
      </c>
      <c r="G21" s="119">
        <v>44.5</v>
      </c>
      <c r="H21" s="118"/>
      <c r="I21" s="120">
        <v>45.0</v>
      </c>
      <c r="J21" s="120">
        <v>47.0</v>
      </c>
      <c r="K21" s="118"/>
      <c r="L21" s="118"/>
      <c r="M21" s="87"/>
      <c r="N21" s="85"/>
      <c r="O21" s="87"/>
      <c r="P21" s="87"/>
      <c r="Q21" s="87"/>
      <c r="R21" s="87"/>
      <c r="S21" s="87"/>
      <c r="T21" s="87"/>
      <c r="U21" s="87"/>
      <c r="V21" s="87"/>
      <c r="W21" s="87"/>
      <c r="X21" s="87"/>
      <c r="Y21" s="85"/>
      <c r="Z21" s="85"/>
      <c r="AA21" s="85"/>
      <c r="AB21" s="85"/>
    </row>
    <row r="22" ht="12.0" customHeight="1">
      <c r="A22" s="87"/>
      <c r="B22" s="92"/>
      <c r="C22" s="118"/>
      <c r="D22" s="119">
        <v>8.0</v>
      </c>
      <c r="E22" s="118"/>
      <c r="F22" s="119">
        <v>8.0</v>
      </c>
      <c r="G22" s="119">
        <v>8.0</v>
      </c>
      <c r="H22" s="118"/>
      <c r="I22" s="120">
        <v>8.0</v>
      </c>
      <c r="J22" s="120">
        <v>6.0</v>
      </c>
      <c r="K22" s="118"/>
      <c r="L22" s="118"/>
      <c r="M22" s="87"/>
      <c r="N22" s="85"/>
      <c r="O22" s="87"/>
      <c r="P22" s="87"/>
      <c r="Q22" s="87"/>
      <c r="R22" s="87"/>
      <c r="S22" s="87"/>
      <c r="T22" s="87"/>
      <c r="U22" s="87"/>
      <c r="V22" s="87"/>
      <c r="W22" s="87"/>
      <c r="X22" s="87"/>
      <c r="Y22" s="85"/>
      <c r="Z22" s="85"/>
      <c r="AA22" s="85"/>
      <c r="AB22" s="85"/>
    </row>
    <row r="23" ht="12.0" customHeight="1">
      <c r="A23" s="87"/>
      <c r="B23" s="92" t="s">
        <v>64</v>
      </c>
      <c r="C23" s="119"/>
      <c r="D23" s="118"/>
      <c r="E23" s="119">
        <v>31.0</v>
      </c>
      <c r="F23" s="118"/>
      <c r="G23" s="118"/>
      <c r="H23" s="119">
        <v>33.0</v>
      </c>
      <c r="I23" s="118"/>
      <c r="J23" s="118"/>
      <c r="K23" s="119">
        <v>34.5</v>
      </c>
      <c r="L23" s="118"/>
      <c r="M23" s="87"/>
      <c r="N23" s="85"/>
      <c r="O23" s="87"/>
      <c r="P23" s="87"/>
      <c r="Q23" s="87"/>
      <c r="R23" s="87"/>
      <c r="S23" s="87"/>
      <c r="T23" s="87"/>
      <c r="U23" s="87"/>
      <c r="V23" s="87"/>
      <c r="W23" s="87"/>
      <c r="X23" s="87"/>
      <c r="Y23" s="85"/>
      <c r="Z23" s="85"/>
      <c r="AA23" s="85"/>
      <c r="AB23" s="85"/>
    </row>
    <row r="24" ht="12.0" customHeight="1">
      <c r="A24" s="87"/>
      <c r="B24" s="92"/>
      <c r="C24" s="118"/>
      <c r="D24" s="118"/>
      <c r="E24" s="119">
        <v>8.0</v>
      </c>
      <c r="F24" s="118"/>
      <c r="G24" s="118"/>
      <c r="H24" s="119">
        <v>8.0</v>
      </c>
      <c r="I24" s="118"/>
      <c r="J24" s="118"/>
      <c r="K24" s="119">
        <v>6.0</v>
      </c>
      <c r="L24" s="118"/>
      <c r="M24" s="87"/>
      <c r="N24" s="85"/>
      <c r="O24" s="87"/>
      <c r="P24" s="87"/>
      <c r="Q24" s="87"/>
      <c r="R24" s="87"/>
      <c r="S24" s="87"/>
      <c r="T24" s="87"/>
      <c r="U24" s="87"/>
      <c r="V24" s="87"/>
      <c r="W24" s="87"/>
      <c r="X24" s="85"/>
      <c r="Y24" s="85"/>
      <c r="Z24" s="85"/>
      <c r="AA24" s="85"/>
      <c r="AB24" s="85"/>
    </row>
    <row r="25" ht="12.0" customHeight="1">
      <c r="A25" s="87"/>
      <c r="B25" s="92" t="s">
        <v>64</v>
      </c>
      <c r="C25" s="118"/>
      <c r="D25" s="118"/>
      <c r="E25" s="119">
        <v>31.0</v>
      </c>
      <c r="F25" s="118"/>
      <c r="G25" s="118"/>
      <c r="H25" s="119">
        <v>32.5</v>
      </c>
      <c r="I25" s="118"/>
      <c r="J25" s="118"/>
      <c r="K25" s="119">
        <v>34.5</v>
      </c>
      <c r="L25" s="118"/>
      <c r="M25" s="87"/>
      <c r="N25" s="85"/>
      <c r="O25" s="87"/>
      <c r="P25" s="87"/>
      <c r="Q25" s="87"/>
      <c r="R25" s="87"/>
      <c r="S25" s="87"/>
      <c r="T25" s="87"/>
      <c r="U25" s="87"/>
      <c r="V25" s="87"/>
      <c r="W25" s="87"/>
      <c r="X25" s="85"/>
      <c r="Y25" s="85"/>
      <c r="Z25" s="85"/>
      <c r="AA25" s="85"/>
      <c r="AB25" s="85"/>
    </row>
    <row r="26" ht="12.0" customHeight="1">
      <c r="A26" s="87"/>
      <c r="B26" s="92"/>
      <c r="C26" s="118"/>
      <c r="D26" s="118"/>
      <c r="E26" s="119">
        <v>8.0</v>
      </c>
      <c r="F26" s="118"/>
      <c r="G26" s="118"/>
      <c r="H26" s="119">
        <v>8.0</v>
      </c>
      <c r="I26" s="118"/>
      <c r="J26" s="118"/>
      <c r="K26" s="119">
        <v>6.0</v>
      </c>
      <c r="L26" s="118"/>
      <c r="M26" s="87"/>
      <c r="N26" s="85"/>
      <c r="O26" s="87"/>
      <c r="P26" s="87"/>
      <c r="Q26" s="87"/>
      <c r="R26" s="87"/>
      <c r="S26" s="87"/>
      <c r="T26" s="87"/>
      <c r="U26" s="87"/>
      <c r="V26" s="87"/>
      <c r="W26" s="87"/>
      <c r="X26" s="85"/>
      <c r="Y26" s="85"/>
      <c r="Z26" s="85"/>
      <c r="AA26" s="85"/>
      <c r="AB26" s="85"/>
    </row>
    <row r="27" ht="12.0" customHeight="1">
      <c r="A27" s="87"/>
      <c r="B27" s="92" t="s">
        <v>64</v>
      </c>
      <c r="C27" s="118"/>
      <c r="D27" s="118"/>
      <c r="E27" s="119">
        <v>31.0</v>
      </c>
      <c r="F27" s="118"/>
      <c r="G27" s="118"/>
      <c r="H27" s="119">
        <v>32.0</v>
      </c>
      <c r="I27" s="118"/>
      <c r="J27" s="118"/>
      <c r="K27" s="119">
        <v>34.5</v>
      </c>
      <c r="L27" s="118"/>
      <c r="M27" s="87"/>
      <c r="N27" s="87"/>
      <c r="O27" s="87"/>
      <c r="P27" s="87"/>
      <c r="Q27" s="87"/>
      <c r="R27" s="87"/>
      <c r="S27" s="87"/>
      <c r="T27" s="87"/>
      <c r="U27" s="87"/>
      <c r="V27" s="87"/>
      <c r="W27" s="87"/>
      <c r="X27" s="87"/>
      <c r="Y27" s="87">
        <v>31.0</v>
      </c>
      <c r="Z27" s="85"/>
      <c r="AA27" s="85"/>
      <c r="AB27" s="85"/>
    </row>
    <row r="28" ht="12.0" customHeight="1">
      <c r="A28" s="85"/>
      <c r="B28" s="117"/>
      <c r="C28" s="118"/>
      <c r="D28" s="118"/>
      <c r="E28" s="119">
        <v>8.0</v>
      </c>
      <c r="F28" s="118"/>
      <c r="G28" s="118"/>
      <c r="H28" s="119">
        <v>8.0</v>
      </c>
      <c r="I28" s="118"/>
      <c r="J28" s="118"/>
      <c r="K28" s="119">
        <v>6.0</v>
      </c>
      <c r="L28" s="118"/>
      <c r="M28" s="87"/>
      <c r="N28" s="87"/>
      <c r="O28" s="87"/>
      <c r="P28" s="87"/>
      <c r="Q28" s="87"/>
      <c r="R28" s="87"/>
      <c r="S28" s="87"/>
      <c r="T28" s="87"/>
      <c r="U28" s="87"/>
      <c r="V28" s="87"/>
      <c r="W28" s="87"/>
      <c r="X28" s="87"/>
      <c r="Y28" s="87">
        <v>12.0</v>
      </c>
      <c r="Z28" s="85"/>
      <c r="AA28" s="85"/>
      <c r="AB28" s="85"/>
    </row>
    <row r="29" ht="12.0" customHeight="1">
      <c r="A29" s="85"/>
      <c r="B29" s="92" t="s">
        <v>64</v>
      </c>
      <c r="C29" s="2"/>
      <c r="D29" s="2"/>
      <c r="E29" s="119">
        <v>31.0</v>
      </c>
      <c r="F29" s="118"/>
      <c r="G29" s="2"/>
      <c r="H29" s="119">
        <v>31.5</v>
      </c>
      <c r="I29" s="2"/>
      <c r="J29" s="2"/>
      <c r="K29" s="119">
        <v>34.5</v>
      </c>
      <c r="L29" s="118"/>
      <c r="M29" s="87"/>
      <c r="N29" s="87"/>
      <c r="O29" s="87"/>
      <c r="P29" s="87"/>
      <c r="Q29" s="87"/>
      <c r="R29" s="87"/>
      <c r="S29" s="87"/>
      <c r="T29" s="87"/>
      <c r="U29" s="87"/>
      <c r="V29" s="85"/>
      <c r="W29" s="87"/>
      <c r="X29" s="85"/>
      <c r="Y29" s="85"/>
      <c r="Z29" s="85"/>
      <c r="AA29" s="85"/>
      <c r="AB29" s="85"/>
    </row>
    <row r="30" ht="12.0" customHeight="1">
      <c r="A30" s="85"/>
      <c r="B30" s="117"/>
      <c r="C30" s="2"/>
      <c r="D30" s="2"/>
      <c r="E30" s="119">
        <v>8.0</v>
      </c>
      <c r="F30" s="2"/>
      <c r="G30" s="2"/>
      <c r="H30" s="119">
        <v>8.0</v>
      </c>
      <c r="I30" s="2"/>
      <c r="J30" s="2"/>
      <c r="K30" s="119">
        <v>6.0</v>
      </c>
      <c r="L30" s="118"/>
      <c r="M30" s="87"/>
      <c r="N30" s="87"/>
      <c r="O30" s="87"/>
      <c r="P30" s="87"/>
      <c r="Q30" s="87"/>
      <c r="R30" s="87"/>
      <c r="S30" s="87"/>
      <c r="T30" s="87"/>
      <c r="U30" s="87"/>
      <c r="V30" s="85"/>
      <c r="W30" s="87"/>
      <c r="X30" s="85"/>
      <c r="Y30" s="85"/>
      <c r="Z30" s="85"/>
      <c r="AA30" s="85"/>
      <c r="AB30" s="85"/>
    </row>
    <row r="31" ht="12.0" customHeight="1">
      <c r="A31" s="87"/>
      <c r="B31" s="92" t="s">
        <v>176</v>
      </c>
      <c r="C31" s="115"/>
      <c r="D31" s="115">
        <v>10.0</v>
      </c>
      <c r="E31" s="2"/>
      <c r="F31" s="115">
        <v>10.0</v>
      </c>
      <c r="G31" s="115">
        <v>10.5</v>
      </c>
      <c r="H31" s="2"/>
      <c r="I31" s="115">
        <v>10.5</v>
      </c>
      <c r="J31" s="115">
        <v>12.0</v>
      </c>
      <c r="K31" s="2"/>
      <c r="L31" s="118"/>
      <c r="M31" s="87"/>
      <c r="N31" s="87"/>
      <c r="O31" s="87"/>
      <c r="P31" s="87"/>
      <c r="Q31" s="87"/>
      <c r="R31" s="87"/>
      <c r="S31" s="87"/>
      <c r="T31" s="87"/>
      <c r="U31" s="87"/>
      <c r="V31" s="87"/>
      <c r="W31" s="87"/>
      <c r="X31" s="87"/>
      <c r="Y31" s="85"/>
      <c r="Z31" s="85"/>
      <c r="AA31" s="85"/>
      <c r="AB31" s="85"/>
    </row>
    <row r="32" ht="12.0" customHeight="1">
      <c r="A32" s="85"/>
      <c r="B32" s="117"/>
      <c r="C32" s="2"/>
      <c r="D32" s="115">
        <v>10.0</v>
      </c>
      <c r="E32" s="2"/>
      <c r="F32" s="115">
        <v>10.0</v>
      </c>
      <c r="G32" s="115">
        <v>10.0</v>
      </c>
      <c r="H32" s="2"/>
      <c r="I32" s="115">
        <v>10.0</v>
      </c>
      <c r="J32" s="115">
        <v>10.0</v>
      </c>
      <c r="K32" s="2"/>
      <c r="L32" s="118"/>
      <c r="M32" s="87"/>
      <c r="N32" s="87"/>
      <c r="O32" s="87"/>
      <c r="P32" s="87"/>
      <c r="Q32" s="87"/>
      <c r="R32" s="87"/>
      <c r="S32" s="87"/>
      <c r="T32" s="87"/>
      <c r="U32" s="87"/>
      <c r="V32" s="87"/>
      <c r="W32" s="87"/>
      <c r="X32" s="87"/>
      <c r="Y32" s="85"/>
      <c r="Z32" s="85"/>
      <c r="AA32" s="85"/>
      <c r="AB32" s="85"/>
    </row>
    <row r="33" ht="12.0" customHeight="1">
      <c r="A33" s="85"/>
      <c r="B33" s="92" t="s">
        <v>176</v>
      </c>
      <c r="C33" s="2"/>
      <c r="D33" s="115">
        <v>10.0</v>
      </c>
      <c r="E33" s="2"/>
      <c r="F33" s="115">
        <v>10.0</v>
      </c>
      <c r="G33" s="115">
        <v>10.5</v>
      </c>
      <c r="H33" s="2"/>
      <c r="I33" s="115">
        <v>10.5</v>
      </c>
      <c r="J33" s="115">
        <v>12.0</v>
      </c>
      <c r="K33" s="2"/>
      <c r="L33" s="118"/>
      <c r="M33" s="87"/>
      <c r="N33" s="87"/>
      <c r="O33" s="87"/>
      <c r="P33" s="87"/>
      <c r="Q33" s="87"/>
      <c r="R33" s="87"/>
      <c r="S33" s="87"/>
      <c r="T33" s="87"/>
      <c r="U33" s="87"/>
      <c r="V33" s="87"/>
      <c r="W33" s="87"/>
      <c r="X33" s="85"/>
      <c r="Y33" s="85"/>
      <c r="Z33" s="85"/>
      <c r="AA33" s="85"/>
      <c r="AB33" s="85"/>
    </row>
    <row r="34" ht="12.0" customHeight="1">
      <c r="A34" s="85"/>
      <c r="B34" s="117"/>
      <c r="C34" s="2"/>
      <c r="D34" s="115">
        <v>10.0</v>
      </c>
      <c r="E34" s="2"/>
      <c r="F34" s="115">
        <v>10.0</v>
      </c>
      <c r="G34" s="115">
        <v>10.0</v>
      </c>
      <c r="H34" s="2"/>
      <c r="I34" s="115">
        <v>10.0</v>
      </c>
      <c r="J34" s="115">
        <v>10.0</v>
      </c>
      <c r="K34" s="2"/>
      <c r="L34" s="118"/>
      <c r="M34" s="87"/>
      <c r="N34" s="87"/>
      <c r="O34" s="87"/>
      <c r="P34" s="87"/>
      <c r="Q34" s="87"/>
      <c r="R34" s="87"/>
      <c r="S34" s="87"/>
      <c r="T34" s="87"/>
      <c r="U34" s="87"/>
      <c r="V34" s="87"/>
      <c r="W34" s="87"/>
      <c r="X34" s="85"/>
      <c r="Y34" s="85"/>
      <c r="Z34" s="85"/>
      <c r="AA34" s="85"/>
      <c r="AB34" s="85"/>
    </row>
    <row r="35" ht="12.0" customHeight="1">
      <c r="A35" s="87"/>
      <c r="B35" s="92" t="s">
        <v>176</v>
      </c>
      <c r="C35" s="118"/>
      <c r="D35" s="115">
        <v>10.0</v>
      </c>
      <c r="E35" s="118"/>
      <c r="F35" s="115">
        <v>10.0</v>
      </c>
      <c r="G35" s="115">
        <v>10.5</v>
      </c>
      <c r="H35" s="118"/>
      <c r="I35" s="115">
        <v>10.5</v>
      </c>
      <c r="J35" s="115">
        <v>12.0</v>
      </c>
      <c r="K35" s="118"/>
      <c r="L35" s="118"/>
      <c r="M35" s="87"/>
      <c r="N35" s="87"/>
      <c r="O35" s="87"/>
      <c r="P35" s="87"/>
      <c r="Q35" s="87"/>
      <c r="R35" s="87"/>
      <c r="S35" s="87"/>
      <c r="T35" s="87"/>
      <c r="U35" s="87"/>
      <c r="V35" s="87"/>
      <c r="W35" s="87"/>
      <c r="X35" s="87"/>
      <c r="Y35" s="85"/>
      <c r="Z35" s="85"/>
      <c r="AA35" s="85"/>
      <c r="AB35" s="85"/>
    </row>
    <row r="36" ht="12.0" customHeight="1">
      <c r="A36" s="85"/>
      <c r="B36" s="117"/>
      <c r="C36" s="118"/>
      <c r="D36" s="115">
        <v>10.0</v>
      </c>
      <c r="E36" s="118"/>
      <c r="F36" s="115">
        <v>10.0</v>
      </c>
      <c r="G36" s="115">
        <v>10.0</v>
      </c>
      <c r="H36" s="118"/>
      <c r="I36" s="115">
        <v>10.0</v>
      </c>
      <c r="J36" s="115">
        <v>10.0</v>
      </c>
      <c r="K36" s="118"/>
      <c r="L36" s="118"/>
      <c r="M36" s="87"/>
      <c r="N36" s="87"/>
      <c r="O36" s="87"/>
      <c r="P36" s="87"/>
      <c r="Q36" s="87"/>
      <c r="R36" s="87"/>
      <c r="S36" s="87"/>
      <c r="T36" s="87"/>
      <c r="U36" s="87"/>
      <c r="V36" s="87"/>
      <c r="W36" s="87"/>
      <c r="X36" s="87"/>
      <c r="Y36" s="85"/>
      <c r="Z36" s="85"/>
      <c r="AA36" s="85"/>
      <c r="AB36" s="85"/>
    </row>
    <row r="37" ht="12.0" customHeight="1">
      <c r="A37" s="85"/>
      <c r="B37" s="92" t="s">
        <v>163</v>
      </c>
      <c r="C37" s="119"/>
      <c r="D37" s="119">
        <v>22.6</v>
      </c>
      <c r="E37" s="118"/>
      <c r="F37" s="119">
        <v>22.6</v>
      </c>
      <c r="G37" s="118"/>
      <c r="H37" s="119"/>
      <c r="I37" s="118"/>
      <c r="J37" s="118"/>
      <c r="K37" s="118"/>
      <c r="L37" s="118"/>
      <c r="M37" s="87"/>
      <c r="N37" s="87"/>
      <c r="O37" s="87"/>
      <c r="P37" s="87"/>
      <c r="Q37" s="87"/>
      <c r="R37" s="87"/>
      <c r="S37" s="87"/>
      <c r="T37" s="87"/>
      <c r="U37" s="87"/>
      <c r="V37" s="87"/>
      <c r="W37" s="87"/>
      <c r="X37" s="85"/>
      <c r="Y37" s="85"/>
      <c r="Z37" s="85"/>
      <c r="AA37" s="85"/>
      <c r="AB37" s="85"/>
    </row>
    <row r="38" ht="12.0" customHeight="1">
      <c r="A38" s="85"/>
      <c r="B38" s="117"/>
      <c r="C38" s="118"/>
      <c r="D38" s="119">
        <v>15.0</v>
      </c>
      <c r="E38" s="118"/>
      <c r="F38" s="119">
        <v>15.0</v>
      </c>
      <c r="G38" s="118"/>
      <c r="H38" s="119"/>
      <c r="I38" s="118"/>
      <c r="J38" s="118"/>
      <c r="K38" s="118"/>
      <c r="L38" s="118"/>
      <c r="M38" s="87"/>
      <c r="N38" s="87"/>
      <c r="O38" s="87"/>
      <c r="P38" s="87"/>
      <c r="Q38" s="87"/>
      <c r="R38" s="87"/>
      <c r="S38" s="87"/>
      <c r="T38" s="87"/>
      <c r="U38" s="87"/>
      <c r="V38" s="87"/>
      <c r="W38" s="87"/>
      <c r="X38" s="85"/>
      <c r="Y38" s="85"/>
      <c r="Z38" s="85"/>
      <c r="AA38" s="85"/>
      <c r="AB38" s="85"/>
    </row>
    <row r="39" ht="12.0" customHeight="1">
      <c r="A39" s="87"/>
      <c r="B39" s="92" t="s">
        <v>163</v>
      </c>
      <c r="C39" s="118"/>
      <c r="D39" s="119">
        <v>22.6</v>
      </c>
      <c r="E39" s="118"/>
      <c r="F39" s="119">
        <v>22.6</v>
      </c>
      <c r="G39" s="118"/>
      <c r="H39" s="119"/>
      <c r="I39" s="118"/>
      <c r="J39" s="118"/>
      <c r="K39" s="118"/>
      <c r="L39" s="118"/>
      <c r="M39" s="87"/>
      <c r="N39" s="87"/>
      <c r="O39" s="87"/>
      <c r="P39" s="87"/>
      <c r="Q39" s="87"/>
      <c r="R39" s="87"/>
      <c r="S39" s="87"/>
      <c r="T39" s="87"/>
      <c r="U39" s="87"/>
      <c r="V39" s="87"/>
      <c r="W39" s="87"/>
      <c r="X39" s="87"/>
      <c r="Y39" s="85"/>
      <c r="Z39" s="85"/>
      <c r="AA39" s="85"/>
      <c r="AB39" s="85"/>
    </row>
    <row r="40" ht="12.0" customHeight="1">
      <c r="A40" s="85"/>
      <c r="B40" s="117"/>
      <c r="C40" s="118"/>
      <c r="D40" s="119">
        <v>15.0</v>
      </c>
      <c r="E40" s="118"/>
      <c r="F40" s="119">
        <v>15.0</v>
      </c>
      <c r="G40" s="118"/>
      <c r="H40" s="119"/>
      <c r="I40" s="118"/>
      <c r="J40" s="118"/>
      <c r="K40" s="118"/>
      <c r="L40" s="118"/>
      <c r="M40" s="87"/>
      <c r="N40" s="87"/>
      <c r="O40" s="87"/>
      <c r="P40" s="87"/>
      <c r="Q40" s="87"/>
      <c r="R40" s="87"/>
      <c r="S40" s="87"/>
      <c r="T40" s="87"/>
      <c r="U40" s="87"/>
      <c r="V40" s="87"/>
      <c r="W40" s="87"/>
      <c r="X40" s="87"/>
      <c r="Y40" s="85"/>
      <c r="Z40" s="85"/>
      <c r="AA40" s="85"/>
      <c r="AB40" s="85"/>
    </row>
    <row r="41" ht="12.0" customHeight="1">
      <c r="A41" s="85"/>
      <c r="B41" s="92" t="s">
        <v>163</v>
      </c>
      <c r="C41" s="118"/>
      <c r="D41" s="119">
        <v>22.6</v>
      </c>
      <c r="E41" s="118"/>
      <c r="F41" s="119">
        <v>22.6</v>
      </c>
      <c r="G41" s="118"/>
      <c r="H41" s="119"/>
      <c r="I41" s="118"/>
      <c r="J41" s="118"/>
      <c r="K41" s="118"/>
      <c r="L41" s="118"/>
      <c r="M41" s="87"/>
      <c r="N41" s="87"/>
      <c r="O41" s="87"/>
      <c r="P41" s="87"/>
      <c r="Q41" s="87"/>
      <c r="R41" s="87"/>
      <c r="S41" s="87"/>
      <c r="T41" s="87"/>
      <c r="U41" s="87"/>
      <c r="V41" s="87"/>
      <c r="W41" s="87"/>
      <c r="X41" s="85"/>
      <c r="Y41" s="85"/>
      <c r="Z41" s="85"/>
      <c r="AA41" s="85"/>
      <c r="AB41" s="85"/>
    </row>
    <row r="42" ht="12.0" customHeight="1">
      <c r="A42" s="85"/>
      <c r="B42" s="117"/>
      <c r="C42" s="118"/>
      <c r="D42" s="119">
        <v>15.0</v>
      </c>
      <c r="E42" s="118"/>
      <c r="F42" s="119">
        <v>15.0</v>
      </c>
      <c r="G42" s="118"/>
      <c r="H42" s="119"/>
      <c r="I42" s="118"/>
      <c r="J42" s="118"/>
      <c r="K42" s="118"/>
      <c r="L42" s="118"/>
      <c r="M42" s="87"/>
      <c r="N42" s="87"/>
      <c r="O42" s="87"/>
      <c r="P42" s="87"/>
      <c r="Q42" s="87"/>
      <c r="R42" s="87"/>
      <c r="S42" s="87"/>
      <c r="T42" s="87"/>
      <c r="U42" s="87"/>
      <c r="V42" s="87"/>
      <c r="W42" s="87"/>
      <c r="X42" s="85"/>
      <c r="Y42" s="85"/>
      <c r="Z42" s="85"/>
      <c r="AA42" s="85"/>
      <c r="AB42" s="85"/>
    </row>
    <row r="43" ht="12.0" customHeight="1">
      <c r="A43" s="85"/>
      <c r="B43" s="92" t="s">
        <v>168</v>
      </c>
      <c r="C43" s="119"/>
      <c r="D43" s="119">
        <v>2.5</v>
      </c>
      <c r="E43" s="118"/>
      <c r="F43" s="119">
        <v>3.0</v>
      </c>
      <c r="G43" s="119">
        <v>3.5</v>
      </c>
      <c r="H43" s="118"/>
      <c r="I43" s="120">
        <v>3.5</v>
      </c>
      <c r="J43" s="120">
        <v>3.5</v>
      </c>
      <c r="K43" s="118"/>
      <c r="L43" s="118"/>
      <c r="M43" s="87"/>
      <c r="N43" s="87"/>
      <c r="O43" s="87"/>
      <c r="P43" s="87"/>
      <c r="Q43" s="87"/>
      <c r="R43" s="87"/>
      <c r="S43" s="87"/>
      <c r="T43" s="87"/>
      <c r="U43" s="87"/>
      <c r="V43" s="87"/>
      <c r="W43" s="87"/>
      <c r="X43" s="85"/>
      <c r="Y43" s="85"/>
      <c r="Z43" s="85"/>
      <c r="AA43" s="85"/>
      <c r="AB43" s="85"/>
    </row>
    <row r="44">
      <c r="B44" s="121"/>
      <c r="C44" s="118"/>
      <c r="D44" s="119">
        <v>15.0</v>
      </c>
      <c r="E44" s="118"/>
      <c r="F44" s="119">
        <v>15.0</v>
      </c>
      <c r="G44" s="119">
        <v>15.0</v>
      </c>
      <c r="H44" s="118"/>
      <c r="I44" s="120">
        <v>15.0</v>
      </c>
      <c r="J44" s="120">
        <v>15.0</v>
      </c>
      <c r="K44" s="118"/>
      <c r="L44" s="118"/>
      <c r="U44" s="3"/>
    </row>
    <row r="45">
      <c r="B45" s="92" t="s">
        <v>168</v>
      </c>
      <c r="C45" s="118"/>
      <c r="D45" s="119">
        <v>2.5</v>
      </c>
      <c r="E45" s="118"/>
      <c r="F45" s="119">
        <v>3.0</v>
      </c>
      <c r="G45" s="119">
        <v>3.5</v>
      </c>
      <c r="H45" s="118"/>
      <c r="I45" s="120">
        <v>3.5</v>
      </c>
      <c r="J45" s="120">
        <v>3.5</v>
      </c>
      <c r="K45" s="118"/>
      <c r="L45" s="118"/>
    </row>
    <row r="46">
      <c r="B46" s="122"/>
      <c r="C46" s="118"/>
      <c r="D46" s="119">
        <v>15.0</v>
      </c>
      <c r="E46" s="118"/>
      <c r="F46" s="119">
        <v>15.0</v>
      </c>
      <c r="G46" s="119">
        <v>15.0</v>
      </c>
      <c r="H46" s="118"/>
      <c r="I46" s="120">
        <v>15.0</v>
      </c>
      <c r="J46" s="120">
        <v>15.0</v>
      </c>
      <c r="K46" s="118"/>
      <c r="L46" s="118"/>
    </row>
    <row r="47">
      <c r="B47" s="92" t="s">
        <v>168</v>
      </c>
      <c r="C47" s="118"/>
      <c r="D47" s="119">
        <v>2.5</v>
      </c>
      <c r="E47" s="118"/>
      <c r="F47" s="119">
        <v>3.0</v>
      </c>
      <c r="G47" s="119">
        <v>3.5</v>
      </c>
      <c r="H47" s="118"/>
      <c r="I47" s="120">
        <v>3.5</v>
      </c>
      <c r="J47" s="120">
        <v>3.5</v>
      </c>
      <c r="K47" s="118"/>
      <c r="L47" s="118"/>
    </row>
    <row r="48">
      <c r="B48" s="121"/>
      <c r="C48" s="118"/>
      <c r="D48" s="119">
        <v>15.0</v>
      </c>
      <c r="E48" s="118"/>
      <c r="F48" s="119">
        <v>15.0</v>
      </c>
      <c r="G48" s="119">
        <v>15.0</v>
      </c>
      <c r="H48" s="118"/>
      <c r="I48" s="120">
        <v>15.0</v>
      </c>
      <c r="J48" s="120">
        <v>15.0</v>
      </c>
      <c r="K48" s="118"/>
      <c r="L48" s="118"/>
    </row>
    <row r="49">
      <c r="A49" s="123"/>
      <c r="B49" s="124" t="s">
        <v>177</v>
      </c>
      <c r="C49" s="119"/>
      <c r="D49" s="118"/>
      <c r="E49" s="119">
        <v>52.0</v>
      </c>
      <c r="F49" s="118"/>
      <c r="H49" s="119">
        <v>53.0</v>
      </c>
      <c r="I49" s="118"/>
      <c r="J49" s="118"/>
      <c r="K49" s="118"/>
      <c r="L49" s="118"/>
      <c r="M49" s="125"/>
      <c r="N49" s="125"/>
      <c r="O49" s="125"/>
      <c r="P49" s="125"/>
      <c r="Q49" s="125"/>
      <c r="R49" s="125"/>
      <c r="S49" s="125"/>
      <c r="T49" s="125"/>
      <c r="U49" s="125"/>
      <c r="V49" s="125"/>
      <c r="W49" s="125"/>
      <c r="X49" s="125"/>
      <c r="Y49" s="125"/>
      <c r="Z49" s="125"/>
      <c r="AA49" s="96"/>
      <c r="AB49" s="96"/>
    </row>
    <row r="50">
      <c r="A50" s="123"/>
      <c r="B50" s="124"/>
      <c r="C50" s="118"/>
      <c r="D50" s="118"/>
      <c r="E50" s="119">
        <v>5.0</v>
      </c>
      <c r="F50" s="118"/>
      <c r="H50" s="119">
        <v>5.0</v>
      </c>
      <c r="I50" s="118"/>
      <c r="J50" s="118"/>
      <c r="K50" s="118"/>
      <c r="L50" s="118"/>
      <c r="M50" s="125"/>
      <c r="N50" s="125"/>
      <c r="O50" s="125"/>
      <c r="P50" s="125"/>
      <c r="Q50" s="125"/>
      <c r="R50" s="125"/>
      <c r="S50" s="125"/>
      <c r="T50" s="125"/>
      <c r="U50" s="125"/>
      <c r="V50" s="125"/>
      <c r="W50" s="125"/>
      <c r="X50" s="125"/>
      <c r="Y50" s="125"/>
      <c r="Z50" s="125"/>
      <c r="AA50" s="96"/>
      <c r="AB50" s="96"/>
    </row>
    <row r="51">
      <c r="A51" s="123"/>
      <c r="B51" s="124" t="s">
        <v>177</v>
      </c>
      <c r="C51" s="118"/>
      <c r="D51" s="118"/>
      <c r="E51" s="119">
        <v>52.0</v>
      </c>
      <c r="F51" s="118"/>
      <c r="H51" s="119">
        <v>53.0</v>
      </c>
      <c r="I51" s="118"/>
      <c r="J51" s="118"/>
      <c r="K51" s="118"/>
      <c r="L51" s="118"/>
      <c r="M51" s="125"/>
      <c r="N51" s="125"/>
      <c r="O51" s="125"/>
      <c r="P51" s="125"/>
      <c r="Q51" s="125"/>
      <c r="R51" s="125"/>
      <c r="S51" s="125"/>
      <c r="T51" s="125"/>
      <c r="U51" s="125"/>
      <c r="V51" s="125"/>
      <c r="W51" s="125"/>
      <c r="X51" s="125"/>
      <c r="Y51" s="125"/>
      <c r="Z51" s="125"/>
      <c r="AA51" s="96"/>
      <c r="AB51" s="96"/>
    </row>
    <row r="52">
      <c r="A52" s="123"/>
      <c r="B52" s="124"/>
      <c r="C52" s="118"/>
      <c r="D52" s="118"/>
      <c r="E52" s="119">
        <v>5.0</v>
      </c>
      <c r="F52" s="118"/>
      <c r="H52" s="119">
        <v>5.0</v>
      </c>
      <c r="I52" s="118"/>
      <c r="J52" s="118"/>
      <c r="K52" s="118"/>
      <c r="L52" s="118"/>
      <c r="M52" s="126"/>
      <c r="N52" s="126"/>
      <c r="O52" s="126"/>
      <c r="P52" s="126"/>
      <c r="Q52" s="126"/>
      <c r="R52" s="126"/>
      <c r="S52" s="126"/>
      <c r="T52" s="126"/>
      <c r="U52" s="126"/>
      <c r="V52" s="126"/>
      <c r="W52" s="126"/>
      <c r="X52" s="126"/>
      <c r="Y52" s="126"/>
      <c r="Z52" s="126"/>
      <c r="AA52" s="96"/>
      <c r="AB52" s="96"/>
    </row>
    <row r="53">
      <c r="A53" s="123"/>
      <c r="B53" s="124" t="s">
        <v>177</v>
      </c>
      <c r="C53" s="118"/>
      <c r="D53" s="118"/>
      <c r="E53" s="119">
        <v>52.0</v>
      </c>
      <c r="F53" s="118"/>
      <c r="H53" s="119">
        <v>53.0</v>
      </c>
      <c r="I53" s="118"/>
      <c r="J53" s="118"/>
      <c r="K53" s="118"/>
      <c r="L53" s="118"/>
      <c r="M53" s="125"/>
      <c r="N53" s="125"/>
      <c r="O53" s="125"/>
      <c r="P53" s="125"/>
      <c r="Q53" s="125"/>
      <c r="R53" s="125"/>
      <c r="S53" s="125"/>
      <c r="T53" s="125"/>
      <c r="U53" s="125"/>
      <c r="V53" s="125"/>
      <c r="W53" s="125"/>
      <c r="X53" s="125"/>
      <c r="Y53" s="125"/>
      <c r="Z53" s="125"/>
      <c r="AA53" s="96"/>
      <c r="AB53" s="96"/>
    </row>
    <row r="54">
      <c r="A54" s="123"/>
      <c r="B54" s="127"/>
      <c r="C54" s="2"/>
      <c r="D54" s="2"/>
      <c r="E54" s="115">
        <v>5.0</v>
      </c>
      <c r="F54" s="2"/>
      <c r="H54" s="115">
        <v>5.0</v>
      </c>
      <c r="I54" s="2"/>
      <c r="J54" s="2"/>
      <c r="K54" s="2"/>
      <c r="L54" s="2"/>
      <c r="M54" s="125"/>
      <c r="N54" s="125"/>
      <c r="O54" s="125"/>
      <c r="P54" s="125"/>
      <c r="Q54" s="125"/>
      <c r="R54" s="125"/>
      <c r="S54" s="125"/>
      <c r="T54" s="125"/>
      <c r="U54" s="125"/>
      <c r="V54" s="125"/>
      <c r="W54" s="125"/>
      <c r="X54" s="125"/>
      <c r="Y54" s="125"/>
      <c r="Z54" s="125"/>
      <c r="AA54" s="96"/>
      <c r="AB54" s="96"/>
    </row>
    <row r="55">
      <c r="A55" s="123"/>
      <c r="B55" s="124" t="s">
        <v>178</v>
      </c>
      <c r="C55" s="115"/>
      <c r="D55" s="2"/>
      <c r="E55" s="115">
        <v>12.0</v>
      </c>
      <c r="F55" s="2"/>
      <c r="G55" s="2"/>
      <c r="H55" s="115">
        <v>13.0</v>
      </c>
      <c r="I55" s="2"/>
      <c r="J55" s="2"/>
      <c r="K55" s="2"/>
      <c r="L55" s="2"/>
      <c r="M55" s="125"/>
      <c r="N55" s="125"/>
      <c r="O55" s="125"/>
      <c r="P55" s="125"/>
      <c r="Q55" s="125"/>
      <c r="R55" s="125"/>
      <c r="S55" s="125"/>
      <c r="T55" s="125"/>
      <c r="U55" s="125"/>
      <c r="V55" s="125"/>
      <c r="W55" s="125"/>
      <c r="X55" s="125"/>
      <c r="Y55" s="125"/>
      <c r="Z55" s="125"/>
      <c r="AA55" s="96"/>
      <c r="AB55" s="96"/>
    </row>
    <row r="56">
      <c r="B56" s="121"/>
      <c r="C56" s="2"/>
      <c r="D56" s="2"/>
      <c r="E56" s="115">
        <v>10.0</v>
      </c>
      <c r="F56" s="2"/>
      <c r="G56" s="2"/>
      <c r="H56" s="115">
        <v>10.0</v>
      </c>
      <c r="I56" s="2"/>
      <c r="J56" s="2"/>
      <c r="K56" s="2"/>
      <c r="L56" s="2"/>
    </row>
    <row r="57">
      <c r="B57" s="124" t="s">
        <v>178</v>
      </c>
      <c r="C57" s="2"/>
      <c r="D57" s="2"/>
      <c r="E57" s="115">
        <v>12.0</v>
      </c>
      <c r="F57" s="2"/>
      <c r="G57" s="2"/>
      <c r="H57" s="115">
        <v>13.0</v>
      </c>
      <c r="I57" s="2"/>
      <c r="J57" s="2"/>
      <c r="K57" s="2"/>
      <c r="L57" s="2"/>
    </row>
    <row r="58">
      <c r="B58" s="121"/>
      <c r="C58" s="2"/>
      <c r="D58" s="2"/>
      <c r="E58" s="115">
        <v>10.0</v>
      </c>
      <c r="F58" s="2"/>
      <c r="G58" s="2"/>
      <c r="H58" s="115">
        <v>10.0</v>
      </c>
      <c r="I58" s="2"/>
      <c r="J58" s="2"/>
      <c r="K58" s="2"/>
      <c r="L58" s="2"/>
    </row>
    <row r="59">
      <c r="B59" s="124" t="s">
        <v>178</v>
      </c>
      <c r="C59" s="2"/>
      <c r="D59" s="2"/>
      <c r="E59" s="115">
        <v>12.0</v>
      </c>
      <c r="F59" s="2"/>
      <c r="G59" s="2"/>
      <c r="H59" s="115">
        <v>13.0</v>
      </c>
      <c r="I59" s="2"/>
      <c r="J59" s="2"/>
      <c r="K59" s="2"/>
      <c r="L59" s="2"/>
    </row>
    <row r="60">
      <c r="B60" s="121"/>
      <c r="C60" s="2"/>
      <c r="D60" s="2"/>
      <c r="E60" s="115">
        <v>10.0</v>
      </c>
      <c r="F60" s="2"/>
      <c r="G60" s="2"/>
      <c r="H60" s="115">
        <v>10.0</v>
      </c>
      <c r="I60" s="2"/>
      <c r="J60" s="2"/>
      <c r="K60" s="2"/>
      <c r="L60" s="2"/>
    </row>
    <row r="61">
      <c r="A61" s="3" t="s">
        <v>169</v>
      </c>
      <c r="B61" s="128" t="s">
        <v>159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7.63"/>
    <col customWidth="1" min="3" max="3" width="4.25"/>
    <col customWidth="1" min="4" max="11" width="5.13"/>
    <col customWidth="1" min="12" max="13" width="7.13"/>
    <col customWidth="1" min="14" max="14" width="5.13"/>
    <col customWidth="1" min="15" max="17" width="7.13"/>
    <col customWidth="1" min="18" max="18" width="5.13"/>
  </cols>
  <sheetData>
    <row r="1" ht="12.0" customHeight="1">
      <c r="A1" s="3" t="s">
        <v>170</v>
      </c>
      <c r="B1" s="104" t="s">
        <v>179</v>
      </c>
      <c r="C1" s="105" t="s">
        <v>172</v>
      </c>
      <c r="D1" s="106">
        <v>45772.0</v>
      </c>
      <c r="E1" s="106">
        <v>45805.0</v>
      </c>
      <c r="F1" s="106">
        <v>45812.0</v>
      </c>
      <c r="G1" s="107" t="s">
        <v>159</v>
      </c>
      <c r="H1" s="106"/>
      <c r="I1" s="106"/>
      <c r="J1" s="107"/>
      <c r="K1" s="106"/>
      <c r="L1" s="106"/>
      <c r="M1" s="107"/>
      <c r="N1" s="106"/>
      <c r="O1" s="106"/>
      <c r="P1" s="106"/>
      <c r="Q1" s="106"/>
      <c r="R1" s="106"/>
      <c r="S1" s="106"/>
      <c r="T1" s="106"/>
      <c r="U1" s="106"/>
      <c r="V1" s="106"/>
      <c r="W1" s="106"/>
      <c r="Y1" s="87" t="s">
        <v>160</v>
      </c>
      <c r="Z1" s="85"/>
      <c r="AA1" s="85"/>
      <c r="AB1" s="85"/>
    </row>
    <row r="2" ht="12.0" customHeight="1">
      <c r="A2" s="85"/>
      <c r="B2" s="108" t="s">
        <v>173</v>
      </c>
      <c r="C2" s="109" t="s">
        <v>174</v>
      </c>
      <c r="D2" s="110">
        <v>65.9</v>
      </c>
      <c r="E2" s="110">
        <v>67.0</v>
      </c>
      <c r="F2" s="110">
        <v>66.5</v>
      </c>
      <c r="G2" s="110"/>
      <c r="H2" s="110"/>
      <c r="I2" s="110"/>
      <c r="J2" s="110"/>
      <c r="K2" s="110"/>
      <c r="L2" s="110"/>
      <c r="M2" s="110"/>
      <c r="N2" s="110"/>
      <c r="O2" s="110"/>
      <c r="P2" s="110"/>
      <c r="Q2" s="110"/>
      <c r="R2" s="110"/>
      <c r="S2" s="110"/>
      <c r="T2" s="110"/>
      <c r="U2" s="110"/>
      <c r="V2" s="110"/>
      <c r="W2" s="110"/>
      <c r="X2" s="111"/>
      <c r="Y2" s="85"/>
      <c r="Z2" s="85"/>
      <c r="AA2" s="85"/>
      <c r="AB2" s="85"/>
    </row>
    <row r="3" ht="12.0" customHeight="1">
      <c r="A3" s="3" t="s">
        <v>84</v>
      </c>
      <c r="B3" s="92" t="s">
        <v>162</v>
      </c>
      <c r="C3" s="114">
        <v>8.0</v>
      </c>
      <c r="D3" s="113"/>
      <c r="E3" s="114">
        <v>50.0</v>
      </c>
      <c r="F3" s="113">
        <v>55.0</v>
      </c>
      <c r="G3" s="115"/>
      <c r="H3" s="116"/>
      <c r="I3" s="115"/>
      <c r="J3" s="114"/>
      <c r="K3" s="113"/>
      <c r="L3" s="113"/>
      <c r="M3" s="87"/>
      <c r="N3" s="87"/>
      <c r="O3" s="87"/>
      <c r="P3" s="87"/>
      <c r="Q3" s="87"/>
      <c r="R3" s="87"/>
      <c r="S3" s="87"/>
      <c r="T3" s="87"/>
      <c r="U3" s="87"/>
      <c r="V3" s="87"/>
      <c r="W3" s="87"/>
      <c r="X3" s="87"/>
      <c r="Y3" s="85"/>
      <c r="Z3" s="85"/>
      <c r="AA3" s="85"/>
      <c r="AB3" s="85"/>
    </row>
    <row r="4" ht="12.0" customHeight="1">
      <c r="B4" s="92"/>
      <c r="C4" s="129"/>
      <c r="D4" s="119"/>
      <c r="E4" s="120">
        <v>3.0</v>
      </c>
      <c r="F4" s="119">
        <v>3.0</v>
      </c>
      <c r="G4" s="119"/>
      <c r="H4" s="120"/>
      <c r="I4" s="119"/>
      <c r="J4" s="120"/>
      <c r="K4" s="119"/>
      <c r="L4" s="119"/>
      <c r="M4" s="87"/>
      <c r="N4" s="87"/>
      <c r="O4" s="87"/>
      <c r="P4" s="87"/>
      <c r="Q4" s="87"/>
      <c r="R4" s="87"/>
      <c r="S4" s="87"/>
      <c r="T4" s="87"/>
      <c r="U4" s="87"/>
      <c r="V4" s="87"/>
      <c r="W4" s="87"/>
      <c r="X4" s="87"/>
    </row>
    <row r="5" ht="12.0" customHeight="1">
      <c r="B5" s="92" t="s">
        <v>162</v>
      </c>
      <c r="C5" s="120">
        <v>8.0</v>
      </c>
      <c r="D5" s="113"/>
      <c r="E5" s="114">
        <v>60.0</v>
      </c>
      <c r="F5" s="113">
        <v>65.0</v>
      </c>
      <c r="G5" s="119"/>
      <c r="H5" s="116"/>
      <c r="I5" s="119"/>
      <c r="J5" s="120"/>
      <c r="K5" s="113"/>
      <c r="L5" s="113"/>
      <c r="M5" s="87"/>
      <c r="N5" s="87"/>
      <c r="O5" s="87"/>
      <c r="P5" s="87"/>
      <c r="Q5" s="87"/>
      <c r="R5" s="87"/>
      <c r="S5" s="87"/>
      <c r="T5" s="87"/>
      <c r="U5" s="87"/>
      <c r="V5" s="87"/>
      <c r="W5" s="87"/>
      <c r="X5" s="87"/>
    </row>
    <row r="6" ht="12.0" customHeight="1">
      <c r="B6" s="92"/>
      <c r="C6" s="129"/>
      <c r="D6" s="119"/>
      <c r="E6" s="120">
        <v>2.0</v>
      </c>
      <c r="F6" s="119">
        <v>2.0</v>
      </c>
      <c r="G6" s="119"/>
      <c r="H6" s="120"/>
      <c r="I6" s="119"/>
      <c r="J6" s="120"/>
      <c r="K6" s="119"/>
      <c r="L6" s="119"/>
      <c r="M6" s="87"/>
      <c r="N6" s="87"/>
      <c r="O6" s="87"/>
      <c r="P6" s="87"/>
      <c r="Q6" s="87"/>
      <c r="R6" s="87"/>
      <c r="S6" s="87"/>
      <c r="T6" s="87"/>
      <c r="U6" s="87"/>
      <c r="V6" s="87"/>
      <c r="W6" s="87"/>
      <c r="X6" s="87"/>
    </row>
    <row r="7" ht="12.0" customHeight="1">
      <c r="B7" s="92" t="s">
        <v>162</v>
      </c>
      <c r="C7" s="120">
        <v>8.0</v>
      </c>
      <c r="D7" s="113"/>
      <c r="E7" s="114">
        <v>70.0</v>
      </c>
      <c r="F7" s="113">
        <v>75.0</v>
      </c>
      <c r="G7" s="119"/>
      <c r="H7" s="116"/>
      <c r="I7" s="119"/>
      <c r="J7" s="120"/>
      <c r="K7" s="113"/>
      <c r="L7" s="113"/>
      <c r="M7" s="87"/>
      <c r="N7" s="87"/>
      <c r="O7" s="87"/>
      <c r="P7" s="87"/>
      <c r="Q7" s="87"/>
      <c r="R7" s="87"/>
      <c r="S7" s="87"/>
      <c r="T7" s="87"/>
      <c r="U7" s="3"/>
      <c r="V7" s="3"/>
      <c r="W7" s="3"/>
      <c r="X7" s="3"/>
      <c r="Y7" s="85"/>
      <c r="Z7" s="85"/>
      <c r="AA7" s="85"/>
      <c r="AB7" s="85"/>
    </row>
    <row r="8" ht="12.0" customHeight="1">
      <c r="B8" s="92"/>
      <c r="C8" s="129"/>
      <c r="D8" s="119"/>
      <c r="E8" s="120">
        <v>1.0</v>
      </c>
      <c r="F8" s="119">
        <v>1.0</v>
      </c>
      <c r="G8" s="119"/>
      <c r="H8" s="120"/>
      <c r="I8" s="119"/>
      <c r="J8" s="120"/>
      <c r="K8" s="119"/>
      <c r="L8" s="119"/>
      <c r="M8" s="87"/>
      <c r="N8" s="87"/>
      <c r="O8" s="87"/>
      <c r="P8" s="87"/>
      <c r="Q8" s="87"/>
      <c r="R8" s="87"/>
      <c r="S8" s="87"/>
      <c r="T8" s="87"/>
      <c r="U8" s="3"/>
      <c r="V8" s="3"/>
      <c r="W8" s="3"/>
      <c r="X8" s="3"/>
      <c r="Y8" s="85"/>
      <c r="Z8" s="85"/>
      <c r="AA8" s="85"/>
      <c r="AB8" s="85"/>
    </row>
    <row r="9" ht="12.0" customHeight="1">
      <c r="A9" s="3" t="s">
        <v>164</v>
      </c>
      <c r="B9" s="92" t="s">
        <v>165</v>
      </c>
      <c r="C9" s="120">
        <v>8.0</v>
      </c>
      <c r="D9" s="113"/>
      <c r="E9" s="114">
        <v>36.0</v>
      </c>
      <c r="F9" s="113">
        <v>42.0</v>
      </c>
      <c r="G9" s="119"/>
      <c r="H9" s="116"/>
      <c r="I9" s="119"/>
      <c r="J9" s="120"/>
      <c r="K9" s="113"/>
      <c r="L9" s="113"/>
      <c r="M9" s="87"/>
      <c r="N9" s="87"/>
      <c r="O9" s="87"/>
      <c r="P9" s="87"/>
      <c r="Q9" s="87"/>
      <c r="R9" s="87"/>
      <c r="S9" s="87"/>
      <c r="T9" s="87"/>
      <c r="U9" s="3"/>
      <c r="V9" s="3"/>
      <c r="W9" s="3"/>
      <c r="X9" s="3"/>
      <c r="Y9" s="85"/>
      <c r="Z9" s="85"/>
      <c r="AA9" s="85"/>
      <c r="AB9" s="85"/>
    </row>
    <row r="10" ht="12.0" customHeight="1">
      <c r="B10" s="92"/>
      <c r="C10" s="129"/>
      <c r="D10" s="119"/>
      <c r="E10" s="120">
        <v>8.0</v>
      </c>
      <c r="F10" s="119">
        <v>8.0</v>
      </c>
      <c r="G10" s="119"/>
      <c r="H10" s="120"/>
      <c r="I10" s="119"/>
      <c r="J10" s="120"/>
      <c r="K10" s="119"/>
      <c r="L10" s="119"/>
      <c r="M10" s="87"/>
      <c r="N10" s="87"/>
      <c r="O10" s="87"/>
      <c r="P10" s="87"/>
      <c r="Q10" s="87"/>
      <c r="R10" s="87"/>
      <c r="S10" s="87"/>
      <c r="T10" s="87"/>
      <c r="U10" s="3"/>
      <c r="V10" s="3"/>
      <c r="W10" s="3"/>
      <c r="X10" s="3"/>
      <c r="Y10" s="85"/>
      <c r="Z10" s="85"/>
      <c r="AA10" s="85"/>
      <c r="AB10" s="85"/>
    </row>
    <row r="11" ht="12.0" customHeight="1">
      <c r="B11" s="92" t="s">
        <v>165</v>
      </c>
      <c r="C11" s="120">
        <v>8.0</v>
      </c>
      <c r="D11" s="113"/>
      <c r="E11" s="114">
        <v>42.0</v>
      </c>
      <c r="F11" s="113">
        <v>48.0</v>
      </c>
      <c r="G11" s="119"/>
      <c r="H11" s="116"/>
      <c r="I11" s="119"/>
      <c r="J11" s="120"/>
      <c r="K11" s="113"/>
      <c r="L11" s="113"/>
      <c r="M11" s="87"/>
      <c r="N11" s="87"/>
      <c r="O11" s="87"/>
      <c r="P11" s="87"/>
      <c r="Q11" s="87"/>
      <c r="R11" s="87"/>
      <c r="S11" s="87"/>
      <c r="T11" s="87"/>
      <c r="U11" s="3"/>
      <c r="V11" s="3"/>
      <c r="W11" s="3"/>
      <c r="X11" s="3"/>
      <c r="Y11" s="85"/>
      <c r="Z11" s="85"/>
      <c r="AA11" s="85"/>
      <c r="AB11" s="85"/>
    </row>
    <row r="12" ht="12.0" customHeight="1">
      <c r="B12" s="92"/>
      <c r="C12" s="129"/>
      <c r="D12" s="119"/>
      <c r="E12" s="120">
        <v>5.0</v>
      </c>
      <c r="F12" s="119">
        <v>5.0</v>
      </c>
      <c r="G12" s="119"/>
      <c r="H12" s="120"/>
      <c r="I12" s="119"/>
      <c r="J12" s="120"/>
      <c r="K12" s="119"/>
      <c r="L12" s="119"/>
      <c r="M12" s="87"/>
      <c r="N12" s="87"/>
      <c r="O12" s="87"/>
      <c r="P12" s="87"/>
      <c r="Q12" s="87"/>
      <c r="R12" s="87"/>
      <c r="S12" s="87"/>
      <c r="T12" s="87"/>
      <c r="U12" s="3"/>
      <c r="V12" s="3"/>
      <c r="W12" s="3"/>
      <c r="X12" s="3"/>
      <c r="Y12" s="85"/>
      <c r="Z12" s="85"/>
      <c r="AA12" s="85"/>
      <c r="AB12" s="85"/>
    </row>
    <row r="13" ht="12.0" customHeight="1">
      <c r="B13" s="92" t="s">
        <v>165</v>
      </c>
      <c r="C13" s="120">
        <v>8.0</v>
      </c>
      <c r="D13" s="113"/>
      <c r="E13" s="114">
        <v>46.0</v>
      </c>
      <c r="F13" s="113">
        <v>52.0</v>
      </c>
      <c r="G13" s="119"/>
      <c r="H13" s="116"/>
      <c r="I13" s="119"/>
      <c r="J13" s="120"/>
      <c r="K13" s="113"/>
      <c r="L13" s="113"/>
      <c r="M13" s="87"/>
      <c r="N13" s="87"/>
      <c r="O13" s="87"/>
      <c r="P13" s="87"/>
      <c r="Q13" s="87"/>
      <c r="R13" s="87"/>
      <c r="S13" s="87"/>
      <c r="T13" s="87"/>
      <c r="U13" s="87"/>
      <c r="V13" s="87"/>
      <c r="W13" s="87"/>
      <c r="X13" s="87"/>
      <c r="Y13" s="85"/>
      <c r="Z13" s="85"/>
      <c r="AA13" s="85"/>
      <c r="AB13" s="85"/>
    </row>
    <row r="14" ht="12.0" customHeight="1">
      <c r="B14" s="92"/>
      <c r="C14" s="129"/>
      <c r="D14" s="119"/>
      <c r="E14" s="120">
        <v>3.0</v>
      </c>
      <c r="F14" s="119">
        <v>3.0</v>
      </c>
      <c r="G14" s="119"/>
      <c r="H14" s="120"/>
      <c r="I14" s="119"/>
      <c r="J14" s="120"/>
      <c r="K14" s="119"/>
      <c r="L14" s="119"/>
      <c r="M14" s="87"/>
      <c r="N14" s="87"/>
      <c r="O14" s="87"/>
      <c r="P14" s="87"/>
      <c r="Q14" s="87"/>
      <c r="R14" s="87"/>
      <c r="S14" s="87"/>
      <c r="T14" s="87"/>
      <c r="U14" s="87"/>
      <c r="V14" s="87"/>
      <c r="W14" s="87"/>
      <c r="X14" s="87"/>
      <c r="Y14" s="85"/>
      <c r="Z14" s="85"/>
      <c r="AA14" s="85"/>
      <c r="AB14" s="85"/>
    </row>
    <row r="15" ht="12.0" customHeight="1">
      <c r="A15" s="87" t="s">
        <v>180</v>
      </c>
      <c r="B15" s="92" t="s">
        <v>181</v>
      </c>
      <c r="C15" s="129"/>
      <c r="D15" s="119">
        <v>0.0</v>
      </c>
      <c r="E15" s="119">
        <v>0.0</v>
      </c>
      <c r="F15" s="119">
        <v>0.0</v>
      </c>
      <c r="G15" s="119"/>
      <c r="H15" s="118"/>
      <c r="I15" s="120"/>
      <c r="J15" s="120"/>
      <c r="K15" s="118"/>
      <c r="L15" s="118"/>
      <c r="M15" s="87"/>
      <c r="N15" s="85"/>
      <c r="O15" s="87"/>
      <c r="P15" s="87"/>
      <c r="Q15" s="87"/>
      <c r="R15" s="87"/>
      <c r="S15" s="87"/>
      <c r="T15" s="87"/>
      <c r="U15" s="87"/>
      <c r="V15" s="87"/>
      <c r="W15" s="87"/>
      <c r="X15" s="87"/>
      <c r="Y15" s="85"/>
      <c r="Z15" s="85"/>
      <c r="AA15" s="85"/>
      <c r="AB15" s="85"/>
    </row>
    <row r="16" ht="12.0" customHeight="1">
      <c r="A16" s="87"/>
      <c r="B16" s="117"/>
      <c r="C16" s="129"/>
      <c r="D16" s="119">
        <v>8.0</v>
      </c>
      <c r="E16" s="119">
        <v>10.0</v>
      </c>
      <c r="F16" s="119">
        <v>12.0</v>
      </c>
      <c r="G16" s="119"/>
      <c r="H16" s="118"/>
      <c r="I16" s="120"/>
      <c r="J16" s="120"/>
      <c r="K16" s="118"/>
      <c r="L16" s="118"/>
      <c r="M16" s="87"/>
      <c r="N16" s="85"/>
      <c r="O16" s="87"/>
      <c r="P16" s="87"/>
      <c r="Q16" s="87"/>
      <c r="R16" s="87"/>
      <c r="S16" s="87"/>
      <c r="T16" s="87"/>
      <c r="U16" s="87"/>
      <c r="V16" s="87"/>
      <c r="W16" s="87"/>
      <c r="X16" s="87"/>
      <c r="Y16" s="85"/>
      <c r="Z16" s="85"/>
      <c r="AA16" s="85"/>
      <c r="AB16" s="85"/>
    </row>
    <row r="17" ht="12.0" customHeight="1">
      <c r="A17" s="85"/>
      <c r="B17" s="92" t="s">
        <v>181</v>
      </c>
      <c r="C17" s="129"/>
      <c r="D17" s="119">
        <v>0.0</v>
      </c>
      <c r="E17" s="119">
        <v>0.0</v>
      </c>
      <c r="F17" s="119">
        <v>0.0</v>
      </c>
      <c r="G17" s="119"/>
      <c r="H17" s="118"/>
      <c r="I17" s="120"/>
      <c r="J17" s="120"/>
      <c r="K17" s="118"/>
      <c r="L17" s="118"/>
      <c r="M17" s="87"/>
      <c r="N17" s="85"/>
      <c r="O17" s="87"/>
      <c r="P17" s="87"/>
      <c r="Q17" s="87"/>
      <c r="R17" s="87"/>
      <c r="S17" s="87"/>
      <c r="T17" s="87"/>
      <c r="U17" s="87"/>
      <c r="V17" s="87"/>
      <c r="W17" s="87"/>
      <c r="X17" s="87"/>
      <c r="Y17" s="85"/>
      <c r="Z17" s="85"/>
      <c r="AA17" s="85"/>
      <c r="AB17" s="85"/>
    </row>
    <row r="18" ht="12.0" customHeight="1">
      <c r="A18" s="85"/>
      <c r="B18" s="117"/>
      <c r="C18" s="120"/>
      <c r="D18" s="119">
        <v>8.0</v>
      </c>
      <c r="E18" s="119">
        <v>10.0</v>
      </c>
      <c r="F18" s="119">
        <v>12.0</v>
      </c>
      <c r="G18" s="118"/>
      <c r="H18" s="119"/>
      <c r="I18" s="118"/>
      <c r="J18" s="118"/>
      <c r="K18" s="119"/>
      <c r="L18" s="118"/>
      <c r="M18" s="87"/>
      <c r="N18" s="85"/>
      <c r="O18" s="87"/>
      <c r="P18" s="87"/>
      <c r="Q18" s="87"/>
      <c r="R18" s="87"/>
      <c r="S18" s="87"/>
      <c r="T18" s="87"/>
      <c r="U18" s="87"/>
      <c r="V18" s="87"/>
      <c r="W18" s="87"/>
      <c r="X18" s="87"/>
      <c r="Y18" s="85"/>
      <c r="Z18" s="85"/>
      <c r="AA18" s="85"/>
      <c r="AB18" s="85"/>
    </row>
    <row r="19" ht="12.0" customHeight="1">
      <c r="A19" s="87"/>
      <c r="B19" s="92" t="s">
        <v>181</v>
      </c>
      <c r="C19" s="129"/>
      <c r="D19" s="119">
        <v>0.0</v>
      </c>
      <c r="E19" s="119">
        <v>0.0</v>
      </c>
      <c r="F19" s="119">
        <v>0.0</v>
      </c>
      <c r="G19" s="118"/>
      <c r="H19" s="119"/>
      <c r="I19" s="118"/>
      <c r="J19" s="118"/>
      <c r="K19" s="119"/>
      <c r="L19" s="118"/>
      <c r="M19" s="87"/>
      <c r="N19" s="85"/>
      <c r="O19" s="87"/>
      <c r="P19" s="87"/>
      <c r="Q19" s="87"/>
      <c r="R19" s="87"/>
      <c r="S19" s="87"/>
      <c r="T19" s="87"/>
      <c r="U19" s="87"/>
      <c r="V19" s="87"/>
      <c r="W19" s="87"/>
      <c r="X19" s="85"/>
      <c r="Y19" s="85"/>
      <c r="Z19" s="85"/>
      <c r="AA19" s="85"/>
      <c r="AB19" s="85"/>
    </row>
    <row r="20" ht="12.0" customHeight="1">
      <c r="A20" s="87"/>
      <c r="B20" s="92"/>
      <c r="C20" s="129"/>
      <c r="D20" s="119">
        <v>8.0</v>
      </c>
      <c r="E20" s="119">
        <v>10.0</v>
      </c>
      <c r="F20" s="119">
        <v>12.0</v>
      </c>
      <c r="G20" s="118"/>
      <c r="H20" s="119"/>
      <c r="I20" s="118"/>
      <c r="J20" s="118"/>
      <c r="K20" s="119"/>
      <c r="L20" s="118"/>
      <c r="M20" s="87"/>
      <c r="N20" s="85"/>
      <c r="O20" s="87"/>
      <c r="P20" s="87"/>
      <c r="Q20" s="87"/>
      <c r="R20" s="87"/>
      <c r="S20" s="87"/>
      <c r="T20" s="87"/>
      <c r="U20" s="87"/>
      <c r="V20" s="87"/>
      <c r="W20" s="87"/>
      <c r="X20" s="85"/>
      <c r="Y20" s="85"/>
      <c r="Z20" s="85"/>
      <c r="AA20" s="85"/>
      <c r="AB20" s="85"/>
    </row>
    <row r="21" ht="12.0" customHeight="1">
      <c r="A21" s="87" t="s">
        <v>143</v>
      </c>
      <c r="B21" s="92" t="s">
        <v>182</v>
      </c>
      <c r="C21" s="129"/>
      <c r="D21" s="119" t="s">
        <v>144</v>
      </c>
      <c r="E21" s="119" t="s">
        <v>144</v>
      </c>
      <c r="F21" s="119" t="s">
        <v>144</v>
      </c>
      <c r="G21" s="118"/>
      <c r="H21" s="119"/>
      <c r="I21" s="118"/>
      <c r="J21" s="118"/>
      <c r="K21" s="119"/>
      <c r="L21" s="118"/>
      <c r="M21" s="87"/>
      <c r="N21" s="85"/>
      <c r="O21" s="87"/>
      <c r="P21" s="87"/>
      <c r="Q21" s="87"/>
      <c r="R21" s="87"/>
      <c r="S21" s="87"/>
      <c r="T21" s="87"/>
      <c r="U21" s="87"/>
      <c r="V21" s="87"/>
      <c r="W21" s="87"/>
      <c r="X21" s="85"/>
      <c r="Y21" s="85"/>
      <c r="Z21" s="85"/>
      <c r="AA21" s="85"/>
      <c r="AB21" s="85"/>
    </row>
    <row r="22" ht="12.0" customHeight="1">
      <c r="A22" s="87"/>
      <c r="B22" s="92"/>
      <c r="C22" s="129"/>
      <c r="D22" s="119">
        <v>8.0</v>
      </c>
      <c r="E22" s="119">
        <v>10.0</v>
      </c>
      <c r="F22" s="119">
        <v>12.0</v>
      </c>
      <c r="G22" s="118"/>
      <c r="H22" s="119"/>
      <c r="I22" s="118"/>
      <c r="J22" s="118"/>
      <c r="K22" s="119"/>
      <c r="L22" s="118"/>
      <c r="M22" s="87"/>
      <c r="N22" s="87"/>
      <c r="O22" s="87"/>
      <c r="P22" s="87"/>
      <c r="Q22" s="87"/>
      <c r="R22" s="87"/>
      <c r="S22" s="87"/>
      <c r="T22" s="87"/>
      <c r="U22" s="87"/>
      <c r="V22" s="87"/>
      <c r="W22" s="87"/>
      <c r="X22" s="87"/>
      <c r="Y22" s="87">
        <v>31.0</v>
      </c>
      <c r="Z22" s="85"/>
      <c r="AA22" s="85"/>
      <c r="AB22" s="85"/>
    </row>
    <row r="23" ht="12.0" customHeight="1">
      <c r="A23" s="87"/>
      <c r="B23" s="92" t="s">
        <v>182</v>
      </c>
      <c r="C23" s="129"/>
      <c r="D23" s="119" t="s">
        <v>144</v>
      </c>
      <c r="E23" s="119" t="s">
        <v>144</v>
      </c>
      <c r="F23" s="119" t="s">
        <v>144</v>
      </c>
      <c r="G23" s="118"/>
      <c r="H23" s="119"/>
      <c r="I23" s="118"/>
      <c r="J23" s="118"/>
      <c r="K23" s="119"/>
      <c r="L23" s="118"/>
      <c r="M23" s="87"/>
      <c r="N23" s="87"/>
      <c r="O23" s="87"/>
      <c r="P23" s="87"/>
      <c r="Q23" s="87"/>
      <c r="R23" s="87"/>
      <c r="S23" s="87"/>
      <c r="T23" s="87"/>
      <c r="U23" s="87"/>
      <c r="V23" s="87"/>
      <c r="W23" s="87"/>
      <c r="X23" s="87"/>
      <c r="Y23" s="87">
        <v>12.0</v>
      </c>
      <c r="Z23" s="85"/>
      <c r="AA23" s="85"/>
      <c r="AB23" s="85"/>
    </row>
    <row r="24" ht="12.0" customHeight="1">
      <c r="A24" s="87"/>
      <c r="B24" s="92"/>
      <c r="C24" s="130"/>
      <c r="D24" s="119">
        <v>8.0</v>
      </c>
      <c r="E24" s="119">
        <v>10.0</v>
      </c>
      <c r="F24" s="119">
        <v>12.0</v>
      </c>
      <c r="G24" s="2"/>
      <c r="H24" s="119"/>
      <c r="I24" s="2"/>
      <c r="J24" s="2"/>
      <c r="K24" s="119"/>
      <c r="L24" s="118"/>
      <c r="M24" s="87"/>
      <c r="N24" s="87"/>
      <c r="O24" s="87"/>
      <c r="P24" s="87"/>
      <c r="Q24" s="87"/>
      <c r="R24" s="87"/>
      <c r="S24" s="87"/>
      <c r="T24" s="87"/>
      <c r="U24" s="87"/>
      <c r="V24" s="85"/>
      <c r="W24" s="87"/>
      <c r="X24" s="85"/>
      <c r="Y24" s="85"/>
      <c r="Z24" s="85"/>
      <c r="AA24" s="85"/>
      <c r="AB24" s="85"/>
    </row>
    <row r="25" ht="12.0" customHeight="1">
      <c r="A25" s="87"/>
      <c r="B25" s="92" t="s">
        <v>182</v>
      </c>
      <c r="C25" s="130"/>
      <c r="D25" s="119" t="s">
        <v>144</v>
      </c>
      <c r="E25" s="119" t="s">
        <v>144</v>
      </c>
      <c r="F25" s="119" t="s">
        <v>144</v>
      </c>
      <c r="G25" s="2"/>
      <c r="H25" s="119"/>
      <c r="I25" s="2"/>
      <c r="J25" s="2"/>
      <c r="K25" s="119"/>
      <c r="L25" s="118"/>
      <c r="M25" s="87"/>
      <c r="N25" s="87"/>
      <c r="O25" s="87"/>
      <c r="P25" s="87"/>
      <c r="Q25" s="87"/>
      <c r="R25" s="87"/>
      <c r="S25" s="87"/>
      <c r="T25" s="87"/>
      <c r="U25" s="87"/>
      <c r="V25" s="85"/>
      <c r="W25" s="87"/>
      <c r="X25" s="85"/>
      <c r="Y25" s="85"/>
      <c r="Z25" s="85"/>
      <c r="AA25" s="85"/>
      <c r="AB25" s="85"/>
    </row>
    <row r="26" ht="12.0" customHeight="1">
      <c r="A26" s="85"/>
      <c r="B26" s="117"/>
      <c r="C26" s="116"/>
      <c r="D26" s="119">
        <v>8.0</v>
      </c>
      <c r="E26" s="119">
        <v>10.0</v>
      </c>
      <c r="F26" s="119">
        <v>12.0</v>
      </c>
      <c r="G26" s="115"/>
      <c r="H26" s="2"/>
      <c r="I26" s="115"/>
      <c r="J26" s="115"/>
      <c r="K26" s="2"/>
      <c r="L26" s="118"/>
      <c r="M26" s="87"/>
      <c r="N26" s="87"/>
      <c r="O26" s="87"/>
      <c r="P26" s="87"/>
      <c r="Q26" s="87"/>
      <c r="R26" s="87"/>
      <c r="S26" s="87"/>
      <c r="T26" s="87"/>
      <c r="U26" s="87"/>
      <c r="V26" s="87"/>
      <c r="W26" s="87"/>
      <c r="X26" s="87"/>
      <c r="Y26" s="85"/>
      <c r="Z26" s="85"/>
      <c r="AA26" s="85"/>
      <c r="AB26" s="85"/>
    </row>
    <row r="27" ht="12.0" customHeight="1">
      <c r="A27" s="87" t="s">
        <v>183</v>
      </c>
      <c r="B27" s="92" t="s">
        <v>184</v>
      </c>
      <c r="C27" s="130"/>
      <c r="D27" s="115" t="s">
        <v>185</v>
      </c>
      <c r="E27" s="115" t="s">
        <v>185</v>
      </c>
      <c r="F27" s="115" t="s">
        <v>185</v>
      </c>
      <c r="G27" s="115"/>
      <c r="H27" s="2"/>
      <c r="I27" s="115"/>
      <c r="J27" s="115"/>
      <c r="K27" s="2"/>
      <c r="L27" s="118"/>
      <c r="M27" s="87"/>
      <c r="N27" s="87"/>
      <c r="O27" s="87"/>
      <c r="P27" s="87"/>
      <c r="Q27" s="87"/>
      <c r="R27" s="87"/>
      <c r="S27" s="87"/>
      <c r="T27" s="87"/>
      <c r="U27" s="87"/>
      <c r="V27" s="87"/>
      <c r="W27" s="87"/>
      <c r="X27" s="87"/>
      <c r="Y27" s="85"/>
      <c r="Z27" s="85"/>
      <c r="AA27" s="85"/>
      <c r="AB27" s="85"/>
    </row>
    <row r="28" ht="12.0" customHeight="1">
      <c r="A28" s="85"/>
      <c r="B28" s="117"/>
      <c r="C28" s="130"/>
      <c r="D28" s="115">
        <v>8.0</v>
      </c>
      <c r="E28" s="115">
        <v>10.0</v>
      </c>
      <c r="F28" s="115">
        <v>10.0</v>
      </c>
      <c r="G28" s="115"/>
      <c r="H28" s="2"/>
      <c r="I28" s="115"/>
      <c r="J28" s="115"/>
      <c r="K28" s="2"/>
      <c r="L28" s="118"/>
      <c r="M28" s="87"/>
      <c r="N28" s="87"/>
      <c r="O28" s="87"/>
      <c r="P28" s="87"/>
      <c r="Q28" s="87"/>
      <c r="R28" s="87"/>
      <c r="S28" s="87"/>
      <c r="T28" s="87"/>
      <c r="U28" s="87"/>
      <c r="V28" s="87"/>
      <c r="W28" s="87"/>
      <c r="X28" s="85"/>
      <c r="Y28" s="85"/>
      <c r="Z28" s="85"/>
      <c r="AA28" s="85"/>
      <c r="AB28" s="85"/>
    </row>
    <row r="29" ht="12.0" customHeight="1">
      <c r="A29" s="87"/>
      <c r="B29" s="92" t="s">
        <v>184</v>
      </c>
      <c r="C29" s="130"/>
      <c r="D29" s="115" t="s">
        <v>185</v>
      </c>
      <c r="E29" s="115"/>
      <c r="F29" s="115" t="s">
        <v>185</v>
      </c>
      <c r="G29" s="115"/>
      <c r="H29" s="2"/>
      <c r="I29" s="115"/>
      <c r="J29" s="115"/>
      <c r="K29" s="2"/>
      <c r="L29" s="118"/>
      <c r="M29" s="87"/>
      <c r="N29" s="87"/>
      <c r="O29" s="87"/>
      <c r="P29" s="87"/>
      <c r="Q29" s="87"/>
      <c r="R29" s="87"/>
      <c r="S29" s="87"/>
      <c r="T29" s="87"/>
      <c r="U29" s="87"/>
      <c r="V29" s="87"/>
      <c r="W29" s="87"/>
      <c r="X29" s="85"/>
      <c r="Y29" s="85"/>
      <c r="Z29" s="85"/>
      <c r="AA29" s="85"/>
      <c r="AB29" s="85"/>
    </row>
    <row r="30" ht="12.0" customHeight="1">
      <c r="A30" s="87"/>
      <c r="B30" s="92"/>
      <c r="C30" s="129"/>
      <c r="D30" s="115">
        <v>8.0</v>
      </c>
      <c r="E30" s="115"/>
      <c r="F30" s="115">
        <v>10.0</v>
      </c>
      <c r="G30" s="115"/>
      <c r="H30" s="118"/>
      <c r="I30" s="115"/>
      <c r="J30" s="115"/>
      <c r="K30" s="118"/>
      <c r="L30" s="118"/>
      <c r="M30" s="87"/>
      <c r="N30" s="87"/>
      <c r="O30" s="87"/>
      <c r="P30" s="87"/>
      <c r="Q30" s="87"/>
      <c r="R30" s="87"/>
      <c r="S30" s="87"/>
      <c r="T30" s="87"/>
      <c r="U30" s="87"/>
      <c r="V30" s="87"/>
      <c r="W30" s="87"/>
      <c r="X30" s="87"/>
      <c r="Y30" s="85"/>
      <c r="Z30" s="85"/>
      <c r="AA30" s="85"/>
      <c r="AB30" s="85"/>
    </row>
    <row r="31" ht="12.0" customHeight="1">
      <c r="A31" s="87"/>
      <c r="B31" s="92" t="s">
        <v>184</v>
      </c>
      <c r="C31" s="129"/>
      <c r="D31" s="115" t="s">
        <v>185</v>
      </c>
      <c r="E31" s="115"/>
      <c r="F31" s="115" t="s">
        <v>185</v>
      </c>
      <c r="G31" s="115"/>
      <c r="H31" s="118"/>
      <c r="I31" s="115"/>
      <c r="J31" s="115"/>
      <c r="K31" s="118"/>
      <c r="L31" s="118"/>
      <c r="M31" s="87"/>
      <c r="N31" s="87"/>
      <c r="O31" s="87"/>
      <c r="P31" s="87"/>
      <c r="Q31" s="87"/>
      <c r="R31" s="87"/>
      <c r="S31" s="87"/>
      <c r="T31" s="87"/>
      <c r="U31" s="87"/>
      <c r="V31" s="87"/>
      <c r="W31" s="87"/>
      <c r="X31" s="87"/>
      <c r="Y31" s="85"/>
      <c r="Z31" s="85"/>
      <c r="AA31" s="85"/>
      <c r="AB31" s="85"/>
    </row>
    <row r="32" ht="12.0" customHeight="1">
      <c r="A32" s="85"/>
      <c r="B32" s="92"/>
      <c r="C32" s="120"/>
      <c r="D32" s="115">
        <v>8.0</v>
      </c>
      <c r="E32" s="115"/>
      <c r="F32" s="115">
        <v>10.0</v>
      </c>
      <c r="G32" s="118"/>
      <c r="H32" s="119"/>
      <c r="I32" s="118"/>
      <c r="J32" s="118"/>
      <c r="K32" s="118"/>
      <c r="L32" s="118"/>
      <c r="M32" s="87"/>
      <c r="N32" s="87"/>
      <c r="O32" s="87"/>
      <c r="P32" s="87"/>
      <c r="Q32" s="87"/>
      <c r="R32" s="87"/>
      <c r="S32" s="87"/>
      <c r="T32" s="87"/>
      <c r="U32" s="87"/>
      <c r="V32" s="87"/>
      <c r="W32" s="87"/>
      <c r="X32" s="85"/>
      <c r="Y32" s="85"/>
      <c r="Z32" s="85"/>
      <c r="AA32" s="85"/>
      <c r="AB32" s="85"/>
    </row>
    <row r="33" ht="12.0" customHeight="1">
      <c r="A33" s="87" t="s">
        <v>186</v>
      </c>
      <c r="B33" s="92" t="s">
        <v>175</v>
      </c>
      <c r="C33" s="120">
        <v>8.0</v>
      </c>
      <c r="D33" s="119">
        <v>20.0</v>
      </c>
      <c r="E33" s="118"/>
      <c r="F33" s="119"/>
      <c r="G33" s="118"/>
      <c r="H33" s="119"/>
      <c r="I33" s="118"/>
      <c r="J33" s="118"/>
      <c r="K33" s="118"/>
      <c r="L33" s="118"/>
      <c r="M33" s="87"/>
      <c r="N33" s="87"/>
      <c r="O33" s="87"/>
      <c r="P33" s="87"/>
      <c r="Q33" s="87"/>
      <c r="R33" s="87"/>
      <c r="S33" s="87"/>
      <c r="T33" s="87"/>
      <c r="U33" s="87"/>
      <c r="V33" s="87"/>
      <c r="W33" s="87"/>
      <c r="X33" s="85"/>
      <c r="Y33" s="85"/>
      <c r="Z33" s="85"/>
      <c r="AA33" s="85"/>
      <c r="AB33" s="85"/>
    </row>
    <row r="34" ht="12.0" customHeight="1">
      <c r="A34" s="87"/>
      <c r="B34" s="92"/>
      <c r="C34" s="129"/>
      <c r="D34" s="119">
        <v>8.0</v>
      </c>
      <c r="E34" s="118"/>
      <c r="F34" s="119"/>
      <c r="G34" s="118"/>
      <c r="H34" s="119"/>
      <c r="I34" s="118"/>
      <c r="J34" s="118"/>
      <c r="K34" s="118"/>
      <c r="L34" s="118"/>
      <c r="M34" s="87"/>
      <c r="N34" s="87"/>
      <c r="O34" s="87"/>
      <c r="P34" s="87"/>
      <c r="Q34" s="87"/>
      <c r="R34" s="87"/>
      <c r="S34" s="87"/>
      <c r="T34" s="87"/>
      <c r="U34" s="87"/>
      <c r="V34" s="87"/>
      <c r="W34" s="87"/>
      <c r="X34" s="87"/>
      <c r="Y34" s="85"/>
      <c r="Z34" s="85"/>
      <c r="AA34" s="85"/>
      <c r="AB34" s="85"/>
    </row>
    <row r="35" ht="12.0" customHeight="1">
      <c r="A35" s="85"/>
      <c r="B35" s="92" t="s">
        <v>175</v>
      </c>
      <c r="C35" s="120">
        <v>8.0</v>
      </c>
      <c r="D35" s="119">
        <v>20.0</v>
      </c>
      <c r="E35" s="118"/>
      <c r="F35" s="119"/>
      <c r="G35" s="118"/>
      <c r="H35" s="119"/>
      <c r="I35" s="118"/>
      <c r="J35" s="118"/>
      <c r="K35" s="118"/>
      <c r="L35" s="118"/>
      <c r="M35" s="87"/>
      <c r="N35" s="87"/>
      <c r="O35" s="87"/>
      <c r="P35" s="87"/>
      <c r="Q35" s="87"/>
      <c r="R35" s="87"/>
      <c r="S35" s="87"/>
      <c r="T35" s="87"/>
      <c r="U35" s="87"/>
      <c r="V35" s="87"/>
      <c r="W35" s="87"/>
      <c r="X35" s="87"/>
      <c r="Y35" s="85"/>
      <c r="Z35" s="85"/>
      <c r="AA35" s="85"/>
      <c r="AB35" s="85"/>
    </row>
    <row r="36" ht="12.0" customHeight="1">
      <c r="A36" s="85"/>
      <c r="B36" s="92"/>
      <c r="C36" s="129"/>
      <c r="D36" s="119">
        <v>8.0</v>
      </c>
      <c r="E36" s="118"/>
      <c r="F36" s="119"/>
      <c r="G36" s="118"/>
      <c r="H36" s="119"/>
      <c r="I36" s="118"/>
      <c r="J36" s="118"/>
      <c r="K36" s="118"/>
      <c r="L36" s="118"/>
      <c r="M36" s="87"/>
      <c r="N36" s="87"/>
      <c r="O36" s="87"/>
      <c r="P36" s="87"/>
      <c r="Q36" s="87"/>
      <c r="R36" s="87"/>
      <c r="S36" s="87"/>
      <c r="T36" s="87"/>
      <c r="U36" s="87"/>
      <c r="V36" s="87"/>
      <c r="W36" s="87"/>
      <c r="X36" s="85"/>
      <c r="Y36" s="85"/>
      <c r="Z36" s="85"/>
      <c r="AA36" s="85"/>
      <c r="AB36" s="85"/>
    </row>
    <row r="37" ht="12.0" customHeight="1">
      <c r="A37" s="85"/>
      <c r="B37" s="92" t="s">
        <v>175</v>
      </c>
      <c r="C37" s="120">
        <v>8.0</v>
      </c>
      <c r="D37" s="119">
        <v>20.0</v>
      </c>
      <c r="E37" s="118"/>
      <c r="F37" s="119"/>
      <c r="G37" s="118"/>
      <c r="H37" s="119"/>
      <c r="I37" s="118"/>
      <c r="J37" s="118"/>
      <c r="K37" s="118"/>
      <c r="L37" s="118"/>
      <c r="M37" s="87"/>
      <c r="N37" s="87"/>
      <c r="O37" s="87"/>
      <c r="P37" s="87"/>
      <c r="Q37" s="87"/>
      <c r="R37" s="87"/>
      <c r="S37" s="87"/>
      <c r="T37" s="87"/>
      <c r="U37" s="87"/>
      <c r="V37" s="87"/>
      <c r="W37" s="87"/>
      <c r="X37" s="85"/>
      <c r="Y37" s="85"/>
      <c r="Z37" s="85"/>
      <c r="AA37" s="85"/>
      <c r="AB37" s="85"/>
    </row>
    <row r="38" ht="12.0" customHeight="1">
      <c r="A38" s="85"/>
      <c r="B38" s="92"/>
      <c r="C38" s="120"/>
      <c r="D38" s="119">
        <v>8.0</v>
      </c>
      <c r="E38" s="118"/>
      <c r="F38" s="119"/>
      <c r="G38" s="119"/>
      <c r="H38" s="118"/>
      <c r="I38" s="120"/>
      <c r="J38" s="120"/>
      <c r="K38" s="118"/>
      <c r="L38" s="118"/>
      <c r="M38" s="87"/>
      <c r="N38" s="87"/>
      <c r="O38" s="87"/>
      <c r="P38" s="87"/>
      <c r="Q38" s="87"/>
      <c r="R38" s="87"/>
      <c r="S38" s="87"/>
      <c r="T38" s="87"/>
      <c r="U38" s="87"/>
      <c r="V38" s="87"/>
      <c r="W38" s="87"/>
      <c r="X38" s="85"/>
      <c r="Y38" s="85"/>
      <c r="Z38" s="85"/>
      <c r="AA38" s="85"/>
      <c r="AB38" s="85"/>
    </row>
    <row r="39">
      <c r="A39" s="3" t="s">
        <v>187</v>
      </c>
      <c r="B39" s="92" t="s">
        <v>178</v>
      </c>
      <c r="C39" s="129"/>
      <c r="D39" s="119"/>
      <c r="E39" s="119">
        <v>7.5</v>
      </c>
      <c r="F39" s="119"/>
      <c r="G39" s="119"/>
      <c r="H39" s="118"/>
      <c r="I39" s="120"/>
      <c r="J39" s="120"/>
      <c r="K39" s="118"/>
      <c r="L39" s="118"/>
      <c r="U39" s="3"/>
    </row>
    <row r="40">
      <c r="B40" s="92"/>
      <c r="C40" s="129"/>
      <c r="D40" s="119"/>
      <c r="E40" s="119">
        <v>10.0</v>
      </c>
      <c r="F40" s="119"/>
      <c r="G40" s="119"/>
      <c r="H40" s="118"/>
      <c r="I40" s="120"/>
      <c r="J40" s="120"/>
      <c r="K40" s="118"/>
      <c r="L40" s="118"/>
    </row>
    <row r="41">
      <c r="A41" s="3" t="s">
        <v>63</v>
      </c>
      <c r="B41" s="92" t="s">
        <v>188</v>
      </c>
      <c r="C41" s="120">
        <v>8.0</v>
      </c>
      <c r="D41" s="119">
        <v>20.0</v>
      </c>
      <c r="E41" s="119">
        <v>20.0</v>
      </c>
      <c r="F41" s="119"/>
      <c r="G41" s="119"/>
      <c r="H41" s="118"/>
      <c r="I41" s="120"/>
      <c r="J41" s="120"/>
      <c r="K41" s="118"/>
      <c r="L41" s="118"/>
    </row>
    <row r="42">
      <c r="B42" s="92"/>
      <c r="C42" s="129"/>
      <c r="D42" s="119">
        <v>8.0</v>
      </c>
      <c r="E42" s="119">
        <v>10.0</v>
      </c>
      <c r="F42" s="119"/>
      <c r="G42" s="119"/>
      <c r="H42" s="118"/>
      <c r="I42" s="120"/>
      <c r="J42" s="120"/>
      <c r="K42" s="118"/>
      <c r="L42" s="118"/>
    </row>
    <row r="43">
      <c r="B43" s="92" t="s">
        <v>188</v>
      </c>
      <c r="C43" s="120">
        <v>8.0</v>
      </c>
      <c r="D43" s="119">
        <v>20.0</v>
      </c>
      <c r="E43" s="119">
        <v>20.0</v>
      </c>
      <c r="F43" s="119"/>
      <c r="G43" s="119"/>
      <c r="H43" s="118"/>
      <c r="I43" s="120"/>
      <c r="J43" s="120"/>
      <c r="K43" s="118"/>
      <c r="L43" s="118"/>
    </row>
    <row r="44">
      <c r="A44" s="123"/>
      <c r="B44" s="92"/>
      <c r="C44" s="120"/>
      <c r="D44" s="119">
        <v>8.0</v>
      </c>
      <c r="E44" s="119">
        <v>10.0</v>
      </c>
      <c r="F44" s="118"/>
      <c r="H44" s="119"/>
      <c r="I44" s="118"/>
      <c r="J44" s="118"/>
      <c r="K44" s="118"/>
      <c r="L44" s="118"/>
      <c r="M44" s="125"/>
      <c r="N44" s="125"/>
      <c r="O44" s="125"/>
      <c r="P44" s="125"/>
      <c r="Q44" s="125"/>
      <c r="R44" s="125"/>
      <c r="S44" s="125"/>
      <c r="T44" s="125"/>
      <c r="U44" s="125"/>
      <c r="V44" s="125"/>
      <c r="W44" s="125"/>
      <c r="X44" s="125"/>
      <c r="Y44" s="125"/>
      <c r="Z44" s="125"/>
      <c r="AA44" s="96"/>
      <c r="AB44" s="96"/>
    </row>
    <row r="45">
      <c r="A45" s="123"/>
      <c r="B45" s="92" t="s">
        <v>188</v>
      </c>
      <c r="C45" s="120">
        <v>8.0</v>
      </c>
      <c r="D45" s="119">
        <v>20.0</v>
      </c>
      <c r="E45" s="119">
        <v>20.0</v>
      </c>
      <c r="F45" s="118"/>
      <c r="H45" s="119"/>
      <c r="I45" s="118"/>
      <c r="J45" s="118"/>
      <c r="K45" s="118"/>
      <c r="L45" s="118"/>
      <c r="M45" s="125"/>
      <c r="N45" s="125"/>
      <c r="O45" s="125"/>
      <c r="P45" s="125"/>
      <c r="Q45" s="125"/>
      <c r="R45" s="125"/>
      <c r="S45" s="125"/>
      <c r="T45" s="125"/>
      <c r="U45" s="125"/>
      <c r="V45" s="125"/>
      <c r="W45" s="125"/>
      <c r="X45" s="125"/>
      <c r="Y45" s="125"/>
      <c r="Z45" s="125"/>
      <c r="AA45" s="96"/>
      <c r="AB45" s="96"/>
    </row>
    <row r="46">
      <c r="A46" s="123"/>
      <c r="B46" s="92"/>
      <c r="C46" s="129"/>
      <c r="D46" s="119">
        <v>8.0</v>
      </c>
      <c r="E46" s="119">
        <v>10.0</v>
      </c>
      <c r="F46" s="118"/>
      <c r="H46" s="119"/>
      <c r="I46" s="118"/>
      <c r="J46" s="118"/>
      <c r="K46" s="118"/>
      <c r="L46" s="118"/>
      <c r="M46" s="125"/>
      <c r="N46" s="125"/>
      <c r="O46" s="125"/>
      <c r="P46" s="125"/>
      <c r="Q46" s="125"/>
      <c r="R46" s="125"/>
      <c r="S46" s="125"/>
      <c r="T46" s="125"/>
      <c r="U46" s="125"/>
      <c r="V46" s="125"/>
      <c r="W46" s="125"/>
      <c r="X46" s="125"/>
      <c r="Y46" s="125"/>
      <c r="Z46" s="125"/>
      <c r="AA46" s="96"/>
      <c r="AB46" s="96"/>
    </row>
    <row r="47">
      <c r="A47" s="3" t="s">
        <v>189</v>
      </c>
      <c r="B47" s="92" t="s">
        <v>190</v>
      </c>
      <c r="C47" s="120">
        <v>8.0</v>
      </c>
      <c r="D47" s="118"/>
      <c r="E47" s="119"/>
      <c r="F47" s="119">
        <v>40.0</v>
      </c>
      <c r="H47" s="119"/>
      <c r="I47" s="118"/>
      <c r="J47" s="118"/>
      <c r="K47" s="118"/>
      <c r="L47" s="118"/>
      <c r="M47" s="126"/>
      <c r="N47" s="126"/>
      <c r="O47" s="126"/>
      <c r="P47" s="126"/>
      <c r="Q47" s="126"/>
      <c r="R47" s="126"/>
      <c r="S47" s="126"/>
      <c r="T47" s="126"/>
      <c r="U47" s="126"/>
      <c r="V47" s="126"/>
      <c r="W47" s="126"/>
      <c r="X47" s="126"/>
      <c r="Y47" s="126"/>
      <c r="Z47" s="126"/>
      <c r="AA47" s="96"/>
      <c r="AB47" s="96"/>
    </row>
    <row r="48">
      <c r="B48" s="92"/>
      <c r="C48" s="129"/>
      <c r="D48" s="118"/>
      <c r="E48" s="119"/>
      <c r="F48" s="119">
        <v>3.0</v>
      </c>
      <c r="H48" s="119"/>
      <c r="I48" s="118"/>
      <c r="J48" s="118"/>
      <c r="K48" s="118"/>
      <c r="L48" s="118"/>
      <c r="M48" s="125"/>
      <c r="N48" s="125"/>
      <c r="O48" s="125"/>
      <c r="P48" s="125"/>
      <c r="Q48" s="125"/>
      <c r="R48" s="125"/>
      <c r="S48" s="125"/>
      <c r="T48" s="125"/>
      <c r="U48" s="125"/>
      <c r="V48" s="125"/>
      <c r="W48" s="125"/>
      <c r="X48" s="125"/>
      <c r="Y48" s="125"/>
      <c r="Z48" s="125"/>
      <c r="AA48" s="96"/>
      <c r="AB48" s="96"/>
    </row>
    <row r="49">
      <c r="B49" s="92" t="s">
        <v>190</v>
      </c>
      <c r="C49" s="120">
        <v>8.0</v>
      </c>
      <c r="D49" s="2"/>
      <c r="E49" s="115"/>
      <c r="F49" s="119">
        <v>41.0</v>
      </c>
      <c r="H49" s="115"/>
      <c r="I49" s="2"/>
      <c r="J49" s="2"/>
      <c r="K49" s="2"/>
      <c r="L49" s="2"/>
      <c r="M49" s="125"/>
      <c r="N49" s="125"/>
      <c r="O49" s="125"/>
      <c r="P49" s="125"/>
      <c r="Q49" s="125"/>
      <c r="R49" s="125"/>
      <c r="S49" s="125"/>
      <c r="T49" s="125"/>
      <c r="U49" s="125"/>
      <c r="V49" s="125"/>
      <c r="W49" s="125"/>
      <c r="X49" s="125"/>
      <c r="Y49" s="125"/>
      <c r="Z49" s="125"/>
      <c r="AA49" s="96"/>
      <c r="AB49" s="96"/>
    </row>
    <row r="50">
      <c r="B50" s="92"/>
      <c r="C50" s="129"/>
      <c r="D50" s="2"/>
      <c r="E50" s="115"/>
      <c r="F50" s="119">
        <v>3.0</v>
      </c>
      <c r="G50" s="2"/>
      <c r="H50" s="115"/>
      <c r="I50" s="2"/>
      <c r="J50" s="2"/>
      <c r="K50" s="2"/>
      <c r="L50" s="2"/>
      <c r="M50" s="125"/>
      <c r="N50" s="125"/>
      <c r="O50" s="125"/>
      <c r="P50" s="125"/>
      <c r="Q50" s="125"/>
      <c r="R50" s="125"/>
      <c r="S50" s="125"/>
      <c r="T50" s="125"/>
      <c r="U50" s="125"/>
      <c r="V50" s="125"/>
      <c r="W50" s="125"/>
      <c r="X50" s="125"/>
      <c r="Y50" s="125"/>
      <c r="Z50" s="125"/>
      <c r="AA50" s="96"/>
      <c r="AB50" s="96"/>
    </row>
    <row r="51">
      <c r="B51" s="92" t="s">
        <v>190</v>
      </c>
      <c r="C51" s="120">
        <v>8.0</v>
      </c>
      <c r="D51" s="2"/>
      <c r="E51" s="115"/>
      <c r="F51" s="119">
        <v>42.0</v>
      </c>
      <c r="G51" s="2"/>
      <c r="H51" s="115"/>
      <c r="I51" s="2"/>
      <c r="J51" s="2"/>
      <c r="K51" s="2"/>
      <c r="L51" s="2"/>
    </row>
    <row r="52">
      <c r="B52" s="92"/>
      <c r="C52" s="129"/>
      <c r="D52" s="2"/>
      <c r="E52" s="115"/>
      <c r="F52" s="119">
        <v>3.0</v>
      </c>
      <c r="G52" s="2"/>
      <c r="H52" s="115"/>
      <c r="I52" s="2"/>
      <c r="J52" s="2"/>
      <c r="K52" s="2"/>
      <c r="L52" s="2"/>
    </row>
    <row r="53">
      <c r="B53" s="92" t="s">
        <v>190</v>
      </c>
      <c r="C53" s="120">
        <v>8.0</v>
      </c>
      <c r="D53" s="2"/>
      <c r="E53" s="115"/>
      <c r="F53" s="119">
        <v>43.0</v>
      </c>
      <c r="G53" s="2"/>
      <c r="H53" s="115"/>
      <c r="I53" s="2"/>
      <c r="J53" s="2"/>
      <c r="K53" s="2"/>
      <c r="L53" s="2"/>
    </row>
    <row r="54">
      <c r="B54" s="92"/>
      <c r="C54" s="129"/>
      <c r="D54" s="2"/>
      <c r="E54" s="115"/>
      <c r="F54" s="119">
        <v>3.0</v>
      </c>
      <c r="G54" s="2"/>
      <c r="H54" s="115"/>
      <c r="I54" s="2"/>
      <c r="J54" s="2"/>
      <c r="K54" s="2"/>
      <c r="L54" s="2"/>
    </row>
    <row r="55">
      <c r="B55" s="92" t="s">
        <v>190</v>
      </c>
      <c r="C55" s="120">
        <v>8.0</v>
      </c>
      <c r="D55" s="2"/>
      <c r="E55" s="115"/>
      <c r="F55" s="119">
        <v>44.0</v>
      </c>
      <c r="G55" s="2"/>
      <c r="H55" s="115"/>
      <c r="I55" s="2"/>
      <c r="J55" s="2"/>
      <c r="K55" s="2"/>
      <c r="L55" s="2"/>
    </row>
    <row r="56">
      <c r="B56" s="92"/>
      <c r="C56" s="129"/>
      <c r="D56" s="2"/>
      <c r="E56" s="115"/>
      <c r="F56" s="119">
        <v>3.0</v>
      </c>
      <c r="G56" s="2"/>
      <c r="H56" s="115"/>
      <c r="I56" s="2"/>
      <c r="J56" s="2"/>
      <c r="K56" s="2"/>
      <c r="L56" s="2"/>
    </row>
    <row r="57">
      <c r="B57" s="92" t="s">
        <v>190</v>
      </c>
      <c r="C57" s="120">
        <v>8.0</v>
      </c>
      <c r="D57" s="2"/>
      <c r="E57" s="115"/>
      <c r="F57" s="119">
        <v>45.0</v>
      </c>
      <c r="G57" s="2"/>
      <c r="H57" s="115"/>
      <c r="I57" s="2"/>
      <c r="J57" s="2"/>
      <c r="K57" s="2"/>
      <c r="L57" s="2"/>
    </row>
    <row r="58">
      <c r="B58" s="92"/>
      <c r="C58" s="129"/>
      <c r="D58" s="2"/>
      <c r="E58" s="115"/>
      <c r="F58" s="119">
        <v>3.0</v>
      </c>
      <c r="G58" s="2"/>
      <c r="H58" s="115"/>
      <c r="I58" s="2"/>
      <c r="J58" s="2"/>
      <c r="K58" s="2"/>
      <c r="L58" s="2"/>
    </row>
    <row r="59">
      <c r="B59" s="92" t="s">
        <v>190</v>
      </c>
      <c r="C59" s="120">
        <v>8.0</v>
      </c>
      <c r="D59" s="2"/>
      <c r="E59" s="115"/>
      <c r="F59" s="119">
        <v>46.0</v>
      </c>
      <c r="G59" s="2"/>
      <c r="H59" s="115"/>
      <c r="I59" s="2"/>
      <c r="J59" s="2"/>
      <c r="K59" s="2"/>
      <c r="L59" s="2"/>
    </row>
    <row r="60">
      <c r="B60" s="92"/>
      <c r="C60" s="129"/>
      <c r="F60" s="119">
        <v>3.0</v>
      </c>
    </row>
    <row r="61">
      <c r="B61" s="92" t="s">
        <v>190</v>
      </c>
      <c r="C61" s="120">
        <v>8.0</v>
      </c>
      <c r="F61" s="119">
        <v>47.0</v>
      </c>
    </row>
    <row r="62">
      <c r="B62" s="92"/>
      <c r="C62" s="129"/>
      <c r="F62" s="119">
        <v>3.0</v>
      </c>
    </row>
    <row r="63">
      <c r="B63" s="92" t="s">
        <v>190</v>
      </c>
      <c r="C63" s="120">
        <v>8.0</v>
      </c>
      <c r="F63" s="119">
        <v>48.0</v>
      </c>
    </row>
    <row r="64">
      <c r="A64" s="123"/>
      <c r="B64" s="92"/>
      <c r="C64" s="129"/>
      <c r="F64" s="3">
        <v>3.0</v>
      </c>
    </row>
    <row r="65">
      <c r="A65" s="123" t="s">
        <v>191</v>
      </c>
      <c r="B65" s="92" t="s">
        <v>192</v>
      </c>
      <c r="C65" s="129"/>
      <c r="D65" s="3">
        <v>2.5</v>
      </c>
      <c r="E65" s="3">
        <v>2.5</v>
      </c>
      <c r="F65" s="3">
        <v>2.5</v>
      </c>
    </row>
    <row r="66">
      <c r="A66" s="123"/>
      <c r="B66" s="92"/>
      <c r="C66" s="129"/>
      <c r="D66" s="3">
        <v>8.0</v>
      </c>
      <c r="E66" s="3">
        <v>9.0</v>
      </c>
      <c r="F66" s="3">
        <v>10.0</v>
      </c>
    </row>
    <row r="67">
      <c r="A67" s="123"/>
      <c r="B67" s="92" t="s">
        <v>192</v>
      </c>
      <c r="C67" s="129"/>
      <c r="D67" s="3">
        <v>2.5</v>
      </c>
      <c r="E67" s="3">
        <v>2.5</v>
      </c>
      <c r="F67" s="3">
        <v>2.5</v>
      </c>
    </row>
    <row r="68">
      <c r="A68" s="123"/>
      <c r="B68" s="92"/>
      <c r="C68" s="129"/>
      <c r="D68" s="3">
        <v>8.0</v>
      </c>
      <c r="E68" s="3">
        <v>9.0</v>
      </c>
      <c r="F68" s="3">
        <v>10.0</v>
      </c>
    </row>
    <row r="69">
      <c r="B69" s="92" t="s">
        <v>192</v>
      </c>
      <c r="C69" s="129"/>
      <c r="D69" s="3">
        <v>2.5</v>
      </c>
      <c r="E69" s="3">
        <v>2.5</v>
      </c>
      <c r="F69" s="3">
        <v>2.5</v>
      </c>
    </row>
    <row r="70">
      <c r="B70" s="92"/>
      <c r="C70" s="129"/>
      <c r="D70" s="3">
        <v>8.0</v>
      </c>
      <c r="E70" s="3">
        <v>9.0</v>
      </c>
      <c r="F70" s="3">
        <v>10.0</v>
      </c>
    </row>
    <row r="71">
      <c r="A71" s="3" t="s">
        <v>193</v>
      </c>
      <c r="B71" s="92" t="s">
        <v>194</v>
      </c>
      <c r="C71" s="120">
        <v>6.2</v>
      </c>
      <c r="D71" s="3">
        <v>10.0</v>
      </c>
      <c r="E71" s="3">
        <v>18.0</v>
      </c>
      <c r="F71" s="3">
        <v>18.0</v>
      </c>
    </row>
    <row r="72">
      <c r="B72" s="92"/>
      <c r="C72" s="129"/>
      <c r="D72" s="3">
        <v>8.0</v>
      </c>
      <c r="E72" s="3">
        <v>8.0</v>
      </c>
      <c r="F72" s="3">
        <v>9.0</v>
      </c>
    </row>
    <row r="73">
      <c r="B73" s="92" t="s">
        <v>194</v>
      </c>
      <c r="C73" s="120">
        <v>6.2</v>
      </c>
      <c r="D73" s="3">
        <v>10.0</v>
      </c>
      <c r="E73" s="3">
        <v>18.0</v>
      </c>
      <c r="F73" s="3">
        <v>18.0</v>
      </c>
    </row>
    <row r="74">
      <c r="B74" s="92"/>
      <c r="C74" s="129"/>
      <c r="D74" s="3">
        <v>8.0</v>
      </c>
      <c r="E74" s="3">
        <v>8.0</v>
      </c>
      <c r="F74" s="3">
        <v>9.0</v>
      </c>
    </row>
    <row r="75">
      <c r="B75" s="92" t="s">
        <v>194</v>
      </c>
      <c r="C75" s="120">
        <v>6.2</v>
      </c>
      <c r="D75" s="3">
        <v>10.0</v>
      </c>
      <c r="E75" s="3">
        <v>18.0</v>
      </c>
      <c r="F75" s="3">
        <v>18.0</v>
      </c>
    </row>
    <row r="76">
      <c r="B76" s="92"/>
      <c r="C76" s="129"/>
      <c r="D76" s="3">
        <v>8.0</v>
      </c>
      <c r="E76" s="3">
        <v>8.0</v>
      </c>
      <c r="F76" s="3">
        <v>9.0</v>
      </c>
    </row>
    <row r="77">
      <c r="B77" s="92" t="s">
        <v>194</v>
      </c>
      <c r="C77" s="120">
        <v>6.2</v>
      </c>
      <c r="D77" s="3">
        <v>10.0</v>
      </c>
      <c r="E77" s="3">
        <v>18.0</v>
      </c>
      <c r="F77" s="3">
        <v>18.0</v>
      </c>
    </row>
    <row r="78">
      <c r="B78" s="92"/>
      <c r="C78" s="129"/>
      <c r="D78" s="3">
        <v>8.0</v>
      </c>
      <c r="E78" s="3">
        <v>8.0</v>
      </c>
      <c r="F78" s="3">
        <v>9.0</v>
      </c>
    </row>
    <row r="79">
      <c r="A79" s="3" t="s">
        <v>195</v>
      </c>
      <c r="B79" s="92" t="s">
        <v>196</v>
      </c>
      <c r="C79" s="120">
        <v>4.6</v>
      </c>
      <c r="F79" s="3">
        <v>15.0</v>
      </c>
    </row>
    <row r="80">
      <c r="B80" s="92"/>
      <c r="C80" s="129"/>
      <c r="F80" s="3">
        <v>15.0</v>
      </c>
    </row>
    <row r="81">
      <c r="B81" s="92" t="s">
        <v>196</v>
      </c>
      <c r="C81" s="120">
        <v>4.6</v>
      </c>
      <c r="F81" s="3">
        <v>15.0</v>
      </c>
    </row>
    <row r="82">
      <c r="B82" s="92"/>
      <c r="C82" s="129"/>
      <c r="F82" s="3">
        <v>15.0</v>
      </c>
    </row>
    <row r="83">
      <c r="B83" s="92" t="s">
        <v>196</v>
      </c>
      <c r="C83" s="120">
        <v>4.6</v>
      </c>
      <c r="F83" s="3">
        <v>15.0</v>
      </c>
    </row>
    <row r="84">
      <c r="B84" s="92"/>
      <c r="C84" s="129"/>
      <c r="F84" s="3">
        <v>15.0</v>
      </c>
    </row>
    <row r="85">
      <c r="A85" s="3" t="s">
        <v>169</v>
      </c>
      <c r="B85" s="128" t="s">
        <v>159</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63"/>
    <col customWidth="1" min="3" max="3" width="3.38"/>
    <col customWidth="1" min="4" max="4" width="4.25"/>
  </cols>
  <sheetData>
    <row r="1">
      <c r="B1" s="3" t="s">
        <v>197</v>
      </c>
      <c r="C1" s="73"/>
      <c r="D1" s="73">
        <v>45814.0</v>
      </c>
      <c r="E1" s="73">
        <v>45815.0</v>
      </c>
      <c r="F1" s="73">
        <v>45819.0</v>
      </c>
      <c r="G1" s="73">
        <v>45821.0</v>
      </c>
      <c r="H1" s="107" t="s">
        <v>159</v>
      </c>
    </row>
    <row r="2">
      <c r="C2" s="3"/>
      <c r="D2" s="3">
        <v>66.9</v>
      </c>
      <c r="E2" s="3">
        <v>67.8</v>
      </c>
      <c r="F2" s="3">
        <v>66.4</v>
      </c>
      <c r="G2" s="3">
        <v>67.1</v>
      </c>
    </row>
    <row r="3">
      <c r="A3" s="3" t="s">
        <v>162</v>
      </c>
      <c r="B3" s="3" t="s">
        <v>162</v>
      </c>
      <c r="C3" s="3">
        <v>8.0</v>
      </c>
      <c r="D3" s="3">
        <v>56.0</v>
      </c>
      <c r="F3" s="3">
        <v>58.0</v>
      </c>
      <c r="G3" s="3">
        <v>60.0</v>
      </c>
    </row>
    <row r="4">
      <c r="A4" s="3" t="s">
        <v>165</v>
      </c>
      <c r="C4" s="3"/>
      <c r="D4" s="3">
        <v>3.0</v>
      </c>
      <c r="F4" s="3">
        <v>3.0</v>
      </c>
      <c r="G4" s="3">
        <v>3.0</v>
      </c>
    </row>
    <row r="5">
      <c r="A5" s="3" t="s">
        <v>198</v>
      </c>
      <c r="B5" s="3" t="s">
        <v>162</v>
      </c>
      <c r="C5" s="3">
        <v>8.0</v>
      </c>
      <c r="D5" s="3">
        <v>66.0</v>
      </c>
      <c r="F5" s="3">
        <v>68.0</v>
      </c>
      <c r="G5" s="3">
        <v>70.0</v>
      </c>
    </row>
    <row r="6">
      <c r="A6" s="3" t="s">
        <v>199</v>
      </c>
      <c r="C6" s="3"/>
      <c r="D6" s="3">
        <v>2.0</v>
      </c>
      <c r="F6" s="3">
        <v>2.0</v>
      </c>
      <c r="G6" s="3">
        <v>2.0</v>
      </c>
    </row>
    <row r="7">
      <c r="B7" s="3" t="s">
        <v>162</v>
      </c>
      <c r="C7" s="3">
        <v>8.0</v>
      </c>
      <c r="D7" s="3">
        <v>76.0</v>
      </c>
      <c r="F7" s="3">
        <v>78.0</v>
      </c>
      <c r="G7" s="3">
        <v>79.0</v>
      </c>
    </row>
    <row r="8">
      <c r="C8" s="3"/>
      <c r="D8" s="3">
        <v>1.0</v>
      </c>
      <c r="F8" s="3">
        <v>1.0</v>
      </c>
      <c r="G8" s="3">
        <v>1.0</v>
      </c>
    </row>
    <row r="9">
      <c r="B9" s="3" t="s">
        <v>162</v>
      </c>
      <c r="C9" s="3">
        <v>8.0</v>
      </c>
      <c r="D9" s="3"/>
      <c r="F9" s="3"/>
      <c r="G9" s="3">
        <v>80.0</v>
      </c>
    </row>
    <row r="10">
      <c r="B10" s="3"/>
      <c r="C10" s="3"/>
      <c r="D10" s="3"/>
      <c r="F10" s="3"/>
      <c r="G10" s="3">
        <v>1.0</v>
      </c>
    </row>
    <row r="11">
      <c r="B11" s="3" t="s">
        <v>165</v>
      </c>
      <c r="C11" s="3">
        <v>8.0</v>
      </c>
      <c r="D11" s="3">
        <v>40.0</v>
      </c>
      <c r="F11" s="3">
        <v>40.0</v>
      </c>
      <c r="G11" s="3">
        <v>40.0</v>
      </c>
    </row>
    <row r="12">
      <c r="C12" s="3"/>
      <c r="D12" s="3">
        <v>12.0</v>
      </c>
      <c r="F12" s="3">
        <v>12.0</v>
      </c>
      <c r="G12" s="3">
        <v>15.0</v>
      </c>
    </row>
    <row r="13">
      <c r="B13" s="3" t="s">
        <v>165</v>
      </c>
      <c r="C13" s="3">
        <v>8.0</v>
      </c>
      <c r="D13" s="3">
        <v>50.0</v>
      </c>
      <c r="F13" s="3">
        <v>50.0</v>
      </c>
      <c r="G13" s="3">
        <v>50.0</v>
      </c>
    </row>
    <row r="14">
      <c r="D14" s="3">
        <v>8.0</v>
      </c>
      <c r="F14" s="3">
        <v>10.0</v>
      </c>
      <c r="G14" s="3">
        <v>12.0</v>
      </c>
    </row>
    <row r="15">
      <c r="B15" s="3" t="s">
        <v>165</v>
      </c>
      <c r="C15" s="3">
        <v>8.0</v>
      </c>
      <c r="D15" s="3">
        <v>54.0</v>
      </c>
      <c r="F15" s="3">
        <v>54.0</v>
      </c>
      <c r="G15" s="3">
        <v>60.0</v>
      </c>
    </row>
    <row r="16">
      <c r="D16" s="3">
        <v>5.0</v>
      </c>
      <c r="F16" s="3">
        <v>8.0</v>
      </c>
      <c r="G16" s="3">
        <v>8.0</v>
      </c>
    </row>
    <row r="17">
      <c r="B17" s="3" t="s">
        <v>165</v>
      </c>
      <c r="C17" s="3">
        <v>8.0</v>
      </c>
      <c r="D17" s="3">
        <v>58.0</v>
      </c>
      <c r="F17" s="3">
        <v>58.0</v>
      </c>
      <c r="G17" s="3">
        <v>70.0</v>
      </c>
    </row>
    <row r="18">
      <c r="D18" s="3">
        <v>3.0</v>
      </c>
      <c r="F18" s="3">
        <v>5.0</v>
      </c>
      <c r="G18" s="3">
        <v>5.0</v>
      </c>
    </row>
    <row r="19">
      <c r="B19" s="3" t="s">
        <v>165</v>
      </c>
      <c r="C19" s="3">
        <v>8.0</v>
      </c>
      <c r="D19" s="3">
        <v>60.0</v>
      </c>
      <c r="F19" s="3">
        <v>64.0</v>
      </c>
      <c r="G19" s="3">
        <v>74.0</v>
      </c>
    </row>
    <row r="20">
      <c r="D20" s="3">
        <v>3.0</v>
      </c>
      <c r="F20" s="3">
        <v>3.0</v>
      </c>
      <c r="G20" s="3">
        <v>3.0</v>
      </c>
    </row>
    <row r="21">
      <c r="B21" s="3" t="s">
        <v>165</v>
      </c>
      <c r="C21" s="3">
        <v>8.0</v>
      </c>
      <c r="D21" s="3">
        <v>62.0</v>
      </c>
      <c r="F21" s="3">
        <v>66.0</v>
      </c>
    </row>
    <row r="22">
      <c r="D22" s="3">
        <v>3.0</v>
      </c>
      <c r="F22" s="3">
        <v>3.0</v>
      </c>
    </row>
    <row r="23">
      <c r="B23" s="3" t="s">
        <v>200</v>
      </c>
      <c r="D23" s="3">
        <v>5.0</v>
      </c>
    </row>
    <row r="24">
      <c r="D24" s="3">
        <v>10.0</v>
      </c>
    </row>
    <row r="25">
      <c r="B25" s="3" t="s">
        <v>200</v>
      </c>
      <c r="D25" s="3">
        <v>5.0</v>
      </c>
    </row>
    <row r="26">
      <c r="D26" s="3">
        <v>10.0</v>
      </c>
    </row>
    <row r="27">
      <c r="B27" s="3" t="s">
        <v>200</v>
      </c>
      <c r="D27" s="3">
        <v>5.0</v>
      </c>
    </row>
    <row r="28">
      <c r="D28" s="3">
        <v>10.0</v>
      </c>
    </row>
    <row r="29">
      <c r="B29" s="3" t="s">
        <v>201</v>
      </c>
      <c r="D29" s="3">
        <v>7.5</v>
      </c>
    </row>
    <row r="30">
      <c r="D30" s="3">
        <v>10.0</v>
      </c>
      <c r="J30" s="15" t="s">
        <v>26</v>
      </c>
      <c r="K30" s="68">
        <v>57.0</v>
      </c>
    </row>
    <row r="31">
      <c r="B31" s="3" t="s">
        <v>201</v>
      </c>
      <c r="D31" s="3">
        <v>7.5</v>
      </c>
      <c r="J31" s="15" t="s">
        <v>37</v>
      </c>
      <c r="K31" s="68">
        <v>3.0</v>
      </c>
    </row>
    <row r="32">
      <c r="D32" s="3">
        <v>10.0</v>
      </c>
      <c r="J32" s="15" t="s">
        <v>36</v>
      </c>
      <c r="K32" s="43">
        <f>ROUND(IF(K31&lt;10,AVERAGE(K30/(1.0278-0.0278*K31),K30*K31^0.1),AVERAGE(K30*(1+0.0333*K31),K30*K31^0.1)),1)</f>
        <v>62</v>
      </c>
    </row>
    <row r="33">
      <c r="B33" s="3" t="s">
        <v>201</v>
      </c>
      <c r="D33" s="3">
        <v>7.5</v>
      </c>
    </row>
    <row r="34">
      <c r="D34" s="3">
        <v>10.0</v>
      </c>
    </row>
    <row r="35">
      <c r="A35" s="3" t="s">
        <v>49</v>
      </c>
      <c r="B35" s="3" t="s">
        <v>49</v>
      </c>
      <c r="C35" s="3">
        <v>8.0</v>
      </c>
      <c r="E35" s="3">
        <v>20.0</v>
      </c>
    </row>
    <row r="36">
      <c r="A36" s="3" t="s">
        <v>202</v>
      </c>
      <c r="E36" s="3">
        <v>10.0</v>
      </c>
    </row>
    <row r="37">
      <c r="B37" s="3" t="s">
        <v>49</v>
      </c>
      <c r="C37" s="3">
        <v>8.0</v>
      </c>
      <c r="E37" s="3">
        <v>20.0</v>
      </c>
    </row>
    <row r="38">
      <c r="A38" s="3" t="s">
        <v>203</v>
      </c>
      <c r="E38" s="3">
        <v>10.0</v>
      </c>
    </row>
    <row r="39">
      <c r="B39" s="3" t="s">
        <v>204</v>
      </c>
      <c r="C39" s="3">
        <v>8.0</v>
      </c>
      <c r="E39" s="3">
        <v>20.0</v>
      </c>
    </row>
    <row r="40">
      <c r="E40" s="3">
        <v>3.0</v>
      </c>
    </row>
    <row r="41">
      <c r="B41" s="3" t="s">
        <v>204</v>
      </c>
      <c r="C41" s="3">
        <v>8.0</v>
      </c>
      <c r="E41" s="3">
        <v>20.0</v>
      </c>
    </row>
    <row r="42">
      <c r="E42" s="3">
        <v>2.0</v>
      </c>
    </row>
    <row r="43">
      <c r="B43" s="3" t="s">
        <v>205</v>
      </c>
      <c r="E43" s="3">
        <v>12.0</v>
      </c>
    </row>
    <row r="44">
      <c r="E44" s="3">
        <v>20.0</v>
      </c>
    </row>
    <row r="45">
      <c r="B45" s="3" t="s">
        <v>205</v>
      </c>
      <c r="E45" s="3">
        <v>12.0</v>
      </c>
    </row>
    <row r="46">
      <c r="E46" s="3">
        <v>20.0</v>
      </c>
    </row>
    <row r="47">
      <c r="B47" s="3" t="s">
        <v>205</v>
      </c>
      <c r="E47" s="3">
        <v>12.0</v>
      </c>
    </row>
    <row r="48">
      <c r="E48" s="3">
        <v>20.0</v>
      </c>
    </row>
    <row r="49">
      <c r="B49" s="3" t="s">
        <v>205</v>
      </c>
      <c r="E49" s="3">
        <v>12.0</v>
      </c>
    </row>
    <row r="50">
      <c r="E50" s="3">
        <v>20.0</v>
      </c>
    </row>
    <row r="51">
      <c r="B51" s="3" t="s">
        <v>205</v>
      </c>
      <c r="E51" s="3">
        <v>12.0</v>
      </c>
    </row>
    <row r="52">
      <c r="E52" s="3">
        <v>20.0</v>
      </c>
    </row>
    <row r="53">
      <c r="B53" s="3" t="s">
        <v>205</v>
      </c>
      <c r="E53" s="3">
        <v>12.0</v>
      </c>
    </row>
    <row r="54">
      <c r="E54" s="3">
        <v>20.0</v>
      </c>
    </row>
    <row r="55">
      <c r="A55" s="3" t="s">
        <v>206</v>
      </c>
      <c r="B55" s="3" t="s">
        <v>196</v>
      </c>
      <c r="C55" s="3">
        <v>4.6</v>
      </c>
      <c r="F55" s="3">
        <v>15.0</v>
      </c>
    </row>
    <row r="56">
      <c r="F56" s="3">
        <v>15.0</v>
      </c>
    </row>
    <row r="57">
      <c r="B57" s="3" t="s">
        <v>196</v>
      </c>
      <c r="C57" s="3">
        <v>4.6</v>
      </c>
      <c r="F57" s="3">
        <v>15.0</v>
      </c>
    </row>
    <row r="58">
      <c r="F58" s="3">
        <v>15.0</v>
      </c>
    </row>
    <row r="59">
      <c r="B59" s="3" t="s">
        <v>196</v>
      </c>
      <c r="C59" s="3">
        <v>4.6</v>
      </c>
      <c r="F59" s="3">
        <v>15.0</v>
      </c>
    </row>
    <row r="60">
      <c r="F60" s="3">
        <v>15.0</v>
      </c>
    </row>
    <row r="61">
      <c r="A61" s="3" t="s">
        <v>193</v>
      </c>
      <c r="B61" s="3" t="s">
        <v>194</v>
      </c>
      <c r="C61" s="3">
        <v>6.2</v>
      </c>
      <c r="F61" s="3">
        <v>18.0</v>
      </c>
    </row>
    <row r="62">
      <c r="F62" s="3">
        <v>10.0</v>
      </c>
    </row>
    <row r="63">
      <c r="B63" s="3" t="s">
        <v>194</v>
      </c>
      <c r="C63" s="3">
        <v>6.2</v>
      </c>
      <c r="F63" s="3">
        <v>18.0</v>
      </c>
    </row>
    <row r="64">
      <c r="F64" s="3">
        <v>10.0</v>
      </c>
    </row>
    <row r="65">
      <c r="B65" s="3" t="s">
        <v>194</v>
      </c>
      <c r="C65" s="3">
        <v>6.2</v>
      </c>
      <c r="F65" s="3">
        <v>18.0</v>
      </c>
    </row>
    <row r="66">
      <c r="F66" s="3">
        <v>10.0</v>
      </c>
    </row>
    <row r="67">
      <c r="B67" s="3" t="s">
        <v>190</v>
      </c>
      <c r="C67" s="3">
        <v>8.0</v>
      </c>
      <c r="G67" s="3">
        <v>40.0</v>
      </c>
    </row>
    <row r="68">
      <c r="G68" s="3">
        <v>3.0</v>
      </c>
    </row>
    <row r="69">
      <c r="B69" s="3" t="s">
        <v>190</v>
      </c>
      <c r="C69" s="3">
        <v>8.0</v>
      </c>
      <c r="G69" s="3">
        <v>44.0</v>
      </c>
    </row>
    <row r="70">
      <c r="G70" s="3">
        <v>3.0</v>
      </c>
    </row>
    <row r="71">
      <c r="B71" s="3" t="s">
        <v>190</v>
      </c>
      <c r="C71" s="3">
        <v>8.0</v>
      </c>
      <c r="G71" s="3">
        <v>48.0</v>
      </c>
    </row>
    <row r="72">
      <c r="G72" s="3">
        <v>3.0</v>
      </c>
    </row>
    <row r="73">
      <c r="B73" s="3" t="s">
        <v>190</v>
      </c>
      <c r="C73" s="3">
        <v>8.0</v>
      </c>
      <c r="G73" s="3">
        <v>49.0</v>
      </c>
    </row>
    <row r="74">
      <c r="G74" s="3">
        <v>3.0</v>
      </c>
    </row>
    <row r="75">
      <c r="B75" s="107" t="s">
        <v>159</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00"/>
    <pageSetUpPr/>
  </sheetPr>
  <sheetViews>
    <sheetView workbookViewId="0"/>
  </sheetViews>
  <sheetFormatPr customHeight="1" defaultColWidth="12.63" defaultRowHeight="15.0"/>
  <cols>
    <col customWidth="1" min="1" max="1" width="11.63"/>
    <col customWidth="1" min="2" max="2" width="22.75"/>
    <col customWidth="1" min="3" max="3" width="4.88"/>
    <col customWidth="1" min="4" max="4" width="6.13"/>
    <col customWidth="1" min="5" max="5" width="7.25"/>
    <col customWidth="1" min="6" max="11" width="4.88"/>
    <col customWidth="1" min="12" max="13" width="11.63"/>
    <col customWidth="1" min="14" max="14" width="10.13"/>
    <col customWidth="1" min="15" max="15" width="7.5"/>
    <col customWidth="1" min="16" max="16" width="5.0"/>
    <col customWidth="1" min="17" max="17" width="7.25"/>
    <col customWidth="1" min="18" max="18" width="5.13"/>
    <col customWidth="1" min="19" max="19" width="2.88"/>
    <col customWidth="1" min="20" max="20" width="5.88"/>
    <col customWidth="1" min="21" max="21" width="1.88"/>
    <col customWidth="1" min="22" max="22" width="2.88"/>
    <col customWidth="1" min="23" max="23" width="4.25"/>
    <col customWidth="1" min="24" max="26" width="8.63"/>
  </cols>
  <sheetData>
    <row r="1" ht="12.75" customHeight="1">
      <c r="A1" s="2"/>
      <c r="B1" s="2"/>
      <c r="C1" s="2"/>
      <c r="D1" s="2"/>
      <c r="E1" s="2"/>
      <c r="F1" s="2"/>
      <c r="G1" s="2"/>
      <c r="H1" s="2"/>
      <c r="I1" s="2"/>
      <c r="J1" s="2"/>
      <c r="K1" s="2"/>
      <c r="L1" s="2"/>
      <c r="M1" s="2"/>
      <c r="N1" s="112" t="s">
        <v>207</v>
      </c>
      <c r="O1" s="112">
        <v>4.0</v>
      </c>
      <c r="P1" s="112">
        <v>8.0</v>
      </c>
      <c r="Q1" s="112">
        <v>43.0</v>
      </c>
      <c r="R1" s="2"/>
      <c r="S1" s="2"/>
      <c r="T1" s="2"/>
      <c r="U1" s="112">
        <v>4.0</v>
      </c>
      <c r="V1" s="112">
        <v>8.0</v>
      </c>
      <c r="W1" s="112">
        <v>43.0</v>
      </c>
      <c r="X1" s="2"/>
      <c r="Y1" s="2"/>
      <c r="Z1" s="2"/>
    </row>
    <row r="2" ht="12.75" customHeight="1">
      <c r="A2" s="2"/>
      <c r="B2" s="2"/>
      <c r="C2" s="2"/>
      <c r="D2" s="2" t="s">
        <v>208</v>
      </c>
      <c r="E2" s="2"/>
      <c r="F2" s="2"/>
      <c r="G2" s="2"/>
      <c r="H2" s="2"/>
      <c r="I2" s="2"/>
      <c r="J2" s="2"/>
      <c r="K2" s="2"/>
      <c r="L2" s="2"/>
      <c r="M2" s="2"/>
      <c r="N2" s="112" t="s">
        <v>209</v>
      </c>
      <c r="O2" s="112">
        <v>3.0</v>
      </c>
      <c r="P2" s="112">
        <v>10.0</v>
      </c>
      <c r="Q2" s="112">
        <v>10.0</v>
      </c>
      <c r="R2" s="2"/>
      <c r="S2" s="2"/>
      <c r="T2" s="2"/>
      <c r="U2" s="112">
        <v>3.0</v>
      </c>
      <c r="V2" s="112">
        <v>10.0</v>
      </c>
      <c r="W2" s="112">
        <v>10.0</v>
      </c>
      <c r="X2" s="2"/>
      <c r="Y2" s="2"/>
      <c r="Z2" s="2"/>
    </row>
    <row r="3" ht="12.75" customHeight="1">
      <c r="A3" s="2"/>
      <c r="B3" s="2" t="s">
        <v>210</v>
      </c>
      <c r="C3" s="2">
        <v>70.5</v>
      </c>
      <c r="D3" s="2">
        <f t="shared" ref="D3:D5" si="1">C3*0.97</f>
        <v>68.385</v>
      </c>
      <c r="E3" s="2" t="s">
        <v>211</v>
      </c>
      <c r="F3" s="2">
        <v>68.3</v>
      </c>
      <c r="G3" s="2"/>
      <c r="H3" s="2"/>
      <c r="I3" s="2"/>
      <c r="J3" s="2"/>
      <c r="K3" s="2"/>
      <c r="L3" s="2"/>
      <c r="M3" s="2"/>
      <c r="N3" s="112" t="s">
        <v>212</v>
      </c>
      <c r="O3" s="131">
        <v>3.0</v>
      </c>
      <c r="P3" s="112">
        <v>15.0</v>
      </c>
      <c r="Q3" s="112">
        <v>22.6</v>
      </c>
      <c r="R3" s="2"/>
      <c r="S3" s="2"/>
      <c r="T3" s="2"/>
      <c r="U3" s="131">
        <v>3.0</v>
      </c>
      <c r="V3" s="112">
        <v>15.0</v>
      </c>
      <c r="W3" s="112">
        <v>20.6</v>
      </c>
      <c r="X3" s="2"/>
      <c r="Y3" s="2"/>
      <c r="Z3" s="2"/>
    </row>
    <row r="4" ht="12.75" customHeight="1">
      <c r="A4" s="2"/>
      <c r="B4" s="2" t="s">
        <v>213</v>
      </c>
      <c r="C4" s="2">
        <v>58.0</v>
      </c>
      <c r="D4" s="2">
        <f t="shared" si="1"/>
        <v>56.26</v>
      </c>
      <c r="E4" s="2" t="s">
        <v>214</v>
      </c>
      <c r="F4" s="2">
        <v>51.8</v>
      </c>
      <c r="G4" s="2"/>
      <c r="H4" s="2"/>
      <c r="I4" s="2"/>
      <c r="J4" s="2"/>
      <c r="K4" s="2"/>
      <c r="L4" s="2"/>
      <c r="M4" s="2"/>
      <c r="N4" s="112" t="s">
        <v>215</v>
      </c>
      <c r="O4" s="112">
        <v>3.0</v>
      </c>
      <c r="P4" s="112">
        <v>15.0</v>
      </c>
      <c r="Q4" s="112">
        <v>2.5</v>
      </c>
      <c r="R4" s="2"/>
      <c r="S4" s="2"/>
      <c r="T4" s="2"/>
      <c r="U4" s="112">
        <v>3.0</v>
      </c>
      <c r="V4" s="112">
        <v>15.0</v>
      </c>
      <c r="W4" s="112">
        <v>3.0</v>
      </c>
      <c r="X4" s="2"/>
      <c r="Y4" s="2"/>
      <c r="Z4" s="2"/>
    </row>
    <row r="5" ht="12.75" customHeight="1">
      <c r="A5" s="2"/>
      <c r="B5" s="2" t="s">
        <v>216</v>
      </c>
      <c r="C5" s="2">
        <v>43.0</v>
      </c>
      <c r="D5" s="2">
        <f t="shared" si="1"/>
        <v>41.71</v>
      </c>
      <c r="E5" s="2" t="s">
        <v>217</v>
      </c>
      <c r="F5" s="2">
        <v>36.2</v>
      </c>
      <c r="G5" s="2"/>
      <c r="H5" s="2"/>
      <c r="I5" s="2"/>
      <c r="J5" s="2"/>
      <c r="K5" s="2"/>
      <c r="L5" s="2"/>
      <c r="M5" s="2"/>
      <c r="N5" s="112" t="s">
        <v>218</v>
      </c>
      <c r="O5" s="2"/>
      <c r="P5" s="2"/>
      <c r="Q5" s="2"/>
      <c r="R5" s="112">
        <v>6.0</v>
      </c>
      <c r="S5" s="112">
        <v>4.0</v>
      </c>
      <c r="T5" s="112">
        <v>56.5</v>
      </c>
      <c r="U5" s="118"/>
      <c r="V5" s="2"/>
      <c r="W5" s="2"/>
      <c r="X5" s="2"/>
      <c r="Y5" s="2"/>
      <c r="Z5" s="2"/>
    </row>
    <row r="6" ht="12.75" customHeight="1">
      <c r="A6" s="2"/>
      <c r="B6" s="2"/>
      <c r="C6" s="2"/>
      <c r="D6" s="2"/>
      <c r="E6" s="2"/>
      <c r="F6" s="2"/>
      <c r="G6" s="2"/>
      <c r="H6" s="2"/>
      <c r="I6" s="2"/>
      <c r="J6" s="2"/>
      <c r="K6" s="2"/>
      <c r="L6" s="2"/>
      <c r="M6" s="2"/>
      <c r="N6" s="112" t="s">
        <v>219</v>
      </c>
      <c r="O6" s="2"/>
      <c r="P6" s="2"/>
      <c r="Q6" s="2"/>
      <c r="R6" s="112">
        <v>4.0</v>
      </c>
      <c r="S6" s="112">
        <v>8.0</v>
      </c>
      <c r="T6" s="112">
        <v>31.0</v>
      </c>
      <c r="U6" s="118"/>
      <c r="V6" s="2"/>
      <c r="W6" s="2"/>
      <c r="X6" s="2"/>
      <c r="Y6" s="2"/>
      <c r="Z6" s="2"/>
    </row>
    <row r="7" ht="12.75" customHeight="1">
      <c r="A7" s="2"/>
      <c r="B7" s="2"/>
      <c r="C7" s="2"/>
      <c r="D7" s="2"/>
      <c r="E7" s="2"/>
      <c r="F7" s="2"/>
      <c r="G7" s="2"/>
      <c r="H7" s="2"/>
      <c r="I7" s="2"/>
      <c r="J7" s="2"/>
      <c r="K7" s="2"/>
      <c r="L7" s="2"/>
      <c r="M7" s="2"/>
      <c r="N7" s="112" t="s">
        <v>220</v>
      </c>
      <c r="O7" s="2"/>
      <c r="P7" s="2"/>
      <c r="Q7" s="2"/>
      <c r="R7" s="112">
        <v>3.0</v>
      </c>
      <c r="S7" s="112">
        <v>5.0</v>
      </c>
      <c r="T7" s="112" t="s">
        <v>221</v>
      </c>
      <c r="U7" s="118"/>
      <c r="V7" s="2"/>
      <c r="W7" s="2"/>
      <c r="X7" s="2"/>
      <c r="Y7" s="2"/>
      <c r="Z7" s="2"/>
    </row>
    <row r="8" ht="12.75" customHeight="1">
      <c r="A8" s="2"/>
      <c r="B8" s="2"/>
      <c r="C8" s="2" t="s">
        <v>222</v>
      </c>
      <c r="D8" s="118" t="s">
        <v>223</v>
      </c>
      <c r="E8" s="2" t="s">
        <v>224</v>
      </c>
      <c r="F8" s="119" t="s">
        <v>225</v>
      </c>
      <c r="G8" s="115" t="s">
        <v>226</v>
      </c>
      <c r="H8" s="115" t="s">
        <v>227</v>
      </c>
      <c r="I8" s="115" t="s">
        <v>228</v>
      </c>
      <c r="J8" s="115" t="s">
        <v>229</v>
      </c>
      <c r="K8" s="115" t="s">
        <v>230</v>
      </c>
      <c r="L8" s="2"/>
      <c r="M8" s="2"/>
      <c r="N8" s="112" t="s">
        <v>231</v>
      </c>
      <c r="O8" s="2"/>
      <c r="P8" s="2"/>
      <c r="Q8" s="2"/>
      <c r="R8" s="112">
        <v>3.0</v>
      </c>
      <c r="S8" s="112">
        <v>10.0</v>
      </c>
      <c r="T8" s="112">
        <v>12.0</v>
      </c>
      <c r="U8" s="118"/>
      <c r="V8" s="2"/>
      <c r="W8" s="2"/>
      <c r="X8" s="2"/>
      <c r="Y8" s="2"/>
      <c r="Z8" s="2"/>
    </row>
    <row r="9" ht="12.75" customHeight="1">
      <c r="A9" s="2"/>
      <c r="B9" s="112" t="s">
        <v>218</v>
      </c>
      <c r="C9" s="113">
        <v>56.5</v>
      </c>
      <c r="D9" s="114">
        <v>56.5</v>
      </c>
      <c r="E9" s="113">
        <v>56.5</v>
      </c>
      <c r="F9" s="115">
        <v>58.0</v>
      </c>
      <c r="G9" s="116">
        <v>58.0</v>
      </c>
      <c r="H9" s="115">
        <v>58.0</v>
      </c>
      <c r="I9" s="114">
        <v>60.0</v>
      </c>
      <c r="J9" s="113">
        <v>58.0</v>
      </c>
      <c r="K9" s="113">
        <v>60.0</v>
      </c>
      <c r="L9" s="2"/>
      <c r="M9" s="2"/>
      <c r="N9" s="112" t="s">
        <v>212</v>
      </c>
      <c r="O9" s="2"/>
      <c r="P9" s="2"/>
      <c r="Q9" s="2"/>
      <c r="R9" s="112">
        <v>3.0</v>
      </c>
      <c r="S9" s="112">
        <v>15.0</v>
      </c>
      <c r="T9" s="112">
        <v>20.6</v>
      </c>
      <c r="U9" s="118"/>
      <c r="V9" s="2"/>
      <c r="W9" s="2"/>
      <c r="X9" s="2"/>
      <c r="Y9" s="2"/>
      <c r="Z9" s="2"/>
    </row>
    <row r="10" ht="12.75" customHeight="1">
      <c r="A10" s="2"/>
      <c r="B10" s="118"/>
      <c r="C10" s="119">
        <v>3.0</v>
      </c>
      <c r="D10" s="120">
        <v>4.0</v>
      </c>
      <c r="E10" s="119">
        <v>3.0</v>
      </c>
      <c r="F10" s="119">
        <v>5.0</v>
      </c>
      <c r="G10" s="120">
        <v>3.0</v>
      </c>
      <c r="H10" s="119">
        <v>6.0</v>
      </c>
      <c r="I10" s="120">
        <v>3.0</v>
      </c>
      <c r="J10" s="119">
        <v>6.0</v>
      </c>
      <c r="K10" s="119">
        <v>3.0</v>
      </c>
      <c r="L10" s="2"/>
      <c r="M10" s="2"/>
      <c r="N10" s="2"/>
      <c r="O10" s="2"/>
      <c r="P10" s="2"/>
      <c r="Q10" s="2"/>
      <c r="R10" s="2"/>
      <c r="S10" s="2"/>
      <c r="T10" s="2"/>
      <c r="U10" s="2"/>
      <c r="V10" s="2"/>
      <c r="W10" s="2"/>
      <c r="X10" s="2"/>
      <c r="Y10" s="2"/>
      <c r="Z10" s="2"/>
    </row>
    <row r="11" ht="12.75" customHeight="1">
      <c r="A11" s="2"/>
      <c r="B11" s="118"/>
      <c r="C11" s="113">
        <v>56.5</v>
      </c>
      <c r="D11" s="114">
        <v>56.5</v>
      </c>
      <c r="E11" s="113">
        <v>56.5</v>
      </c>
      <c r="F11" s="119">
        <v>57.5</v>
      </c>
      <c r="G11" s="116">
        <v>58.0</v>
      </c>
      <c r="H11" s="119">
        <v>57.5</v>
      </c>
      <c r="I11" s="120">
        <v>60.0</v>
      </c>
      <c r="J11" s="113">
        <v>58.0</v>
      </c>
      <c r="K11" s="113">
        <v>60.0</v>
      </c>
      <c r="L11" s="2"/>
      <c r="M11" s="2"/>
      <c r="N11" s="5"/>
      <c r="O11" s="5">
        <v>45623.0</v>
      </c>
      <c r="P11" s="5">
        <v>45625.0</v>
      </c>
      <c r="Q11" s="5">
        <v>45627.0</v>
      </c>
      <c r="R11" s="5">
        <v>45629.0</v>
      </c>
      <c r="S11" s="5"/>
      <c r="T11" s="5"/>
      <c r="U11" s="5"/>
      <c r="V11" s="5"/>
      <c r="W11" s="5"/>
      <c r="X11" s="2"/>
      <c r="Y11" s="2"/>
      <c r="Z11" s="2"/>
    </row>
    <row r="12" ht="12.75" customHeight="1">
      <c r="A12" s="2"/>
      <c r="B12" s="118"/>
      <c r="C12" s="119">
        <v>3.0</v>
      </c>
      <c r="D12" s="120">
        <v>4.0</v>
      </c>
      <c r="E12" s="119">
        <v>3.0</v>
      </c>
      <c r="F12" s="119">
        <v>5.0</v>
      </c>
      <c r="G12" s="120">
        <v>3.0</v>
      </c>
      <c r="H12" s="119">
        <v>6.0</v>
      </c>
      <c r="I12" s="120">
        <v>3.0</v>
      </c>
      <c r="J12" s="119">
        <v>6.0</v>
      </c>
      <c r="K12" s="119">
        <v>3.0</v>
      </c>
      <c r="L12" s="2"/>
      <c r="M12" s="2"/>
      <c r="N12" s="112" t="s">
        <v>218</v>
      </c>
      <c r="O12" s="2">
        <v>61.3</v>
      </c>
      <c r="P12" s="2">
        <v>63.3</v>
      </c>
      <c r="Q12" s="2">
        <v>61.3</v>
      </c>
      <c r="R12" s="2">
        <v>65.5</v>
      </c>
      <c r="S12" s="2"/>
      <c r="T12" s="2"/>
      <c r="U12" s="2"/>
      <c r="V12" s="2"/>
      <c r="W12" s="2"/>
      <c r="X12" s="2"/>
      <c r="Y12" s="2"/>
      <c r="Z12" s="2"/>
    </row>
    <row r="13" ht="12.75" customHeight="1">
      <c r="A13" s="2"/>
      <c r="B13" s="118"/>
      <c r="C13" s="113">
        <v>56.5</v>
      </c>
      <c r="D13" s="114">
        <v>56.5</v>
      </c>
      <c r="E13" s="113">
        <v>56.5</v>
      </c>
      <c r="F13" s="119">
        <v>57.0</v>
      </c>
      <c r="G13" s="116">
        <v>58.0</v>
      </c>
      <c r="H13" s="119">
        <v>57.0</v>
      </c>
      <c r="I13" s="120">
        <v>60.0</v>
      </c>
      <c r="J13" s="113">
        <v>58.0</v>
      </c>
      <c r="K13" s="113">
        <v>60.0</v>
      </c>
      <c r="L13" s="2"/>
      <c r="M13" s="2"/>
      <c r="N13" s="112" t="s">
        <v>207</v>
      </c>
      <c r="O13" s="2">
        <v>53.2</v>
      </c>
      <c r="P13" s="2"/>
      <c r="Q13" s="2">
        <v>53.2</v>
      </c>
      <c r="R13" s="2">
        <v>55.0</v>
      </c>
      <c r="S13" s="2"/>
      <c r="T13" s="2"/>
      <c r="U13" s="2"/>
      <c r="V13" s="2"/>
      <c r="W13" s="2"/>
      <c r="X13" s="2"/>
      <c r="Y13" s="2"/>
      <c r="Z13" s="2"/>
    </row>
    <row r="14" ht="12.75" customHeight="1">
      <c r="A14" s="2"/>
      <c r="B14" s="118"/>
      <c r="C14" s="119">
        <v>3.0</v>
      </c>
      <c r="D14" s="120">
        <v>4.0</v>
      </c>
      <c r="E14" s="119">
        <v>3.0</v>
      </c>
      <c r="F14" s="119">
        <v>5.0</v>
      </c>
      <c r="G14" s="120">
        <v>3.0</v>
      </c>
      <c r="H14" s="119">
        <v>6.0</v>
      </c>
      <c r="I14" s="120">
        <v>3.0</v>
      </c>
      <c r="J14" s="119">
        <v>6.0</v>
      </c>
      <c r="K14" s="119">
        <v>3.0</v>
      </c>
      <c r="L14" s="2"/>
      <c r="M14" s="2"/>
      <c r="N14" s="112" t="s">
        <v>219</v>
      </c>
      <c r="O14" s="118"/>
      <c r="P14" s="2">
        <v>38.3</v>
      </c>
      <c r="Q14" s="2"/>
      <c r="R14" s="2"/>
      <c r="S14" s="2"/>
      <c r="T14" s="2"/>
      <c r="U14" s="2"/>
      <c r="V14" s="2"/>
      <c r="W14" s="2"/>
      <c r="X14" s="2"/>
      <c r="Y14" s="2"/>
      <c r="Z14" s="2"/>
    </row>
    <row r="15" ht="12.75" customHeight="1">
      <c r="A15" s="2"/>
      <c r="B15" s="118"/>
      <c r="C15" s="113">
        <v>56.5</v>
      </c>
      <c r="D15" s="114">
        <v>56.5</v>
      </c>
      <c r="E15" s="113">
        <v>56.5</v>
      </c>
      <c r="F15" s="119">
        <v>56.5</v>
      </c>
      <c r="G15" s="116">
        <v>58.0</v>
      </c>
      <c r="H15" s="119">
        <v>56.5</v>
      </c>
      <c r="I15" s="120">
        <v>60.0</v>
      </c>
      <c r="J15" s="113">
        <v>58.0</v>
      </c>
      <c r="K15" s="113">
        <v>60.0</v>
      </c>
      <c r="L15" s="2"/>
      <c r="M15" s="2"/>
      <c r="N15" s="112" t="s">
        <v>232</v>
      </c>
      <c r="O15" s="118"/>
      <c r="P15" s="2">
        <v>59.8</v>
      </c>
      <c r="Q15" s="2"/>
      <c r="R15" s="2"/>
      <c r="S15" s="2"/>
      <c r="T15" s="2"/>
      <c r="U15" s="2"/>
      <c r="V15" s="2"/>
      <c r="W15" s="2"/>
      <c r="X15" s="2"/>
      <c r="Y15" s="2"/>
      <c r="Z15" s="2"/>
    </row>
    <row r="16" ht="12.75" customHeight="1">
      <c r="A16" s="2"/>
      <c r="B16" s="118"/>
      <c r="C16" s="119">
        <v>3.0</v>
      </c>
      <c r="D16" s="120">
        <v>4.0</v>
      </c>
      <c r="E16" s="119">
        <v>3.0</v>
      </c>
      <c r="F16" s="119">
        <v>5.0</v>
      </c>
      <c r="G16" s="120">
        <v>3.0</v>
      </c>
      <c r="H16" s="119">
        <v>6.0</v>
      </c>
      <c r="I16" s="120">
        <v>3.0</v>
      </c>
      <c r="J16" s="119">
        <v>6.0</v>
      </c>
      <c r="K16" s="119">
        <v>3.0</v>
      </c>
      <c r="L16" s="2"/>
      <c r="M16" s="2"/>
      <c r="N16" s="112" t="s">
        <v>231</v>
      </c>
      <c r="O16" s="118"/>
      <c r="P16" s="2">
        <v>15.6</v>
      </c>
      <c r="Q16" s="2"/>
      <c r="R16" s="2"/>
      <c r="S16" s="2"/>
      <c r="T16" s="2"/>
      <c r="U16" s="2"/>
      <c r="V16" s="2"/>
      <c r="W16" s="2"/>
      <c r="X16" s="2"/>
      <c r="Y16" s="2"/>
      <c r="Z16" s="2"/>
    </row>
    <row r="17" ht="12.75" customHeight="1">
      <c r="A17" s="2"/>
      <c r="B17" s="118"/>
      <c r="C17" s="113">
        <v>56.5</v>
      </c>
      <c r="D17" s="114">
        <v>56.5</v>
      </c>
      <c r="E17" s="113">
        <v>56.5</v>
      </c>
      <c r="F17" s="119">
        <v>56.0</v>
      </c>
      <c r="G17" s="116">
        <v>58.0</v>
      </c>
      <c r="H17" s="119">
        <v>56.0</v>
      </c>
      <c r="I17" s="120">
        <v>60.0</v>
      </c>
      <c r="J17" s="113">
        <v>58.0</v>
      </c>
      <c r="K17" s="113">
        <v>60.0</v>
      </c>
      <c r="L17" s="2"/>
      <c r="M17" s="2"/>
      <c r="N17" s="112" t="s">
        <v>209</v>
      </c>
      <c r="O17" s="2">
        <v>13.0</v>
      </c>
      <c r="P17" s="2"/>
      <c r="Q17" s="2">
        <v>13.0</v>
      </c>
      <c r="R17" s="2"/>
      <c r="S17" s="2"/>
      <c r="T17" s="2"/>
      <c r="U17" s="2"/>
      <c r="V17" s="2"/>
      <c r="W17" s="2"/>
      <c r="X17" s="2"/>
      <c r="Y17" s="2"/>
      <c r="Z17" s="2"/>
    </row>
    <row r="18" ht="12.75" customHeight="1">
      <c r="A18" s="2"/>
      <c r="B18" s="118"/>
      <c r="C18" s="119">
        <v>3.0</v>
      </c>
      <c r="D18" s="120">
        <v>4.0</v>
      </c>
      <c r="E18" s="119">
        <v>3.0</v>
      </c>
      <c r="F18" s="119">
        <v>5.0</v>
      </c>
      <c r="G18" s="120">
        <v>3.0</v>
      </c>
      <c r="H18" s="119">
        <v>6.0</v>
      </c>
      <c r="I18" s="120">
        <v>3.0</v>
      </c>
      <c r="J18" s="119">
        <v>6.0</v>
      </c>
      <c r="K18" s="119">
        <v>3.0</v>
      </c>
      <c r="L18" s="2"/>
      <c r="M18" s="2"/>
      <c r="N18" s="112" t="s">
        <v>212</v>
      </c>
      <c r="O18" s="2">
        <v>31.8</v>
      </c>
      <c r="P18" s="2">
        <v>28.9</v>
      </c>
      <c r="Q18" s="2">
        <v>28.9</v>
      </c>
      <c r="R18" s="2"/>
      <c r="S18" s="2"/>
      <c r="T18" s="2"/>
      <c r="U18" s="2"/>
      <c r="V18" s="2"/>
      <c r="W18" s="2"/>
      <c r="X18" s="2"/>
      <c r="Y18" s="2"/>
      <c r="Z18" s="2"/>
    </row>
    <row r="19" ht="12.75" customHeight="1">
      <c r="A19" s="2"/>
      <c r="B19" s="118"/>
      <c r="C19" s="113">
        <v>56.5</v>
      </c>
      <c r="D19" s="114">
        <v>56.5</v>
      </c>
      <c r="E19" s="113">
        <v>56.5</v>
      </c>
      <c r="F19" s="119">
        <v>55.5</v>
      </c>
      <c r="G19" s="116">
        <v>58.0</v>
      </c>
      <c r="H19" s="119">
        <v>55.5</v>
      </c>
      <c r="I19" s="120">
        <v>60.0</v>
      </c>
      <c r="J19" s="113">
        <v>58.0</v>
      </c>
      <c r="K19" s="113">
        <v>60.0</v>
      </c>
      <c r="L19" s="2"/>
      <c r="M19" s="2"/>
      <c r="N19" s="112" t="s">
        <v>215</v>
      </c>
      <c r="O19" s="2">
        <v>3.5</v>
      </c>
      <c r="P19" s="2"/>
      <c r="Q19" s="2">
        <v>4.2</v>
      </c>
      <c r="R19" s="2"/>
      <c r="S19" s="2"/>
      <c r="T19" s="2"/>
      <c r="U19" s="2"/>
      <c r="V19" s="2"/>
      <c r="W19" s="2"/>
      <c r="X19" s="2"/>
      <c r="Y19" s="2"/>
      <c r="Z19" s="2"/>
    </row>
    <row r="20" ht="12.75" customHeight="1">
      <c r="A20" s="2"/>
      <c r="B20" s="118"/>
      <c r="C20" s="119">
        <v>3.0</v>
      </c>
      <c r="D20" s="120">
        <v>4.0</v>
      </c>
      <c r="E20" s="119">
        <v>3.0</v>
      </c>
      <c r="F20" s="119">
        <v>5.0</v>
      </c>
      <c r="G20" s="120">
        <v>3.0</v>
      </c>
      <c r="H20" s="119">
        <v>6.0</v>
      </c>
      <c r="I20" s="120">
        <v>3.0</v>
      </c>
      <c r="J20" s="119">
        <v>6.0</v>
      </c>
      <c r="K20" s="119">
        <v>3.0</v>
      </c>
      <c r="L20" s="2"/>
      <c r="M20" s="2"/>
      <c r="N20" s="118"/>
      <c r="O20" s="118"/>
      <c r="P20" s="118"/>
      <c r="Q20" s="118"/>
      <c r="R20" s="118"/>
      <c r="S20" s="2"/>
      <c r="T20" s="2"/>
      <c r="U20" s="2"/>
      <c r="V20" s="2"/>
      <c r="W20" s="2"/>
      <c r="X20" s="2"/>
      <c r="Y20" s="2"/>
      <c r="Z20" s="2"/>
    </row>
    <row r="21" ht="12.75" customHeight="1">
      <c r="A21" s="5"/>
      <c r="B21" s="119" t="s">
        <v>233</v>
      </c>
      <c r="C21" s="119">
        <v>43.0</v>
      </c>
      <c r="D21" s="118"/>
      <c r="E21" s="119">
        <v>43.0</v>
      </c>
      <c r="F21" s="119">
        <v>44.5</v>
      </c>
      <c r="G21" s="118"/>
      <c r="H21" s="120">
        <v>45.0</v>
      </c>
      <c r="I21" s="120">
        <v>47.0</v>
      </c>
      <c r="J21" s="118"/>
      <c r="K21" s="118"/>
      <c r="L21" s="5"/>
      <c r="M21" s="5"/>
      <c r="N21" s="5"/>
      <c r="O21" s="5"/>
      <c r="P21" s="5"/>
      <c r="Q21" s="5"/>
      <c r="R21" s="5"/>
      <c r="S21" s="5"/>
      <c r="T21" s="5"/>
      <c r="U21" s="5"/>
      <c r="V21" s="5"/>
      <c r="W21" s="5"/>
      <c r="X21" s="5"/>
      <c r="Y21" s="5"/>
      <c r="Z21" s="5"/>
    </row>
    <row r="22" ht="12.75" customHeight="1">
      <c r="A22" s="2"/>
      <c r="B22" s="118"/>
      <c r="C22" s="119">
        <v>8.0</v>
      </c>
      <c r="D22" s="118"/>
      <c r="E22" s="119">
        <v>8.0</v>
      </c>
      <c r="F22" s="119">
        <v>8.0</v>
      </c>
      <c r="G22" s="118"/>
      <c r="H22" s="120">
        <v>8.0</v>
      </c>
      <c r="I22" s="120">
        <v>6.0</v>
      </c>
      <c r="J22" s="118"/>
      <c r="K22" s="118"/>
      <c r="L22" s="2"/>
      <c r="M22" s="2"/>
      <c r="N22" s="2"/>
      <c r="O22" s="2"/>
      <c r="P22" s="2"/>
      <c r="Q22" s="2"/>
      <c r="R22" s="2"/>
      <c r="S22" s="2"/>
      <c r="T22" s="2"/>
      <c r="U22" s="2"/>
      <c r="V22" s="2"/>
      <c r="W22" s="2"/>
      <c r="X22" s="2"/>
      <c r="Y22" s="2"/>
      <c r="Z22" s="2"/>
    </row>
    <row r="23" ht="12.75" customHeight="1">
      <c r="A23" s="2"/>
      <c r="B23" s="118"/>
      <c r="C23" s="119">
        <v>43.0</v>
      </c>
      <c r="D23" s="118"/>
      <c r="E23" s="119">
        <v>43.0</v>
      </c>
      <c r="F23" s="119">
        <v>44.5</v>
      </c>
      <c r="G23" s="118"/>
      <c r="H23" s="120">
        <v>45.0</v>
      </c>
      <c r="I23" s="120">
        <v>47.0</v>
      </c>
      <c r="J23" s="118"/>
      <c r="K23" s="118"/>
      <c r="L23" s="2"/>
      <c r="M23" s="2"/>
      <c r="N23" s="2"/>
      <c r="O23" s="2"/>
      <c r="P23" s="2"/>
      <c r="Q23" s="2"/>
      <c r="R23" s="2"/>
      <c r="S23" s="2"/>
      <c r="T23" s="2"/>
      <c r="U23" s="2"/>
      <c r="V23" s="2"/>
      <c r="W23" s="2"/>
      <c r="X23" s="2"/>
      <c r="Y23" s="2"/>
      <c r="Z23" s="2"/>
    </row>
    <row r="24" ht="12.75" customHeight="1">
      <c r="A24" s="2"/>
      <c r="B24" s="118"/>
      <c r="C24" s="119">
        <v>8.0</v>
      </c>
      <c r="D24" s="118"/>
      <c r="E24" s="119">
        <v>8.0</v>
      </c>
      <c r="F24" s="119">
        <v>8.0</v>
      </c>
      <c r="G24" s="118"/>
      <c r="H24" s="120">
        <v>8.0</v>
      </c>
      <c r="I24" s="120">
        <v>6.0</v>
      </c>
      <c r="J24" s="118"/>
      <c r="K24" s="118"/>
      <c r="L24" s="2"/>
      <c r="M24" s="2"/>
      <c r="N24" s="2"/>
      <c r="O24" s="2"/>
      <c r="P24" s="2"/>
      <c r="Q24" s="2"/>
      <c r="R24" s="2"/>
      <c r="S24" s="2"/>
      <c r="T24" s="2"/>
      <c r="U24" s="2"/>
      <c r="V24" s="2"/>
      <c r="W24" s="2"/>
      <c r="X24" s="2"/>
      <c r="Y24" s="2"/>
      <c r="Z24" s="2"/>
    </row>
    <row r="25" ht="12.75" customHeight="1">
      <c r="A25" s="2"/>
      <c r="B25" s="118"/>
      <c r="C25" s="119">
        <v>43.0</v>
      </c>
      <c r="D25" s="118"/>
      <c r="E25" s="119">
        <v>43.0</v>
      </c>
      <c r="F25" s="119">
        <v>44.5</v>
      </c>
      <c r="G25" s="118"/>
      <c r="H25" s="120">
        <v>45.0</v>
      </c>
      <c r="I25" s="120">
        <v>47.0</v>
      </c>
      <c r="J25" s="118"/>
      <c r="K25" s="118"/>
      <c r="L25" s="2"/>
      <c r="M25" s="2"/>
      <c r="N25" s="2"/>
      <c r="O25" s="2"/>
      <c r="P25" s="2"/>
      <c r="Q25" s="2"/>
      <c r="R25" s="2"/>
      <c r="S25" s="2"/>
      <c r="T25" s="2"/>
      <c r="U25" s="2"/>
      <c r="V25" s="2"/>
      <c r="W25" s="2"/>
      <c r="X25" s="2"/>
      <c r="Y25" s="2"/>
      <c r="Z25" s="2"/>
    </row>
    <row r="26" ht="12.75" customHeight="1">
      <c r="A26" s="2"/>
      <c r="B26" s="118"/>
      <c r="C26" s="119">
        <v>8.0</v>
      </c>
      <c r="D26" s="118"/>
      <c r="E26" s="119">
        <v>8.0</v>
      </c>
      <c r="F26" s="119">
        <v>8.0</v>
      </c>
      <c r="G26" s="118"/>
      <c r="H26" s="120">
        <v>8.0</v>
      </c>
      <c r="I26" s="120">
        <v>6.0</v>
      </c>
      <c r="J26" s="118"/>
      <c r="K26" s="118"/>
      <c r="L26" s="2"/>
      <c r="M26" s="2"/>
      <c r="N26" s="2"/>
      <c r="O26" s="2"/>
      <c r="P26" s="2"/>
      <c r="Q26" s="2"/>
      <c r="R26" s="2"/>
      <c r="S26" s="2"/>
      <c r="T26" s="2"/>
      <c r="U26" s="2"/>
      <c r="V26" s="2"/>
      <c r="W26" s="2"/>
      <c r="X26" s="2"/>
      <c r="Y26" s="2"/>
      <c r="Z26" s="2"/>
    </row>
    <row r="27" ht="12.75" customHeight="1">
      <c r="A27" s="2"/>
      <c r="B27" s="118"/>
      <c r="C27" s="119">
        <v>43.0</v>
      </c>
      <c r="D27" s="118"/>
      <c r="E27" s="119">
        <v>43.0</v>
      </c>
      <c r="F27" s="119">
        <v>44.5</v>
      </c>
      <c r="G27" s="118"/>
      <c r="H27" s="120">
        <v>45.0</v>
      </c>
      <c r="I27" s="120">
        <v>47.0</v>
      </c>
      <c r="J27" s="118"/>
      <c r="K27" s="118"/>
      <c r="L27" s="2"/>
      <c r="M27" s="2"/>
      <c r="N27" s="2"/>
      <c r="O27" s="2"/>
      <c r="P27" s="2"/>
      <c r="Q27" s="2"/>
      <c r="R27" s="2"/>
      <c r="S27" s="2"/>
      <c r="T27" s="2"/>
      <c r="U27" s="2"/>
      <c r="V27" s="2"/>
      <c r="W27" s="2"/>
      <c r="X27" s="2"/>
      <c r="Y27" s="2"/>
      <c r="Z27" s="2"/>
    </row>
    <row r="28" ht="12.75" customHeight="1">
      <c r="A28" s="2"/>
      <c r="B28" s="118"/>
      <c r="C28" s="119">
        <v>8.0</v>
      </c>
      <c r="D28" s="118"/>
      <c r="E28" s="119">
        <v>8.0</v>
      </c>
      <c r="F28" s="119">
        <v>8.0</v>
      </c>
      <c r="G28" s="118"/>
      <c r="H28" s="120">
        <v>8.0</v>
      </c>
      <c r="I28" s="120">
        <v>6.0</v>
      </c>
      <c r="J28" s="118"/>
      <c r="K28" s="118"/>
      <c r="L28" s="2"/>
      <c r="M28" s="2"/>
      <c r="N28" s="2"/>
      <c r="O28" s="2"/>
      <c r="P28" s="2"/>
      <c r="Q28" s="2"/>
      <c r="R28" s="2"/>
      <c r="S28" s="2"/>
      <c r="T28" s="2"/>
      <c r="U28" s="2"/>
      <c r="V28" s="2"/>
      <c r="W28" s="2"/>
      <c r="X28" s="2"/>
      <c r="Y28" s="2"/>
      <c r="Z28" s="2"/>
    </row>
    <row r="29" ht="12.75" customHeight="1">
      <c r="A29" s="2"/>
      <c r="B29" s="119" t="s">
        <v>234</v>
      </c>
      <c r="C29" s="118"/>
      <c r="D29" s="119">
        <v>31.0</v>
      </c>
      <c r="E29" s="118"/>
      <c r="F29" s="118"/>
      <c r="G29" s="119">
        <v>33.0</v>
      </c>
      <c r="H29" s="118"/>
      <c r="I29" s="118"/>
      <c r="J29" s="119">
        <v>34.5</v>
      </c>
      <c r="K29" s="118"/>
      <c r="L29" s="2"/>
      <c r="M29" s="2"/>
      <c r="N29" s="2"/>
      <c r="O29" s="2"/>
      <c r="P29" s="2"/>
      <c r="Q29" s="2"/>
      <c r="R29" s="2"/>
      <c r="S29" s="2"/>
      <c r="T29" s="2"/>
      <c r="U29" s="2"/>
      <c r="V29" s="2"/>
      <c r="W29" s="2"/>
      <c r="X29" s="2"/>
      <c r="Y29" s="2"/>
      <c r="Z29" s="2"/>
    </row>
    <row r="30" ht="12.75" customHeight="1">
      <c r="A30" s="2"/>
      <c r="B30" s="118"/>
      <c r="C30" s="118"/>
      <c r="D30" s="119">
        <v>8.0</v>
      </c>
      <c r="E30" s="118"/>
      <c r="F30" s="118"/>
      <c r="G30" s="119">
        <v>8.0</v>
      </c>
      <c r="H30" s="118"/>
      <c r="I30" s="118"/>
      <c r="J30" s="119">
        <v>6.0</v>
      </c>
      <c r="K30" s="118"/>
      <c r="L30" s="2"/>
      <c r="M30" s="2"/>
      <c r="N30" s="2"/>
      <c r="O30" s="2"/>
      <c r="P30" s="2"/>
      <c r="Q30" s="2"/>
      <c r="R30" s="2"/>
      <c r="S30" s="2"/>
      <c r="T30" s="2"/>
      <c r="U30" s="2"/>
      <c r="V30" s="2"/>
      <c r="W30" s="2"/>
      <c r="X30" s="2"/>
      <c r="Y30" s="2"/>
      <c r="Z30" s="2"/>
    </row>
    <row r="31" ht="12.75" customHeight="1">
      <c r="A31" s="2"/>
      <c r="B31" s="118"/>
      <c r="C31" s="118"/>
      <c r="D31" s="119">
        <v>31.0</v>
      </c>
      <c r="E31" s="118"/>
      <c r="F31" s="118"/>
      <c r="G31" s="119">
        <v>32.5</v>
      </c>
      <c r="H31" s="118"/>
      <c r="I31" s="118"/>
      <c r="J31" s="119">
        <v>34.5</v>
      </c>
      <c r="K31" s="118"/>
      <c r="L31" s="2"/>
      <c r="M31" s="2"/>
      <c r="N31" s="2"/>
      <c r="O31" s="2"/>
      <c r="P31" s="2"/>
      <c r="Q31" s="2"/>
      <c r="R31" s="2"/>
      <c r="S31" s="2"/>
      <c r="T31" s="2"/>
      <c r="U31" s="2"/>
      <c r="V31" s="2"/>
      <c r="W31" s="2"/>
      <c r="X31" s="2"/>
      <c r="Y31" s="2"/>
      <c r="Z31" s="2"/>
    </row>
    <row r="32" ht="12.75" customHeight="1">
      <c r="A32" s="2"/>
      <c r="B32" s="118"/>
      <c r="C32" s="118"/>
      <c r="D32" s="119">
        <v>8.0</v>
      </c>
      <c r="E32" s="118"/>
      <c r="F32" s="118"/>
      <c r="G32" s="119">
        <v>8.0</v>
      </c>
      <c r="H32" s="118"/>
      <c r="I32" s="118"/>
      <c r="J32" s="119">
        <v>6.0</v>
      </c>
      <c r="K32" s="118"/>
      <c r="L32" s="118"/>
      <c r="M32" s="2"/>
      <c r="N32" s="118"/>
      <c r="O32" s="118"/>
      <c r="P32" s="118"/>
      <c r="Q32" s="118"/>
      <c r="R32" s="118"/>
      <c r="S32" s="2"/>
      <c r="T32" s="2"/>
      <c r="U32" s="2"/>
      <c r="V32" s="2"/>
      <c r="W32" s="2"/>
      <c r="X32" s="2"/>
      <c r="Y32" s="2"/>
      <c r="Z32" s="2"/>
    </row>
    <row r="33" ht="12.75" customHeight="1">
      <c r="A33" s="2"/>
      <c r="B33" s="118"/>
      <c r="C33" s="118"/>
      <c r="D33" s="119">
        <v>31.0</v>
      </c>
      <c r="E33" s="118"/>
      <c r="F33" s="118"/>
      <c r="G33" s="119">
        <v>32.0</v>
      </c>
      <c r="H33" s="118"/>
      <c r="I33" s="118"/>
      <c r="J33" s="119">
        <v>34.5</v>
      </c>
      <c r="K33" s="118"/>
      <c r="L33" s="118"/>
      <c r="M33" s="2"/>
      <c r="N33" s="118"/>
      <c r="O33" s="118"/>
      <c r="P33" s="118"/>
      <c r="Q33" s="118"/>
      <c r="R33" s="118"/>
      <c r="S33" s="2"/>
      <c r="T33" s="2"/>
      <c r="U33" s="2"/>
      <c r="V33" s="2"/>
      <c r="W33" s="2"/>
      <c r="X33" s="2"/>
      <c r="Y33" s="2"/>
      <c r="Z33" s="2"/>
    </row>
    <row r="34" ht="12.75" customHeight="1">
      <c r="A34" s="2"/>
      <c r="B34" s="118"/>
      <c r="C34" s="118"/>
      <c r="D34" s="119">
        <v>8.0</v>
      </c>
      <c r="E34" s="118"/>
      <c r="F34" s="118"/>
      <c r="G34" s="119">
        <v>8.0</v>
      </c>
      <c r="H34" s="118"/>
      <c r="I34" s="118"/>
      <c r="J34" s="119">
        <v>6.0</v>
      </c>
      <c r="K34" s="118"/>
      <c r="L34" s="118"/>
      <c r="M34" s="2"/>
      <c r="N34" s="118"/>
      <c r="O34" s="118"/>
      <c r="P34" s="118"/>
      <c r="Q34" s="118"/>
      <c r="R34" s="118"/>
      <c r="S34" s="2"/>
      <c r="T34" s="2"/>
      <c r="U34" s="2"/>
      <c r="V34" s="2"/>
      <c r="W34" s="2"/>
      <c r="X34" s="2"/>
      <c r="Y34" s="2"/>
      <c r="Z34" s="2"/>
    </row>
    <row r="35" ht="12.75" customHeight="1">
      <c r="A35" s="2"/>
      <c r="B35" s="2"/>
      <c r="C35" s="2"/>
      <c r="D35" s="119">
        <v>31.0</v>
      </c>
      <c r="E35" s="118"/>
      <c r="F35" s="2"/>
      <c r="G35" s="119">
        <v>31.5</v>
      </c>
      <c r="H35" s="2"/>
      <c r="I35" s="2"/>
      <c r="J35" s="119">
        <v>34.5</v>
      </c>
      <c r="K35" s="118"/>
      <c r="L35" s="118"/>
      <c r="M35" s="2"/>
      <c r="N35" s="118"/>
      <c r="O35" s="118"/>
      <c r="P35" s="118"/>
      <c r="Q35" s="118"/>
      <c r="R35" s="118"/>
      <c r="S35" s="2"/>
      <c r="T35" s="2"/>
      <c r="U35" s="2"/>
      <c r="V35" s="2"/>
      <c r="W35" s="2"/>
      <c r="X35" s="2"/>
      <c r="Y35" s="2"/>
      <c r="Z35" s="2"/>
    </row>
    <row r="36" ht="12.75" customHeight="1">
      <c r="A36" s="2"/>
      <c r="B36" s="2"/>
      <c r="C36" s="2"/>
      <c r="D36" s="119">
        <v>8.0</v>
      </c>
      <c r="E36" s="2"/>
      <c r="F36" s="2"/>
      <c r="G36" s="119">
        <v>8.0</v>
      </c>
      <c r="H36" s="2"/>
      <c r="I36" s="2"/>
      <c r="J36" s="119">
        <v>6.0</v>
      </c>
      <c r="K36" s="118"/>
      <c r="L36" s="118"/>
      <c r="M36" s="2"/>
      <c r="N36" s="2"/>
      <c r="O36" s="35">
        <v>45629.0</v>
      </c>
      <c r="P36" s="2"/>
      <c r="Q36" s="2"/>
      <c r="R36" s="2"/>
      <c r="S36" s="2"/>
      <c r="T36" s="2"/>
      <c r="U36" s="2"/>
      <c r="V36" s="2"/>
      <c r="W36" s="2"/>
      <c r="X36" s="2"/>
      <c r="Y36" s="2"/>
      <c r="Z36" s="2"/>
    </row>
    <row r="37" ht="12.75" customHeight="1">
      <c r="A37" s="2"/>
      <c r="B37" s="115" t="s">
        <v>209</v>
      </c>
      <c r="C37" s="115">
        <v>10.0</v>
      </c>
      <c r="D37" s="2"/>
      <c r="E37" s="115">
        <v>10.0</v>
      </c>
      <c r="F37" s="115">
        <v>10.5</v>
      </c>
      <c r="G37" s="2"/>
      <c r="H37" s="115">
        <v>10.5</v>
      </c>
      <c r="I37" s="115">
        <v>12.0</v>
      </c>
      <c r="J37" s="2"/>
      <c r="K37" s="118"/>
      <c r="L37" s="118"/>
      <c r="M37" s="2"/>
      <c r="N37" s="2"/>
      <c r="O37" s="2">
        <v>50.0</v>
      </c>
      <c r="P37" s="2"/>
      <c r="Q37" s="2" t="s">
        <v>26</v>
      </c>
      <c r="R37" s="132">
        <v>44.5</v>
      </c>
      <c r="S37" s="2"/>
      <c r="T37" s="2"/>
      <c r="U37" s="2"/>
      <c r="V37" s="2"/>
      <c r="W37" s="2"/>
      <c r="X37" s="2"/>
      <c r="Y37" s="2"/>
      <c r="Z37" s="2"/>
    </row>
    <row r="38" ht="12.75" customHeight="1">
      <c r="A38" s="2"/>
      <c r="B38" s="2"/>
      <c r="C38" s="115">
        <v>10.0</v>
      </c>
      <c r="D38" s="2"/>
      <c r="E38" s="115">
        <v>10.0</v>
      </c>
      <c r="F38" s="115">
        <v>10.0</v>
      </c>
      <c r="G38" s="2"/>
      <c r="H38" s="115">
        <v>10.0</v>
      </c>
      <c r="I38" s="115">
        <v>10.0</v>
      </c>
      <c r="J38" s="2"/>
      <c r="K38" s="118"/>
      <c r="L38" s="118"/>
      <c r="M38" s="2"/>
      <c r="N38" s="2"/>
      <c r="O38" s="2">
        <v>5.0</v>
      </c>
      <c r="P38" s="2"/>
      <c r="Q38" s="2" t="s">
        <v>37</v>
      </c>
      <c r="R38" s="132">
        <v>8.0</v>
      </c>
      <c r="S38" s="2"/>
      <c r="T38" s="2"/>
      <c r="U38" s="2"/>
      <c r="V38" s="2"/>
      <c r="W38" s="2"/>
      <c r="X38" s="2"/>
      <c r="Y38" s="2"/>
      <c r="Z38" s="2"/>
    </row>
    <row r="39" ht="12.75" customHeight="1">
      <c r="A39" s="2"/>
      <c r="B39" s="2"/>
      <c r="C39" s="115">
        <v>10.0</v>
      </c>
      <c r="D39" s="2"/>
      <c r="E39" s="115">
        <v>10.0</v>
      </c>
      <c r="F39" s="115">
        <v>10.5</v>
      </c>
      <c r="G39" s="2"/>
      <c r="H39" s="115">
        <v>10.5</v>
      </c>
      <c r="I39" s="115">
        <v>12.0</v>
      </c>
      <c r="J39" s="2"/>
      <c r="K39" s="118"/>
      <c r="L39" s="118"/>
      <c r="M39" s="2"/>
      <c r="N39" s="2"/>
      <c r="O39" s="2">
        <v>49.5</v>
      </c>
      <c r="P39" s="2"/>
      <c r="Q39" s="2" t="s">
        <v>36</v>
      </c>
      <c r="R39" s="132">
        <f>ROUND(IF(R38&lt;10,AVERAGE(R37/(1.0278-0.0278*R38),R37*R38^0.1),AVERAGE(R37*(1+0.0333*R38),R37*R38^0.1)),1)</f>
        <v>55</v>
      </c>
      <c r="S39" s="2"/>
      <c r="T39" s="2"/>
      <c r="U39" s="2"/>
      <c r="V39" s="2"/>
      <c r="W39" s="2"/>
      <c r="X39" s="2"/>
      <c r="Y39" s="2"/>
      <c r="Z39" s="2"/>
    </row>
    <row r="40" ht="12.75" customHeight="1">
      <c r="A40" s="2"/>
      <c r="B40" s="2"/>
      <c r="C40" s="115">
        <v>10.0</v>
      </c>
      <c r="D40" s="2"/>
      <c r="E40" s="115">
        <v>10.0</v>
      </c>
      <c r="F40" s="115">
        <v>10.0</v>
      </c>
      <c r="G40" s="2"/>
      <c r="H40" s="115">
        <v>10.0</v>
      </c>
      <c r="I40" s="115">
        <v>10.0</v>
      </c>
      <c r="J40" s="2"/>
      <c r="K40" s="118"/>
      <c r="L40" s="118"/>
      <c r="M40" s="2"/>
      <c r="N40" s="2"/>
      <c r="O40" s="2">
        <v>5.0</v>
      </c>
      <c r="P40" s="2"/>
      <c r="Q40" s="2"/>
      <c r="R40" s="2"/>
      <c r="S40" s="2"/>
      <c r="T40" s="2"/>
      <c r="U40" s="2"/>
      <c r="V40" s="2"/>
      <c r="W40" s="2"/>
      <c r="X40" s="2"/>
      <c r="Y40" s="2"/>
      <c r="Z40" s="2"/>
    </row>
    <row r="41" ht="12.75" customHeight="1">
      <c r="A41" s="2"/>
      <c r="B41" s="118"/>
      <c r="C41" s="115">
        <v>10.0</v>
      </c>
      <c r="D41" s="118"/>
      <c r="E41" s="115">
        <v>10.0</v>
      </c>
      <c r="F41" s="115">
        <v>10.5</v>
      </c>
      <c r="G41" s="118"/>
      <c r="H41" s="115">
        <v>10.5</v>
      </c>
      <c r="I41" s="115">
        <v>12.0</v>
      </c>
      <c r="J41" s="118"/>
      <c r="K41" s="118"/>
      <c r="L41" s="118"/>
      <c r="M41" s="2"/>
      <c r="N41" s="2"/>
      <c r="O41" s="2">
        <v>49.0</v>
      </c>
      <c r="P41" s="2"/>
      <c r="Q41" s="2"/>
      <c r="R41" s="2"/>
      <c r="S41" s="2"/>
      <c r="T41" s="2"/>
      <c r="U41" s="2"/>
      <c r="V41" s="2"/>
      <c r="W41" s="2"/>
      <c r="X41" s="2"/>
      <c r="Y41" s="2"/>
      <c r="Z41" s="2"/>
    </row>
    <row r="42" ht="12.75" customHeight="1">
      <c r="A42" s="2"/>
      <c r="B42" s="118"/>
      <c r="C42" s="115">
        <v>10.0</v>
      </c>
      <c r="D42" s="118"/>
      <c r="E42" s="115">
        <v>10.0</v>
      </c>
      <c r="F42" s="115">
        <v>10.0</v>
      </c>
      <c r="G42" s="118"/>
      <c r="H42" s="115">
        <v>10.0</v>
      </c>
      <c r="I42" s="115">
        <v>10.0</v>
      </c>
      <c r="J42" s="118"/>
      <c r="K42" s="118"/>
      <c r="L42" s="118"/>
      <c r="M42" s="2"/>
      <c r="N42" s="2"/>
      <c r="O42" s="2">
        <v>5.0</v>
      </c>
      <c r="P42" s="2"/>
      <c r="Q42" s="2"/>
      <c r="R42" s="2"/>
      <c r="S42" s="2"/>
      <c r="T42" s="2"/>
      <c r="U42" s="2"/>
      <c r="V42" s="2"/>
      <c r="W42" s="2"/>
      <c r="X42" s="2"/>
      <c r="Y42" s="2"/>
      <c r="Z42" s="2"/>
    </row>
    <row r="43" ht="12.75" customHeight="1">
      <c r="A43" s="2"/>
      <c r="B43" s="119" t="s">
        <v>235</v>
      </c>
      <c r="C43" s="119">
        <v>22.6</v>
      </c>
      <c r="D43" s="118"/>
      <c r="E43" s="119">
        <v>22.6</v>
      </c>
      <c r="F43" s="118"/>
      <c r="G43" s="119">
        <v>20.6</v>
      </c>
      <c r="H43" s="118"/>
      <c r="I43" s="118"/>
      <c r="J43" s="118"/>
      <c r="K43" s="118"/>
      <c r="L43" s="118"/>
      <c r="M43" s="2"/>
      <c r="N43" s="2"/>
      <c r="O43" s="2">
        <v>48.5</v>
      </c>
      <c r="P43" s="2"/>
      <c r="Q43" s="2"/>
      <c r="R43" s="2"/>
      <c r="S43" s="2"/>
      <c r="T43" s="2"/>
      <c r="U43" s="2"/>
      <c r="V43" s="2"/>
      <c r="W43" s="2"/>
      <c r="X43" s="2"/>
      <c r="Y43" s="2"/>
      <c r="Z43" s="2"/>
    </row>
    <row r="44" ht="12.75" customHeight="1">
      <c r="A44" s="2"/>
      <c r="B44" s="118"/>
      <c r="C44" s="119">
        <v>15.0</v>
      </c>
      <c r="D44" s="118"/>
      <c r="E44" s="119">
        <v>15.0</v>
      </c>
      <c r="F44" s="118"/>
      <c r="G44" s="119">
        <v>15.0</v>
      </c>
      <c r="H44" s="118"/>
      <c r="I44" s="118"/>
      <c r="J44" s="118"/>
      <c r="K44" s="118"/>
      <c r="L44" s="118"/>
      <c r="M44" s="2"/>
      <c r="N44" s="2"/>
      <c r="O44" s="2">
        <v>5.0</v>
      </c>
      <c r="P44" s="2"/>
      <c r="Q44" s="2"/>
      <c r="R44" s="2"/>
      <c r="S44" s="2"/>
      <c r="T44" s="2"/>
      <c r="U44" s="2"/>
      <c r="V44" s="2"/>
      <c r="W44" s="2"/>
      <c r="X44" s="2"/>
      <c r="Y44" s="2"/>
      <c r="Z44" s="2"/>
    </row>
    <row r="45" ht="12.75" customHeight="1">
      <c r="A45" s="2"/>
      <c r="B45" s="118"/>
      <c r="C45" s="119">
        <v>22.6</v>
      </c>
      <c r="D45" s="118"/>
      <c r="E45" s="119">
        <v>22.6</v>
      </c>
      <c r="F45" s="118"/>
      <c r="G45" s="119">
        <v>20.6</v>
      </c>
      <c r="H45" s="118"/>
      <c r="I45" s="118"/>
      <c r="J45" s="118"/>
      <c r="K45" s="118"/>
      <c r="L45" s="118"/>
      <c r="M45" s="2"/>
      <c r="N45" s="2"/>
      <c r="O45" s="2">
        <v>48.0</v>
      </c>
      <c r="P45" s="2"/>
      <c r="Q45" s="2"/>
      <c r="R45" s="2"/>
      <c r="S45" s="2"/>
      <c r="T45" s="2"/>
      <c r="U45" s="2"/>
      <c r="V45" s="2"/>
      <c r="W45" s="2"/>
      <c r="X45" s="2"/>
      <c r="Y45" s="2"/>
      <c r="Z45" s="2"/>
    </row>
    <row r="46" ht="12.75" customHeight="1">
      <c r="A46" s="2"/>
      <c r="B46" s="118"/>
      <c r="C46" s="119">
        <v>15.0</v>
      </c>
      <c r="D46" s="118"/>
      <c r="E46" s="119">
        <v>15.0</v>
      </c>
      <c r="F46" s="118"/>
      <c r="G46" s="119">
        <v>15.0</v>
      </c>
      <c r="H46" s="118"/>
      <c r="I46" s="118"/>
      <c r="J46" s="118"/>
      <c r="K46" s="118"/>
      <c r="L46" s="118"/>
      <c r="M46" s="2"/>
      <c r="N46" s="2"/>
      <c r="O46" s="2">
        <v>5.0</v>
      </c>
      <c r="P46" s="2"/>
      <c r="Q46" s="2"/>
      <c r="R46" s="2"/>
      <c r="S46" s="2"/>
      <c r="T46" s="2"/>
      <c r="U46" s="2"/>
      <c r="V46" s="2"/>
      <c r="W46" s="2"/>
      <c r="X46" s="2"/>
      <c r="Y46" s="2"/>
      <c r="Z46" s="2"/>
    </row>
    <row r="47" ht="12.75" customHeight="1">
      <c r="A47" s="2"/>
      <c r="B47" s="118"/>
      <c r="C47" s="119">
        <v>22.6</v>
      </c>
      <c r="D47" s="118"/>
      <c r="E47" s="119">
        <v>22.6</v>
      </c>
      <c r="F47" s="118"/>
      <c r="G47" s="119">
        <v>20.6</v>
      </c>
      <c r="H47" s="118"/>
      <c r="I47" s="118"/>
      <c r="J47" s="118"/>
      <c r="K47" s="118"/>
      <c r="L47" s="118"/>
      <c r="M47" s="2"/>
      <c r="N47" s="2"/>
      <c r="O47" s="2">
        <v>47.5</v>
      </c>
      <c r="P47" s="2"/>
      <c r="Q47" s="2"/>
      <c r="R47" s="2"/>
      <c r="S47" s="2"/>
      <c r="T47" s="2"/>
      <c r="U47" s="2"/>
      <c r="V47" s="2"/>
      <c r="W47" s="2"/>
      <c r="X47" s="2"/>
      <c r="Y47" s="2"/>
      <c r="Z47" s="2"/>
    </row>
    <row r="48" ht="12.75" customHeight="1">
      <c r="A48" s="2"/>
      <c r="B48" s="118"/>
      <c r="C48" s="119">
        <v>15.0</v>
      </c>
      <c r="D48" s="118"/>
      <c r="E48" s="119">
        <v>15.0</v>
      </c>
      <c r="F48" s="118"/>
      <c r="G48" s="119">
        <v>15.0</v>
      </c>
      <c r="H48" s="118"/>
      <c r="I48" s="118"/>
      <c r="J48" s="118"/>
      <c r="K48" s="118"/>
      <c r="L48" s="118"/>
      <c r="M48" s="2"/>
      <c r="N48" s="2"/>
      <c r="O48" s="2">
        <v>6.0</v>
      </c>
      <c r="P48" s="2"/>
      <c r="Q48" s="2"/>
      <c r="R48" s="2"/>
      <c r="S48" s="2"/>
      <c r="T48" s="2"/>
      <c r="U48" s="2"/>
      <c r="V48" s="2"/>
      <c r="W48" s="2"/>
      <c r="X48" s="2"/>
      <c r="Y48" s="2"/>
      <c r="Z48" s="2"/>
    </row>
    <row r="49" ht="12.75" customHeight="1">
      <c r="A49" s="2"/>
      <c r="B49" s="119" t="s">
        <v>236</v>
      </c>
      <c r="C49" s="119">
        <v>2.5</v>
      </c>
      <c r="D49" s="118"/>
      <c r="E49" s="119">
        <v>3.0</v>
      </c>
      <c r="F49" s="119">
        <v>3.5</v>
      </c>
      <c r="G49" s="118"/>
      <c r="H49" s="120">
        <v>3.5</v>
      </c>
      <c r="I49" s="120">
        <v>3.5</v>
      </c>
      <c r="J49" s="118"/>
      <c r="K49" s="118"/>
      <c r="L49" s="118"/>
      <c r="M49" s="2"/>
      <c r="N49" s="2" t="s">
        <v>36</v>
      </c>
      <c r="O49" s="2">
        <v>66.7</v>
      </c>
      <c r="P49" s="2"/>
      <c r="Q49" s="2"/>
      <c r="R49" s="2"/>
      <c r="S49" s="2"/>
      <c r="T49" s="2"/>
      <c r="U49" s="2"/>
      <c r="V49" s="2"/>
      <c r="W49" s="2"/>
      <c r="X49" s="2"/>
      <c r="Y49" s="2"/>
      <c r="Z49" s="2"/>
    </row>
    <row r="50" ht="12.75" customHeight="1">
      <c r="A50" s="2"/>
      <c r="B50" s="118"/>
      <c r="C50" s="119">
        <v>15.0</v>
      </c>
      <c r="D50" s="118"/>
      <c r="E50" s="119">
        <v>15.0</v>
      </c>
      <c r="F50" s="119">
        <v>15.0</v>
      </c>
      <c r="G50" s="118"/>
      <c r="H50" s="120">
        <v>15.0</v>
      </c>
      <c r="I50" s="120">
        <v>15.0</v>
      </c>
      <c r="J50" s="118"/>
      <c r="K50" s="118"/>
      <c r="L50" s="118"/>
      <c r="M50" s="2"/>
      <c r="N50" s="2" t="s">
        <v>36</v>
      </c>
      <c r="O50" s="2">
        <v>66.1</v>
      </c>
      <c r="P50" s="2"/>
      <c r="Q50" s="2"/>
      <c r="R50" s="2"/>
      <c r="S50" s="2"/>
      <c r="T50" s="2"/>
      <c r="U50" s="2"/>
      <c r="V50" s="2"/>
      <c r="W50" s="2"/>
      <c r="X50" s="2"/>
      <c r="Y50" s="2"/>
      <c r="Z50" s="2"/>
    </row>
    <row r="51" ht="12.75" customHeight="1">
      <c r="A51" s="2"/>
      <c r="B51" s="118"/>
      <c r="C51" s="119">
        <v>2.5</v>
      </c>
      <c r="D51" s="118"/>
      <c r="E51" s="119">
        <v>3.0</v>
      </c>
      <c r="F51" s="119">
        <v>3.5</v>
      </c>
      <c r="G51" s="118"/>
      <c r="H51" s="120">
        <v>3.5</v>
      </c>
      <c r="I51" s="120">
        <v>3.5</v>
      </c>
      <c r="J51" s="118"/>
      <c r="K51" s="118"/>
      <c r="L51" s="118"/>
      <c r="M51" s="2"/>
      <c r="N51" s="2" t="s">
        <v>36</v>
      </c>
      <c r="O51" s="2">
        <v>65.5</v>
      </c>
      <c r="P51" s="2"/>
      <c r="Q51" s="2"/>
      <c r="R51" s="2"/>
      <c r="S51" s="2"/>
      <c r="T51" s="2"/>
      <c r="U51" s="2"/>
      <c r="V51" s="2"/>
      <c r="W51" s="2"/>
      <c r="X51" s="2"/>
      <c r="Y51" s="2"/>
      <c r="Z51" s="2"/>
    </row>
    <row r="52" ht="12.75" customHeight="1">
      <c r="A52" s="2"/>
      <c r="B52" s="118"/>
      <c r="C52" s="119">
        <v>15.0</v>
      </c>
      <c r="D52" s="118"/>
      <c r="E52" s="119">
        <v>15.0</v>
      </c>
      <c r="F52" s="119">
        <v>15.0</v>
      </c>
      <c r="G52" s="118"/>
      <c r="H52" s="120">
        <v>15.0</v>
      </c>
      <c r="I52" s="120">
        <v>15.0</v>
      </c>
      <c r="J52" s="118"/>
      <c r="K52" s="118"/>
      <c r="L52" s="2"/>
      <c r="M52" s="2"/>
      <c r="N52" s="2" t="s">
        <v>36</v>
      </c>
      <c r="O52" s="2">
        <v>65.0</v>
      </c>
      <c r="P52" s="2"/>
      <c r="Q52" s="2"/>
      <c r="R52" s="2"/>
      <c r="S52" s="2"/>
      <c r="T52" s="2"/>
      <c r="U52" s="2"/>
      <c r="V52" s="2"/>
      <c r="W52" s="2"/>
      <c r="X52" s="2"/>
      <c r="Y52" s="2"/>
      <c r="Z52" s="2"/>
    </row>
    <row r="53" ht="12.75" customHeight="1">
      <c r="A53" s="2"/>
      <c r="B53" s="118"/>
      <c r="C53" s="119">
        <v>2.5</v>
      </c>
      <c r="D53" s="118"/>
      <c r="E53" s="119">
        <v>3.0</v>
      </c>
      <c r="F53" s="119">
        <v>3.5</v>
      </c>
      <c r="G53" s="118"/>
      <c r="H53" s="120">
        <v>3.5</v>
      </c>
      <c r="I53" s="120">
        <v>3.5</v>
      </c>
      <c r="J53" s="118"/>
      <c r="K53" s="118"/>
      <c r="L53" s="2"/>
      <c r="M53" s="2"/>
      <c r="N53" s="2" t="s">
        <v>36</v>
      </c>
      <c r="O53" s="2">
        <v>64.4</v>
      </c>
      <c r="P53" s="2"/>
      <c r="Q53" s="2"/>
      <c r="R53" s="2"/>
      <c r="S53" s="2"/>
      <c r="T53" s="2"/>
      <c r="U53" s="2"/>
      <c r="V53" s="2"/>
      <c r="W53" s="2"/>
      <c r="X53" s="2"/>
      <c r="Y53" s="2"/>
      <c r="Z53" s="2"/>
    </row>
    <row r="54" ht="12.75" customHeight="1">
      <c r="A54" s="2"/>
      <c r="B54" s="118"/>
      <c r="C54" s="119">
        <v>15.0</v>
      </c>
      <c r="D54" s="118"/>
      <c r="E54" s="119">
        <v>15.0</v>
      </c>
      <c r="F54" s="119">
        <v>15.0</v>
      </c>
      <c r="G54" s="118"/>
      <c r="H54" s="120">
        <v>15.0</v>
      </c>
      <c r="I54" s="120">
        <v>15.0</v>
      </c>
      <c r="J54" s="118"/>
      <c r="K54" s="118"/>
      <c r="L54" s="2"/>
      <c r="M54" s="2"/>
      <c r="N54" s="2" t="s">
        <v>36</v>
      </c>
      <c r="O54" s="2">
        <v>65.4</v>
      </c>
      <c r="P54" s="2"/>
      <c r="Q54" s="2"/>
      <c r="R54" s="2"/>
      <c r="S54" s="2"/>
      <c r="T54" s="2"/>
      <c r="U54" s="2"/>
      <c r="V54" s="2"/>
      <c r="W54" s="2"/>
      <c r="X54" s="2"/>
      <c r="Y54" s="2"/>
      <c r="Z54" s="2"/>
    </row>
    <row r="55" ht="12.75" customHeight="1">
      <c r="A55" s="2"/>
      <c r="B55" s="119" t="s">
        <v>232</v>
      </c>
      <c r="C55" s="118"/>
      <c r="D55" s="119">
        <v>52.0</v>
      </c>
      <c r="E55" s="118"/>
      <c r="G55" s="119">
        <v>53.0</v>
      </c>
      <c r="H55" s="118"/>
      <c r="I55" s="118"/>
      <c r="J55" s="118"/>
      <c r="K55" s="118"/>
      <c r="L55" s="2"/>
      <c r="M55" s="2"/>
      <c r="N55" s="2" t="s">
        <v>237</v>
      </c>
      <c r="O55" s="133">
        <f>AVERAGE(O49:O54)</f>
        <v>65.51666667</v>
      </c>
      <c r="P55" s="2"/>
      <c r="Q55" s="2"/>
      <c r="R55" s="2"/>
      <c r="S55" s="2"/>
      <c r="T55" s="2"/>
      <c r="U55" s="2"/>
      <c r="V55" s="2"/>
      <c r="W55" s="2"/>
      <c r="X55" s="2"/>
      <c r="Y55" s="2"/>
      <c r="Z55" s="2"/>
    </row>
    <row r="56" ht="12.75" customHeight="1">
      <c r="A56" s="2"/>
      <c r="B56" s="118"/>
      <c r="C56" s="118"/>
      <c r="D56" s="119">
        <v>5.0</v>
      </c>
      <c r="E56" s="118"/>
      <c r="G56" s="119">
        <v>5.0</v>
      </c>
      <c r="H56" s="118"/>
      <c r="I56" s="118"/>
      <c r="J56" s="118"/>
      <c r="K56" s="118"/>
      <c r="L56" s="2"/>
      <c r="M56" s="2"/>
      <c r="N56" s="2"/>
      <c r="O56" s="2"/>
      <c r="P56" s="2"/>
      <c r="Q56" s="2"/>
      <c r="R56" s="2"/>
      <c r="S56" s="2"/>
      <c r="T56" s="2"/>
      <c r="U56" s="2"/>
      <c r="V56" s="2"/>
      <c r="W56" s="2"/>
      <c r="X56" s="2"/>
      <c r="Y56" s="2"/>
      <c r="Z56" s="2"/>
    </row>
    <row r="57" ht="12.75" customHeight="1">
      <c r="A57" s="2"/>
      <c r="B57" s="118"/>
      <c r="C57" s="118"/>
      <c r="D57" s="119">
        <v>52.0</v>
      </c>
      <c r="E57" s="118"/>
      <c r="G57" s="119">
        <v>53.0</v>
      </c>
      <c r="H57" s="118"/>
      <c r="I57" s="118"/>
      <c r="J57" s="118"/>
      <c r="K57" s="118"/>
      <c r="L57" s="2"/>
      <c r="M57" s="2"/>
      <c r="N57" s="2"/>
      <c r="O57" s="2"/>
      <c r="P57" s="2"/>
      <c r="Q57" s="2"/>
      <c r="R57" s="2"/>
      <c r="S57" s="2"/>
      <c r="T57" s="2"/>
      <c r="U57" s="2"/>
      <c r="V57" s="2"/>
      <c r="W57" s="2"/>
      <c r="X57" s="2"/>
      <c r="Y57" s="2"/>
      <c r="Z57" s="2"/>
    </row>
    <row r="58" ht="12.75" customHeight="1">
      <c r="A58" s="2"/>
      <c r="B58" s="118"/>
      <c r="C58" s="118"/>
      <c r="D58" s="119">
        <v>5.0</v>
      </c>
      <c r="E58" s="118"/>
      <c r="G58" s="119">
        <v>5.0</v>
      </c>
      <c r="H58" s="118"/>
      <c r="I58" s="118"/>
      <c r="J58" s="118"/>
      <c r="K58" s="118"/>
      <c r="L58" s="2"/>
      <c r="M58" s="2"/>
      <c r="N58" s="2"/>
      <c r="O58" s="2"/>
      <c r="P58" s="2"/>
      <c r="Q58" s="2"/>
      <c r="R58" s="2"/>
      <c r="S58" s="2"/>
      <c r="T58" s="2"/>
      <c r="U58" s="2"/>
      <c r="V58" s="2"/>
      <c r="W58" s="2"/>
      <c r="X58" s="2"/>
      <c r="Y58" s="2"/>
      <c r="Z58" s="2"/>
    </row>
    <row r="59" ht="12.75" customHeight="1">
      <c r="A59" s="2"/>
      <c r="B59" s="118"/>
      <c r="C59" s="118"/>
      <c r="D59" s="119">
        <v>52.0</v>
      </c>
      <c r="E59" s="118"/>
      <c r="G59" s="119">
        <v>53.0</v>
      </c>
      <c r="H59" s="118"/>
      <c r="I59" s="118"/>
      <c r="J59" s="118"/>
      <c r="K59" s="118"/>
      <c r="L59" s="2"/>
      <c r="M59" s="2"/>
      <c r="N59" s="2"/>
      <c r="O59" s="2"/>
      <c r="P59" s="2"/>
      <c r="Q59" s="2"/>
      <c r="R59" s="2"/>
      <c r="S59" s="2"/>
      <c r="T59" s="2"/>
      <c r="U59" s="2"/>
      <c r="V59" s="2"/>
      <c r="W59" s="2"/>
      <c r="X59" s="2"/>
      <c r="Y59" s="2"/>
      <c r="Z59" s="2"/>
    </row>
    <row r="60" ht="12.75" customHeight="1">
      <c r="A60" s="2"/>
      <c r="B60" s="2"/>
      <c r="C60" s="2"/>
      <c r="D60" s="115">
        <v>5.0</v>
      </c>
      <c r="E60" s="2"/>
      <c r="G60" s="115">
        <v>5.0</v>
      </c>
      <c r="H60" s="2"/>
      <c r="I60" s="2"/>
      <c r="J60" s="2"/>
      <c r="K60" s="2"/>
      <c r="L60" s="2"/>
      <c r="M60" s="2"/>
      <c r="N60" s="2"/>
      <c r="O60" s="2"/>
      <c r="P60" s="2"/>
      <c r="Q60" s="2"/>
      <c r="R60" s="2"/>
      <c r="S60" s="2"/>
      <c r="T60" s="2"/>
      <c r="U60" s="2"/>
      <c r="V60" s="2"/>
      <c r="W60" s="2"/>
      <c r="X60" s="2"/>
      <c r="Y60" s="2"/>
      <c r="Z60" s="2"/>
    </row>
    <row r="61" ht="12.75" customHeight="1">
      <c r="A61" s="2"/>
      <c r="B61" s="115" t="s">
        <v>238</v>
      </c>
      <c r="C61" s="2"/>
      <c r="D61" s="115">
        <v>12.0</v>
      </c>
      <c r="E61" s="2"/>
      <c r="F61" s="2"/>
      <c r="G61" s="115">
        <v>13.0</v>
      </c>
      <c r="H61" s="2"/>
      <c r="I61" s="2"/>
      <c r="J61" s="2"/>
      <c r="K61" s="2"/>
      <c r="L61" s="2"/>
      <c r="M61" s="2"/>
      <c r="N61" s="2"/>
      <c r="O61" s="2"/>
      <c r="P61" s="2"/>
      <c r="Q61" s="2"/>
      <c r="R61" s="2"/>
      <c r="S61" s="2"/>
      <c r="T61" s="2"/>
      <c r="U61" s="2"/>
      <c r="V61" s="2"/>
      <c r="W61" s="2"/>
      <c r="X61" s="2"/>
      <c r="Y61" s="2"/>
      <c r="Z61" s="2"/>
    </row>
    <row r="62" ht="12.75" customHeight="1">
      <c r="A62" s="2"/>
      <c r="B62" s="2"/>
      <c r="C62" s="2"/>
      <c r="D62" s="115">
        <v>10.0</v>
      </c>
      <c r="E62" s="2"/>
      <c r="F62" s="2"/>
      <c r="G62" s="115">
        <v>10.0</v>
      </c>
      <c r="H62" s="2"/>
      <c r="I62" s="2"/>
      <c r="J62" s="2"/>
      <c r="K62" s="2"/>
      <c r="L62" s="2"/>
      <c r="M62" s="2"/>
      <c r="N62" s="2"/>
      <c r="O62" s="2"/>
      <c r="P62" s="2"/>
      <c r="Q62" s="2"/>
      <c r="R62" s="2"/>
      <c r="S62" s="2"/>
      <c r="T62" s="2"/>
      <c r="U62" s="2"/>
      <c r="V62" s="2"/>
      <c r="W62" s="2"/>
      <c r="X62" s="2"/>
      <c r="Y62" s="2"/>
      <c r="Z62" s="2"/>
    </row>
    <row r="63" ht="12.75" customHeight="1">
      <c r="A63" s="2"/>
      <c r="B63" s="2"/>
      <c r="C63" s="2"/>
      <c r="D63" s="115">
        <v>12.0</v>
      </c>
      <c r="E63" s="2"/>
      <c r="F63" s="2"/>
      <c r="G63" s="115">
        <v>13.0</v>
      </c>
      <c r="H63" s="2"/>
      <c r="I63" s="2"/>
      <c r="J63" s="2"/>
      <c r="K63" s="2"/>
      <c r="L63" s="2"/>
      <c r="M63" s="2"/>
      <c r="N63" s="2"/>
      <c r="O63" s="2"/>
      <c r="P63" s="2"/>
      <c r="Q63" s="2"/>
      <c r="R63" s="2"/>
      <c r="S63" s="2"/>
      <c r="T63" s="2"/>
      <c r="U63" s="2"/>
      <c r="V63" s="2"/>
      <c r="W63" s="2"/>
      <c r="X63" s="2"/>
      <c r="Y63" s="2"/>
      <c r="Z63" s="2"/>
    </row>
    <row r="64" ht="12.75" customHeight="1">
      <c r="A64" s="2"/>
      <c r="B64" s="2"/>
      <c r="C64" s="2"/>
      <c r="D64" s="115">
        <v>10.0</v>
      </c>
      <c r="E64" s="2"/>
      <c r="F64" s="2"/>
      <c r="G64" s="115">
        <v>10.0</v>
      </c>
      <c r="H64" s="2"/>
      <c r="I64" s="2"/>
      <c r="J64" s="2"/>
      <c r="K64" s="2"/>
      <c r="L64" s="2"/>
      <c r="M64" s="2"/>
      <c r="N64" s="2"/>
      <c r="O64" s="2"/>
      <c r="P64" s="2"/>
      <c r="Q64" s="2"/>
      <c r="R64" s="2"/>
      <c r="S64" s="2"/>
      <c r="T64" s="2"/>
      <c r="U64" s="2"/>
      <c r="V64" s="2"/>
      <c r="W64" s="2"/>
      <c r="X64" s="2"/>
      <c r="Y64" s="2"/>
      <c r="Z64" s="2"/>
    </row>
    <row r="65" ht="12.75" customHeight="1">
      <c r="A65" s="2"/>
      <c r="B65" s="2"/>
      <c r="C65" s="2"/>
      <c r="D65" s="115">
        <v>12.0</v>
      </c>
      <c r="E65" s="2"/>
      <c r="F65" s="2"/>
      <c r="G65" s="115">
        <v>13.0</v>
      </c>
      <c r="H65" s="2"/>
      <c r="I65" s="2"/>
      <c r="J65" s="2"/>
      <c r="K65" s="2"/>
      <c r="L65" s="2"/>
      <c r="M65" s="2"/>
      <c r="N65" s="2"/>
      <c r="O65" s="2"/>
      <c r="P65" s="2"/>
      <c r="Q65" s="2"/>
      <c r="R65" s="2"/>
      <c r="S65" s="2"/>
      <c r="T65" s="2"/>
      <c r="U65" s="2"/>
      <c r="V65" s="2"/>
      <c r="W65" s="2"/>
      <c r="X65" s="2"/>
      <c r="Y65" s="2"/>
      <c r="Z65" s="2"/>
    </row>
    <row r="66" ht="12.75" customHeight="1">
      <c r="A66" s="2"/>
      <c r="B66" s="2"/>
      <c r="C66" s="2"/>
      <c r="D66" s="115">
        <v>10.0</v>
      </c>
      <c r="E66" s="2"/>
      <c r="F66" s="2"/>
      <c r="G66" s="115">
        <v>10.0</v>
      </c>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00"/>
    <pageSetUpPr/>
  </sheetPr>
  <sheetViews>
    <sheetView workbookViewId="0"/>
  </sheetViews>
  <sheetFormatPr customHeight="1" defaultColWidth="12.63" defaultRowHeight="15.0"/>
  <cols>
    <col customWidth="1" min="1" max="1" width="11.63"/>
    <col customWidth="1" min="2" max="2" width="22.13"/>
    <col customWidth="1" min="3" max="3" width="6.0"/>
    <col customWidth="1" min="4" max="5" width="8.5"/>
    <col customWidth="1" min="6" max="6" width="6.0"/>
    <col customWidth="1" min="7" max="7" width="2.63"/>
    <col customWidth="1" min="8" max="8" width="4.75"/>
    <col customWidth="1" min="9" max="9" width="6.25"/>
    <col customWidth="1" min="10" max="18" width="11.63"/>
    <col customWidth="1" min="19" max="26" width="8.63"/>
  </cols>
  <sheetData>
    <row r="1" ht="12.75" customHeight="1">
      <c r="A1" s="2"/>
      <c r="B1" s="2"/>
      <c r="C1" s="2"/>
      <c r="D1" s="2"/>
      <c r="E1" s="2"/>
      <c r="F1" s="2"/>
      <c r="G1" s="2"/>
      <c r="H1" s="2"/>
      <c r="I1" s="2"/>
      <c r="J1" s="2"/>
      <c r="K1" s="2"/>
      <c r="L1" s="2"/>
      <c r="M1" s="2"/>
      <c r="N1" s="2"/>
      <c r="O1" s="2"/>
      <c r="P1" s="2"/>
      <c r="Q1" s="2"/>
      <c r="R1" s="2"/>
      <c r="S1" s="2"/>
      <c r="T1" s="2"/>
      <c r="U1" s="2"/>
      <c r="V1" s="2"/>
      <c r="W1" s="2"/>
      <c r="X1" s="2"/>
      <c r="Y1" s="2"/>
      <c r="Z1" s="2"/>
    </row>
    <row r="2" ht="12.75" customHeight="1">
      <c r="A2" s="2"/>
      <c r="B2" s="2"/>
      <c r="C2" s="2"/>
      <c r="D2" s="2" t="s">
        <v>208</v>
      </c>
      <c r="E2" s="2"/>
      <c r="F2" s="2"/>
      <c r="G2" s="2"/>
      <c r="H2" s="2"/>
      <c r="I2" s="2"/>
      <c r="J2" s="2"/>
      <c r="K2" s="2"/>
      <c r="L2" s="2"/>
      <c r="M2" s="2"/>
      <c r="N2" s="2"/>
      <c r="O2" s="2"/>
      <c r="P2" s="2"/>
      <c r="Q2" s="2"/>
      <c r="R2" s="2"/>
      <c r="S2" s="2"/>
      <c r="T2" s="2"/>
      <c r="U2" s="2"/>
      <c r="V2" s="2"/>
      <c r="W2" s="2"/>
      <c r="X2" s="2"/>
      <c r="Y2" s="2"/>
      <c r="Z2" s="2"/>
    </row>
    <row r="3" ht="12.75" customHeight="1">
      <c r="A3" s="2"/>
      <c r="B3" s="2" t="s">
        <v>210</v>
      </c>
      <c r="C3" s="2">
        <v>70.5</v>
      </c>
      <c r="D3" s="2">
        <f t="shared" ref="D3:D5" si="1">C3*0.97</f>
        <v>68.385</v>
      </c>
      <c r="E3" s="2" t="s">
        <v>211</v>
      </c>
      <c r="F3" s="2">
        <v>68.3</v>
      </c>
      <c r="G3" s="2"/>
      <c r="H3" s="2"/>
      <c r="I3" s="2"/>
      <c r="J3" s="2"/>
      <c r="K3" s="2"/>
      <c r="L3" s="2"/>
      <c r="M3" s="2"/>
      <c r="N3" s="2"/>
      <c r="O3" s="2"/>
      <c r="P3" s="2"/>
      <c r="Q3" s="2"/>
      <c r="R3" s="2"/>
      <c r="S3" s="2"/>
      <c r="T3" s="2"/>
      <c r="U3" s="2"/>
      <c r="V3" s="2"/>
      <c r="W3" s="2"/>
      <c r="X3" s="2"/>
      <c r="Y3" s="2"/>
      <c r="Z3" s="2"/>
    </row>
    <row r="4" ht="12.75" customHeight="1">
      <c r="A4" s="2"/>
      <c r="B4" s="2" t="s">
        <v>213</v>
      </c>
      <c r="C4" s="2">
        <v>58.0</v>
      </c>
      <c r="D4" s="2">
        <f t="shared" si="1"/>
        <v>56.26</v>
      </c>
      <c r="E4" s="2" t="s">
        <v>214</v>
      </c>
      <c r="F4" s="2">
        <v>51.8</v>
      </c>
      <c r="G4" s="2"/>
      <c r="H4" s="2"/>
      <c r="I4" s="2"/>
      <c r="J4" s="2"/>
      <c r="K4" s="2"/>
      <c r="L4" s="2"/>
      <c r="M4" s="2"/>
      <c r="N4" s="2"/>
      <c r="O4" s="2"/>
      <c r="P4" s="2"/>
      <c r="Q4" s="2"/>
      <c r="R4" s="2"/>
      <c r="S4" s="2"/>
      <c r="T4" s="2"/>
      <c r="U4" s="2"/>
      <c r="V4" s="2"/>
      <c r="W4" s="2"/>
      <c r="X4" s="2"/>
      <c r="Y4" s="2"/>
      <c r="Z4" s="2"/>
    </row>
    <row r="5" ht="12.75" customHeight="1">
      <c r="A5" s="2"/>
      <c r="B5" s="2" t="s">
        <v>216</v>
      </c>
      <c r="C5" s="2">
        <v>43.0</v>
      </c>
      <c r="D5" s="2">
        <f t="shared" si="1"/>
        <v>41.71</v>
      </c>
      <c r="E5" s="2" t="s">
        <v>217</v>
      </c>
      <c r="F5" s="2">
        <v>36.2</v>
      </c>
      <c r="G5" s="2"/>
      <c r="H5" s="2"/>
      <c r="I5" s="2"/>
      <c r="J5" s="2"/>
      <c r="K5" s="2"/>
      <c r="L5" s="2"/>
      <c r="M5" s="2"/>
      <c r="N5" s="2"/>
      <c r="O5" s="2"/>
      <c r="P5" s="2"/>
      <c r="Q5" s="2"/>
      <c r="R5" s="2"/>
      <c r="S5" s="2"/>
      <c r="T5" s="2"/>
      <c r="U5" s="2"/>
      <c r="V5" s="2"/>
      <c r="W5" s="2"/>
      <c r="X5" s="2"/>
      <c r="Y5" s="2"/>
      <c r="Z5" s="2"/>
    </row>
    <row r="6" ht="12.75" customHeight="1">
      <c r="A6" s="2"/>
      <c r="B6" s="2"/>
      <c r="C6" s="2"/>
      <c r="D6" s="2"/>
      <c r="E6" s="2"/>
      <c r="F6" s="2"/>
      <c r="G6" s="2"/>
      <c r="H6" s="2"/>
      <c r="I6" s="2"/>
      <c r="J6" s="2"/>
      <c r="K6" s="2"/>
      <c r="L6" s="2"/>
      <c r="M6" s="2"/>
      <c r="N6" s="2"/>
      <c r="O6" s="2"/>
      <c r="P6" s="2"/>
      <c r="Q6" s="2"/>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75" customHeight="1">
      <c r="A8" s="2"/>
      <c r="B8" s="2"/>
      <c r="C8" s="2" t="s">
        <v>222</v>
      </c>
      <c r="D8" s="2"/>
      <c r="E8" s="35"/>
      <c r="F8" s="15" t="s">
        <v>223</v>
      </c>
      <c r="G8" s="2"/>
      <c r="H8" s="2"/>
      <c r="I8" s="2" t="s">
        <v>224</v>
      </c>
      <c r="J8" s="2"/>
      <c r="K8" s="35"/>
      <c r="L8" s="2"/>
      <c r="M8" s="2"/>
      <c r="N8" s="2"/>
      <c r="O8" s="2"/>
      <c r="P8" s="2"/>
      <c r="Q8" s="2"/>
      <c r="R8" s="2"/>
      <c r="S8" s="2"/>
      <c r="T8" s="2"/>
      <c r="U8" s="2"/>
      <c r="V8" s="2"/>
      <c r="W8" s="2"/>
      <c r="X8" s="2"/>
      <c r="Y8" s="2"/>
      <c r="Z8" s="2"/>
    </row>
    <row r="9" ht="12.75" customHeight="1">
      <c r="A9" s="2"/>
      <c r="B9" s="112" t="s">
        <v>218</v>
      </c>
      <c r="C9" s="112">
        <v>6.0</v>
      </c>
      <c r="D9" s="112">
        <v>3.0</v>
      </c>
      <c r="E9" s="112" t="s">
        <v>239</v>
      </c>
      <c r="F9" s="2"/>
      <c r="G9" s="2"/>
      <c r="H9" s="2"/>
      <c r="I9" s="112">
        <v>6.0</v>
      </c>
      <c r="J9" s="112">
        <v>3.0</v>
      </c>
      <c r="K9" s="112" t="s">
        <v>239</v>
      </c>
      <c r="L9" s="2"/>
      <c r="M9" s="2"/>
      <c r="N9" s="2"/>
      <c r="O9" s="2"/>
      <c r="P9" s="2"/>
      <c r="Q9" s="2"/>
      <c r="R9" s="2"/>
      <c r="S9" s="2"/>
      <c r="T9" s="2"/>
      <c r="U9" s="2"/>
      <c r="V9" s="2"/>
      <c r="W9" s="2"/>
      <c r="X9" s="2"/>
      <c r="Y9" s="2"/>
      <c r="Z9" s="2"/>
    </row>
    <row r="10" ht="12.75" customHeight="1">
      <c r="A10" s="2"/>
      <c r="B10" s="112" t="s">
        <v>207</v>
      </c>
      <c r="C10" s="112">
        <v>4.0</v>
      </c>
      <c r="D10" s="112">
        <v>8.0</v>
      </c>
      <c r="E10" s="112">
        <v>43.0</v>
      </c>
      <c r="F10" s="2"/>
      <c r="G10" s="2"/>
      <c r="H10" s="2"/>
      <c r="I10" s="112">
        <v>4.0</v>
      </c>
      <c r="J10" s="112">
        <v>8.0</v>
      </c>
      <c r="K10" s="112">
        <v>43.0</v>
      </c>
      <c r="L10" s="2"/>
      <c r="M10" s="2"/>
      <c r="N10" s="2"/>
      <c r="O10" s="2"/>
      <c r="P10" s="2"/>
      <c r="Q10" s="2"/>
      <c r="R10" s="2"/>
      <c r="S10" s="2"/>
      <c r="T10" s="2"/>
      <c r="U10" s="2"/>
      <c r="V10" s="2"/>
      <c r="W10" s="2"/>
      <c r="X10" s="2"/>
      <c r="Y10" s="2"/>
      <c r="Z10" s="2"/>
    </row>
    <row r="11" ht="12.75" customHeight="1">
      <c r="A11" s="2"/>
      <c r="B11" s="112" t="s">
        <v>209</v>
      </c>
      <c r="C11" s="112">
        <v>3.0</v>
      </c>
      <c r="D11" s="112">
        <v>10.0</v>
      </c>
      <c r="E11" s="112">
        <v>10.0</v>
      </c>
      <c r="F11" s="2"/>
      <c r="G11" s="2"/>
      <c r="H11" s="2"/>
      <c r="I11" s="112">
        <v>3.0</v>
      </c>
      <c r="J11" s="112">
        <v>10.0</v>
      </c>
      <c r="K11" s="112">
        <v>10.0</v>
      </c>
      <c r="L11" s="2"/>
      <c r="M11" s="2"/>
      <c r="N11" s="2"/>
      <c r="O11" s="2"/>
      <c r="P11" s="2"/>
      <c r="Q11" s="2"/>
      <c r="R11" s="2"/>
      <c r="S11" s="2"/>
      <c r="T11" s="2"/>
      <c r="U11" s="2"/>
      <c r="V11" s="2"/>
      <c r="W11" s="2"/>
      <c r="X11" s="2"/>
      <c r="Y11" s="2"/>
      <c r="Z11" s="2"/>
    </row>
    <row r="12" ht="12.75" customHeight="1">
      <c r="A12" s="2"/>
      <c r="B12" s="112" t="s">
        <v>212</v>
      </c>
      <c r="C12" s="131">
        <v>3.0</v>
      </c>
      <c r="D12" s="112">
        <v>15.0</v>
      </c>
      <c r="E12" s="112">
        <v>22.6</v>
      </c>
      <c r="F12" s="2"/>
      <c r="G12" s="2"/>
      <c r="H12" s="2"/>
      <c r="I12" s="131">
        <v>3.0</v>
      </c>
      <c r="J12" s="112">
        <v>15.0</v>
      </c>
      <c r="K12" s="112">
        <v>20.6</v>
      </c>
      <c r="L12" s="2"/>
      <c r="M12" s="2"/>
      <c r="N12" s="2"/>
      <c r="O12" s="2"/>
      <c r="P12" s="2"/>
      <c r="Q12" s="2"/>
      <c r="R12" s="2"/>
      <c r="S12" s="2"/>
      <c r="T12" s="2"/>
      <c r="U12" s="2"/>
      <c r="V12" s="2"/>
      <c r="W12" s="2"/>
      <c r="X12" s="2"/>
      <c r="Y12" s="2"/>
      <c r="Z12" s="2"/>
    </row>
    <row r="13" ht="12.75" customHeight="1">
      <c r="A13" s="2"/>
      <c r="B13" s="112" t="s">
        <v>215</v>
      </c>
      <c r="C13" s="112">
        <v>3.0</v>
      </c>
      <c r="D13" s="112">
        <v>15.0</v>
      </c>
      <c r="E13" s="112">
        <v>2.5</v>
      </c>
      <c r="F13" s="2"/>
      <c r="G13" s="2"/>
      <c r="H13" s="2"/>
      <c r="I13" s="112">
        <v>3.0</v>
      </c>
      <c r="J13" s="112">
        <v>15.0</v>
      </c>
      <c r="K13" s="112">
        <v>3.0</v>
      </c>
      <c r="L13" s="2"/>
      <c r="M13" s="2"/>
      <c r="N13" s="2"/>
      <c r="O13" s="2"/>
      <c r="P13" s="2"/>
      <c r="Q13" s="2"/>
      <c r="R13" s="2"/>
      <c r="S13" s="2"/>
      <c r="T13" s="2"/>
      <c r="U13" s="2"/>
      <c r="V13" s="2"/>
      <c r="W13" s="2"/>
      <c r="X13" s="2"/>
      <c r="Y13" s="2"/>
      <c r="Z13" s="2"/>
    </row>
    <row r="14" ht="12.75" customHeight="1">
      <c r="A14" s="2"/>
      <c r="B14" s="112" t="s">
        <v>218</v>
      </c>
      <c r="C14" s="2"/>
      <c r="D14" s="2"/>
      <c r="E14" s="2"/>
      <c r="F14" s="112">
        <v>6.0</v>
      </c>
      <c r="G14" s="112">
        <v>4.0</v>
      </c>
      <c r="H14" s="112">
        <v>56.5</v>
      </c>
      <c r="J14" s="2"/>
      <c r="K14" s="2"/>
      <c r="L14" s="2"/>
      <c r="M14" s="2"/>
      <c r="N14" s="2"/>
      <c r="O14" s="2"/>
      <c r="P14" s="2"/>
      <c r="Q14" s="2"/>
      <c r="R14" s="2"/>
      <c r="S14" s="2"/>
      <c r="T14" s="2"/>
      <c r="U14" s="2"/>
      <c r="V14" s="2"/>
      <c r="W14" s="2"/>
      <c r="X14" s="2"/>
      <c r="Y14" s="2"/>
      <c r="Z14" s="2"/>
    </row>
    <row r="15" ht="12.75" customHeight="1">
      <c r="A15" s="2"/>
      <c r="B15" s="112" t="s">
        <v>219</v>
      </c>
      <c r="C15" s="2"/>
      <c r="D15" s="2"/>
      <c r="E15" s="2"/>
      <c r="F15" s="112">
        <v>4.0</v>
      </c>
      <c r="G15" s="112">
        <v>8.0</v>
      </c>
      <c r="H15" s="112">
        <v>31.0</v>
      </c>
      <c r="J15" s="2"/>
      <c r="K15" s="2"/>
      <c r="L15" s="2"/>
      <c r="M15" s="2"/>
      <c r="N15" s="2"/>
      <c r="O15" s="2"/>
      <c r="P15" s="2"/>
      <c r="Q15" s="2"/>
      <c r="R15" s="2"/>
      <c r="S15" s="2"/>
      <c r="T15" s="2"/>
      <c r="U15" s="2"/>
      <c r="V15" s="2"/>
      <c r="W15" s="2"/>
      <c r="X15" s="2"/>
      <c r="Y15" s="2"/>
      <c r="Z15" s="2"/>
    </row>
    <row r="16" ht="12.75" customHeight="1">
      <c r="A16" s="2"/>
      <c r="B16" s="112" t="s">
        <v>220</v>
      </c>
      <c r="C16" s="2"/>
      <c r="D16" s="2"/>
      <c r="E16" s="2"/>
      <c r="F16" s="112">
        <v>3.0</v>
      </c>
      <c r="G16" s="112">
        <v>5.0</v>
      </c>
      <c r="H16" s="112" t="s">
        <v>221</v>
      </c>
      <c r="J16" s="2"/>
      <c r="K16" s="2"/>
      <c r="L16" s="2"/>
      <c r="M16" s="2"/>
      <c r="N16" s="2"/>
      <c r="O16" s="2"/>
      <c r="P16" s="2"/>
      <c r="Q16" s="2"/>
      <c r="R16" s="2"/>
      <c r="S16" s="2"/>
      <c r="T16" s="2"/>
      <c r="U16" s="2"/>
      <c r="V16" s="2"/>
      <c r="W16" s="2"/>
      <c r="X16" s="2"/>
      <c r="Y16" s="2"/>
      <c r="Z16" s="2"/>
    </row>
    <row r="17" ht="12.75" customHeight="1">
      <c r="A17" s="2"/>
      <c r="B17" s="112" t="s">
        <v>231</v>
      </c>
      <c r="C17" s="2"/>
      <c r="D17" s="2"/>
      <c r="E17" s="2"/>
      <c r="F17" s="112">
        <v>3.0</v>
      </c>
      <c r="G17" s="112">
        <v>10.0</v>
      </c>
      <c r="H17" s="112">
        <v>12.0</v>
      </c>
      <c r="J17" s="2"/>
      <c r="K17" s="2"/>
      <c r="L17" s="2"/>
      <c r="M17" s="2"/>
      <c r="N17" s="2"/>
      <c r="O17" s="2"/>
      <c r="P17" s="2"/>
      <c r="Q17" s="2"/>
      <c r="R17" s="2"/>
      <c r="S17" s="2"/>
      <c r="T17" s="2"/>
      <c r="U17" s="2"/>
      <c r="V17" s="2"/>
      <c r="W17" s="2"/>
      <c r="X17" s="2"/>
      <c r="Y17" s="2"/>
      <c r="Z17" s="2"/>
    </row>
    <row r="18" ht="12.75" customHeight="1">
      <c r="A18" s="2"/>
      <c r="B18" s="112" t="s">
        <v>212</v>
      </c>
      <c r="C18" s="2"/>
      <c r="D18" s="2"/>
      <c r="E18" s="2"/>
      <c r="F18" s="112">
        <v>3.0</v>
      </c>
      <c r="G18" s="112">
        <v>15.0</v>
      </c>
      <c r="H18" s="112">
        <v>20.6</v>
      </c>
      <c r="J18" s="2"/>
      <c r="K18" s="2"/>
      <c r="L18" s="2"/>
      <c r="M18" s="2"/>
      <c r="N18" s="2"/>
      <c r="O18" s="2"/>
      <c r="P18" s="2"/>
      <c r="Q18" s="2"/>
      <c r="R18" s="2"/>
      <c r="S18" s="2"/>
      <c r="T18" s="2"/>
      <c r="U18" s="2"/>
      <c r="V18" s="2"/>
      <c r="W18" s="2"/>
      <c r="X18" s="2"/>
      <c r="Y18" s="2"/>
      <c r="Z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2"/>
      <c r="B20" s="5"/>
      <c r="C20" s="5">
        <v>45623.0</v>
      </c>
      <c r="D20" s="5">
        <v>45625.0</v>
      </c>
      <c r="E20" s="5">
        <v>45627.0</v>
      </c>
      <c r="F20" s="5">
        <v>45629.0</v>
      </c>
      <c r="G20" s="5"/>
      <c r="H20" s="5"/>
      <c r="I20" s="5"/>
      <c r="J20" s="5"/>
      <c r="K20" s="5"/>
      <c r="L20" s="2"/>
      <c r="M20" s="2"/>
      <c r="N20" s="2"/>
      <c r="O20" s="2"/>
      <c r="P20" s="2"/>
      <c r="Q20" s="2"/>
      <c r="R20" s="2"/>
      <c r="S20" s="2"/>
      <c r="T20" s="2"/>
      <c r="U20" s="2"/>
      <c r="V20" s="2"/>
      <c r="W20" s="2"/>
      <c r="X20" s="2"/>
      <c r="Y20" s="2"/>
      <c r="Z20" s="2"/>
    </row>
    <row r="21" ht="12.75" customHeight="1">
      <c r="A21" s="5"/>
      <c r="B21" s="112" t="s">
        <v>218</v>
      </c>
      <c r="C21" s="2">
        <v>61.3</v>
      </c>
      <c r="D21" s="2">
        <v>63.3</v>
      </c>
      <c r="E21" s="2">
        <v>61.3</v>
      </c>
      <c r="F21" s="2">
        <v>65.5</v>
      </c>
      <c r="G21" s="2"/>
      <c r="H21" s="2"/>
      <c r="I21" s="2"/>
      <c r="J21" s="2"/>
      <c r="K21" s="2"/>
      <c r="L21" s="5"/>
      <c r="M21" s="5"/>
      <c r="N21" s="5"/>
      <c r="O21" s="5"/>
      <c r="P21" s="5"/>
      <c r="Q21" s="5"/>
      <c r="R21" s="5"/>
      <c r="S21" s="5"/>
      <c r="T21" s="5"/>
      <c r="U21" s="5"/>
      <c r="V21" s="5"/>
      <c r="W21" s="5"/>
      <c r="X21" s="5"/>
      <c r="Y21" s="5"/>
      <c r="Z21" s="5"/>
    </row>
    <row r="22" ht="12.75" customHeight="1">
      <c r="A22" s="2"/>
      <c r="B22" s="112" t="s">
        <v>207</v>
      </c>
      <c r="C22" s="2">
        <v>53.2</v>
      </c>
      <c r="D22" s="2"/>
      <c r="E22" s="2">
        <v>53.2</v>
      </c>
      <c r="F22" s="2">
        <v>55.0</v>
      </c>
      <c r="G22" s="2"/>
      <c r="H22" s="2"/>
      <c r="I22" s="2"/>
      <c r="J22" s="2"/>
      <c r="K22" s="2"/>
      <c r="L22" s="2"/>
      <c r="M22" s="2"/>
      <c r="N22" s="2"/>
      <c r="O22" s="2"/>
      <c r="P22" s="2"/>
      <c r="Q22" s="2"/>
      <c r="R22" s="2"/>
      <c r="S22" s="2"/>
      <c r="T22" s="2"/>
      <c r="U22" s="2"/>
      <c r="V22" s="2"/>
      <c r="W22" s="2"/>
      <c r="X22" s="2"/>
      <c r="Y22" s="2"/>
      <c r="Z22" s="2"/>
    </row>
    <row r="23" ht="12.75" customHeight="1">
      <c r="A23" s="2"/>
      <c r="B23" s="112" t="s">
        <v>219</v>
      </c>
      <c r="D23" s="2">
        <v>38.3</v>
      </c>
      <c r="E23" s="2"/>
      <c r="F23" s="2"/>
      <c r="G23" s="2"/>
      <c r="H23" s="2"/>
      <c r="I23" s="2"/>
      <c r="J23" s="2"/>
      <c r="K23" s="2"/>
      <c r="L23" s="2"/>
      <c r="M23" s="2"/>
      <c r="N23" s="2"/>
      <c r="O23" s="2"/>
      <c r="P23" s="2"/>
      <c r="Q23" s="2"/>
      <c r="R23" s="2"/>
      <c r="S23" s="2"/>
      <c r="T23" s="2"/>
      <c r="U23" s="2"/>
      <c r="V23" s="2"/>
      <c r="W23" s="2"/>
      <c r="X23" s="2"/>
      <c r="Y23" s="2"/>
      <c r="Z23" s="2"/>
    </row>
    <row r="24" ht="12.75" customHeight="1">
      <c r="A24" s="2"/>
      <c r="B24" s="112" t="s">
        <v>232</v>
      </c>
      <c r="D24" s="2">
        <v>59.8</v>
      </c>
      <c r="E24" s="2"/>
      <c r="F24" s="2"/>
      <c r="G24" s="2"/>
      <c r="H24" s="2"/>
      <c r="I24" s="2"/>
      <c r="J24" s="2"/>
      <c r="K24" s="2"/>
      <c r="L24" s="2"/>
      <c r="M24" s="2"/>
      <c r="N24" s="2"/>
      <c r="O24" s="2"/>
      <c r="P24" s="2"/>
      <c r="Q24" s="2"/>
      <c r="R24" s="2"/>
      <c r="S24" s="2"/>
      <c r="T24" s="2"/>
      <c r="U24" s="2"/>
      <c r="V24" s="2"/>
      <c r="W24" s="2"/>
      <c r="X24" s="2"/>
      <c r="Y24" s="2"/>
      <c r="Z24" s="2"/>
    </row>
    <row r="25" ht="12.75" customHeight="1">
      <c r="A25" s="2"/>
      <c r="B25" s="112" t="s">
        <v>231</v>
      </c>
      <c r="D25" s="2">
        <v>15.6</v>
      </c>
      <c r="E25" s="2"/>
      <c r="F25" s="2"/>
      <c r="G25" s="2"/>
      <c r="H25" s="2"/>
      <c r="I25" s="2"/>
      <c r="J25" s="2"/>
      <c r="K25" s="2"/>
      <c r="L25" s="2"/>
      <c r="M25" s="2"/>
      <c r="N25" s="2"/>
      <c r="O25" s="2"/>
      <c r="P25" s="2"/>
      <c r="Q25" s="2"/>
      <c r="R25" s="2"/>
      <c r="S25" s="2"/>
      <c r="T25" s="2"/>
      <c r="U25" s="2"/>
      <c r="V25" s="2"/>
      <c r="W25" s="2"/>
      <c r="X25" s="2"/>
      <c r="Y25" s="2"/>
      <c r="Z25" s="2"/>
    </row>
    <row r="26" ht="12.75" customHeight="1">
      <c r="A26" s="2"/>
      <c r="B26" s="112" t="s">
        <v>209</v>
      </c>
      <c r="C26" s="2">
        <v>13.0</v>
      </c>
      <c r="D26" s="2"/>
      <c r="E26" s="2">
        <v>13.0</v>
      </c>
      <c r="F26" s="2"/>
      <c r="G26" s="2"/>
      <c r="H26" s="2"/>
      <c r="I26" s="2"/>
      <c r="J26" s="2"/>
      <c r="K26" s="2"/>
      <c r="L26" s="2"/>
      <c r="M26" s="2"/>
      <c r="N26" s="2"/>
      <c r="O26" s="2"/>
      <c r="P26" s="2"/>
      <c r="Q26" s="2"/>
      <c r="R26" s="2"/>
      <c r="S26" s="2"/>
      <c r="T26" s="2"/>
      <c r="U26" s="2"/>
      <c r="V26" s="2"/>
      <c r="W26" s="2"/>
      <c r="X26" s="2"/>
      <c r="Y26" s="2"/>
      <c r="Z26" s="2"/>
    </row>
    <row r="27" ht="12.75" customHeight="1">
      <c r="A27" s="2"/>
      <c r="B27" s="112" t="s">
        <v>212</v>
      </c>
      <c r="C27" s="2">
        <v>31.8</v>
      </c>
      <c r="D27" s="2">
        <v>28.9</v>
      </c>
      <c r="E27" s="2">
        <v>28.9</v>
      </c>
      <c r="F27" s="2"/>
      <c r="G27" s="2"/>
      <c r="H27" s="2"/>
      <c r="I27" s="2"/>
      <c r="J27" s="2"/>
      <c r="K27" s="2"/>
      <c r="L27" s="2"/>
      <c r="M27" s="2"/>
      <c r="N27" s="2"/>
      <c r="O27" s="2"/>
      <c r="P27" s="2"/>
      <c r="Q27" s="2"/>
      <c r="R27" s="2"/>
      <c r="S27" s="2"/>
      <c r="T27" s="2"/>
      <c r="U27" s="2"/>
      <c r="V27" s="2"/>
      <c r="W27" s="2"/>
      <c r="X27" s="2"/>
      <c r="Y27" s="2"/>
      <c r="Z27" s="2"/>
    </row>
    <row r="28" ht="12.75" customHeight="1">
      <c r="A28" s="2"/>
      <c r="B28" s="112" t="s">
        <v>215</v>
      </c>
      <c r="C28" s="2">
        <v>3.5</v>
      </c>
      <c r="D28" s="2"/>
      <c r="E28" s="2">
        <v>4.2</v>
      </c>
      <c r="F28" s="2"/>
      <c r="G28" s="2"/>
      <c r="H28" s="2"/>
      <c r="I28" s="2"/>
      <c r="J28" s="2"/>
      <c r="K28" s="2"/>
      <c r="L28" s="2"/>
      <c r="M28" s="2"/>
      <c r="N28" s="2"/>
      <c r="O28" s="2"/>
      <c r="P28" s="2"/>
      <c r="Q28" s="2"/>
      <c r="R28" s="2"/>
      <c r="S28" s="2"/>
      <c r="T28" s="2"/>
      <c r="U28" s="2"/>
      <c r="V28" s="2"/>
      <c r="W28" s="2"/>
      <c r="X28" s="2"/>
      <c r="Y28" s="2"/>
      <c r="Z28" s="2"/>
    </row>
    <row r="29" ht="12.75" customHeight="1">
      <c r="A29" s="2"/>
      <c r="L29" s="2"/>
      <c r="M29" s="2"/>
      <c r="N29" s="2"/>
      <c r="O29" s="2"/>
      <c r="P29" s="2"/>
      <c r="Q29" s="2"/>
      <c r="R29" s="2"/>
      <c r="S29" s="2"/>
      <c r="T29" s="2"/>
      <c r="U29" s="2"/>
      <c r="V29" s="2"/>
      <c r="W29" s="2"/>
      <c r="X29" s="2"/>
      <c r="Y29" s="2"/>
      <c r="Z29" s="2"/>
    </row>
    <row r="30" ht="12.75" customHeight="1">
      <c r="A30" s="2"/>
      <c r="L30" s="2"/>
      <c r="M30" s="2"/>
      <c r="N30" s="2"/>
      <c r="O30" s="2"/>
      <c r="P30" s="2"/>
      <c r="Q30" s="2"/>
      <c r="R30" s="2"/>
      <c r="S30" s="2"/>
      <c r="T30" s="2"/>
      <c r="U30" s="2"/>
      <c r="V30" s="2"/>
      <c r="W30" s="2"/>
      <c r="X30" s="2"/>
      <c r="Y30" s="2"/>
      <c r="Z30" s="2"/>
    </row>
    <row r="31" ht="12.75" customHeight="1">
      <c r="A31" s="2"/>
      <c r="L31" s="2"/>
      <c r="M31" s="2"/>
      <c r="N31" s="2"/>
      <c r="O31" s="2"/>
      <c r="P31" s="2"/>
      <c r="Q31" s="2"/>
      <c r="R31" s="2"/>
      <c r="S31" s="2"/>
      <c r="T31" s="2"/>
      <c r="U31" s="2"/>
      <c r="V31" s="2"/>
      <c r="W31" s="2"/>
      <c r="X31" s="2"/>
      <c r="Y31" s="2"/>
      <c r="Z31" s="2"/>
    </row>
    <row r="32" ht="12.75" customHeight="1">
      <c r="A32" s="2"/>
      <c r="M32" s="2"/>
      <c r="N32" s="2"/>
      <c r="O32" s="35">
        <v>45629.0</v>
      </c>
      <c r="P32" s="2"/>
      <c r="Q32" s="2"/>
      <c r="R32" s="2"/>
      <c r="S32" s="2"/>
      <c r="T32" s="2"/>
      <c r="U32" s="2"/>
      <c r="V32" s="2"/>
      <c r="W32" s="2"/>
      <c r="X32" s="2"/>
      <c r="Y32" s="2"/>
      <c r="Z32" s="2"/>
    </row>
    <row r="33" ht="12.75" customHeight="1">
      <c r="A33" s="2"/>
      <c r="M33" s="2"/>
      <c r="N33" s="2"/>
      <c r="O33" s="2">
        <v>50.0</v>
      </c>
      <c r="P33" s="2"/>
      <c r="Q33" s="2" t="s">
        <v>26</v>
      </c>
      <c r="R33" s="132">
        <v>44.5</v>
      </c>
      <c r="S33" s="2"/>
      <c r="T33" s="2"/>
      <c r="U33" s="2"/>
      <c r="V33" s="2"/>
      <c r="W33" s="2"/>
      <c r="X33" s="2"/>
      <c r="Y33" s="2"/>
      <c r="Z33" s="2"/>
    </row>
    <row r="34" ht="12.75" customHeight="1">
      <c r="A34" s="2"/>
      <c r="M34" s="2"/>
      <c r="N34" s="2"/>
      <c r="O34" s="2">
        <v>5.0</v>
      </c>
      <c r="P34" s="2"/>
      <c r="Q34" s="2" t="s">
        <v>37</v>
      </c>
      <c r="R34" s="132">
        <v>8.0</v>
      </c>
      <c r="S34" s="2"/>
      <c r="T34" s="2"/>
      <c r="U34" s="2"/>
      <c r="V34" s="2"/>
      <c r="W34" s="2"/>
      <c r="X34" s="2"/>
      <c r="Y34" s="2"/>
      <c r="Z34" s="2"/>
    </row>
    <row r="35" ht="12.75" customHeight="1">
      <c r="A35" s="2"/>
      <c r="B35" s="2"/>
      <c r="C35" s="2"/>
      <c r="F35" s="2"/>
      <c r="G35" s="2"/>
      <c r="H35" s="2"/>
      <c r="I35" s="2"/>
      <c r="J35" s="2"/>
      <c r="M35" s="2"/>
      <c r="N35" s="2"/>
      <c r="O35" s="2">
        <v>49.5</v>
      </c>
      <c r="P35" s="2"/>
      <c r="Q35" s="2" t="s">
        <v>36</v>
      </c>
      <c r="R35" s="132">
        <f>ROUND(IF(R34&lt;10,AVERAGE(R33/(1.0278-0.0278*R34),R33*R34^0.1),AVERAGE(R33*(1+0.0333*R34),R33*R34^0.1)),1)</f>
        <v>55</v>
      </c>
      <c r="S35" s="2"/>
      <c r="T35" s="2"/>
      <c r="U35" s="2"/>
      <c r="V35" s="2"/>
      <c r="W35" s="2"/>
      <c r="X35" s="2"/>
      <c r="Y35" s="2"/>
      <c r="Z35" s="2"/>
    </row>
    <row r="36" ht="12.75" customHeight="1">
      <c r="A36" s="2"/>
      <c r="B36" s="2"/>
      <c r="C36" s="2"/>
      <c r="D36" s="2"/>
      <c r="E36" s="2"/>
      <c r="F36" s="2"/>
      <c r="G36" s="2"/>
      <c r="H36" s="2"/>
      <c r="I36" s="2"/>
      <c r="J36" s="2"/>
      <c r="M36" s="2"/>
      <c r="N36" s="2"/>
      <c r="O36" s="2">
        <v>5.0</v>
      </c>
      <c r="P36" s="2"/>
      <c r="Q36" s="2"/>
      <c r="R36" s="2"/>
      <c r="S36" s="2"/>
      <c r="T36" s="2"/>
      <c r="U36" s="2"/>
      <c r="V36" s="2"/>
      <c r="W36" s="2"/>
      <c r="X36" s="2"/>
      <c r="Y36" s="2"/>
      <c r="Z36" s="2"/>
    </row>
    <row r="37" ht="12.75" customHeight="1">
      <c r="A37" s="2"/>
      <c r="B37" s="2"/>
      <c r="C37" s="2"/>
      <c r="D37" s="2"/>
      <c r="E37" s="2"/>
      <c r="F37" s="2"/>
      <c r="G37" s="2"/>
      <c r="H37" s="2"/>
      <c r="I37" s="2"/>
      <c r="J37" s="2"/>
      <c r="M37" s="2"/>
      <c r="N37" s="2"/>
      <c r="O37" s="2">
        <v>49.0</v>
      </c>
      <c r="P37" s="2"/>
      <c r="Q37" s="2"/>
      <c r="R37" s="2"/>
      <c r="S37" s="2"/>
      <c r="T37" s="2"/>
      <c r="U37" s="2"/>
      <c r="V37" s="2"/>
      <c r="W37" s="2"/>
      <c r="X37" s="2"/>
      <c r="Y37" s="2"/>
      <c r="Z37" s="2"/>
    </row>
    <row r="38" ht="12.75" customHeight="1">
      <c r="A38" s="2"/>
      <c r="B38" s="2"/>
      <c r="C38" s="2"/>
      <c r="D38" s="2"/>
      <c r="E38" s="2"/>
      <c r="F38" s="2"/>
      <c r="G38" s="2"/>
      <c r="H38" s="2"/>
      <c r="I38" s="2"/>
      <c r="J38" s="2"/>
      <c r="M38" s="2"/>
      <c r="N38" s="2"/>
      <c r="O38" s="2">
        <v>5.0</v>
      </c>
      <c r="P38" s="2"/>
      <c r="Q38" s="2"/>
      <c r="R38" s="2"/>
      <c r="S38" s="2"/>
      <c r="T38" s="2"/>
      <c r="U38" s="2"/>
      <c r="V38" s="2"/>
      <c r="W38" s="2"/>
      <c r="X38" s="2"/>
      <c r="Y38" s="2"/>
      <c r="Z38" s="2"/>
    </row>
    <row r="39" ht="12.75" customHeight="1">
      <c r="A39" s="2"/>
      <c r="B39" s="2"/>
      <c r="C39" s="2"/>
      <c r="D39" s="2"/>
      <c r="E39" s="2"/>
      <c r="F39" s="2"/>
      <c r="G39" s="2"/>
      <c r="H39" s="2"/>
      <c r="I39" s="2"/>
      <c r="J39" s="2"/>
      <c r="M39" s="2"/>
      <c r="N39" s="2"/>
      <c r="O39" s="2">
        <v>48.5</v>
      </c>
      <c r="P39" s="2"/>
      <c r="Q39" s="2"/>
      <c r="R39" s="2"/>
      <c r="S39" s="2"/>
      <c r="T39" s="2"/>
      <c r="U39" s="2"/>
      <c r="V39" s="2"/>
      <c r="W39" s="2"/>
      <c r="X39" s="2"/>
      <c r="Y39" s="2"/>
      <c r="Z39" s="2"/>
    </row>
    <row r="40" ht="12.75" customHeight="1">
      <c r="A40" s="2"/>
      <c r="B40" s="2"/>
      <c r="C40" s="2"/>
      <c r="D40" s="2"/>
      <c r="E40" s="2"/>
      <c r="F40" s="2"/>
      <c r="G40" s="2"/>
      <c r="H40" s="2"/>
      <c r="I40" s="2"/>
      <c r="J40" s="2"/>
      <c r="M40" s="2"/>
      <c r="N40" s="2"/>
      <c r="O40" s="2">
        <v>5.0</v>
      </c>
      <c r="P40" s="2"/>
      <c r="Q40" s="2"/>
      <c r="R40" s="2"/>
      <c r="S40" s="2"/>
      <c r="T40" s="2"/>
      <c r="U40" s="2"/>
      <c r="V40" s="2"/>
      <c r="W40" s="2"/>
      <c r="X40" s="2"/>
      <c r="Y40" s="2"/>
      <c r="Z40" s="2"/>
    </row>
    <row r="41" ht="12.75" customHeight="1">
      <c r="A41" s="2"/>
      <c r="B41" s="2"/>
      <c r="C41" s="2"/>
      <c r="D41" s="2"/>
      <c r="E41" s="2"/>
      <c r="F41" s="2"/>
      <c r="G41" s="2"/>
      <c r="H41" s="2"/>
      <c r="I41" s="2"/>
      <c r="J41" s="2"/>
      <c r="M41" s="2"/>
      <c r="N41" s="2"/>
      <c r="O41" s="2">
        <v>48.0</v>
      </c>
      <c r="P41" s="2"/>
      <c r="Q41" s="2"/>
      <c r="R41" s="2"/>
      <c r="S41" s="2"/>
      <c r="T41" s="2"/>
      <c r="U41" s="2"/>
      <c r="V41" s="2"/>
      <c r="W41" s="2"/>
      <c r="X41" s="2"/>
      <c r="Y41" s="2"/>
      <c r="Z41" s="2"/>
    </row>
    <row r="42" ht="12.75" customHeight="1">
      <c r="A42" s="2"/>
      <c r="B42" s="2"/>
      <c r="C42" s="2"/>
      <c r="D42" s="2"/>
      <c r="E42" s="2"/>
      <c r="F42" s="2"/>
      <c r="G42" s="2"/>
      <c r="H42" s="2"/>
      <c r="I42" s="2"/>
      <c r="J42" s="2"/>
      <c r="M42" s="2"/>
      <c r="N42" s="2"/>
      <c r="O42" s="2">
        <v>5.0</v>
      </c>
      <c r="P42" s="2"/>
      <c r="Q42" s="2"/>
      <c r="R42" s="2"/>
      <c r="S42" s="2"/>
      <c r="T42" s="2"/>
      <c r="U42" s="2"/>
      <c r="V42" s="2"/>
      <c r="W42" s="2"/>
      <c r="X42" s="2"/>
      <c r="Y42" s="2"/>
      <c r="Z42" s="2"/>
    </row>
    <row r="43" ht="12.75" customHeight="1">
      <c r="A43" s="2"/>
      <c r="B43" s="2"/>
      <c r="C43" s="2"/>
      <c r="D43" s="2"/>
      <c r="E43" s="2"/>
      <c r="F43" s="2"/>
      <c r="G43" s="2"/>
      <c r="H43" s="2"/>
      <c r="I43" s="2"/>
      <c r="J43" s="2"/>
      <c r="M43" s="2"/>
      <c r="N43" s="2"/>
      <c r="O43" s="2">
        <v>47.5</v>
      </c>
      <c r="P43" s="2"/>
      <c r="Q43" s="2"/>
      <c r="R43" s="2"/>
      <c r="S43" s="2"/>
      <c r="T43" s="2"/>
      <c r="U43" s="2"/>
      <c r="V43" s="2"/>
      <c r="W43" s="2"/>
      <c r="X43" s="2"/>
      <c r="Y43" s="2"/>
      <c r="Z43" s="2"/>
    </row>
    <row r="44" ht="12.75" customHeight="1">
      <c r="A44" s="2"/>
      <c r="B44" s="2"/>
      <c r="C44" s="2"/>
      <c r="D44" s="2"/>
      <c r="E44" s="2"/>
      <c r="F44" s="2"/>
      <c r="G44" s="2"/>
      <c r="H44" s="2"/>
      <c r="I44" s="2"/>
      <c r="J44" s="2"/>
      <c r="M44" s="2"/>
      <c r="N44" s="2"/>
      <c r="O44" s="2">
        <v>6.0</v>
      </c>
      <c r="P44" s="2"/>
      <c r="Q44" s="2"/>
      <c r="R44" s="2"/>
      <c r="S44" s="2"/>
      <c r="T44" s="2"/>
      <c r="U44" s="2"/>
      <c r="V44" s="2"/>
      <c r="W44" s="2"/>
      <c r="X44" s="2"/>
      <c r="Y44" s="2"/>
      <c r="Z44" s="2"/>
    </row>
    <row r="45" ht="12.75" customHeight="1">
      <c r="A45" s="2"/>
      <c r="B45" s="2"/>
      <c r="C45" s="2"/>
      <c r="D45" s="2"/>
      <c r="E45" s="2"/>
      <c r="F45" s="2"/>
      <c r="G45" s="2"/>
      <c r="H45" s="2"/>
      <c r="I45" s="2"/>
      <c r="J45" s="2"/>
      <c r="M45" s="2"/>
      <c r="N45" s="2" t="s">
        <v>36</v>
      </c>
      <c r="O45" s="2">
        <v>66.7</v>
      </c>
      <c r="P45" s="2"/>
      <c r="Q45" s="2"/>
      <c r="R45" s="2"/>
      <c r="S45" s="2"/>
      <c r="T45" s="2"/>
      <c r="U45" s="2"/>
      <c r="V45" s="2"/>
      <c r="W45" s="2"/>
      <c r="X45" s="2"/>
      <c r="Y45" s="2"/>
      <c r="Z45" s="2"/>
    </row>
    <row r="46" ht="12.75" customHeight="1">
      <c r="A46" s="2"/>
      <c r="B46" s="2"/>
      <c r="C46" s="2"/>
      <c r="D46" s="2"/>
      <c r="E46" s="2"/>
      <c r="F46" s="2"/>
      <c r="G46" s="2"/>
      <c r="H46" s="2"/>
      <c r="I46" s="2"/>
      <c r="J46" s="2"/>
      <c r="M46" s="2"/>
      <c r="N46" s="2" t="s">
        <v>36</v>
      </c>
      <c r="O46" s="2">
        <v>66.1</v>
      </c>
      <c r="P46" s="2"/>
      <c r="Q46" s="2"/>
      <c r="R46" s="2"/>
      <c r="S46" s="2"/>
      <c r="T46" s="2"/>
      <c r="U46" s="2"/>
      <c r="V46" s="2"/>
      <c r="W46" s="2"/>
      <c r="X46" s="2"/>
      <c r="Y46" s="2"/>
      <c r="Z46" s="2"/>
    </row>
    <row r="47" ht="12.75" customHeight="1">
      <c r="A47" s="2"/>
      <c r="B47" s="2"/>
      <c r="C47" s="2"/>
      <c r="D47" s="2"/>
      <c r="E47" s="2"/>
      <c r="F47" s="2"/>
      <c r="G47" s="2"/>
      <c r="H47" s="2"/>
      <c r="I47" s="2"/>
      <c r="J47" s="2"/>
      <c r="M47" s="2"/>
      <c r="N47" s="2" t="s">
        <v>36</v>
      </c>
      <c r="O47" s="2">
        <v>65.5</v>
      </c>
      <c r="P47" s="2"/>
      <c r="Q47" s="2"/>
      <c r="R47" s="2"/>
      <c r="S47" s="2"/>
      <c r="T47" s="2"/>
      <c r="U47" s="2"/>
      <c r="V47" s="2"/>
      <c r="W47" s="2"/>
      <c r="X47" s="2"/>
      <c r="Y47" s="2"/>
      <c r="Z47" s="2"/>
    </row>
    <row r="48" ht="12.75" customHeight="1">
      <c r="A48" s="2"/>
      <c r="B48" s="2"/>
      <c r="C48" s="2"/>
      <c r="D48" s="2"/>
      <c r="E48" s="2"/>
      <c r="F48" s="2"/>
      <c r="G48" s="2"/>
      <c r="H48" s="2"/>
      <c r="I48" s="2"/>
      <c r="J48" s="2"/>
      <c r="M48" s="2"/>
      <c r="N48" s="2" t="s">
        <v>36</v>
      </c>
      <c r="O48" s="2">
        <v>65.0</v>
      </c>
      <c r="P48" s="2"/>
      <c r="Q48" s="2"/>
      <c r="R48" s="2"/>
      <c r="S48" s="2"/>
      <c r="T48" s="2"/>
      <c r="U48" s="2"/>
      <c r="V48" s="2"/>
      <c r="W48" s="2"/>
      <c r="X48" s="2"/>
      <c r="Y48" s="2"/>
      <c r="Z48" s="2"/>
    </row>
    <row r="49" ht="12.75" customHeight="1">
      <c r="A49" s="2"/>
      <c r="B49" s="2"/>
      <c r="C49" s="2"/>
      <c r="D49" s="2"/>
      <c r="E49" s="2"/>
      <c r="F49" s="2"/>
      <c r="G49" s="2"/>
      <c r="H49" s="2"/>
      <c r="I49" s="2"/>
      <c r="J49" s="2"/>
      <c r="M49" s="2"/>
      <c r="N49" s="2" t="s">
        <v>36</v>
      </c>
      <c r="O49" s="2">
        <v>64.4</v>
      </c>
      <c r="P49" s="2"/>
      <c r="Q49" s="2"/>
      <c r="R49" s="2"/>
      <c r="S49" s="2"/>
      <c r="T49" s="2"/>
      <c r="U49" s="2"/>
      <c r="V49" s="2"/>
      <c r="W49" s="2"/>
      <c r="X49" s="2"/>
      <c r="Y49" s="2"/>
      <c r="Z49" s="2"/>
    </row>
    <row r="50" ht="12.75" customHeight="1">
      <c r="A50" s="2"/>
      <c r="B50" s="2"/>
      <c r="C50" s="2"/>
      <c r="D50" s="2"/>
      <c r="E50" s="2"/>
      <c r="F50" s="2"/>
      <c r="G50" s="2"/>
      <c r="H50" s="2"/>
      <c r="I50" s="2"/>
      <c r="J50" s="2"/>
      <c r="M50" s="2"/>
      <c r="N50" s="2" t="s">
        <v>36</v>
      </c>
      <c r="O50" s="2">
        <v>65.4</v>
      </c>
      <c r="P50" s="2"/>
      <c r="Q50" s="2"/>
      <c r="R50" s="2"/>
      <c r="S50" s="2"/>
      <c r="T50" s="2"/>
      <c r="U50" s="2"/>
      <c r="V50" s="2"/>
      <c r="W50" s="2"/>
      <c r="X50" s="2"/>
      <c r="Y50" s="2"/>
      <c r="Z50" s="2"/>
    </row>
    <row r="51" ht="12.75" customHeight="1">
      <c r="A51" s="2"/>
      <c r="B51" s="2"/>
      <c r="C51" s="2"/>
      <c r="D51" s="2"/>
      <c r="E51" s="2"/>
      <c r="F51" s="2"/>
      <c r="G51" s="2"/>
      <c r="H51" s="2"/>
      <c r="I51" s="2"/>
      <c r="J51" s="2"/>
      <c r="M51" s="2"/>
      <c r="N51" s="2" t="s">
        <v>237</v>
      </c>
      <c r="O51" s="133">
        <f>AVERAGE(O45:O50)</f>
        <v>65.51666667</v>
      </c>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8.13"/>
    <col customWidth="1" min="2" max="2" width="3.63"/>
    <col customWidth="1" min="3" max="19" width="6.13"/>
    <col customWidth="1" min="20" max="20" width="7.25"/>
    <col customWidth="1" min="21" max="42" width="6.13"/>
  </cols>
  <sheetData>
    <row r="1" ht="12.75" customHeight="1">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row>
    <row r="2" ht="14.25" customHeight="1">
      <c r="A2" s="134">
        <v>64.0</v>
      </c>
      <c r="B2" s="135"/>
      <c r="C2" s="135">
        <v>2.0</v>
      </c>
      <c r="D2" s="135">
        <v>3.0</v>
      </c>
      <c r="E2" s="135">
        <v>4.0</v>
      </c>
      <c r="F2" s="135">
        <v>5.0</v>
      </c>
      <c r="G2" s="135">
        <v>6.0</v>
      </c>
      <c r="H2" s="135">
        <v>7.0</v>
      </c>
      <c r="I2" s="135">
        <v>8.0</v>
      </c>
      <c r="J2" s="135">
        <v>9.0</v>
      </c>
      <c r="K2" s="135">
        <v>10.0</v>
      </c>
      <c r="L2" s="135">
        <v>11.0</v>
      </c>
      <c r="M2" s="135">
        <v>12.0</v>
      </c>
      <c r="N2" s="135">
        <v>13.0</v>
      </c>
      <c r="O2" s="135">
        <v>14.0</v>
      </c>
      <c r="P2" s="135">
        <v>15.0</v>
      </c>
      <c r="Q2" s="135">
        <v>16.0</v>
      </c>
      <c r="R2" s="135">
        <v>17.0</v>
      </c>
      <c r="S2" s="135">
        <v>18.0</v>
      </c>
      <c r="T2" s="135">
        <v>19.0</v>
      </c>
      <c r="U2" s="135">
        <v>20.0</v>
      </c>
      <c r="V2" s="2"/>
      <c r="W2" s="135"/>
      <c r="X2" s="135">
        <v>2.0</v>
      </c>
      <c r="Y2" s="135">
        <v>3.0</v>
      </c>
      <c r="Z2" s="135">
        <v>4.0</v>
      </c>
      <c r="AA2" s="135">
        <v>5.0</v>
      </c>
      <c r="AB2" s="135">
        <v>6.0</v>
      </c>
      <c r="AC2" s="135">
        <v>7.0</v>
      </c>
      <c r="AD2" s="135">
        <v>8.0</v>
      </c>
      <c r="AE2" s="135">
        <v>9.0</v>
      </c>
      <c r="AF2" s="135">
        <v>10.0</v>
      </c>
      <c r="AG2" s="135">
        <v>11.0</v>
      </c>
      <c r="AH2" s="135">
        <v>12.0</v>
      </c>
      <c r="AI2" s="135">
        <v>13.0</v>
      </c>
      <c r="AJ2" s="135">
        <v>14.0</v>
      </c>
      <c r="AK2" s="135">
        <v>15.0</v>
      </c>
      <c r="AL2" s="135">
        <v>16.0</v>
      </c>
      <c r="AM2" s="135">
        <v>17.0</v>
      </c>
      <c r="AN2" s="135">
        <v>18.0</v>
      </c>
      <c r="AO2" s="135">
        <v>19.0</v>
      </c>
      <c r="AP2" s="135">
        <v>20.0</v>
      </c>
    </row>
    <row r="3" ht="14.25" customHeight="1">
      <c r="A3" s="19" t="s">
        <v>240</v>
      </c>
      <c r="B3" s="136">
        <v>1.0</v>
      </c>
      <c r="C3" s="135">
        <f t="shared" ref="C3:J3" si="1">ROUND(AVERAGE($B3/(1.0278-0.0278*C$2),$B3*C$2^0.1),1)</f>
        <v>1.1</v>
      </c>
      <c r="D3" s="135">
        <f t="shared" si="1"/>
        <v>1.1</v>
      </c>
      <c r="E3" s="135">
        <f t="shared" si="1"/>
        <v>1.1</v>
      </c>
      <c r="F3" s="136">
        <f t="shared" si="1"/>
        <v>1.1</v>
      </c>
      <c r="G3" s="135">
        <f t="shared" si="1"/>
        <v>1.2</v>
      </c>
      <c r="H3" s="135">
        <f t="shared" si="1"/>
        <v>1.2</v>
      </c>
      <c r="I3" s="136">
        <f t="shared" si="1"/>
        <v>1.2</v>
      </c>
      <c r="J3" s="135">
        <f t="shared" si="1"/>
        <v>1.3</v>
      </c>
      <c r="K3" s="136">
        <f t="shared" ref="K3:U3" si="2">ROUND(AVERAGE($B3*(1+0.0333*K$2),$B3*K$2^0.1),1)</f>
        <v>1.3</v>
      </c>
      <c r="L3" s="135">
        <f t="shared" si="2"/>
        <v>1.3</v>
      </c>
      <c r="M3" s="136">
        <f t="shared" si="2"/>
        <v>1.3</v>
      </c>
      <c r="N3" s="135">
        <f t="shared" si="2"/>
        <v>1.4</v>
      </c>
      <c r="O3" s="135">
        <f t="shared" si="2"/>
        <v>1.4</v>
      </c>
      <c r="P3" s="136">
        <f t="shared" si="2"/>
        <v>1.4</v>
      </c>
      <c r="Q3" s="135">
        <f t="shared" si="2"/>
        <v>1.4</v>
      </c>
      <c r="R3" s="135">
        <f t="shared" si="2"/>
        <v>1.4</v>
      </c>
      <c r="S3" s="136">
        <f t="shared" si="2"/>
        <v>1.5</v>
      </c>
      <c r="T3" s="135">
        <f t="shared" si="2"/>
        <v>1.5</v>
      </c>
      <c r="U3" s="135">
        <f t="shared" si="2"/>
        <v>1.5</v>
      </c>
      <c r="V3" s="2"/>
      <c r="W3" s="136">
        <v>40.0</v>
      </c>
      <c r="X3" s="135">
        <f t="shared" ref="X3:AE3" si="3">ROUND(AVERAGE($W3/(1.0278-0.0278*X$2),$W3*X$2^0.1),1)</f>
        <v>42</v>
      </c>
      <c r="Y3" s="135">
        <f t="shared" si="3"/>
        <v>43.5</v>
      </c>
      <c r="Z3" s="135">
        <f t="shared" si="3"/>
        <v>44.8</v>
      </c>
      <c r="AA3" s="136">
        <f t="shared" si="3"/>
        <v>46</v>
      </c>
      <c r="AB3" s="135">
        <f t="shared" si="3"/>
        <v>47.2</v>
      </c>
      <c r="AC3" s="135">
        <f t="shared" si="3"/>
        <v>48.3</v>
      </c>
      <c r="AD3" s="136">
        <f t="shared" si="3"/>
        <v>49.5</v>
      </c>
      <c r="AE3" s="135">
        <f t="shared" si="3"/>
        <v>50.6</v>
      </c>
      <c r="AF3" s="136">
        <f t="shared" ref="AF3:AP3" si="4">ROUND(AVERAGE($W3*(1+0.0333*K$2),$W3*K$2^0.1),1)</f>
        <v>51.8</v>
      </c>
      <c r="AG3" s="135">
        <f t="shared" si="4"/>
        <v>52.7</v>
      </c>
      <c r="AH3" s="136">
        <f t="shared" si="4"/>
        <v>53.6</v>
      </c>
      <c r="AI3" s="135">
        <f t="shared" si="4"/>
        <v>54.5</v>
      </c>
      <c r="AJ3" s="135">
        <f t="shared" si="4"/>
        <v>55.4</v>
      </c>
      <c r="AK3" s="136">
        <f t="shared" si="4"/>
        <v>56.2</v>
      </c>
      <c r="AL3" s="135">
        <f t="shared" si="4"/>
        <v>57</v>
      </c>
      <c r="AM3" s="135">
        <f t="shared" si="4"/>
        <v>57.9</v>
      </c>
      <c r="AN3" s="136">
        <f t="shared" si="4"/>
        <v>58.7</v>
      </c>
      <c r="AO3" s="135">
        <f t="shared" si="4"/>
        <v>59.5</v>
      </c>
      <c r="AP3" s="135">
        <f t="shared" si="4"/>
        <v>60.3</v>
      </c>
    </row>
    <row r="4" ht="14.25" customHeight="1">
      <c r="A4" s="137" t="s">
        <v>241</v>
      </c>
      <c r="B4" s="136">
        <v>2.0</v>
      </c>
      <c r="C4" s="135">
        <f t="shared" ref="C4:J4" si="5">ROUND(AVERAGE($B4/(1.0278-0.0278*C$2),$B4*C$2^0.1),1)</f>
        <v>2.1</v>
      </c>
      <c r="D4" s="135">
        <f t="shared" si="5"/>
        <v>2.2</v>
      </c>
      <c r="E4" s="135">
        <f t="shared" si="5"/>
        <v>2.2</v>
      </c>
      <c r="F4" s="136">
        <f t="shared" si="5"/>
        <v>2.3</v>
      </c>
      <c r="G4" s="135">
        <f t="shared" si="5"/>
        <v>2.4</v>
      </c>
      <c r="H4" s="135">
        <f t="shared" si="5"/>
        <v>2.4</v>
      </c>
      <c r="I4" s="136">
        <f t="shared" si="5"/>
        <v>2.5</v>
      </c>
      <c r="J4" s="135">
        <f t="shared" si="5"/>
        <v>2.5</v>
      </c>
      <c r="K4" s="136">
        <f t="shared" ref="K4:U4" si="6">ROUND(AVERAGE($B4*(1+0.0333*K$2),$B4*K$2^0.1),1)</f>
        <v>2.6</v>
      </c>
      <c r="L4" s="135">
        <f t="shared" si="6"/>
        <v>2.6</v>
      </c>
      <c r="M4" s="136">
        <f t="shared" si="6"/>
        <v>2.7</v>
      </c>
      <c r="N4" s="135">
        <f t="shared" si="6"/>
        <v>2.7</v>
      </c>
      <c r="O4" s="135">
        <f t="shared" si="6"/>
        <v>2.8</v>
      </c>
      <c r="P4" s="136">
        <f t="shared" si="6"/>
        <v>2.8</v>
      </c>
      <c r="Q4" s="135">
        <f t="shared" si="6"/>
        <v>2.9</v>
      </c>
      <c r="R4" s="135">
        <f t="shared" si="6"/>
        <v>2.9</v>
      </c>
      <c r="S4" s="136">
        <f t="shared" si="6"/>
        <v>2.9</v>
      </c>
      <c r="T4" s="135">
        <f t="shared" si="6"/>
        <v>3</v>
      </c>
      <c r="U4" s="135">
        <f t="shared" si="6"/>
        <v>3</v>
      </c>
      <c r="V4" s="2"/>
      <c r="W4" s="136">
        <v>41.0</v>
      </c>
      <c r="X4" s="135">
        <f t="shared" ref="X4:AE4" si="7">ROUND(AVERAGE($W4/(1.0278-0.0278*X$2),$W4*X$2^0.1),1)</f>
        <v>43.1</v>
      </c>
      <c r="Y4" s="135">
        <f t="shared" si="7"/>
        <v>44.6</v>
      </c>
      <c r="Z4" s="135">
        <f t="shared" si="7"/>
        <v>45.9</v>
      </c>
      <c r="AA4" s="136">
        <f t="shared" si="7"/>
        <v>47.1</v>
      </c>
      <c r="AB4" s="135">
        <f t="shared" si="7"/>
        <v>48.3</v>
      </c>
      <c r="AC4" s="135">
        <f t="shared" si="7"/>
        <v>49.5</v>
      </c>
      <c r="AD4" s="136">
        <f t="shared" si="7"/>
        <v>50.7</v>
      </c>
      <c r="AE4" s="135">
        <f t="shared" si="7"/>
        <v>51.9</v>
      </c>
      <c r="AF4" s="136">
        <f t="shared" ref="AF4:AP4" si="8">ROUND(AVERAGE($W4*(1+0.0333*K$2),$W4*K$2^0.1),1)</f>
        <v>53.1</v>
      </c>
      <c r="AG4" s="135">
        <f t="shared" si="8"/>
        <v>54.1</v>
      </c>
      <c r="AH4" s="136">
        <f t="shared" si="8"/>
        <v>55</v>
      </c>
      <c r="AI4" s="135">
        <f t="shared" si="8"/>
        <v>55.9</v>
      </c>
      <c r="AJ4" s="135">
        <f t="shared" si="8"/>
        <v>56.7</v>
      </c>
      <c r="AK4" s="136">
        <f t="shared" si="8"/>
        <v>57.6</v>
      </c>
      <c r="AL4" s="135">
        <f t="shared" si="8"/>
        <v>58.5</v>
      </c>
      <c r="AM4" s="135">
        <f t="shared" si="8"/>
        <v>59.3</v>
      </c>
      <c r="AN4" s="136">
        <f t="shared" si="8"/>
        <v>60.2</v>
      </c>
      <c r="AO4" s="135">
        <f t="shared" si="8"/>
        <v>61</v>
      </c>
      <c r="AP4" s="135">
        <f t="shared" si="8"/>
        <v>61.8</v>
      </c>
    </row>
    <row r="5" ht="14.25" customHeight="1">
      <c r="A5" s="138" t="s">
        <v>242</v>
      </c>
      <c r="B5" s="136">
        <v>3.0</v>
      </c>
      <c r="C5" s="135">
        <f t="shared" ref="C5:J5" si="9">ROUND(AVERAGE($B5/(1.0278-0.0278*C$2),$B5*C$2^0.1),1)</f>
        <v>3.2</v>
      </c>
      <c r="D5" s="135">
        <f t="shared" si="9"/>
        <v>3.3</v>
      </c>
      <c r="E5" s="135">
        <f t="shared" si="9"/>
        <v>3.4</v>
      </c>
      <c r="F5" s="136">
        <f t="shared" si="9"/>
        <v>3.4</v>
      </c>
      <c r="G5" s="135">
        <f t="shared" si="9"/>
        <v>3.5</v>
      </c>
      <c r="H5" s="135">
        <f t="shared" si="9"/>
        <v>3.6</v>
      </c>
      <c r="I5" s="136">
        <f t="shared" si="9"/>
        <v>3.7</v>
      </c>
      <c r="J5" s="135">
        <f t="shared" si="9"/>
        <v>3.8</v>
      </c>
      <c r="K5" s="136">
        <f t="shared" ref="K5:U5" si="10">ROUND(AVERAGE($B5*(1+0.0333*K$2),$B5*K$2^0.1),1)</f>
        <v>3.9</v>
      </c>
      <c r="L5" s="135">
        <f t="shared" si="10"/>
        <v>4</v>
      </c>
      <c r="M5" s="136">
        <f t="shared" si="10"/>
        <v>4</v>
      </c>
      <c r="N5" s="135">
        <f t="shared" si="10"/>
        <v>4.1</v>
      </c>
      <c r="O5" s="135">
        <f t="shared" si="10"/>
        <v>4.2</v>
      </c>
      <c r="P5" s="136">
        <f t="shared" si="10"/>
        <v>4.2</v>
      </c>
      <c r="Q5" s="135">
        <f t="shared" si="10"/>
        <v>4.3</v>
      </c>
      <c r="R5" s="135">
        <f t="shared" si="10"/>
        <v>4.3</v>
      </c>
      <c r="S5" s="136">
        <f t="shared" si="10"/>
        <v>4.4</v>
      </c>
      <c r="T5" s="135">
        <f t="shared" si="10"/>
        <v>4.5</v>
      </c>
      <c r="U5" s="135">
        <f t="shared" si="10"/>
        <v>4.5</v>
      </c>
      <c r="V5" s="2"/>
      <c r="W5" s="136">
        <v>42.0</v>
      </c>
      <c r="X5" s="135">
        <f t="shared" ref="X5:AE5" si="11">ROUND(AVERAGE($W5/(1.0278-0.0278*X$2),$W5*X$2^0.1),1)</f>
        <v>44.1</v>
      </c>
      <c r="Y5" s="135">
        <f t="shared" si="11"/>
        <v>45.7</v>
      </c>
      <c r="Z5" s="135">
        <f t="shared" si="11"/>
        <v>47</v>
      </c>
      <c r="AA5" s="136">
        <f t="shared" si="11"/>
        <v>48.3</v>
      </c>
      <c r="AB5" s="135">
        <f t="shared" si="11"/>
        <v>49.5</v>
      </c>
      <c r="AC5" s="135">
        <f t="shared" si="11"/>
        <v>50.7</v>
      </c>
      <c r="AD5" s="136">
        <f t="shared" si="11"/>
        <v>51.9</v>
      </c>
      <c r="AE5" s="135">
        <f t="shared" si="11"/>
        <v>53.2</v>
      </c>
      <c r="AF5" s="136">
        <f t="shared" ref="AF5:AP5" si="12">ROUND(AVERAGE($W5*(1+0.0333*K$2),$W5*K$2^0.1),1)</f>
        <v>54.4</v>
      </c>
      <c r="AG5" s="135">
        <f t="shared" si="12"/>
        <v>55.4</v>
      </c>
      <c r="AH5" s="136">
        <f t="shared" si="12"/>
        <v>56.3</v>
      </c>
      <c r="AI5" s="135">
        <f t="shared" si="12"/>
        <v>57.2</v>
      </c>
      <c r="AJ5" s="135">
        <f t="shared" si="12"/>
        <v>58.1</v>
      </c>
      <c r="AK5" s="136">
        <f t="shared" si="12"/>
        <v>59</v>
      </c>
      <c r="AL5" s="135">
        <f t="shared" si="12"/>
        <v>59.9</v>
      </c>
      <c r="AM5" s="135">
        <f t="shared" si="12"/>
        <v>60.8</v>
      </c>
      <c r="AN5" s="136">
        <f t="shared" si="12"/>
        <v>61.6</v>
      </c>
      <c r="AO5" s="135">
        <f t="shared" si="12"/>
        <v>62.5</v>
      </c>
      <c r="AP5" s="135">
        <f t="shared" si="12"/>
        <v>63.3</v>
      </c>
    </row>
    <row r="6" ht="14.25" customHeight="1">
      <c r="A6" s="28" t="s">
        <v>243</v>
      </c>
      <c r="B6" s="136">
        <v>4.0</v>
      </c>
      <c r="C6" s="135">
        <f t="shared" ref="C6:J6" si="13">ROUND(AVERAGE($B6/(1.0278-0.0278*C$2),$B6*C$2^0.1),1)</f>
        <v>4.2</v>
      </c>
      <c r="D6" s="135">
        <f t="shared" si="13"/>
        <v>4.3</v>
      </c>
      <c r="E6" s="135">
        <f t="shared" si="13"/>
        <v>4.5</v>
      </c>
      <c r="F6" s="136">
        <f t="shared" si="13"/>
        <v>4.6</v>
      </c>
      <c r="G6" s="135">
        <f t="shared" si="13"/>
        <v>4.7</v>
      </c>
      <c r="H6" s="135">
        <f t="shared" si="13"/>
        <v>4.8</v>
      </c>
      <c r="I6" s="136">
        <f t="shared" si="13"/>
        <v>4.9</v>
      </c>
      <c r="J6" s="135">
        <f t="shared" si="13"/>
        <v>5.1</v>
      </c>
      <c r="K6" s="136">
        <f t="shared" ref="K6:U6" si="14">ROUND(AVERAGE($B6*(1+0.0333*K$2),$B6*K$2^0.1),1)</f>
        <v>5.2</v>
      </c>
      <c r="L6" s="135">
        <f t="shared" si="14"/>
        <v>5.3</v>
      </c>
      <c r="M6" s="136">
        <f t="shared" si="14"/>
        <v>5.4</v>
      </c>
      <c r="N6" s="135">
        <f t="shared" si="14"/>
        <v>5.5</v>
      </c>
      <c r="O6" s="135">
        <f t="shared" si="14"/>
        <v>5.5</v>
      </c>
      <c r="P6" s="136">
        <f t="shared" si="14"/>
        <v>5.6</v>
      </c>
      <c r="Q6" s="135">
        <f t="shared" si="14"/>
        <v>5.7</v>
      </c>
      <c r="R6" s="135">
        <f t="shared" si="14"/>
        <v>5.8</v>
      </c>
      <c r="S6" s="136">
        <f t="shared" si="14"/>
        <v>5.9</v>
      </c>
      <c r="T6" s="135">
        <f t="shared" si="14"/>
        <v>6</v>
      </c>
      <c r="U6" s="135">
        <f t="shared" si="14"/>
        <v>6</v>
      </c>
      <c r="V6" s="2"/>
      <c r="W6" s="136">
        <v>43.0</v>
      </c>
      <c r="X6" s="135">
        <f t="shared" ref="X6:AE6" si="15">ROUND(AVERAGE($W6/(1.0278-0.0278*X$2),$W6*X$2^0.1),1)</f>
        <v>45.2</v>
      </c>
      <c r="Y6" s="135">
        <f t="shared" si="15"/>
        <v>46.8</v>
      </c>
      <c r="Z6" s="135">
        <f t="shared" si="15"/>
        <v>48.2</v>
      </c>
      <c r="AA6" s="136">
        <f t="shared" si="15"/>
        <v>49.4</v>
      </c>
      <c r="AB6" s="135">
        <f t="shared" si="15"/>
        <v>50.7</v>
      </c>
      <c r="AC6" s="135">
        <f t="shared" si="15"/>
        <v>51.9</v>
      </c>
      <c r="AD6" s="136">
        <f t="shared" si="15"/>
        <v>53.2</v>
      </c>
      <c r="AE6" s="135">
        <f t="shared" si="15"/>
        <v>54.4</v>
      </c>
      <c r="AF6" s="136">
        <f t="shared" ref="AF6:AP6" si="16">ROUND(AVERAGE($W6*(1+0.0333*K$2),$W6*K$2^0.1),1)</f>
        <v>55.7</v>
      </c>
      <c r="AG6" s="135">
        <f t="shared" si="16"/>
        <v>56.7</v>
      </c>
      <c r="AH6" s="136">
        <f t="shared" si="16"/>
        <v>57.7</v>
      </c>
      <c r="AI6" s="135">
        <f t="shared" si="16"/>
        <v>58.6</v>
      </c>
      <c r="AJ6" s="135">
        <f t="shared" si="16"/>
        <v>59.5</v>
      </c>
      <c r="AK6" s="136">
        <f t="shared" si="16"/>
        <v>60.4</v>
      </c>
      <c r="AL6" s="135">
        <f t="shared" si="16"/>
        <v>61.3</v>
      </c>
      <c r="AM6" s="135">
        <f t="shared" si="16"/>
        <v>62.2</v>
      </c>
      <c r="AN6" s="136">
        <f t="shared" si="16"/>
        <v>63.1</v>
      </c>
      <c r="AO6" s="135">
        <f t="shared" si="16"/>
        <v>64</v>
      </c>
      <c r="AP6" s="135">
        <f t="shared" si="16"/>
        <v>64.8</v>
      </c>
    </row>
    <row r="7" ht="14.25" customHeight="1">
      <c r="A7" s="8" t="s">
        <v>244</v>
      </c>
      <c r="B7" s="136">
        <v>5.0</v>
      </c>
      <c r="C7" s="135">
        <f t="shared" ref="C7:J7" si="17">ROUND(AVERAGE($B7/(1.0278-0.0278*C$2),$B7*C$2^0.1),1)</f>
        <v>5.3</v>
      </c>
      <c r="D7" s="135">
        <f t="shared" si="17"/>
        <v>5.4</v>
      </c>
      <c r="E7" s="135">
        <f t="shared" si="17"/>
        <v>5.6</v>
      </c>
      <c r="F7" s="136">
        <f t="shared" si="17"/>
        <v>5.7</v>
      </c>
      <c r="G7" s="135">
        <f t="shared" si="17"/>
        <v>5.9</v>
      </c>
      <c r="H7" s="135">
        <f t="shared" si="17"/>
        <v>6</v>
      </c>
      <c r="I7" s="136">
        <f t="shared" si="17"/>
        <v>6.2</v>
      </c>
      <c r="J7" s="135">
        <f t="shared" si="17"/>
        <v>6.3</v>
      </c>
      <c r="K7" s="136">
        <f t="shared" ref="K7:U7" si="18">ROUND(AVERAGE($B7*(1+0.0333*K$2),$B7*K$2^0.1),1)</f>
        <v>6.5</v>
      </c>
      <c r="L7" s="135">
        <f t="shared" si="18"/>
        <v>6.6</v>
      </c>
      <c r="M7" s="136">
        <f t="shared" si="18"/>
        <v>6.7</v>
      </c>
      <c r="N7" s="135">
        <f t="shared" si="18"/>
        <v>6.8</v>
      </c>
      <c r="O7" s="135">
        <f t="shared" si="18"/>
        <v>6.9</v>
      </c>
      <c r="P7" s="136">
        <f t="shared" si="18"/>
        <v>7</v>
      </c>
      <c r="Q7" s="135">
        <f t="shared" si="18"/>
        <v>7.1</v>
      </c>
      <c r="R7" s="135">
        <f t="shared" si="18"/>
        <v>7.2</v>
      </c>
      <c r="S7" s="136">
        <f t="shared" si="18"/>
        <v>7.3</v>
      </c>
      <c r="T7" s="135">
        <f t="shared" si="18"/>
        <v>7.4</v>
      </c>
      <c r="U7" s="135">
        <f t="shared" si="18"/>
        <v>7.5</v>
      </c>
      <c r="V7" s="2"/>
      <c r="W7" s="136">
        <v>44.0</v>
      </c>
      <c r="X7" s="135">
        <f t="shared" ref="X7:AE7" si="19">ROUND(AVERAGE($W7/(1.0278-0.0278*X$2),$W7*X$2^0.1),1)</f>
        <v>46.2</v>
      </c>
      <c r="Y7" s="135">
        <f t="shared" si="19"/>
        <v>47.8</v>
      </c>
      <c r="Z7" s="135">
        <f t="shared" si="19"/>
        <v>49.3</v>
      </c>
      <c r="AA7" s="136">
        <f t="shared" si="19"/>
        <v>50.6</v>
      </c>
      <c r="AB7" s="135">
        <f t="shared" si="19"/>
        <v>51.9</v>
      </c>
      <c r="AC7" s="135">
        <f t="shared" si="19"/>
        <v>53.1</v>
      </c>
      <c r="AD7" s="136">
        <f t="shared" si="19"/>
        <v>54.4</v>
      </c>
      <c r="AE7" s="135">
        <f t="shared" si="19"/>
        <v>55.7</v>
      </c>
      <c r="AF7" s="136">
        <f t="shared" ref="AF7:AP7" si="20">ROUND(AVERAGE($W7*(1+0.0333*K$2),$W7*K$2^0.1),1)</f>
        <v>57</v>
      </c>
      <c r="AG7" s="135">
        <f t="shared" si="20"/>
        <v>58</v>
      </c>
      <c r="AH7" s="136">
        <f t="shared" si="20"/>
        <v>59</v>
      </c>
      <c r="AI7" s="135">
        <f t="shared" si="20"/>
        <v>60</v>
      </c>
      <c r="AJ7" s="135">
        <f t="shared" si="20"/>
        <v>60.9</v>
      </c>
      <c r="AK7" s="136">
        <f t="shared" si="20"/>
        <v>61.8</v>
      </c>
      <c r="AL7" s="135">
        <f t="shared" si="20"/>
        <v>62.8</v>
      </c>
      <c r="AM7" s="135">
        <f t="shared" si="20"/>
        <v>63.7</v>
      </c>
      <c r="AN7" s="136">
        <f t="shared" si="20"/>
        <v>64.6</v>
      </c>
      <c r="AO7" s="135">
        <f t="shared" si="20"/>
        <v>65.5</v>
      </c>
      <c r="AP7" s="135">
        <f t="shared" si="20"/>
        <v>66.3</v>
      </c>
    </row>
    <row r="8" ht="14.25" customHeight="1">
      <c r="A8" s="2"/>
      <c r="B8" s="136">
        <v>6.0</v>
      </c>
      <c r="C8" s="135">
        <f t="shared" ref="C8:J8" si="21">ROUND(AVERAGE($B8/(1.0278-0.0278*C$2),$B8*C$2^0.1),1)</f>
        <v>6.3</v>
      </c>
      <c r="D8" s="135">
        <f t="shared" si="21"/>
        <v>6.5</v>
      </c>
      <c r="E8" s="135">
        <f t="shared" si="21"/>
        <v>6.7</v>
      </c>
      <c r="F8" s="136">
        <f t="shared" si="21"/>
        <v>6.9</v>
      </c>
      <c r="G8" s="135">
        <f t="shared" si="21"/>
        <v>7.1</v>
      </c>
      <c r="H8" s="135">
        <f t="shared" si="21"/>
        <v>7.2</v>
      </c>
      <c r="I8" s="136">
        <f t="shared" si="21"/>
        <v>7.4</v>
      </c>
      <c r="J8" s="135">
        <f t="shared" si="21"/>
        <v>7.6</v>
      </c>
      <c r="K8" s="136">
        <f t="shared" ref="K8:U8" si="22">ROUND(AVERAGE($B8*(1+0.0333*K$2),$B8*K$2^0.1),1)</f>
        <v>7.8</v>
      </c>
      <c r="L8" s="135">
        <f t="shared" si="22"/>
        <v>7.9</v>
      </c>
      <c r="M8" s="136">
        <f t="shared" si="22"/>
        <v>8</v>
      </c>
      <c r="N8" s="135">
        <f t="shared" si="22"/>
        <v>8.2</v>
      </c>
      <c r="O8" s="135">
        <f t="shared" si="22"/>
        <v>8.3</v>
      </c>
      <c r="P8" s="136">
        <f t="shared" si="22"/>
        <v>8.4</v>
      </c>
      <c r="Q8" s="135">
        <f t="shared" si="22"/>
        <v>8.6</v>
      </c>
      <c r="R8" s="135">
        <f t="shared" si="22"/>
        <v>8.7</v>
      </c>
      <c r="S8" s="136">
        <f t="shared" si="22"/>
        <v>8.8</v>
      </c>
      <c r="T8" s="135">
        <f t="shared" si="22"/>
        <v>8.9</v>
      </c>
      <c r="U8" s="135">
        <f t="shared" si="22"/>
        <v>9</v>
      </c>
      <c r="V8" s="2"/>
      <c r="W8" s="136">
        <v>45.0</v>
      </c>
      <c r="X8" s="135">
        <f t="shared" ref="X8:AE8" si="23">ROUND(AVERAGE($W8/(1.0278-0.0278*X$2),$W8*X$2^0.1),1)</f>
        <v>47.3</v>
      </c>
      <c r="Y8" s="135">
        <f t="shared" si="23"/>
        <v>48.9</v>
      </c>
      <c r="Z8" s="135">
        <f t="shared" si="23"/>
        <v>50.4</v>
      </c>
      <c r="AA8" s="136">
        <f t="shared" si="23"/>
        <v>51.7</v>
      </c>
      <c r="AB8" s="135">
        <f t="shared" si="23"/>
        <v>53</v>
      </c>
      <c r="AC8" s="135">
        <f t="shared" si="23"/>
        <v>54.3</v>
      </c>
      <c r="AD8" s="136">
        <f t="shared" si="23"/>
        <v>55.6</v>
      </c>
      <c r="AE8" s="135">
        <f t="shared" si="23"/>
        <v>57</v>
      </c>
      <c r="AF8" s="136">
        <f t="shared" ref="AF8:AP8" si="24">ROUND(AVERAGE($W8*(1+0.0333*K$2),$W8*K$2^0.1),1)</f>
        <v>58.3</v>
      </c>
      <c r="AG8" s="135">
        <f t="shared" si="24"/>
        <v>59.3</v>
      </c>
      <c r="AH8" s="136">
        <f t="shared" si="24"/>
        <v>60.3</v>
      </c>
      <c r="AI8" s="135">
        <f t="shared" si="24"/>
        <v>61.3</v>
      </c>
      <c r="AJ8" s="135">
        <f t="shared" si="24"/>
        <v>62.3</v>
      </c>
      <c r="AK8" s="136">
        <f t="shared" si="24"/>
        <v>63.2</v>
      </c>
      <c r="AL8" s="135">
        <f t="shared" si="24"/>
        <v>64.2</v>
      </c>
      <c r="AM8" s="135">
        <f t="shared" si="24"/>
        <v>65.1</v>
      </c>
      <c r="AN8" s="136">
        <f t="shared" si="24"/>
        <v>66</v>
      </c>
      <c r="AO8" s="135">
        <f t="shared" si="24"/>
        <v>66.9</v>
      </c>
      <c r="AP8" s="135">
        <f t="shared" si="24"/>
        <v>67.8</v>
      </c>
    </row>
    <row r="9" ht="14.25" customHeight="1">
      <c r="A9" s="2"/>
      <c r="B9" s="136">
        <v>7.0</v>
      </c>
      <c r="C9" s="135">
        <f t="shared" ref="C9:J9" si="25">ROUND(AVERAGE($B9/(1.0278-0.0278*C$2),$B9*C$2^0.1),1)</f>
        <v>7.4</v>
      </c>
      <c r="D9" s="135">
        <f t="shared" si="25"/>
        <v>7.6</v>
      </c>
      <c r="E9" s="135">
        <f t="shared" si="25"/>
        <v>7.8</v>
      </c>
      <c r="F9" s="136">
        <f t="shared" si="25"/>
        <v>8</v>
      </c>
      <c r="G9" s="135">
        <f t="shared" si="25"/>
        <v>8.3</v>
      </c>
      <c r="H9" s="135">
        <f t="shared" si="25"/>
        <v>8.5</v>
      </c>
      <c r="I9" s="136">
        <f t="shared" si="25"/>
        <v>8.7</v>
      </c>
      <c r="J9" s="135">
        <f t="shared" si="25"/>
        <v>8.9</v>
      </c>
      <c r="K9" s="136">
        <f t="shared" ref="K9:U9" si="26">ROUND(AVERAGE($B9*(1+0.0333*K$2),$B9*K$2^0.1),1)</f>
        <v>9.1</v>
      </c>
      <c r="L9" s="135">
        <f t="shared" si="26"/>
        <v>9.2</v>
      </c>
      <c r="M9" s="136">
        <f t="shared" si="26"/>
        <v>9.4</v>
      </c>
      <c r="N9" s="135">
        <f t="shared" si="26"/>
        <v>9.5</v>
      </c>
      <c r="O9" s="135">
        <f t="shared" si="26"/>
        <v>9.7</v>
      </c>
      <c r="P9" s="136">
        <f t="shared" si="26"/>
        <v>9.8</v>
      </c>
      <c r="Q9" s="135">
        <f t="shared" si="26"/>
        <v>10</v>
      </c>
      <c r="R9" s="135">
        <f t="shared" si="26"/>
        <v>10.1</v>
      </c>
      <c r="S9" s="136">
        <f t="shared" si="26"/>
        <v>10.3</v>
      </c>
      <c r="T9" s="135">
        <f t="shared" si="26"/>
        <v>10.4</v>
      </c>
      <c r="U9" s="135">
        <f t="shared" si="26"/>
        <v>10.6</v>
      </c>
      <c r="V9" s="2"/>
      <c r="W9" s="136">
        <v>46.0</v>
      </c>
      <c r="X9" s="135">
        <f t="shared" ref="X9:AE9" si="27">ROUND(AVERAGE($W9/(1.0278-0.0278*X$2),$W9*X$2^0.1),1)</f>
        <v>48.3</v>
      </c>
      <c r="Y9" s="135">
        <f t="shared" si="27"/>
        <v>50</v>
      </c>
      <c r="Z9" s="135">
        <f t="shared" si="27"/>
        <v>51.5</v>
      </c>
      <c r="AA9" s="136">
        <f t="shared" si="27"/>
        <v>52.9</v>
      </c>
      <c r="AB9" s="135">
        <f t="shared" si="27"/>
        <v>54.2</v>
      </c>
      <c r="AC9" s="135">
        <f t="shared" si="27"/>
        <v>55.5</v>
      </c>
      <c r="AD9" s="136">
        <f t="shared" si="27"/>
        <v>56.9</v>
      </c>
      <c r="AE9" s="135">
        <f t="shared" si="27"/>
        <v>58.2</v>
      </c>
      <c r="AF9" s="136">
        <f t="shared" ref="AF9:AP9" si="28">ROUND(AVERAGE($W9*(1+0.0333*K$2),$W9*K$2^0.1),1)</f>
        <v>59.6</v>
      </c>
      <c r="AG9" s="135">
        <f t="shared" si="28"/>
        <v>60.7</v>
      </c>
      <c r="AH9" s="136">
        <f t="shared" si="28"/>
        <v>61.7</v>
      </c>
      <c r="AI9" s="135">
        <f t="shared" si="28"/>
        <v>62.7</v>
      </c>
      <c r="AJ9" s="135">
        <f t="shared" si="28"/>
        <v>63.7</v>
      </c>
      <c r="AK9" s="136">
        <f t="shared" si="28"/>
        <v>64.6</v>
      </c>
      <c r="AL9" s="135">
        <f t="shared" si="28"/>
        <v>65.6</v>
      </c>
      <c r="AM9" s="135">
        <f t="shared" si="28"/>
        <v>66.6</v>
      </c>
      <c r="AN9" s="136">
        <f t="shared" si="28"/>
        <v>67.5</v>
      </c>
      <c r="AO9" s="135">
        <f t="shared" si="28"/>
        <v>68.4</v>
      </c>
      <c r="AP9" s="135">
        <f t="shared" si="28"/>
        <v>69.4</v>
      </c>
    </row>
    <row r="10" ht="14.25" customHeight="1">
      <c r="A10" s="2"/>
      <c r="B10" s="136">
        <v>8.0</v>
      </c>
      <c r="C10" s="135">
        <f t="shared" ref="C10:J10" si="29">ROUND(AVERAGE($B10/(1.0278-0.0278*C$2),$B10*C$2^0.1),1)</f>
        <v>8.4</v>
      </c>
      <c r="D10" s="135">
        <f t="shared" si="29"/>
        <v>8.7</v>
      </c>
      <c r="E10" s="135">
        <f t="shared" si="29"/>
        <v>9</v>
      </c>
      <c r="F10" s="136">
        <f t="shared" si="29"/>
        <v>9.2</v>
      </c>
      <c r="G10" s="135">
        <f t="shared" si="29"/>
        <v>9.4</v>
      </c>
      <c r="H10" s="135">
        <f t="shared" si="29"/>
        <v>9.7</v>
      </c>
      <c r="I10" s="136">
        <f t="shared" si="29"/>
        <v>9.9</v>
      </c>
      <c r="J10" s="135">
        <f t="shared" si="29"/>
        <v>10.1</v>
      </c>
      <c r="K10" s="136">
        <f t="shared" ref="K10:U10" si="30">ROUND(AVERAGE($B10*(1+0.0333*K$2),$B10*K$2^0.1),1)</f>
        <v>10.4</v>
      </c>
      <c r="L10" s="135">
        <f t="shared" si="30"/>
        <v>10.5</v>
      </c>
      <c r="M10" s="136">
        <f t="shared" si="30"/>
        <v>10.7</v>
      </c>
      <c r="N10" s="135">
        <f t="shared" si="30"/>
        <v>10.9</v>
      </c>
      <c r="O10" s="135">
        <f t="shared" si="30"/>
        <v>11.1</v>
      </c>
      <c r="P10" s="136">
        <f t="shared" si="30"/>
        <v>11.2</v>
      </c>
      <c r="Q10" s="135">
        <f t="shared" si="30"/>
        <v>11.4</v>
      </c>
      <c r="R10" s="135">
        <f t="shared" si="30"/>
        <v>11.6</v>
      </c>
      <c r="S10" s="136">
        <f t="shared" si="30"/>
        <v>11.7</v>
      </c>
      <c r="T10" s="135">
        <f t="shared" si="30"/>
        <v>11.9</v>
      </c>
      <c r="U10" s="135">
        <f t="shared" si="30"/>
        <v>12.1</v>
      </c>
      <c r="V10" s="2"/>
      <c r="W10" s="136">
        <v>47.0</v>
      </c>
      <c r="X10" s="135">
        <f t="shared" ref="X10:AE10" si="31">ROUND(AVERAGE($W10/(1.0278-0.0278*X$2),$W10*X$2^0.1),1)</f>
        <v>49.4</v>
      </c>
      <c r="Y10" s="135">
        <f t="shared" si="31"/>
        <v>51.1</v>
      </c>
      <c r="Z10" s="135">
        <f t="shared" si="31"/>
        <v>52.6</v>
      </c>
      <c r="AA10" s="136">
        <f t="shared" si="31"/>
        <v>54</v>
      </c>
      <c r="AB10" s="135">
        <f t="shared" si="31"/>
        <v>55.4</v>
      </c>
      <c r="AC10" s="135">
        <f t="shared" si="31"/>
        <v>56.8</v>
      </c>
      <c r="AD10" s="136">
        <f t="shared" si="31"/>
        <v>58.1</v>
      </c>
      <c r="AE10" s="135">
        <f t="shared" si="31"/>
        <v>59.5</v>
      </c>
      <c r="AF10" s="136">
        <f t="shared" ref="AF10:AP10" si="32">ROUND(AVERAGE($W10*(1+0.0333*K$2),$W10*K$2^0.1),1)</f>
        <v>60.9</v>
      </c>
      <c r="AG10" s="135">
        <f t="shared" si="32"/>
        <v>62</v>
      </c>
      <c r="AH10" s="136">
        <f t="shared" si="32"/>
        <v>63</v>
      </c>
      <c r="AI10" s="135">
        <f t="shared" si="32"/>
        <v>64</v>
      </c>
      <c r="AJ10" s="135">
        <f t="shared" si="32"/>
        <v>65.1</v>
      </c>
      <c r="AK10" s="136">
        <f t="shared" si="32"/>
        <v>66</v>
      </c>
      <c r="AL10" s="135">
        <f t="shared" si="32"/>
        <v>67</v>
      </c>
      <c r="AM10" s="135">
        <f t="shared" si="32"/>
        <v>68</v>
      </c>
      <c r="AN10" s="136">
        <f t="shared" si="32"/>
        <v>69</v>
      </c>
      <c r="AO10" s="135">
        <f t="shared" si="32"/>
        <v>69.9</v>
      </c>
      <c r="AP10" s="135">
        <f t="shared" si="32"/>
        <v>70.9</v>
      </c>
    </row>
    <row r="11" ht="14.25" customHeight="1">
      <c r="A11" s="2"/>
      <c r="B11" s="136">
        <v>9.0</v>
      </c>
      <c r="C11" s="135">
        <f t="shared" ref="C11:J11" si="33">ROUND(AVERAGE($B11/(1.0278-0.0278*C$2),$B11*C$2^0.1),1)</f>
        <v>9.5</v>
      </c>
      <c r="D11" s="135">
        <f t="shared" si="33"/>
        <v>9.8</v>
      </c>
      <c r="E11" s="135">
        <f t="shared" si="33"/>
        <v>10.1</v>
      </c>
      <c r="F11" s="136">
        <f t="shared" si="33"/>
        <v>10.3</v>
      </c>
      <c r="G11" s="135">
        <f t="shared" si="33"/>
        <v>10.6</v>
      </c>
      <c r="H11" s="135">
        <f t="shared" si="33"/>
        <v>10.9</v>
      </c>
      <c r="I11" s="136">
        <f t="shared" si="33"/>
        <v>11.1</v>
      </c>
      <c r="J11" s="135">
        <f t="shared" si="33"/>
        <v>11.4</v>
      </c>
      <c r="K11" s="136">
        <f t="shared" ref="K11:U11" si="34">ROUND(AVERAGE($B11*(1+0.0333*K$2),$B11*K$2^0.1),1)</f>
        <v>11.7</v>
      </c>
      <c r="L11" s="135">
        <f t="shared" si="34"/>
        <v>11.9</v>
      </c>
      <c r="M11" s="136">
        <f t="shared" si="34"/>
        <v>12.1</v>
      </c>
      <c r="N11" s="135">
        <f t="shared" si="34"/>
        <v>12.3</v>
      </c>
      <c r="O11" s="135">
        <f t="shared" si="34"/>
        <v>12.5</v>
      </c>
      <c r="P11" s="136">
        <f t="shared" si="34"/>
        <v>12.6</v>
      </c>
      <c r="Q11" s="135">
        <f t="shared" si="34"/>
        <v>12.8</v>
      </c>
      <c r="R11" s="135">
        <f t="shared" si="34"/>
        <v>13</v>
      </c>
      <c r="S11" s="136">
        <f t="shared" si="34"/>
        <v>13.2</v>
      </c>
      <c r="T11" s="135">
        <f t="shared" si="34"/>
        <v>13.4</v>
      </c>
      <c r="U11" s="135">
        <f t="shared" si="34"/>
        <v>13.6</v>
      </c>
      <c r="V11" s="2"/>
      <c r="W11" s="136">
        <v>48.0</v>
      </c>
      <c r="X11" s="135">
        <f t="shared" ref="X11:AE11" si="35">ROUND(AVERAGE($W11/(1.0278-0.0278*X$2),$W11*X$2^0.1),1)</f>
        <v>50.4</v>
      </c>
      <c r="Y11" s="135">
        <f t="shared" si="35"/>
        <v>52.2</v>
      </c>
      <c r="Z11" s="135">
        <f t="shared" si="35"/>
        <v>53.8</v>
      </c>
      <c r="AA11" s="136">
        <f t="shared" si="35"/>
        <v>55.2</v>
      </c>
      <c r="AB11" s="135">
        <f t="shared" si="35"/>
        <v>56.6</v>
      </c>
      <c r="AC11" s="135">
        <f t="shared" si="35"/>
        <v>58</v>
      </c>
      <c r="AD11" s="136">
        <f t="shared" si="35"/>
        <v>59.3</v>
      </c>
      <c r="AE11" s="135">
        <f t="shared" si="35"/>
        <v>60.8</v>
      </c>
      <c r="AF11" s="136">
        <f t="shared" ref="AF11:AP11" si="36">ROUND(AVERAGE($W11*(1+0.0333*K$2),$W11*K$2^0.1),1)</f>
        <v>62.2</v>
      </c>
      <c r="AG11" s="135">
        <f t="shared" si="36"/>
        <v>63.3</v>
      </c>
      <c r="AH11" s="136">
        <f t="shared" si="36"/>
        <v>64.4</v>
      </c>
      <c r="AI11" s="135">
        <f t="shared" si="36"/>
        <v>65.4</v>
      </c>
      <c r="AJ11" s="135">
        <f t="shared" si="36"/>
        <v>66.4</v>
      </c>
      <c r="AK11" s="136">
        <f t="shared" si="36"/>
        <v>67.5</v>
      </c>
      <c r="AL11" s="135">
        <f t="shared" si="36"/>
        <v>68.5</v>
      </c>
      <c r="AM11" s="135">
        <f t="shared" si="36"/>
        <v>69.4</v>
      </c>
      <c r="AN11" s="136">
        <f t="shared" si="36"/>
        <v>70.4</v>
      </c>
      <c r="AO11" s="135">
        <f t="shared" si="36"/>
        <v>71.4</v>
      </c>
      <c r="AP11" s="135">
        <f t="shared" si="36"/>
        <v>72.4</v>
      </c>
    </row>
    <row r="12" ht="14.25" customHeight="1">
      <c r="A12" s="2"/>
      <c r="B12" s="136">
        <v>10.0</v>
      </c>
      <c r="C12" s="135">
        <f t="shared" ref="C12:J12" si="37">ROUND(AVERAGE($B12/(1.0278-0.0278*C$2),$B12*C$2^0.1),1)</f>
        <v>10.5</v>
      </c>
      <c r="D12" s="135">
        <f t="shared" si="37"/>
        <v>10.9</v>
      </c>
      <c r="E12" s="135">
        <f t="shared" si="37"/>
        <v>11.2</v>
      </c>
      <c r="F12" s="136">
        <f t="shared" si="37"/>
        <v>11.5</v>
      </c>
      <c r="G12" s="135">
        <f t="shared" si="37"/>
        <v>11.8</v>
      </c>
      <c r="H12" s="135">
        <f t="shared" si="37"/>
        <v>12.1</v>
      </c>
      <c r="I12" s="136">
        <f t="shared" si="37"/>
        <v>12.4</v>
      </c>
      <c r="J12" s="135">
        <f t="shared" si="37"/>
        <v>12.7</v>
      </c>
      <c r="K12" s="136">
        <f t="shared" ref="K12:U12" si="38">ROUND(AVERAGE($B12*(1+0.0333*K$2),$B12*K$2^0.1),1)</f>
        <v>13</v>
      </c>
      <c r="L12" s="135">
        <f t="shared" si="38"/>
        <v>13.2</v>
      </c>
      <c r="M12" s="136">
        <f t="shared" si="38"/>
        <v>13.4</v>
      </c>
      <c r="N12" s="135">
        <f t="shared" si="38"/>
        <v>13.6</v>
      </c>
      <c r="O12" s="135">
        <f t="shared" si="38"/>
        <v>13.8</v>
      </c>
      <c r="P12" s="136">
        <f t="shared" si="38"/>
        <v>14.1</v>
      </c>
      <c r="Q12" s="135">
        <f t="shared" si="38"/>
        <v>14.3</v>
      </c>
      <c r="R12" s="135">
        <f t="shared" si="38"/>
        <v>14.5</v>
      </c>
      <c r="S12" s="136">
        <f t="shared" si="38"/>
        <v>14.7</v>
      </c>
      <c r="T12" s="135">
        <f t="shared" si="38"/>
        <v>14.9</v>
      </c>
      <c r="U12" s="135">
        <f t="shared" si="38"/>
        <v>15.1</v>
      </c>
      <c r="V12" s="2"/>
      <c r="W12" s="136">
        <v>49.0</v>
      </c>
      <c r="X12" s="135">
        <f t="shared" ref="X12:AE12" si="39">ROUND(AVERAGE($W12/(1.0278-0.0278*X$2),$W12*X$2^0.1),1)</f>
        <v>51.5</v>
      </c>
      <c r="Y12" s="135">
        <f t="shared" si="39"/>
        <v>53.3</v>
      </c>
      <c r="Z12" s="135">
        <f t="shared" si="39"/>
        <v>54.9</v>
      </c>
      <c r="AA12" s="136">
        <f t="shared" si="39"/>
        <v>56.3</v>
      </c>
      <c r="AB12" s="135">
        <f t="shared" si="39"/>
        <v>57.8</v>
      </c>
      <c r="AC12" s="135">
        <f t="shared" si="39"/>
        <v>59.2</v>
      </c>
      <c r="AD12" s="136">
        <f t="shared" si="39"/>
        <v>60.6</v>
      </c>
      <c r="AE12" s="135">
        <f t="shared" si="39"/>
        <v>62</v>
      </c>
      <c r="AF12" s="136">
        <f t="shared" ref="AF12:AP12" si="40">ROUND(AVERAGE($W12*(1+0.0333*K$2),$W12*K$2^0.1),1)</f>
        <v>63.5</v>
      </c>
      <c r="AG12" s="135">
        <f t="shared" si="40"/>
        <v>64.6</v>
      </c>
      <c r="AH12" s="136">
        <f t="shared" si="40"/>
        <v>65.7</v>
      </c>
      <c r="AI12" s="135">
        <f t="shared" si="40"/>
        <v>66.8</v>
      </c>
      <c r="AJ12" s="135">
        <f t="shared" si="40"/>
        <v>67.8</v>
      </c>
      <c r="AK12" s="136">
        <f t="shared" si="40"/>
        <v>68.9</v>
      </c>
      <c r="AL12" s="135">
        <f t="shared" si="40"/>
        <v>69.9</v>
      </c>
      <c r="AM12" s="135">
        <f t="shared" si="40"/>
        <v>70.9</v>
      </c>
      <c r="AN12" s="136">
        <f t="shared" si="40"/>
        <v>71.9</v>
      </c>
      <c r="AO12" s="135">
        <f t="shared" si="40"/>
        <v>72.9</v>
      </c>
      <c r="AP12" s="135">
        <f t="shared" si="40"/>
        <v>73.9</v>
      </c>
    </row>
    <row r="13" ht="14.25" customHeight="1">
      <c r="A13" s="2"/>
      <c r="B13" s="136">
        <v>11.0</v>
      </c>
      <c r="C13" s="135">
        <f t="shared" ref="C13:J13" si="41">ROUND(AVERAGE($B13/(1.0278-0.0278*C$2),$B13*C$2^0.1),1)</f>
        <v>11.6</v>
      </c>
      <c r="D13" s="135">
        <f t="shared" si="41"/>
        <v>12</v>
      </c>
      <c r="E13" s="135">
        <f t="shared" si="41"/>
        <v>12.3</v>
      </c>
      <c r="F13" s="136">
        <f t="shared" si="41"/>
        <v>12.6</v>
      </c>
      <c r="G13" s="135">
        <f t="shared" si="41"/>
        <v>13</v>
      </c>
      <c r="H13" s="135">
        <f t="shared" si="41"/>
        <v>13.3</v>
      </c>
      <c r="I13" s="136">
        <f t="shared" si="41"/>
        <v>13.6</v>
      </c>
      <c r="J13" s="135">
        <f t="shared" si="41"/>
        <v>13.9</v>
      </c>
      <c r="K13" s="136">
        <f t="shared" ref="K13:U13" si="42">ROUND(AVERAGE($B13*(1+0.0333*K$2),$B13*K$2^0.1),1)</f>
        <v>14.3</v>
      </c>
      <c r="L13" s="135">
        <f t="shared" si="42"/>
        <v>14.5</v>
      </c>
      <c r="M13" s="136">
        <f t="shared" si="42"/>
        <v>14.7</v>
      </c>
      <c r="N13" s="135">
        <f t="shared" si="42"/>
        <v>15</v>
      </c>
      <c r="O13" s="135">
        <f t="shared" si="42"/>
        <v>15.2</v>
      </c>
      <c r="P13" s="136">
        <f t="shared" si="42"/>
        <v>15.5</v>
      </c>
      <c r="Q13" s="135">
        <f t="shared" si="42"/>
        <v>15.7</v>
      </c>
      <c r="R13" s="135">
        <f t="shared" si="42"/>
        <v>15.9</v>
      </c>
      <c r="S13" s="136">
        <f t="shared" si="42"/>
        <v>16.1</v>
      </c>
      <c r="T13" s="135">
        <f t="shared" si="42"/>
        <v>16.4</v>
      </c>
      <c r="U13" s="135">
        <f t="shared" si="42"/>
        <v>16.6</v>
      </c>
      <c r="V13" s="2"/>
      <c r="W13" s="136">
        <v>50.0</v>
      </c>
      <c r="X13" s="135">
        <f t="shared" ref="X13:AE13" si="43">ROUND(AVERAGE($W13/(1.0278-0.0278*X$2),$W13*X$2^0.1),1)</f>
        <v>52.5</v>
      </c>
      <c r="Y13" s="135">
        <f t="shared" si="43"/>
        <v>54.4</v>
      </c>
      <c r="Z13" s="135">
        <f t="shared" si="43"/>
        <v>56</v>
      </c>
      <c r="AA13" s="136">
        <f t="shared" si="43"/>
        <v>57.5</v>
      </c>
      <c r="AB13" s="135">
        <f t="shared" si="43"/>
        <v>58.9</v>
      </c>
      <c r="AC13" s="135">
        <f t="shared" si="43"/>
        <v>60.4</v>
      </c>
      <c r="AD13" s="136">
        <f t="shared" si="43"/>
        <v>61.8</v>
      </c>
      <c r="AE13" s="135">
        <f t="shared" si="43"/>
        <v>63.3</v>
      </c>
      <c r="AF13" s="136">
        <f t="shared" ref="AF13:AP13" si="44">ROUND(AVERAGE($W13*(1+0.0333*K$2),$W13*K$2^0.1),1)</f>
        <v>64.8</v>
      </c>
      <c r="AG13" s="135">
        <f t="shared" si="44"/>
        <v>65.9</v>
      </c>
      <c r="AH13" s="136">
        <f t="shared" si="44"/>
        <v>67</v>
      </c>
      <c r="AI13" s="135">
        <f t="shared" si="44"/>
        <v>68.1</v>
      </c>
      <c r="AJ13" s="135">
        <f t="shared" si="44"/>
        <v>69.2</v>
      </c>
      <c r="AK13" s="136">
        <f t="shared" si="44"/>
        <v>70.3</v>
      </c>
      <c r="AL13" s="135">
        <f t="shared" si="44"/>
        <v>71.3</v>
      </c>
      <c r="AM13" s="135">
        <f t="shared" si="44"/>
        <v>72.3</v>
      </c>
      <c r="AN13" s="136">
        <f t="shared" si="44"/>
        <v>73.4</v>
      </c>
      <c r="AO13" s="135">
        <f t="shared" si="44"/>
        <v>74.4</v>
      </c>
      <c r="AP13" s="135">
        <f t="shared" si="44"/>
        <v>75.4</v>
      </c>
    </row>
    <row r="14" ht="14.25" customHeight="1">
      <c r="A14" s="2"/>
      <c r="B14" s="136">
        <v>12.0</v>
      </c>
      <c r="C14" s="135">
        <f t="shared" ref="C14:J14" si="45">ROUND(AVERAGE($B14/(1.0278-0.0278*C$2),$B14*C$2^0.1),1)</f>
        <v>12.6</v>
      </c>
      <c r="D14" s="135">
        <f t="shared" si="45"/>
        <v>13</v>
      </c>
      <c r="E14" s="135">
        <f t="shared" si="45"/>
        <v>13.4</v>
      </c>
      <c r="F14" s="136">
        <f t="shared" si="45"/>
        <v>13.8</v>
      </c>
      <c r="G14" s="135">
        <f t="shared" si="45"/>
        <v>14.1</v>
      </c>
      <c r="H14" s="135">
        <f t="shared" si="45"/>
        <v>14.5</v>
      </c>
      <c r="I14" s="136">
        <f t="shared" si="45"/>
        <v>14.8</v>
      </c>
      <c r="J14" s="135">
        <f t="shared" si="45"/>
        <v>15.2</v>
      </c>
      <c r="K14" s="136">
        <f t="shared" ref="K14:U14" si="46">ROUND(AVERAGE($B14*(1+0.0333*K$2),$B14*K$2^0.1),1)</f>
        <v>15.6</v>
      </c>
      <c r="L14" s="135">
        <f t="shared" si="46"/>
        <v>15.8</v>
      </c>
      <c r="M14" s="136">
        <f t="shared" si="46"/>
        <v>16.1</v>
      </c>
      <c r="N14" s="135">
        <f t="shared" si="46"/>
        <v>16.4</v>
      </c>
      <c r="O14" s="135">
        <f t="shared" si="46"/>
        <v>16.6</v>
      </c>
      <c r="P14" s="136">
        <f t="shared" si="46"/>
        <v>16.9</v>
      </c>
      <c r="Q14" s="135">
        <f t="shared" si="46"/>
        <v>17.1</v>
      </c>
      <c r="R14" s="135">
        <f t="shared" si="46"/>
        <v>17.4</v>
      </c>
      <c r="S14" s="136">
        <f t="shared" si="46"/>
        <v>17.6</v>
      </c>
      <c r="T14" s="135">
        <f t="shared" si="46"/>
        <v>17.9</v>
      </c>
      <c r="U14" s="135">
        <f t="shared" si="46"/>
        <v>18.1</v>
      </c>
      <c r="V14" s="2"/>
      <c r="W14" s="136">
        <v>51.0</v>
      </c>
      <c r="X14" s="135">
        <f t="shared" ref="X14:AE14" si="47">ROUND(AVERAGE($W14/(1.0278-0.0278*X$2),$W14*X$2^0.1),1)</f>
        <v>53.6</v>
      </c>
      <c r="Y14" s="135">
        <f t="shared" si="47"/>
        <v>55.5</v>
      </c>
      <c r="Z14" s="135">
        <f t="shared" si="47"/>
        <v>57.1</v>
      </c>
      <c r="AA14" s="136">
        <f t="shared" si="47"/>
        <v>58.6</v>
      </c>
      <c r="AB14" s="135">
        <f t="shared" si="47"/>
        <v>60.1</v>
      </c>
      <c r="AC14" s="135">
        <f t="shared" si="47"/>
        <v>61.6</v>
      </c>
      <c r="AD14" s="136">
        <f t="shared" si="47"/>
        <v>63.1</v>
      </c>
      <c r="AE14" s="135">
        <f t="shared" si="47"/>
        <v>64.6</v>
      </c>
      <c r="AF14" s="136">
        <f t="shared" ref="AF14:AP14" si="48">ROUND(AVERAGE($W14*(1+0.0333*K$2),$W14*K$2^0.1),1)</f>
        <v>66.1</v>
      </c>
      <c r="AG14" s="135">
        <f t="shared" si="48"/>
        <v>67.3</v>
      </c>
      <c r="AH14" s="136">
        <f t="shared" si="48"/>
        <v>68.4</v>
      </c>
      <c r="AI14" s="135">
        <f t="shared" si="48"/>
        <v>69.5</v>
      </c>
      <c r="AJ14" s="135">
        <f t="shared" si="48"/>
        <v>70.6</v>
      </c>
      <c r="AK14" s="136">
        <f t="shared" si="48"/>
        <v>71.7</v>
      </c>
      <c r="AL14" s="135">
        <f t="shared" si="48"/>
        <v>72.7</v>
      </c>
      <c r="AM14" s="135">
        <f t="shared" si="48"/>
        <v>73.8</v>
      </c>
      <c r="AN14" s="136">
        <f t="shared" si="48"/>
        <v>74.8</v>
      </c>
      <c r="AO14" s="135">
        <f t="shared" si="48"/>
        <v>75.9</v>
      </c>
      <c r="AP14" s="135">
        <f t="shared" si="48"/>
        <v>76.9</v>
      </c>
    </row>
    <row r="15" ht="14.25" customHeight="1">
      <c r="A15" s="2"/>
      <c r="B15" s="136">
        <v>13.0</v>
      </c>
      <c r="C15" s="135">
        <f t="shared" ref="C15:J15" si="49">ROUND(AVERAGE($B15/(1.0278-0.0278*C$2),$B15*C$2^0.1),1)</f>
        <v>13.7</v>
      </c>
      <c r="D15" s="135">
        <f t="shared" si="49"/>
        <v>14.1</v>
      </c>
      <c r="E15" s="135">
        <f t="shared" si="49"/>
        <v>14.6</v>
      </c>
      <c r="F15" s="136">
        <f t="shared" si="49"/>
        <v>14.9</v>
      </c>
      <c r="G15" s="135">
        <f t="shared" si="49"/>
        <v>15.3</v>
      </c>
      <c r="H15" s="135">
        <f t="shared" si="49"/>
        <v>15.7</v>
      </c>
      <c r="I15" s="136">
        <f t="shared" si="49"/>
        <v>16.1</v>
      </c>
      <c r="J15" s="135">
        <f t="shared" si="49"/>
        <v>16.5</v>
      </c>
      <c r="K15" s="136">
        <f t="shared" ref="K15:U15" si="50">ROUND(AVERAGE($B15*(1+0.0333*K$2),$B15*K$2^0.1),1)</f>
        <v>16.8</v>
      </c>
      <c r="L15" s="135">
        <f t="shared" si="50"/>
        <v>17.1</v>
      </c>
      <c r="M15" s="136">
        <f t="shared" si="50"/>
        <v>17.4</v>
      </c>
      <c r="N15" s="135">
        <f t="shared" si="50"/>
        <v>17.7</v>
      </c>
      <c r="O15" s="135">
        <f t="shared" si="50"/>
        <v>18</v>
      </c>
      <c r="P15" s="136">
        <f t="shared" si="50"/>
        <v>18.3</v>
      </c>
      <c r="Q15" s="135">
        <f t="shared" si="50"/>
        <v>18.5</v>
      </c>
      <c r="R15" s="135">
        <f t="shared" si="50"/>
        <v>18.8</v>
      </c>
      <c r="S15" s="136">
        <f t="shared" si="50"/>
        <v>19.1</v>
      </c>
      <c r="T15" s="135">
        <f t="shared" si="50"/>
        <v>19.3</v>
      </c>
      <c r="U15" s="135">
        <f t="shared" si="50"/>
        <v>19.6</v>
      </c>
      <c r="V15" s="2"/>
      <c r="W15" s="136">
        <v>52.0</v>
      </c>
      <c r="X15" s="135">
        <f t="shared" ref="X15:AE15" si="51">ROUND(AVERAGE($W15/(1.0278-0.0278*X$2),$W15*X$2^0.1),1)</f>
        <v>54.6</v>
      </c>
      <c r="Y15" s="135">
        <f t="shared" si="51"/>
        <v>56.5</v>
      </c>
      <c r="Z15" s="135">
        <f t="shared" si="51"/>
        <v>58.2</v>
      </c>
      <c r="AA15" s="136">
        <f t="shared" si="51"/>
        <v>59.8</v>
      </c>
      <c r="AB15" s="135">
        <f t="shared" si="51"/>
        <v>61.3</v>
      </c>
      <c r="AC15" s="135">
        <f t="shared" si="51"/>
        <v>62.8</v>
      </c>
      <c r="AD15" s="136">
        <f t="shared" si="51"/>
        <v>64.3</v>
      </c>
      <c r="AE15" s="135">
        <f t="shared" si="51"/>
        <v>65.8</v>
      </c>
      <c r="AF15" s="136">
        <f t="shared" ref="AF15:AP15" si="52">ROUND(AVERAGE($W15*(1+0.0333*K$2),$W15*K$2^0.1),1)</f>
        <v>67.4</v>
      </c>
      <c r="AG15" s="135">
        <f t="shared" si="52"/>
        <v>68.6</v>
      </c>
      <c r="AH15" s="136">
        <f t="shared" si="52"/>
        <v>69.7</v>
      </c>
      <c r="AI15" s="135">
        <f t="shared" si="52"/>
        <v>70.9</v>
      </c>
      <c r="AJ15" s="135">
        <f t="shared" si="52"/>
        <v>72</v>
      </c>
      <c r="AK15" s="136">
        <f t="shared" si="52"/>
        <v>73.1</v>
      </c>
      <c r="AL15" s="135">
        <f t="shared" si="52"/>
        <v>74.2</v>
      </c>
      <c r="AM15" s="135">
        <f t="shared" si="52"/>
        <v>75.2</v>
      </c>
      <c r="AN15" s="136">
        <f t="shared" si="52"/>
        <v>76.3</v>
      </c>
      <c r="AO15" s="135">
        <f t="shared" si="52"/>
        <v>77.4</v>
      </c>
      <c r="AP15" s="135">
        <f t="shared" si="52"/>
        <v>78.4</v>
      </c>
    </row>
    <row r="16" ht="14.25" customHeight="1">
      <c r="A16" s="2"/>
      <c r="B16" s="136">
        <v>14.0</v>
      </c>
      <c r="C16" s="135">
        <f t="shared" ref="C16:J16" si="53">ROUND(AVERAGE($B16/(1.0278-0.0278*C$2),$B16*C$2^0.1),1)</f>
        <v>14.7</v>
      </c>
      <c r="D16" s="135">
        <f t="shared" si="53"/>
        <v>15.2</v>
      </c>
      <c r="E16" s="135">
        <f t="shared" si="53"/>
        <v>15.7</v>
      </c>
      <c r="F16" s="136">
        <f t="shared" si="53"/>
        <v>16.1</v>
      </c>
      <c r="G16" s="135">
        <f t="shared" si="53"/>
        <v>16.5</v>
      </c>
      <c r="H16" s="135">
        <f t="shared" si="53"/>
        <v>16.9</v>
      </c>
      <c r="I16" s="136">
        <f t="shared" si="53"/>
        <v>17.3</v>
      </c>
      <c r="J16" s="135">
        <f t="shared" si="53"/>
        <v>17.7</v>
      </c>
      <c r="K16" s="136">
        <f t="shared" ref="K16:U16" si="54">ROUND(AVERAGE($B16*(1+0.0333*K$2),$B16*K$2^0.1),1)</f>
        <v>18.1</v>
      </c>
      <c r="L16" s="135">
        <f t="shared" si="54"/>
        <v>18.5</v>
      </c>
      <c r="M16" s="136">
        <f t="shared" si="54"/>
        <v>18.8</v>
      </c>
      <c r="N16" s="135">
        <f t="shared" si="54"/>
        <v>19.1</v>
      </c>
      <c r="O16" s="135">
        <f t="shared" si="54"/>
        <v>19.4</v>
      </c>
      <c r="P16" s="136">
        <f t="shared" si="54"/>
        <v>19.7</v>
      </c>
      <c r="Q16" s="135">
        <f t="shared" si="54"/>
        <v>20</v>
      </c>
      <c r="R16" s="135">
        <f t="shared" si="54"/>
        <v>20.3</v>
      </c>
      <c r="S16" s="136">
        <f t="shared" si="54"/>
        <v>20.5</v>
      </c>
      <c r="T16" s="135">
        <f t="shared" si="54"/>
        <v>20.8</v>
      </c>
      <c r="U16" s="135">
        <f t="shared" si="54"/>
        <v>21.1</v>
      </c>
      <c r="V16" s="2"/>
      <c r="W16" s="136">
        <v>53.0</v>
      </c>
      <c r="X16" s="135">
        <f t="shared" ref="X16:AE16" si="55">ROUND(AVERAGE($W16/(1.0278-0.0278*X$2),$W16*X$2^0.1),1)</f>
        <v>55.7</v>
      </c>
      <c r="Y16" s="135">
        <f t="shared" si="55"/>
        <v>57.6</v>
      </c>
      <c r="Z16" s="135">
        <f t="shared" si="55"/>
        <v>59.4</v>
      </c>
      <c r="AA16" s="136">
        <f t="shared" si="55"/>
        <v>60.9</v>
      </c>
      <c r="AB16" s="135">
        <f t="shared" si="55"/>
        <v>62.5</v>
      </c>
      <c r="AC16" s="135">
        <f t="shared" si="55"/>
        <v>64</v>
      </c>
      <c r="AD16" s="136">
        <f t="shared" si="55"/>
        <v>65.5</v>
      </c>
      <c r="AE16" s="135">
        <f t="shared" si="55"/>
        <v>67.1</v>
      </c>
      <c r="AF16" s="136">
        <f t="shared" ref="AF16:AP16" si="56">ROUND(AVERAGE($W16*(1+0.0333*K$2),$W16*K$2^0.1),1)</f>
        <v>68.7</v>
      </c>
      <c r="AG16" s="135">
        <f t="shared" si="56"/>
        <v>69.9</v>
      </c>
      <c r="AH16" s="136">
        <f t="shared" si="56"/>
        <v>71.1</v>
      </c>
      <c r="AI16" s="135">
        <f t="shared" si="56"/>
        <v>72.2</v>
      </c>
      <c r="AJ16" s="135">
        <f t="shared" si="56"/>
        <v>73.4</v>
      </c>
      <c r="AK16" s="136">
        <f t="shared" si="56"/>
        <v>74.5</v>
      </c>
      <c r="AL16" s="135">
        <f t="shared" si="56"/>
        <v>75.6</v>
      </c>
      <c r="AM16" s="135">
        <f t="shared" si="56"/>
        <v>76.7</v>
      </c>
      <c r="AN16" s="136">
        <f t="shared" si="56"/>
        <v>77.8</v>
      </c>
      <c r="AO16" s="135">
        <f t="shared" si="56"/>
        <v>78.8</v>
      </c>
      <c r="AP16" s="135">
        <f t="shared" si="56"/>
        <v>79.9</v>
      </c>
    </row>
    <row r="17" ht="14.25" customHeight="1">
      <c r="A17" s="2"/>
      <c r="B17" s="136">
        <v>15.0</v>
      </c>
      <c r="C17" s="135">
        <f t="shared" ref="C17:J17" si="57">ROUND(AVERAGE($B17/(1.0278-0.0278*C$2),$B17*C$2^0.1),1)</f>
        <v>15.8</v>
      </c>
      <c r="D17" s="135">
        <f t="shared" si="57"/>
        <v>16.3</v>
      </c>
      <c r="E17" s="135">
        <f t="shared" si="57"/>
        <v>16.8</v>
      </c>
      <c r="F17" s="136">
        <f t="shared" si="57"/>
        <v>17.2</v>
      </c>
      <c r="G17" s="135">
        <f t="shared" si="57"/>
        <v>17.7</v>
      </c>
      <c r="H17" s="135">
        <f t="shared" si="57"/>
        <v>18.1</v>
      </c>
      <c r="I17" s="136">
        <f t="shared" si="57"/>
        <v>18.5</v>
      </c>
      <c r="J17" s="135">
        <f t="shared" si="57"/>
        <v>19</v>
      </c>
      <c r="K17" s="136">
        <f t="shared" ref="K17:U17" si="58">ROUND(AVERAGE($B17*(1+0.0333*K$2),$B17*K$2^0.1),1)</f>
        <v>19.4</v>
      </c>
      <c r="L17" s="135">
        <f t="shared" si="58"/>
        <v>19.8</v>
      </c>
      <c r="M17" s="136">
        <f t="shared" si="58"/>
        <v>20.1</v>
      </c>
      <c r="N17" s="135">
        <f t="shared" si="58"/>
        <v>20.4</v>
      </c>
      <c r="O17" s="135">
        <f t="shared" si="58"/>
        <v>20.8</v>
      </c>
      <c r="P17" s="136">
        <f t="shared" si="58"/>
        <v>21.1</v>
      </c>
      <c r="Q17" s="135">
        <f t="shared" si="58"/>
        <v>21.4</v>
      </c>
      <c r="R17" s="135">
        <f t="shared" si="58"/>
        <v>21.7</v>
      </c>
      <c r="S17" s="136">
        <f t="shared" si="58"/>
        <v>22</v>
      </c>
      <c r="T17" s="135">
        <f t="shared" si="58"/>
        <v>22.3</v>
      </c>
      <c r="U17" s="135">
        <f t="shared" si="58"/>
        <v>22.6</v>
      </c>
      <c r="V17" s="2"/>
      <c r="W17" s="136">
        <v>54.0</v>
      </c>
      <c r="X17" s="135">
        <f t="shared" ref="X17:AE17" si="59">ROUND(AVERAGE($W17/(1.0278-0.0278*X$2),$W17*X$2^0.1),1)</f>
        <v>56.7</v>
      </c>
      <c r="Y17" s="135">
        <f t="shared" si="59"/>
        <v>58.7</v>
      </c>
      <c r="Z17" s="135">
        <f t="shared" si="59"/>
        <v>60.5</v>
      </c>
      <c r="AA17" s="136">
        <f t="shared" si="59"/>
        <v>62.1</v>
      </c>
      <c r="AB17" s="135">
        <f t="shared" si="59"/>
        <v>63.7</v>
      </c>
      <c r="AC17" s="135">
        <f t="shared" si="59"/>
        <v>65.2</v>
      </c>
      <c r="AD17" s="136">
        <f t="shared" si="59"/>
        <v>66.8</v>
      </c>
      <c r="AE17" s="135">
        <f t="shared" si="59"/>
        <v>68.4</v>
      </c>
      <c r="AF17" s="136">
        <f t="shared" ref="AF17:AP17" si="60">ROUND(AVERAGE($W17*(1+0.0333*K$2),$W17*K$2^0.1),1)</f>
        <v>70</v>
      </c>
      <c r="AG17" s="135">
        <f t="shared" si="60"/>
        <v>71.2</v>
      </c>
      <c r="AH17" s="136">
        <f t="shared" si="60"/>
        <v>72.4</v>
      </c>
      <c r="AI17" s="135">
        <f t="shared" si="60"/>
        <v>73.6</v>
      </c>
      <c r="AJ17" s="135">
        <f t="shared" si="60"/>
        <v>74.7</v>
      </c>
      <c r="AK17" s="136">
        <f t="shared" si="60"/>
        <v>75.9</v>
      </c>
      <c r="AL17" s="135">
        <f t="shared" si="60"/>
        <v>77</v>
      </c>
      <c r="AM17" s="135">
        <f t="shared" si="60"/>
        <v>78.1</v>
      </c>
      <c r="AN17" s="136">
        <f t="shared" si="60"/>
        <v>79.2</v>
      </c>
      <c r="AO17" s="135">
        <f t="shared" si="60"/>
        <v>80.3</v>
      </c>
      <c r="AP17" s="135">
        <f t="shared" si="60"/>
        <v>81.4</v>
      </c>
    </row>
    <row r="18" ht="14.25" customHeight="1">
      <c r="A18" s="2"/>
      <c r="B18" s="136">
        <v>16.0</v>
      </c>
      <c r="C18" s="135">
        <f t="shared" ref="C18:J18" si="61">ROUND(AVERAGE($B18/(1.0278-0.0278*C$2),$B18*C$2^0.1),1)</f>
        <v>16.8</v>
      </c>
      <c r="D18" s="135">
        <f t="shared" si="61"/>
        <v>17.4</v>
      </c>
      <c r="E18" s="135">
        <f t="shared" si="61"/>
        <v>17.9</v>
      </c>
      <c r="F18" s="136">
        <f t="shared" si="61"/>
        <v>18.4</v>
      </c>
      <c r="G18" s="135">
        <f t="shared" si="61"/>
        <v>18.9</v>
      </c>
      <c r="H18" s="135">
        <f t="shared" si="61"/>
        <v>19.3</v>
      </c>
      <c r="I18" s="136">
        <f t="shared" si="61"/>
        <v>19.8</v>
      </c>
      <c r="J18" s="135">
        <f t="shared" si="61"/>
        <v>20.3</v>
      </c>
      <c r="K18" s="136">
        <f t="shared" ref="K18:U18" si="62">ROUND(AVERAGE($B18*(1+0.0333*K$2),$B18*K$2^0.1),1)</f>
        <v>20.7</v>
      </c>
      <c r="L18" s="135">
        <f t="shared" si="62"/>
        <v>21.1</v>
      </c>
      <c r="M18" s="136">
        <f t="shared" si="62"/>
        <v>21.5</v>
      </c>
      <c r="N18" s="135">
        <f t="shared" si="62"/>
        <v>21.8</v>
      </c>
      <c r="O18" s="135">
        <f t="shared" si="62"/>
        <v>22.1</v>
      </c>
      <c r="P18" s="136">
        <f t="shared" si="62"/>
        <v>22.5</v>
      </c>
      <c r="Q18" s="135">
        <f t="shared" si="62"/>
        <v>22.8</v>
      </c>
      <c r="R18" s="135">
        <f t="shared" si="62"/>
        <v>23.1</v>
      </c>
      <c r="S18" s="136">
        <f t="shared" si="62"/>
        <v>23.5</v>
      </c>
      <c r="T18" s="135">
        <f t="shared" si="62"/>
        <v>23.8</v>
      </c>
      <c r="U18" s="135">
        <f t="shared" si="62"/>
        <v>24.1</v>
      </c>
      <c r="V18" s="2"/>
      <c r="W18" s="136">
        <v>55.0</v>
      </c>
      <c r="X18" s="135">
        <f t="shared" ref="X18:AE18" si="63">ROUND(AVERAGE($W18/(1.0278-0.0278*X$2),$W18*X$2^0.1),1)</f>
        <v>57.8</v>
      </c>
      <c r="Y18" s="135">
        <f t="shared" si="63"/>
        <v>59.8</v>
      </c>
      <c r="Z18" s="135">
        <f t="shared" si="63"/>
        <v>61.6</v>
      </c>
      <c r="AA18" s="136">
        <f t="shared" si="63"/>
        <v>63.2</v>
      </c>
      <c r="AB18" s="135">
        <f t="shared" si="63"/>
        <v>64.8</v>
      </c>
      <c r="AC18" s="135">
        <f t="shared" si="63"/>
        <v>66.4</v>
      </c>
      <c r="AD18" s="136">
        <f t="shared" si="63"/>
        <v>68</v>
      </c>
      <c r="AE18" s="135">
        <f t="shared" si="63"/>
        <v>69.6</v>
      </c>
      <c r="AF18" s="136">
        <f t="shared" ref="AF18:AP18" si="64">ROUND(AVERAGE($W18*(1+0.0333*K$2),$W18*K$2^0.1),1)</f>
        <v>71.3</v>
      </c>
      <c r="AG18" s="135">
        <f t="shared" si="64"/>
        <v>72.5</v>
      </c>
      <c r="AH18" s="136">
        <f t="shared" si="64"/>
        <v>73.7</v>
      </c>
      <c r="AI18" s="135">
        <f t="shared" si="64"/>
        <v>74.9</v>
      </c>
      <c r="AJ18" s="135">
        <f t="shared" si="64"/>
        <v>76.1</v>
      </c>
      <c r="AK18" s="136">
        <f t="shared" si="64"/>
        <v>77.3</v>
      </c>
      <c r="AL18" s="135">
        <f t="shared" si="64"/>
        <v>78.4</v>
      </c>
      <c r="AM18" s="135">
        <f t="shared" si="64"/>
        <v>79.6</v>
      </c>
      <c r="AN18" s="136">
        <f t="shared" si="64"/>
        <v>80.7</v>
      </c>
      <c r="AO18" s="135">
        <f t="shared" si="64"/>
        <v>81.8</v>
      </c>
      <c r="AP18" s="135">
        <f t="shared" si="64"/>
        <v>82.9</v>
      </c>
    </row>
    <row r="19" ht="14.25" customHeight="1">
      <c r="A19" s="2"/>
      <c r="B19" s="136">
        <v>17.0</v>
      </c>
      <c r="C19" s="135">
        <f t="shared" ref="C19:J19" si="65">ROUND(AVERAGE($B19/(1.0278-0.0278*C$2),$B19*C$2^0.1),1)</f>
        <v>17.9</v>
      </c>
      <c r="D19" s="135">
        <f t="shared" si="65"/>
        <v>18.5</v>
      </c>
      <c r="E19" s="135">
        <f t="shared" si="65"/>
        <v>19</v>
      </c>
      <c r="F19" s="136">
        <f t="shared" si="65"/>
        <v>19.5</v>
      </c>
      <c r="G19" s="135">
        <f t="shared" si="65"/>
        <v>20</v>
      </c>
      <c r="H19" s="135">
        <f t="shared" si="65"/>
        <v>20.5</v>
      </c>
      <c r="I19" s="136">
        <f t="shared" si="65"/>
        <v>21</v>
      </c>
      <c r="J19" s="135">
        <f t="shared" si="65"/>
        <v>21.5</v>
      </c>
      <c r="K19" s="136">
        <f t="shared" ref="K19:U19" si="66">ROUND(AVERAGE($B19*(1+0.0333*K$2),$B19*K$2^0.1),1)</f>
        <v>22</v>
      </c>
      <c r="L19" s="135">
        <f t="shared" si="66"/>
        <v>22.4</v>
      </c>
      <c r="M19" s="136">
        <f t="shared" si="66"/>
        <v>22.8</v>
      </c>
      <c r="N19" s="135">
        <f t="shared" si="66"/>
        <v>23.2</v>
      </c>
      <c r="O19" s="135">
        <f t="shared" si="66"/>
        <v>23.5</v>
      </c>
      <c r="P19" s="136">
        <f t="shared" si="66"/>
        <v>23.9</v>
      </c>
      <c r="Q19" s="135">
        <f t="shared" si="66"/>
        <v>24.2</v>
      </c>
      <c r="R19" s="135">
        <f t="shared" si="66"/>
        <v>24.6</v>
      </c>
      <c r="S19" s="136">
        <f t="shared" si="66"/>
        <v>24.9</v>
      </c>
      <c r="T19" s="135">
        <f t="shared" si="66"/>
        <v>25.3</v>
      </c>
      <c r="U19" s="135">
        <f t="shared" si="66"/>
        <v>25.6</v>
      </c>
      <c r="V19" s="2"/>
      <c r="W19" s="136">
        <v>56.0</v>
      </c>
      <c r="X19" s="135">
        <f t="shared" ref="X19:AE19" si="67">ROUND(AVERAGE($W19/(1.0278-0.0278*X$2),$W19*X$2^0.1),1)</f>
        <v>58.8</v>
      </c>
      <c r="Y19" s="135">
        <f t="shared" si="67"/>
        <v>60.9</v>
      </c>
      <c r="Z19" s="135">
        <f t="shared" si="67"/>
        <v>62.7</v>
      </c>
      <c r="AA19" s="136">
        <f t="shared" si="67"/>
        <v>64.4</v>
      </c>
      <c r="AB19" s="135">
        <f t="shared" si="67"/>
        <v>66</v>
      </c>
      <c r="AC19" s="135">
        <f t="shared" si="67"/>
        <v>67.6</v>
      </c>
      <c r="AD19" s="136">
        <f t="shared" si="67"/>
        <v>69.2</v>
      </c>
      <c r="AE19" s="135">
        <f t="shared" si="67"/>
        <v>70.9</v>
      </c>
      <c r="AF19" s="136">
        <f t="shared" ref="AF19:AP19" si="68">ROUND(AVERAGE($W19*(1+0.0333*K$2),$W19*K$2^0.1),1)</f>
        <v>72.6</v>
      </c>
      <c r="AG19" s="135">
        <f t="shared" si="68"/>
        <v>73.8</v>
      </c>
      <c r="AH19" s="136">
        <f t="shared" si="68"/>
        <v>75.1</v>
      </c>
      <c r="AI19" s="135">
        <f t="shared" si="68"/>
        <v>76.3</v>
      </c>
      <c r="AJ19" s="135">
        <f t="shared" si="68"/>
        <v>77.5</v>
      </c>
      <c r="AK19" s="136">
        <f t="shared" si="68"/>
        <v>78.7</v>
      </c>
      <c r="AL19" s="135">
        <f t="shared" si="68"/>
        <v>79.9</v>
      </c>
      <c r="AM19" s="135">
        <f t="shared" si="68"/>
        <v>81</v>
      </c>
      <c r="AN19" s="136">
        <f t="shared" si="68"/>
        <v>82.2</v>
      </c>
      <c r="AO19" s="135">
        <f t="shared" si="68"/>
        <v>83.3</v>
      </c>
      <c r="AP19" s="135">
        <f t="shared" si="68"/>
        <v>84.4</v>
      </c>
    </row>
    <row r="20" ht="14.25" customHeight="1">
      <c r="A20" s="2"/>
      <c r="B20" s="136">
        <v>18.0</v>
      </c>
      <c r="C20" s="135">
        <f t="shared" ref="C20:J20" si="69">ROUND(AVERAGE($B20/(1.0278-0.0278*C$2),$B20*C$2^0.1),1)</f>
        <v>18.9</v>
      </c>
      <c r="D20" s="135">
        <f t="shared" si="69"/>
        <v>19.6</v>
      </c>
      <c r="E20" s="135">
        <f t="shared" si="69"/>
        <v>20.2</v>
      </c>
      <c r="F20" s="136">
        <f t="shared" si="69"/>
        <v>20.7</v>
      </c>
      <c r="G20" s="135">
        <f t="shared" si="69"/>
        <v>21.2</v>
      </c>
      <c r="H20" s="135">
        <f t="shared" si="69"/>
        <v>21.7</v>
      </c>
      <c r="I20" s="136">
        <f t="shared" si="69"/>
        <v>22.3</v>
      </c>
      <c r="J20" s="135">
        <f t="shared" si="69"/>
        <v>22.8</v>
      </c>
      <c r="K20" s="136">
        <f t="shared" ref="K20:U20" si="70">ROUND(AVERAGE($B20*(1+0.0333*K$2),$B20*K$2^0.1),1)</f>
        <v>23.3</v>
      </c>
      <c r="L20" s="135">
        <f t="shared" si="70"/>
        <v>23.7</v>
      </c>
      <c r="M20" s="136">
        <f t="shared" si="70"/>
        <v>24.1</v>
      </c>
      <c r="N20" s="135">
        <f t="shared" si="70"/>
        <v>24.5</v>
      </c>
      <c r="O20" s="135">
        <f t="shared" si="70"/>
        <v>24.9</v>
      </c>
      <c r="P20" s="136">
        <f t="shared" si="70"/>
        <v>25.3</v>
      </c>
      <c r="Q20" s="135">
        <f t="shared" si="70"/>
        <v>25.7</v>
      </c>
      <c r="R20" s="135">
        <f t="shared" si="70"/>
        <v>26</v>
      </c>
      <c r="S20" s="136">
        <f t="shared" si="70"/>
        <v>26.4</v>
      </c>
      <c r="T20" s="135">
        <f t="shared" si="70"/>
        <v>26.8</v>
      </c>
      <c r="U20" s="135">
        <f t="shared" si="70"/>
        <v>27.1</v>
      </c>
      <c r="V20" s="2"/>
      <c r="W20" s="136">
        <v>57.0</v>
      </c>
      <c r="X20" s="135">
        <f t="shared" ref="X20:AE20" si="71">ROUND(AVERAGE($W20/(1.0278-0.0278*X$2),$W20*X$2^0.1),1)</f>
        <v>59.9</v>
      </c>
      <c r="Y20" s="135">
        <f t="shared" si="71"/>
        <v>62</v>
      </c>
      <c r="Z20" s="135">
        <f t="shared" si="71"/>
        <v>63.8</v>
      </c>
      <c r="AA20" s="136">
        <f t="shared" si="71"/>
        <v>65.5</v>
      </c>
      <c r="AB20" s="135">
        <f t="shared" si="71"/>
        <v>67.2</v>
      </c>
      <c r="AC20" s="135">
        <f t="shared" si="71"/>
        <v>68.8</v>
      </c>
      <c r="AD20" s="136">
        <f t="shared" si="71"/>
        <v>70.5</v>
      </c>
      <c r="AE20" s="135">
        <f t="shared" si="71"/>
        <v>72.2</v>
      </c>
      <c r="AF20" s="136">
        <f t="shared" ref="AF20:AP20" si="72">ROUND(AVERAGE($W20*(1+0.0333*K$2),$W20*K$2^0.1),1)</f>
        <v>73.9</v>
      </c>
      <c r="AG20" s="135">
        <f t="shared" si="72"/>
        <v>75.2</v>
      </c>
      <c r="AH20" s="136">
        <f t="shared" si="72"/>
        <v>76.4</v>
      </c>
      <c r="AI20" s="135">
        <f t="shared" si="72"/>
        <v>77.7</v>
      </c>
      <c r="AJ20" s="135">
        <f t="shared" si="72"/>
        <v>78.9</v>
      </c>
      <c r="AK20" s="136">
        <f t="shared" si="72"/>
        <v>80.1</v>
      </c>
      <c r="AL20" s="135">
        <f t="shared" si="72"/>
        <v>81.3</v>
      </c>
      <c r="AM20" s="135">
        <f t="shared" si="72"/>
        <v>82.5</v>
      </c>
      <c r="AN20" s="136">
        <f t="shared" si="72"/>
        <v>83.6</v>
      </c>
      <c r="AO20" s="135">
        <f t="shared" si="72"/>
        <v>84.8</v>
      </c>
      <c r="AP20" s="135">
        <f t="shared" si="72"/>
        <v>85.9</v>
      </c>
    </row>
    <row r="21" ht="14.25" customHeight="1">
      <c r="A21" s="2"/>
      <c r="B21" s="136">
        <v>19.0</v>
      </c>
      <c r="C21" s="135">
        <f t="shared" ref="C21:J21" si="73">ROUND(AVERAGE($B21/(1.0278-0.0278*C$2),$B21*C$2^0.1),1)</f>
        <v>20</v>
      </c>
      <c r="D21" s="135">
        <f t="shared" si="73"/>
        <v>20.7</v>
      </c>
      <c r="E21" s="135">
        <f t="shared" si="73"/>
        <v>21.3</v>
      </c>
      <c r="F21" s="136">
        <f t="shared" si="73"/>
        <v>21.8</v>
      </c>
      <c r="G21" s="135">
        <f t="shared" si="73"/>
        <v>22.4</v>
      </c>
      <c r="H21" s="135">
        <f t="shared" si="73"/>
        <v>22.9</v>
      </c>
      <c r="I21" s="136">
        <f t="shared" si="73"/>
        <v>23.5</v>
      </c>
      <c r="J21" s="135">
        <f t="shared" si="73"/>
        <v>24.1</v>
      </c>
      <c r="K21" s="136">
        <f t="shared" ref="K21:U21" si="74">ROUND(AVERAGE($B21*(1+0.0333*K$2),$B21*K$2^0.1),1)</f>
        <v>24.6</v>
      </c>
      <c r="L21" s="135">
        <f t="shared" si="74"/>
        <v>25.1</v>
      </c>
      <c r="M21" s="136">
        <f t="shared" si="74"/>
        <v>25.5</v>
      </c>
      <c r="N21" s="135">
        <f t="shared" si="74"/>
        <v>25.9</v>
      </c>
      <c r="O21" s="135">
        <f t="shared" si="74"/>
        <v>26.3</v>
      </c>
      <c r="P21" s="136">
        <f t="shared" si="74"/>
        <v>26.7</v>
      </c>
      <c r="Q21" s="135">
        <f t="shared" si="74"/>
        <v>27.1</v>
      </c>
      <c r="R21" s="135">
        <f t="shared" si="74"/>
        <v>27.5</v>
      </c>
      <c r="S21" s="136">
        <f t="shared" si="74"/>
        <v>27.9</v>
      </c>
      <c r="T21" s="135">
        <f t="shared" si="74"/>
        <v>28.3</v>
      </c>
      <c r="U21" s="135">
        <f t="shared" si="74"/>
        <v>28.6</v>
      </c>
      <c r="V21" s="2"/>
      <c r="W21" s="136">
        <v>58.0</v>
      </c>
      <c r="X21" s="135">
        <f t="shared" ref="X21:AE21" si="75">ROUND(AVERAGE($W21/(1.0278-0.0278*X$2),$W21*X$2^0.1),1)</f>
        <v>60.9</v>
      </c>
      <c r="Y21" s="135">
        <f t="shared" si="75"/>
        <v>63.1</v>
      </c>
      <c r="Z21" s="135">
        <f t="shared" si="75"/>
        <v>65</v>
      </c>
      <c r="AA21" s="136">
        <f t="shared" si="75"/>
        <v>66.7</v>
      </c>
      <c r="AB21" s="135">
        <f t="shared" si="75"/>
        <v>68.4</v>
      </c>
      <c r="AC21" s="135">
        <f t="shared" si="75"/>
        <v>70</v>
      </c>
      <c r="AD21" s="136">
        <f t="shared" si="75"/>
        <v>71.7</v>
      </c>
      <c r="AE21" s="135">
        <f t="shared" si="75"/>
        <v>73.4</v>
      </c>
      <c r="AF21" s="136">
        <f t="shared" ref="AF21:AP21" si="76">ROUND(AVERAGE($W21*(1+0.0333*K$2),$W21*K$2^0.1),1)</f>
        <v>75.2</v>
      </c>
      <c r="AG21" s="135">
        <f t="shared" si="76"/>
        <v>76.5</v>
      </c>
      <c r="AH21" s="136">
        <f t="shared" si="76"/>
        <v>77.8</v>
      </c>
      <c r="AI21" s="135">
        <f t="shared" si="76"/>
        <v>79</v>
      </c>
      <c r="AJ21" s="135">
        <f t="shared" si="76"/>
        <v>80.3</v>
      </c>
      <c r="AK21" s="136">
        <f t="shared" si="76"/>
        <v>81.5</v>
      </c>
      <c r="AL21" s="135">
        <f t="shared" si="76"/>
        <v>82.7</v>
      </c>
      <c r="AM21" s="135">
        <f t="shared" si="76"/>
        <v>83.9</v>
      </c>
      <c r="AN21" s="136">
        <f t="shared" si="76"/>
        <v>85.1</v>
      </c>
      <c r="AO21" s="135">
        <f t="shared" si="76"/>
        <v>86.3</v>
      </c>
      <c r="AP21" s="135">
        <f t="shared" si="76"/>
        <v>87.4</v>
      </c>
    </row>
    <row r="22" ht="14.25" customHeight="1">
      <c r="A22" s="2"/>
      <c r="B22" s="136">
        <v>20.0</v>
      </c>
      <c r="C22" s="135">
        <f t="shared" ref="C22:J22" si="77">ROUND(AVERAGE($B22/(1.0278-0.0278*C$2),$B22*C$2^0.1),1)</f>
        <v>21</v>
      </c>
      <c r="D22" s="135">
        <f t="shared" si="77"/>
        <v>21.7</v>
      </c>
      <c r="E22" s="135">
        <f t="shared" si="77"/>
        <v>22.4</v>
      </c>
      <c r="F22" s="136">
        <f t="shared" si="77"/>
        <v>23</v>
      </c>
      <c r="G22" s="135">
        <f t="shared" si="77"/>
        <v>23.6</v>
      </c>
      <c r="H22" s="135">
        <f t="shared" si="77"/>
        <v>24.2</v>
      </c>
      <c r="I22" s="136">
        <f t="shared" si="77"/>
        <v>24.7</v>
      </c>
      <c r="J22" s="135">
        <f t="shared" si="77"/>
        <v>25.3</v>
      </c>
      <c r="K22" s="136">
        <f t="shared" ref="K22:U22" si="78">ROUND(AVERAGE($B22*(1+0.0333*K$2),$B22*K$2^0.1),1)</f>
        <v>25.9</v>
      </c>
      <c r="L22" s="135">
        <f t="shared" si="78"/>
        <v>26.4</v>
      </c>
      <c r="M22" s="136">
        <f t="shared" si="78"/>
        <v>26.8</v>
      </c>
      <c r="N22" s="135">
        <f t="shared" si="78"/>
        <v>27.3</v>
      </c>
      <c r="O22" s="135">
        <f t="shared" si="78"/>
        <v>27.7</v>
      </c>
      <c r="P22" s="136">
        <f t="shared" si="78"/>
        <v>28.1</v>
      </c>
      <c r="Q22" s="135">
        <f t="shared" si="78"/>
        <v>28.5</v>
      </c>
      <c r="R22" s="135">
        <f t="shared" si="78"/>
        <v>28.9</v>
      </c>
      <c r="S22" s="136">
        <f t="shared" si="78"/>
        <v>29.3</v>
      </c>
      <c r="T22" s="135">
        <f t="shared" si="78"/>
        <v>29.8</v>
      </c>
      <c r="U22" s="135">
        <f t="shared" si="78"/>
        <v>30.2</v>
      </c>
      <c r="V22" s="2"/>
      <c r="W22" s="136">
        <v>59.0</v>
      </c>
      <c r="X22" s="135">
        <f t="shared" ref="X22:AE22" si="79">ROUND(AVERAGE($W22/(1.0278-0.0278*X$2),$W22*X$2^0.1),1)</f>
        <v>62</v>
      </c>
      <c r="Y22" s="135">
        <f t="shared" si="79"/>
        <v>64.2</v>
      </c>
      <c r="Z22" s="135">
        <f t="shared" si="79"/>
        <v>66.1</v>
      </c>
      <c r="AA22" s="136">
        <f t="shared" si="79"/>
        <v>67.8</v>
      </c>
      <c r="AB22" s="135">
        <f t="shared" si="79"/>
        <v>69.6</v>
      </c>
      <c r="AC22" s="135">
        <f t="shared" si="79"/>
        <v>71.2</v>
      </c>
      <c r="AD22" s="136">
        <f t="shared" si="79"/>
        <v>72.9</v>
      </c>
      <c r="AE22" s="135">
        <f t="shared" si="79"/>
        <v>74.7</v>
      </c>
      <c r="AF22" s="136">
        <f t="shared" ref="AF22:AP22" si="80">ROUND(AVERAGE($W22*(1+0.0333*K$2),$W22*K$2^0.1),1)</f>
        <v>76.5</v>
      </c>
      <c r="AG22" s="135">
        <f t="shared" si="80"/>
        <v>77.8</v>
      </c>
      <c r="AH22" s="136">
        <f t="shared" si="80"/>
        <v>79.1</v>
      </c>
      <c r="AI22" s="135">
        <f t="shared" si="80"/>
        <v>80.4</v>
      </c>
      <c r="AJ22" s="135">
        <f t="shared" si="80"/>
        <v>81.7</v>
      </c>
      <c r="AK22" s="136">
        <f t="shared" si="80"/>
        <v>82.9</v>
      </c>
      <c r="AL22" s="135">
        <f t="shared" si="80"/>
        <v>84.1</v>
      </c>
      <c r="AM22" s="135">
        <f t="shared" si="80"/>
        <v>85.4</v>
      </c>
      <c r="AN22" s="136">
        <f t="shared" si="80"/>
        <v>86.6</v>
      </c>
      <c r="AO22" s="135">
        <f t="shared" si="80"/>
        <v>87.8</v>
      </c>
      <c r="AP22" s="135">
        <f t="shared" si="80"/>
        <v>89</v>
      </c>
    </row>
    <row r="23" ht="14.25" customHeight="1">
      <c r="A23" s="2"/>
      <c r="B23" s="136">
        <v>21.0</v>
      </c>
      <c r="C23" s="135">
        <f t="shared" ref="C23:J23" si="81">ROUND(AVERAGE($B23/(1.0278-0.0278*C$2),$B23*C$2^0.1),1)</f>
        <v>22.1</v>
      </c>
      <c r="D23" s="135">
        <f t="shared" si="81"/>
        <v>22.8</v>
      </c>
      <c r="E23" s="135">
        <f t="shared" si="81"/>
        <v>23.5</v>
      </c>
      <c r="F23" s="136">
        <f t="shared" si="81"/>
        <v>24.1</v>
      </c>
      <c r="G23" s="135">
        <f t="shared" si="81"/>
        <v>24.8</v>
      </c>
      <c r="H23" s="135">
        <f t="shared" si="81"/>
        <v>25.4</v>
      </c>
      <c r="I23" s="136">
        <f t="shared" si="81"/>
        <v>26</v>
      </c>
      <c r="J23" s="135">
        <f t="shared" si="81"/>
        <v>26.6</v>
      </c>
      <c r="K23" s="136">
        <f t="shared" ref="K23:U23" si="82">ROUND(AVERAGE($B23*(1+0.0333*K$2),$B23*K$2^0.1),1)</f>
        <v>27.2</v>
      </c>
      <c r="L23" s="135">
        <f t="shared" si="82"/>
        <v>27.7</v>
      </c>
      <c r="M23" s="136">
        <f t="shared" si="82"/>
        <v>28.2</v>
      </c>
      <c r="N23" s="135">
        <f t="shared" si="82"/>
        <v>28.6</v>
      </c>
      <c r="O23" s="135">
        <f t="shared" si="82"/>
        <v>29.1</v>
      </c>
      <c r="P23" s="136">
        <f t="shared" si="82"/>
        <v>29.5</v>
      </c>
      <c r="Q23" s="135">
        <f t="shared" si="82"/>
        <v>29.9</v>
      </c>
      <c r="R23" s="135">
        <f t="shared" si="82"/>
        <v>30.4</v>
      </c>
      <c r="S23" s="136">
        <f t="shared" si="82"/>
        <v>30.8</v>
      </c>
      <c r="T23" s="135">
        <f t="shared" si="82"/>
        <v>31.2</v>
      </c>
      <c r="U23" s="135">
        <f t="shared" si="82"/>
        <v>31.7</v>
      </c>
      <c r="V23" s="2"/>
      <c r="W23" s="136">
        <v>60.0</v>
      </c>
      <c r="X23" s="135">
        <f t="shared" ref="X23:AE23" si="83">ROUND(AVERAGE($W23/(1.0278-0.0278*X$2),$W23*X$2^0.1),1)</f>
        <v>63</v>
      </c>
      <c r="Y23" s="135">
        <f t="shared" si="83"/>
        <v>65.2</v>
      </c>
      <c r="Z23" s="135">
        <f t="shared" si="83"/>
        <v>67.2</v>
      </c>
      <c r="AA23" s="136">
        <f t="shared" si="83"/>
        <v>69</v>
      </c>
      <c r="AB23" s="135">
        <f t="shared" si="83"/>
        <v>70.7</v>
      </c>
      <c r="AC23" s="135">
        <f t="shared" si="83"/>
        <v>72.5</v>
      </c>
      <c r="AD23" s="136">
        <f t="shared" si="83"/>
        <v>74.2</v>
      </c>
      <c r="AE23" s="135">
        <f t="shared" si="83"/>
        <v>76</v>
      </c>
      <c r="AF23" s="136">
        <f t="shared" ref="AF23:AP23" si="84">ROUND(AVERAGE($W23*(1+0.0333*K$2),$W23*K$2^0.1),1)</f>
        <v>77.8</v>
      </c>
      <c r="AG23" s="135">
        <f t="shared" si="84"/>
        <v>79.1</v>
      </c>
      <c r="AH23" s="136">
        <f t="shared" si="84"/>
        <v>80.5</v>
      </c>
      <c r="AI23" s="135">
        <f t="shared" si="84"/>
        <v>81.8</v>
      </c>
      <c r="AJ23" s="135">
        <f t="shared" si="84"/>
        <v>83</v>
      </c>
      <c r="AK23" s="136">
        <f t="shared" si="84"/>
        <v>84.3</v>
      </c>
      <c r="AL23" s="135">
        <f t="shared" si="84"/>
        <v>85.6</v>
      </c>
      <c r="AM23" s="135">
        <f t="shared" si="84"/>
        <v>86.8</v>
      </c>
      <c r="AN23" s="136">
        <f t="shared" si="84"/>
        <v>88</v>
      </c>
      <c r="AO23" s="135">
        <f t="shared" si="84"/>
        <v>89.3</v>
      </c>
      <c r="AP23" s="135">
        <f t="shared" si="84"/>
        <v>90.5</v>
      </c>
    </row>
    <row r="24" ht="14.25" customHeight="1">
      <c r="A24" s="2"/>
      <c r="B24" s="136">
        <v>22.0</v>
      </c>
      <c r="C24" s="135">
        <f t="shared" ref="C24:J24" si="85">ROUND(AVERAGE($B24/(1.0278-0.0278*C$2),$B24*C$2^0.1),1)</f>
        <v>23.1</v>
      </c>
      <c r="D24" s="135">
        <f t="shared" si="85"/>
        <v>23.9</v>
      </c>
      <c r="E24" s="135">
        <f t="shared" si="85"/>
        <v>24.6</v>
      </c>
      <c r="F24" s="136">
        <f t="shared" si="85"/>
        <v>25.3</v>
      </c>
      <c r="G24" s="135">
        <f t="shared" si="85"/>
        <v>25.9</v>
      </c>
      <c r="H24" s="135">
        <f t="shared" si="85"/>
        <v>26.6</v>
      </c>
      <c r="I24" s="136">
        <f t="shared" si="85"/>
        <v>27.2</v>
      </c>
      <c r="J24" s="135">
        <f t="shared" si="85"/>
        <v>27.8</v>
      </c>
      <c r="K24" s="136">
        <f t="shared" ref="K24:U24" si="86">ROUND(AVERAGE($B24*(1+0.0333*K$2),$B24*K$2^0.1),1)</f>
        <v>28.5</v>
      </c>
      <c r="L24" s="135">
        <f t="shared" si="86"/>
        <v>29</v>
      </c>
      <c r="M24" s="136">
        <f t="shared" si="86"/>
        <v>29.5</v>
      </c>
      <c r="N24" s="135">
        <f t="shared" si="86"/>
        <v>30</v>
      </c>
      <c r="O24" s="135">
        <f t="shared" si="86"/>
        <v>30.5</v>
      </c>
      <c r="P24" s="136">
        <f t="shared" si="86"/>
        <v>30.9</v>
      </c>
      <c r="Q24" s="135">
        <f t="shared" si="86"/>
        <v>31.4</v>
      </c>
      <c r="R24" s="135">
        <f t="shared" si="86"/>
        <v>31.8</v>
      </c>
      <c r="S24" s="136">
        <f t="shared" si="86"/>
        <v>32.3</v>
      </c>
      <c r="T24" s="135">
        <f t="shared" si="86"/>
        <v>32.7</v>
      </c>
      <c r="U24" s="135">
        <f t="shared" si="86"/>
        <v>33.2</v>
      </c>
      <c r="V24" s="2"/>
      <c r="W24" s="136">
        <v>61.0</v>
      </c>
      <c r="X24" s="135">
        <f t="shared" ref="X24:AE24" si="87">ROUND(AVERAGE($W24/(1.0278-0.0278*X$2),$W24*X$2^0.1),1)</f>
        <v>64.1</v>
      </c>
      <c r="Y24" s="135">
        <f t="shared" si="87"/>
        <v>66.3</v>
      </c>
      <c r="Z24" s="135">
        <f t="shared" si="87"/>
        <v>68.3</v>
      </c>
      <c r="AA24" s="136">
        <f t="shared" si="87"/>
        <v>70.1</v>
      </c>
      <c r="AB24" s="135">
        <f t="shared" si="87"/>
        <v>71.9</v>
      </c>
      <c r="AC24" s="135">
        <f t="shared" si="87"/>
        <v>73.7</v>
      </c>
      <c r="AD24" s="136">
        <f t="shared" si="87"/>
        <v>75.4</v>
      </c>
      <c r="AE24" s="135">
        <f t="shared" si="87"/>
        <v>77.2</v>
      </c>
      <c r="AF24" s="136">
        <f t="shared" ref="AF24:AP24" si="88">ROUND(AVERAGE($W24*(1+0.0333*K$2),$W24*K$2^0.1),1)</f>
        <v>79.1</v>
      </c>
      <c r="AG24" s="135">
        <f t="shared" si="88"/>
        <v>80.4</v>
      </c>
      <c r="AH24" s="136">
        <f t="shared" si="88"/>
        <v>81.8</v>
      </c>
      <c r="AI24" s="135">
        <f t="shared" si="88"/>
        <v>83.1</v>
      </c>
      <c r="AJ24" s="135">
        <f t="shared" si="88"/>
        <v>84.4</v>
      </c>
      <c r="AK24" s="136">
        <f t="shared" si="88"/>
        <v>85.7</v>
      </c>
      <c r="AL24" s="135">
        <f t="shared" si="88"/>
        <v>87</v>
      </c>
      <c r="AM24" s="135">
        <f t="shared" si="88"/>
        <v>88.3</v>
      </c>
      <c r="AN24" s="136">
        <f t="shared" si="88"/>
        <v>89.5</v>
      </c>
      <c r="AO24" s="135">
        <f t="shared" si="88"/>
        <v>90.7</v>
      </c>
      <c r="AP24" s="135">
        <f t="shared" si="88"/>
        <v>92</v>
      </c>
    </row>
    <row r="25" ht="14.25" customHeight="1">
      <c r="A25" s="2"/>
      <c r="B25" s="136">
        <v>23.0</v>
      </c>
      <c r="C25" s="135">
        <f t="shared" ref="C25:J25" si="89">ROUND(AVERAGE($B25/(1.0278-0.0278*C$2),$B25*C$2^0.1),1)</f>
        <v>24.2</v>
      </c>
      <c r="D25" s="135">
        <f t="shared" si="89"/>
        <v>25</v>
      </c>
      <c r="E25" s="135">
        <f t="shared" si="89"/>
        <v>25.8</v>
      </c>
      <c r="F25" s="136">
        <f t="shared" si="89"/>
        <v>26.4</v>
      </c>
      <c r="G25" s="135">
        <f t="shared" si="89"/>
        <v>27.1</v>
      </c>
      <c r="H25" s="135">
        <f t="shared" si="89"/>
        <v>27.8</v>
      </c>
      <c r="I25" s="136">
        <f t="shared" si="89"/>
        <v>28.4</v>
      </c>
      <c r="J25" s="135">
        <f t="shared" si="89"/>
        <v>29.1</v>
      </c>
      <c r="K25" s="136">
        <f t="shared" ref="K25:U25" si="90">ROUND(AVERAGE($B25*(1+0.0333*K$2),$B25*K$2^0.1),1)</f>
        <v>29.8</v>
      </c>
      <c r="L25" s="135">
        <f t="shared" si="90"/>
        <v>30.3</v>
      </c>
      <c r="M25" s="136">
        <f t="shared" si="90"/>
        <v>30.8</v>
      </c>
      <c r="N25" s="135">
        <f t="shared" si="90"/>
        <v>31.3</v>
      </c>
      <c r="O25" s="135">
        <f t="shared" si="90"/>
        <v>31.8</v>
      </c>
      <c r="P25" s="136">
        <f t="shared" si="90"/>
        <v>32.3</v>
      </c>
      <c r="Q25" s="135">
        <f t="shared" si="90"/>
        <v>32.8</v>
      </c>
      <c r="R25" s="135">
        <f t="shared" si="90"/>
        <v>33.3</v>
      </c>
      <c r="S25" s="136">
        <f t="shared" si="90"/>
        <v>33.7</v>
      </c>
      <c r="T25" s="135">
        <f t="shared" si="90"/>
        <v>34.2</v>
      </c>
      <c r="U25" s="135">
        <f t="shared" si="90"/>
        <v>34.7</v>
      </c>
      <c r="V25" s="2"/>
      <c r="W25" s="136">
        <v>62.0</v>
      </c>
      <c r="X25" s="135">
        <f t="shared" ref="X25:AE25" si="91">ROUND(AVERAGE($W25/(1.0278-0.0278*X$2),$W25*X$2^0.1),1)</f>
        <v>65.1</v>
      </c>
      <c r="Y25" s="135">
        <f t="shared" si="91"/>
        <v>67.4</v>
      </c>
      <c r="Z25" s="135">
        <f t="shared" si="91"/>
        <v>69.4</v>
      </c>
      <c r="AA25" s="136">
        <f t="shared" si="91"/>
        <v>71.3</v>
      </c>
      <c r="AB25" s="135">
        <f t="shared" si="91"/>
        <v>73.1</v>
      </c>
      <c r="AC25" s="135">
        <f t="shared" si="91"/>
        <v>74.9</v>
      </c>
      <c r="AD25" s="136">
        <f t="shared" si="91"/>
        <v>76.7</v>
      </c>
      <c r="AE25" s="135">
        <f t="shared" si="91"/>
        <v>78.5</v>
      </c>
      <c r="AF25" s="136">
        <f t="shared" ref="AF25:AP25" si="92">ROUND(AVERAGE($W25*(1+0.0333*K$2),$W25*K$2^0.1),1)</f>
        <v>80.3</v>
      </c>
      <c r="AG25" s="135">
        <f t="shared" si="92"/>
        <v>81.8</v>
      </c>
      <c r="AH25" s="136">
        <f t="shared" si="92"/>
        <v>83.1</v>
      </c>
      <c r="AI25" s="135">
        <f t="shared" si="92"/>
        <v>84.5</v>
      </c>
      <c r="AJ25" s="135">
        <f t="shared" si="92"/>
        <v>85.8</v>
      </c>
      <c r="AK25" s="136">
        <f t="shared" si="92"/>
        <v>87.1</v>
      </c>
      <c r="AL25" s="135">
        <f t="shared" si="92"/>
        <v>88.4</v>
      </c>
      <c r="AM25" s="135">
        <f t="shared" si="92"/>
        <v>89.7</v>
      </c>
      <c r="AN25" s="136">
        <f t="shared" si="92"/>
        <v>91</v>
      </c>
      <c r="AO25" s="135">
        <f t="shared" si="92"/>
        <v>92.2</v>
      </c>
      <c r="AP25" s="135">
        <f t="shared" si="92"/>
        <v>93.5</v>
      </c>
    </row>
    <row r="26" ht="14.25" customHeight="1">
      <c r="A26" s="2"/>
      <c r="B26" s="136">
        <v>24.0</v>
      </c>
      <c r="C26" s="135">
        <f t="shared" ref="C26:J26" si="93">ROUND(AVERAGE($B26/(1.0278-0.0278*C$2),$B26*C$2^0.1),1)</f>
        <v>25.2</v>
      </c>
      <c r="D26" s="135">
        <f t="shared" si="93"/>
        <v>26.1</v>
      </c>
      <c r="E26" s="135">
        <f t="shared" si="93"/>
        <v>26.9</v>
      </c>
      <c r="F26" s="136">
        <f t="shared" si="93"/>
        <v>27.6</v>
      </c>
      <c r="G26" s="135">
        <f t="shared" si="93"/>
        <v>28.3</v>
      </c>
      <c r="H26" s="135">
        <f t="shared" si="93"/>
        <v>29</v>
      </c>
      <c r="I26" s="136">
        <f t="shared" si="93"/>
        <v>29.7</v>
      </c>
      <c r="J26" s="135">
        <f t="shared" si="93"/>
        <v>30.4</v>
      </c>
      <c r="K26" s="136">
        <f t="shared" ref="K26:U26" si="94">ROUND(AVERAGE($B26*(1+0.0333*K$2),$B26*K$2^0.1),1)</f>
        <v>31.1</v>
      </c>
      <c r="L26" s="135">
        <f t="shared" si="94"/>
        <v>31.6</v>
      </c>
      <c r="M26" s="136">
        <f t="shared" si="94"/>
        <v>32.2</v>
      </c>
      <c r="N26" s="135">
        <f t="shared" si="94"/>
        <v>32.7</v>
      </c>
      <c r="O26" s="135">
        <f t="shared" si="94"/>
        <v>33.2</v>
      </c>
      <c r="P26" s="136">
        <f t="shared" si="94"/>
        <v>33.7</v>
      </c>
      <c r="Q26" s="135">
        <f t="shared" si="94"/>
        <v>34.2</v>
      </c>
      <c r="R26" s="135">
        <f t="shared" si="94"/>
        <v>34.7</v>
      </c>
      <c r="S26" s="136">
        <f t="shared" si="94"/>
        <v>35.2</v>
      </c>
      <c r="T26" s="135">
        <f t="shared" si="94"/>
        <v>35.7</v>
      </c>
      <c r="U26" s="135">
        <f t="shared" si="94"/>
        <v>36.2</v>
      </c>
      <c r="V26" s="2"/>
      <c r="W26" s="136">
        <v>63.0</v>
      </c>
      <c r="X26" s="135">
        <f t="shared" ref="X26:AE26" si="95">ROUND(AVERAGE($W26/(1.0278-0.0278*X$2),$W26*X$2^0.1),1)</f>
        <v>66.2</v>
      </c>
      <c r="Y26" s="135">
        <f t="shared" si="95"/>
        <v>68.5</v>
      </c>
      <c r="Z26" s="135">
        <f t="shared" si="95"/>
        <v>70.6</v>
      </c>
      <c r="AA26" s="136">
        <f t="shared" si="95"/>
        <v>72.4</v>
      </c>
      <c r="AB26" s="135">
        <f t="shared" si="95"/>
        <v>74.3</v>
      </c>
      <c r="AC26" s="135">
        <f t="shared" si="95"/>
        <v>76.1</v>
      </c>
      <c r="AD26" s="136">
        <f t="shared" si="95"/>
        <v>77.9</v>
      </c>
      <c r="AE26" s="135">
        <f t="shared" si="95"/>
        <v>79.7</v>
      </c>
      <c r="AF26" s="136">
        <f t="shared" ref="AF26:AP26" si="96">ROUND(AVERAGE($W26*(1+0.0333*K$2),$W26*K$2^0.1),1)</f>
        <v>81.6</v>
      </c>
      <c r="AG26" s="135">
        <f t="shared" si="96"/>
        <v>83.1</v>
      </c>
      <c r="AH26" s="136">
        <f t="shared" si="96"/>
        <v>84.5</v>
      </c>
      <c r="AI26" s="135">
        <f t="shared" si="96"/>
        <v>85.8</v>
      </c>
      <c r="AJ26" s="135">
        <f t="shared" si="96"/>
        <v>87.2</v>
      </c>
      <c r="AK26" s="136">
        <f t="shared" si="96"/>
        <v>88.5</v>
      </c>
      <c r="AL26" s="135">
        <f t="shared" si="96"/>
        <v>89.8</v>
      </c>
      <c r="AM26" s="135">
        <f t="shared" si="96"/>
        <v>91.1</v>
      </c>
      <c r="AN26" s="136">
        <f t="shared" si="96"/>
        <v>92.4</v>
      </c>
      <c r="AO26" s="135">
        <f t="shared" si="96"/>
        <v>93.7</v>
      </c>
      <c r="AP26" s="135">
        <f t="shared" si="96"/>
        <v>95</v>
      </c>
    </row>
    <row r="27" ht="14.25" customHeight="1">
      <c r="A27" s="2"/>
      <c r="B27" s="136">
        <v>25.0</v>
      </c>
      <c r="C27" s="135">
        <f t="shared" ref="C27:J27" si="97">ROUND(AVERAGE($B27/(1.0278-0.0278*C$2),$B27*C$2^0.1),1)</f>
        <v>26.3</v>
      </c>
      <c r="D27" s="135">
        <f t="shared" si="97"/>
        <v>27.2</v>
      </c>
      <c r="E27" s="135">
        <f t="shared" si="97"/>
        <v>28</v>
      </c>
      <c r="F27" s="136">
        <f t="shared" si="97"/>
        <v>28.7</v>
      </c>
      <c r="G27" s="135">
        <f t="shared" si="97"/>
        <v>29.5</v>
      </c>
      <c r="H27" s="135">
        <f t="shared" si="97"/>
        <v>30.2</v>
      </c>
      <c r="I27" s="136">
        <f t="shared" si="97"/>
        <v>30.9</v>
      </c>
      <c r="J27" s="135">
        <f t="shared" si="97"/>
        <v>31.6</v>
      </c>
      <c r="K27" s="136">
        <f t="shared" ref="K27:U27" si="98">ROUND(AVERAGE($B27*(1+0.0333*K$2),$B27*K$2^0.1),1)</f>
        <v>32.4</v>
      </c>
      <c r="L27" s="135">
        <f t="shared" si="98"/>
        <v>33</v>
      </c>
      <c r="M27" s="136">
        <f t="shared" si="98"/>
        <v>33.5</v>
      </c>
      <c r="N27" s="135">
        <f t="shared" si="98"/>
        <v>34.1</v>
      </c>
      <c r="O27" s="135">
        <f t="shared" si="98"/>
        <v>34.6</v>
      </c>
      <c r="P27" s="136">
        <f t="shared" si="98"/>
        <v>35.1</v>
      </c>
      <c r="Q27" s="135">
        <f t="shared" si="98"/>
        <v>35.7</v>
      </c>
      <c r="R27" s="135">
        <f t="shared" si="98"/>
        <v>36.2</v>
      </c>
      <c r="S27" s="136">
        <f t="shared" si="98"/>
        <v>36.7</v>
      </c>
      <c r="T27" s="135">
        <f t="shared" si="98"/>
        <v>37.2</v>
      </c>
      <c r="U27" s="135">
        <f t="shared" si="98"/>
        <v>37.7</v>
      </c>
      <c r="V27" s="2"/>
      <c r="W27" s="136">
        <v>64.0</v>
      </c>
      <c r="X27" s="135">
        <f t="shared" ref="X27:AE27" si="99">ROUND(AVERAGE($W27/(1.0278-0.0278*X$2),$W27*X$2^0.1),1)</f>
        <v>67.2</v>
      </c>
      <c r="Y27" s="135">
        <f t="shared" si="99"/>
        <v>69.6</v>
      </c>
      <c r="Z27" s="135">
        <f t="shared" si="99"/>
        <v>71.7</v>
      </c>
      <c r="AA27" s="136">
        <f t="shared" si="99"/>
        <v>73.6</v>
      </c>
      <c r="AB27" s="135">
        <f t="shared" si="99"/>
        <v>75.4</v>
      </c>
      <c r="AC27" s="135">
        <f t="shared" si="99"/>
        <v>77.3</v>
      </c>
      <c r="AD27" s="136">
        <f t="shared" si="99"/>
        <v>79.1</v>
      </c>
      <c r="AE27" s="135">
        <f t="shared" si="99"/>
        <v>81</v>
      </c>
      <c r="AF27" s="136">
        <f t="shared" ref="AF27:AP27" si="100">ROUND(AVERAGE($W27*(1+0.0333*K$2),$W27*K$2^0.1),1)</f>
        <v>82.9</v>
      </c>
      <c r="AG27" s="135">
        <f t="shared" si="100"/>
        <v>84.4</v>
      </c>
      <c r="AH27" s="136">
        <f t="shared" si="100"/>
        <v>85.8</v>
      </c>
      <c r="AI27" s="135">
        <f t="shared" si="100"/>
        <v>87.2</v>
      </c>
      <c r="AJ27" s="135">
        <f t="shared" si="100"/>
        <v>88.6</v>
      </c>
      <c r="AK27" s="136">
        <f t="shared" si="100"/>
        <v>89.9</v>
      </c>
      <c r="AL27" s="135">
        <f t="shared" si="100"/>
        <v>91.3</v>
      </c>
      <c r="AM27" s="135">
        <f t="shared" si="100"/>
        <v>92.6</v>
      </c>
      <c r="AN27" s="136">
        <f t="shared" si="100"/>
        <v>93.9</v>
      </c>
      <c r="AO27" s="135">
        <f t="shared" si="100"/>
        <v>95.2</v>
      </c>
      <c r="AP27" s="135">
        <f t="shared" si="100"/>
        <v>96.5</v>
      </c>
    </row>
    <row r="28" ht="14.25" customHeight="1">
      <c r="A28" s="2"/>
      <c r="B28" s="136">
        <v>26.0</v>
      </c>
      <c r="C28" s="135">
        <f t="shared" ref="C28:J28" si="101">ROUND(AVERAGE($B28/(1.0278-0.0278*C$2),$B28*C$2^0.1),1)</f>
        <v>27.3</v>
      </c>
      <c r="D28" s="135">
        <f t="shared" si="101"/>
        <v>28.3</v>
      </c>
      <c r="E28" s="135">
        <f t="shared" si="101"/>
        <v>29.1</v>
      </c>
      <c r="F28" s="136">
        <f t="shared" si="101"/>
        <v>29.9</v>
      </c>
      <c r="G28" s="135">
        <f t="shared" si="101"/>
        <v>30.6</v>
      </c>
      <c r="H28" s="135">
        <f t="shared" si="101"/>
        <v>31.4</v>
      </c>
      <c r="I28" s="136">
        <f t="shared" si="101"/>
        <v>32.1</v>
      </c>
      <c r="J28" s="135">
        <f t="shared" si="101"/>
        <v>32.9</v>
      </c>
      <c r="K28" s="136">
        <f t="shared" ref="K28:U28" si="102">ROUND(AVERAGE($B28*(1+0.0333*K$2),$B28*K$2^0.1),1)</f>
        <v>33.7</v>
      </c>
      <c r="L28" s="135">
        <f t="shared" si="102"/>
        <v>34.3</v>
      </c>
      <c r="M28" s="136">
        <f t="shared" si="102"/>
        <v>34.9</v>
      </c>
      <c r="N28" s="135">
        <f t="shared" si="102"/>
        <v>35.4</v>
      </c>
      <c r="O28" s="135">
        <f t="shared" si="102"/>
        <v>36</v>
      </c>
      <c r="P28" s="136">
        <f t="shared" si="102"/>
        <v>36.5</v>
      </c>
      <c r="Q28" s="135">
        <f t="shared" si="102"/>
        <v>37.1</v>
      </c>
      <c r="R28" s="135">
        <f t="shared" si="102"/>
        <v>37.6</v>
      </c>
      <c r="S28" s="136">
        <f t="shared" si="102"/>
        <v>38.1</v>
      </c>
      <c r="T28" s="135">
        <f t="shared" si="102"/>
        <v>38.7</v>
      </c>
      <c r="U28" s="135">
        <f t="shared" si="102"/>
        <v>39.2</v>
      </c>
      <c r="V28" s="2"/>
      <c r="W28" s="136">
        <v>65.0</v>
      </c>
      <c r="X28" s="135">
        <f t="shared" ref="X28:AE28" si="103">ROUND(AVERAGE($W28/(1.0278-0.0278*X$2),$W28*X$2^0.1),1)</f>
        <v>68.3</v>
      </c>
      <c r="Y28" s="135">
        <f t="shared" si="103"/>
        <v>70.7</v>
      </c>
      <c r="Z28" s="135">
        <f t="shared" si="103"/>
        <v>72.8</v>
      </c>
      <c r="AA28" s="136">
        <f t="shared" si="103"/>
        <v>74.7</v>
      </c>
      <c r="AB28" s="135">
        <f t="shared" si="103"/>
        <v>76.6</v>
      </c>
      <c r="AC28" s="135">
        <f t="shared" si="103"/>
        <v>78.5</v>
      </c>
      <c r="AD28" s="136">
        <f t="shared" si="103"/>
        <v>80.4</v>
      </c>
      <c r="AE28" s="135">
        <f t="shared" si="103"/>
        <v>82.3</v>
      </c>
      <c r="AF28" s="136">
        <f t="shared" ref="AF28:AP28" si="104">ROUND(AVERAGE($W28*(1+0.0333*K$2),$W28*K$2^0.1),1)</f>
        <v>84.2</v>
      </c>
      <c r="AG28" s="135">
        <f t="shared" si="104"/>
        <v>85.7</v>
      </c>
      <c r="AH28" s="136">
        <f t="shared" si="104"/>
        <v>87.2</v>
      </c>
      <c r="AI28" s="135">
        <f t="shared" si="104"/>
        <v>88.6</v>
      </c>
      <c r="AJ28" s="135">
        <f t="shared" si="104"/>
        <v>90</v>
      </c>
      <c r="AK28" s="136">
        <f t="shared" si="104"/>
        <v>91.3</v>
      </c>
      <c r="AL28" s="135">
        <f t="shared" si="104"/>
        <v>92.7</v>
      </c>
      <c r="AM28" s="135">
        <f t="shared" si="104"/>
        <v>94</v>
      </c>
      <c r="AN28" s="136">
        <f t="shared" si="104"/>
        <v>95.4</v>
      </c>
      <c r="AO28" s="135">
        <f t="shared" si="104"/>
        <v>96.7</v>
      </c>
      <c r="AP28" s="135">
        <f t="shared" si="104"/>
        <v>98</v>
      </c>
    </row>
    <row r="29" ht="14.25" customHeight="1">
      <c r="A29" s="2"/>
      <c r="B29" s="136">
        <v>27.0</v>
      </c>
      <c r="C29" s="135">
        <f t="shared" ref="C29:J29" si="105">ROUND(AVERAGE($B29/(1.0278-0.0278*C$2),$B29*C$2^0.1),1)</f>
        <v>28.4</v>
      </c>
      <c r="D29" s="135">
        <f t="shared" si="105"/>
        <v>29.4</v>
      </c>
      <c r="E29" s="135">
        <f t="shared" si="105"/>
        <v>30.2</v>
      </c>
      <c r="F29" s="136">
        <f t="shared" si="105"/>
        <v>31</v>
      </c>
      <c r="G29" s="135">
        <f t="shared" si="105"/>
        <v>31.8</v>
      </c>
      <c r="H29" s="135">
        <f t="shared" si="105"/>
        <v>32.6</v>
      </c>
      <c r="I29" s="136">
        <f t="shared" si="105"/>
        <v>33.4</v>
      </c>
      <c r="J29" s="135">
        <f t="shared" si="105"/>
        <v>34.2</v>
      </c>
      <c r="K29" s="136">
        <f t="shared" ref="K29:U29" si="106">ROUND(AVERAGE($B29*(1+0.0333*K$2),$B29*K$2^0.1),1)</f>
        <v>35</v>
      </c>
      <c r="L29" s="135">
        <f t="shared" si="106"/>
        <v>35.6</v>
      </c>
      <c r="M29" s="136">
        <f t="shared" si="106"/>
        <v>36.2</v>
      </c>
      <c r="N29" s="135">
        <f t="shared" si="106"/>
        <v>36.8</v>
      </c>
      <c r="O29" s="135">
        <f t="shared" si="106"/>
        <v>37.4</v>
      </c>
      <c r="P29" s="136">
        <f t="shared" si="106"/>
        <v>37.9</v>
      </c>
      <c r="Q29" s="135">
        <f t="shared" si="106"/>
        <v>38.5</v>
      </c>
      <c r="R29" s="135">
        <f t="shared" si="106"/>
        <v>39.1</v>
      </c>
      <c r="S29" s="136">
        <f t="shared" si="106"/>
        <v>39.6</v>
      </c>
      <c r="T29" s="135">
        <f t="shared" si="106"/>
        <v>40.2</v>
      </c>
      <c r="U29" s="135">
        <f t="shared" si="106"/>
        <v>40.7</v>
      </c>
      <c r="V29" s="2"/>
      <c r="W29" s="136">
        <v>66.0</v>
      </c>
      <c r="X29" s="135">
        <f t="shared" ref="X29:AE29" si="107">ROUND(AVERAGE($W29/(1.0278-0.0278*X$2),$W29*X$2^0.1),1)</f>
        <v>69.3</v>
      </c>
      <c r="Y29" s="135">
        <f t="shared" si="107"/>
        <v>71.8</v>
      </c>
      <c r="Z29" s="135">
        <f t="shared" si="107"/>
        <v>73.9</v>
      </c>
      <c r="AA29" s="136">
        <f t="shared" si="107"/>
        <v>75.9</v>
      </c>
      <c r="AB29" s="135">
        <f t="shared" si="107"/>
        <v>77.8</v>
      </c>
      <c r="AC29" s="135">
        <f t="shared" si="107"/>
        <v>79.7</v>
      </c>
      <c r="AD29" s="136">
        <f t="shared" si="107"/>
        <v>81.6</v>
      </c>
      <c r="AE29" s="135">
        <f t="shared" si="107"/>
        <v>83.5</v>
      </c>
      <c r="AF29" s="136">
        <f t="shared" ref="AF29:AP29" si="108">ROUND(AVERAGE($W29*(1+0.0333*K$2),$W29*K$2^0.1),1)</f>
        <v>85.5</v>
      </c>
      <c r="AG29" s="135">
        <f t="shared" si="108"/>
        <v>87</v>
      </c>
      <c r="AH29" s="136">
        <f t="shared" si="108"/>
        <v>88.5</v>
      </c>
      <c r="AI29" s="135">
        <f t="shared" si="108"/>
        <v>89.9</v>
      </c>
      <c r="AJ29" s="135">
        <f t="shared" si="108"/>
        <v>91.4</v>
      </c>
      <c r="AK29" s="136">
        <f t="shared" si="108"/>
        <v>92.7</v>
      </c>
      <c r="AL29" s="135">
        <f t="shared" si="108"/>
        <v>94.1</v>
      </c>
      <c r="AM29" s="135">
        <f t="shared" si="108"/>
        <v>95.5</v>
      </c>
      <c r="AN29" s="136">
        <f t="shared" si="108"/>
        <v>96.8</v>
      </c>
      <c r="AO29" s="135">
        <f t="shared" si="108"/>
        <v>98.2</v>
      </c>
      <c r="AP29" s="135">
        <f t="shared" si="108"/>
        <v>99.5</v>
      </c>
    </row>
    <row r="30" ht="14.25" customHeight="1">
      <c r="A30" s="2"/>
      <c r="B30" s="136">
        <v>28.0</v>
      </c>
      <c r="C30" s="135">
        <f t="shared" ref="C30:J30" si="109">ROUND(AVERAGE($B30/(1.0278-0.0278*C$2),$B30*C$2^0.1),1)</f>
        <v>29.4</v>
      </c>
      <c r="D30" s="135">
        <f t="shared" si="109"/>
        <v>30.4</v>
      </c>
      <c r="E30" s="135">
        <f t="shared" si="109"/>
        <v>31.4</v>
      </c>
      <c r="F30" s="136">
        <f t="shared" si="109"/>
        <v>32.2</v>
      </c>
      <c r="G30" s="135">
        <f t="shared" si="109"/>
        <v>33</v>
      </c>
      <c r="H30" s="135">
        <f t="shared" si="109"/>
        <v>33.8</v>
      </c>
      <c r="I30" s="136">
        <f t="shared" si="109"/>
        <v>34.6</v>
      </c>
      <c r="J30" s="135">
        <f t="shared" si="109"/>
        <v>35.4</v>
      </c>
      <c r="K30" s="136">
        <f t="shared" ref="K30:U30" si="110">ROUND(AVERAGE($B30*(1+0.0333*K$2),$B30*K$2^0.1),1)</f>
        <v>36.3</v>
      </c>
      <c r="L30" s="135">
        <f t="shared" si="110"/>
        <v>36.9</v>
      </c>
      <c r="M30" s="136">
        <f t="shared" si="110"/>
        <v>37.5</v>
      </c>
      <c r="N30" s="135">
        <f t="shared" si="110"/>
        <v>38.2</v>
      </c>
      <c r="O30" s="135">
        <f t="shared" si="110"/>
        <v>38.8</v>
      </c>
      <c r="P30" s="136">
        <f t="shared" si="110"/>
        <v>39.3</v>
      </c>
      <c r="Q30" s="135">
        <f t="shared" si="110"/>
        <v>39.9</v>
      </c>
      <c r="R30" s="135">
        <f t="shared" si="110"/>
        <v>40.5</v>
      </c>
      <c r="S30" s="136">
        <f t="shared" si="110"/>
        <v>41.1</v>
      </c>
      <c r="T30" s="135">
        <f t="shared" si="110"/>
        <v>41.7</v>
      </c>
      <c r="U30" s="135">
        <f t="shared" si="110"/>
        <v>42.2</v>
      </c>
      <c r="V30" s="2"/>
      <c r="W30" s="136">
        <v>67.0</v>
      </c>
      <c r="X30" s="135">
        <f t="shared" ref="X30:AE30" si="111">ROUND(AVERAGE($W30/(1.0278-0.0278*X$2),$W30*X$2^0.1),1)</f>
        <v>70.4</v>
      </c>
      <c r="Y30" s="135">
        <f t="shared" si="111"/>
        <v>72.9</v>
      </c>
      <c r="Z30" s="135">
        <f t="shared" si="111"/>
        <v>75</v>
      </c>
      <c r="AA30" s="136">
        <f t="shared" si="111"/>
        <v>77</v>
      </c>
      <c r="AB30" s="135">
        <f t="shared" si="111"/>
        <v>79</v>
      </c>
      <c r="AC30" s="135">
        <f t="shared" si="111"/>
        <v>80.9</v>
      </c>
      <c r="AD30" s="136">
        <f t="shared" si="111"/>
        <v>82.8</v>
      </c>
      <c r="AE30" s="135">
        <f t="shared" si="111"/>
        <v>84.8</v>
      </c>
      <c r="AF30" s="136">
        <f t="shared" ref="AF30:AP30" si="112">ROUND(AVERAGE($W30*(1+0.0333*K$2),$W30*K$2^0.1),1)</f>
        <v>86.8</v>
      </c>
      <c r="AG30" s="135">
        <f t="shared" si="112"/>
        <v>88.3</v>
      </c>
      <c r="AH30" s="136">
        <f t="shared" si="112"/>
        <v>89.8</v>
      </c>
      <c r="AI30" s="135">
        <f t="shared" si="112"/>
        <v>91.3</v>
      </c>
      <c r="AJ30" s="135">
        <f t="shared" si="112"/>
        <v>92.7</v>
      </c>
      <c r="AK30" s="136">
        <f t="shared" si="112"/>
        <v>94.2</v>
      </c>
      <c r="AL30" s="135">
        <f t="shared" si="112"/>
        <v>95.6</v>
      </c>
      <c r="AM30" s="135">
        <f t="shared" si="112"/>
        <v>96.9</v>
      </c>
      <c r="AN30" s="136">
        <f t="shared" si="112"/>
        <v>98.3</v>
      </c>
      <c r="AO30" s="135">
        <f t="shared" si="112"/>
        <v>99.7</v>
      </c>
      <c r="AP30" s="135">
        <f t="shared" si="112"/>
        <v>101</v>
      </c>
    </row>
    <row r="31" ht="14.25" customHeight="1">
      <c r="A31" s="2"/>
      <c r="B31" s="136">
        <v>29.0</v>
      </c>
      <c r="C31" s="135">
        <f t="shared" ref="C31:J31" si="113">ROUND(AVERAGE($B31/(1.0278-0.0278*C$2),$B31*C$2^0.1),1)</f>
        <v>30.5</v>
      </c>
      <c r="D31" s="135">
        <f t="shared" si="113"/>
        <v>31.5</v>
      </c>
      <c r="E31" s="135">
        <f t="shared" si="113"/>
        <v>32.5</v>
      </c>
      <c r="F31" s="136">
        <f t="shared" si="113"/>
        <v>33.3</v>
      </c>
      <c r="G31" s="135">
        <f t="shared" si="113"/>
        <v>34.2</v>
      </c>
      <c r="H31" s="135">
        <f t="shared" si="113"/>
        <v>35</v>
      </c>
      <c r="I31" s="136">
        <f t="shared" si="113"/>
        <v>35.9</v>
      </c>
      <c r="J31" s="135">
        <f t="shared" si="113"/>
        <v>36.7</v>
      </c>
      <c r="K31" s="136">
        <f t="shared" ref="K31:U31" si="114">ROUND(AVERAGE($B31*(1+0.0333*K$2),$B31*K$2^0.1),1)</f>
        <v>37.6</v>
      </c>
      <c r="L31" s="135">
        <f t="shared" si="114"/>
        <v>38.2</v>
      </c>
      <c r="M31" s="136">
        <f t="shared" si="114"/>
        <v>38.9</v>
      </c>
      <c r="N31" s="135">
        <f t="shared" si="114"/>
        <v>39.5</v>
      </c>
      <c r="O31" s="135">
        <f t="shared" si="114"/>
        <v>40.1</v>
      </c>
      <c r="P31" s="136">
        <f t="shared" si="114"/>
        <v>40.8</v>
      </c>
      <c r="Q31" s="135">
        <f t="shared" si="114"/>
        <v>41.4</v>
      </c>
      <c r="R31" s="135">
        <f t="shared" si="114"/>
        <v>42</v>
      </c>
      <c r="S31" s="136">
        <f t="shared" si="114"/>
        <v>42.6</v>
      </c>
      <c r="T31" s="135">
        <f t="shared" si="114"/>
        <v>43.1</v>
      </c>
      <c r="U31" s="135">
        <f t="shared" si="114"/>
        <v>43.7</v>
      </c>
      <c r="V31" s="2"/>
      <c r="W31" s="136">
        <v>68.0</v>
      </c>
      <c r="X31" s="135">
        <f t="shared" ref="X31:AE31" si="115">ROUND(AVERAGE($W31/(1.0278-0.0278*X$2),$W31*X$2^0.1),1)</f>
        <v>71.4</v>
      </c>
      <c r="Y31" s="135">
        <f t="shared" si="115"/>
        <v>73.9</v>
      </c>
      <c r="Z31" s="135">
        <f t="shared" si="115"/>
        <v>76.1</v>
      </c>
      <c r="AA31" s="136">
        <f t="shared" si="115"/>
        <v>78.2</v>
      </c>
      <c r="AB31" s="135">
        <f t="shared" si="115"/>
        <v>80.2</v>
      </c>
      <c r="AC31" s="135">
        <f t="shared" si="115"/>
        <v>82.1</v>
      </c>
      <c r="AD31" s="136">
        <f t="shared" si="115"/>
        <v>84.1</v>
      </c>
      <c r="AE31" s="135">
        <f t="shared" si="115"/>
        <v>86.1</v>
      </c>
      <c r="AF31" s="136">
        <f t="shared" ref="AF31:AP31" si="116">ROUND(AVERAGE($W31*(1+0.0333*K$2),$W31*K$2^0.1),1)</f>
        <v>88.1</v>
      </c>
      <c r="AG31" s="135">
        <f t="shared" si="116"/>
        <v>89.7</v>
      </c>
      <c r="AH31" s="136">
        <f t="shared" si="116"/>
        <v>91.2</v>
      </c>
      <c r="AI31" s="135">
        <f t="shared" si="116"/>
        <v>92.7</v>
      </c>
      <c r="AJ31" s="135">
        <f t="shared" si="116"/>
        <v>94.1</v>
      </c>
      <c r="AK31" s="136">
        <f t="shared" si="116"/>
        <v>95.6</v>
      </c>
      <c r="AL31" s="135">
        <f t="shared" si="116"/>
        <v>97</v>
      </c>
      <c r="AM31" s="135">
        <f t="shared" si="116"/>
        <v>98.4</v>
      </c>
      <c r="AN31" s="136">
        <f t="shared" si="116"/>
        <v>99.8</v>
      </c>
      <c r="AO31" s="135">
        <f t="shared" si="116"/>
        <v>101.2</v>
      </c>
      <c r="AP31" s="135">
        <f t="shared" si="116"/>
        <v>102.5</v>
      </c>
    </row>
    <row r="32" ht="14.25" customHeight="1">
      <c r="A32" s="2"/>
      <c r="B32" s="136">
        <v>30.0</v>
      </c>
      <c r="C32" s="135">
        <f t="shared" ref="C32:J32" si="117">ROUND(AVERAGE($B32/(1.0278-0.0278*C$2),$B32*C$2^0.1),1)</f>
        <v>31.5</v>
      </c>
      <c r="D32" s="135">
        <f t="shared" si="117"/>
        <v>32.6</v>
      </c>
      <c r="E32" s="135">
        <f t="shared" si="117"/>
        <v>33.6</v>
      </c>
      <c r="F32" s="136">
        <f t="shared" si="117"/>
        <v>34.5</v>
      </c>
      <c r="G32" s="135">
        <f t="shared" si="117"/>
        <v>35.4</v>
      </c>
      <c r="H32" s="135">
        <f t="shared" si="117"/>
        <v>36.2</v>
      </c>
      <c r="I32" s="136">
        <f t="shared" si="117"/>
        <v>37.1</v>
      </c>
      <c r="J32" s="135">
        <f t="shared" si="117"/>
        <v>38</v>
      </c>
      <c r="K32" s="136">
        <f t="shared" ref="K32:U32" si="118">ROUND(AVERAGE($B32*(1+0.0333*K$2),$B32*K$2^0.1),1)</f>
        <v>38.9</v>
      </c>
      <c r="L32" s="135">
        <f t="shared" si="118"/>
        <v>39.6</v>
      </c>
      <c r="M32" s="136">
        <f t="shared" si="118"/>
        <v>40.2</v>
      </c>
      <c r="N32" s="135">
        <f t="shared" si="118"/>
        <v>40.9</v>
      </c>
      <c r="O32" s="135">
        <f t="shared" si="118"/>
        <v>41.5</v>
      </c>
      <c r="P32" s="136">
        <f t="shared" si="118"/>
        <v>42.2</v>
      </c>
      <c r="Q32" s="135">
        <f t="shared" si="118"/>
        <v>42.8</v>
      </c>
      <c r="R32" s="135">
        <f t="shared" si="118"/>
        <v>43.4</v>
      </c>
      <c r="S32" s="136">
        <f t="shared" si="118"/>
        <v>44</v>
      </c>
      <c r="T32" s="135">
        <f t="shared" si="118"/>
        <v>44.6</v>
      </c>
      <c r="U32" s="135">
        <f t="shared" si="118"/>
        <v>45.2</v>
      </c>
      <c r="V32" s="2"/>
      <c r="W32" s="136">
        <v>69.0</v>
      </c>
      <c r="X32" s="135">
        <f t="shared" ref="X32:AE32" si="119">ROUND(AVERAGE($W32/(1.0278-0.0278*X$2),$W32*X$2^0.1),1)</f>
        <v>72.5</v>
      </c>
      <c r="Y32" s="135">
        <f t="shared" si="119"/>
        <v>75</v>
      </c>
      <c r="Z32" s="135">
        <f t="shared" si="119"/>
        <v>77.3</v>
      </c>
      <c r="AA32" s="136">
        <f t="shared" si="119"/>
        <v>79.3</v>
      </c>
      <c r="AB32" s="135">
        <f t="shared" si="119"/>
        <v>81.3</v>
      </c>
      <c r="AC32" s="135">
        <f t="shared" si="119"/>
        <v>83.3</v>
      </c>
      <c r="AD32" s="136">
        <f t="shared" si="119"/>
        <v>85.3</v>
      </c>
      <c r="AE32" s="135">
        <f t="shared" si="119"/>
        <v>87.3</v>
      </c>
      <c r="AF32" s="136">
        <f t="shared" ref="AF32:AP32" si="120">ROUND(AVERAGE($W32*(1+0.0333*K$2),$W32*K$2^0.1),1)</f>
        <v>89.4</v>
      </c>
      <c r="AG32" s="135">
        <f t="shared" si="120"/>
        <v>91</v>
      </c>
      <c r="AH32" s="136">
        <f t="shared" si="120"/>
        <v>92.5</v>
      </c>
      <c r="AI32" s="135">
        <f t="shared" si="120"/>
        <v>94</v>
      </c>
      <c r="AJ32" s="135">
        <f t="shared" si="120"/>
        <v>95.5</v>
      </c>
      <c r="AK32" s="136">
        <f t="shared" si="120"/>
        <v>97</v>
      </c>
      <c r="AL32" s="135">
        <f t="shared" si="120"/>
        <v>98.4</v>
      </c>
      <c r="AM32" s="135">
        <f t="shared" si="120"/>
        <v>99.8</v>
      </c>
      <c r="AN32" s="136">
        <f t="shared" si="120"/>
        <v>101.2</v>
      </c>
      <c r="AO32" s="135">
        <f t="shared" si="120"/>
        <v>102.6</v>
      </c>
      <c r="AP32" s="135">
        <f t="shared" si="120"/>
        <v>104</v>
      </c>
    </row>
    <row r="33" ht="14.25" customHeight="1">
      <c r="A33" s="2"/>
      <c r="B33" s="136">
        <v>31.0</v>
      </c>
      <c r="C33" s="135">
        <f t="shared" ref="C33:J33" si="121">ROUND(AVERAGE($B33/(1.0278-0.0278*C$2),$B33*C$2^0.1),1)</f>
        <v>32.6</v>
      </c>
      <c r="D33" s="135">
        <f t="shared" si="121"/>
        <v>33.7</v>
      </c>
      <c r="E33" s="135">
        <f t="shared" si="121"/>
        <v>34.7</v>
      </c>
      <c r="F33" s="136">
        <f t="shared" si="121"/>
        <v>35.6</v>
      </c>
      <c r="G33" s="135">
        <f t="shared" si="121"/>
        <v>36.5</v>
      </c>
      <c r="H33" s="135">
        <f t="shared" si="121"/>
        <v>37.4</v>
      </c>
      <c r="I33" s="136">
        <f t="shared" si="121"/>
        <v>38.3</v>
      </c>
      <c r="J33" s="135">
        <f t="shared" si="121"/>
        <v>39.2</v>
      </c>
      <c r="K33" s="136">
        <f t="shared" ref="K33:U33" si="122">ROUND(AVERAGE($B33*(1+0.0333*K$2),$B33*K$2^0.1),1)</f>
        <v>40.2</v>
      </c>
      <c r="L33" s="135">
        <f t="shared" si="122"/>
        <v>40.9</v>
      </c>
      <c r="M33" s="136">
        <f t="shared" si="122"/>
        <v>41.6</v>
      </c>
      <c r="N33" s="135">
        <f t="shared" si="122"/>
        <v>42.2</v>
      </c>
      <c r="O33" s="135">
        <f t="shared" si="122"/>
        <v>42.9</v>
      </c>
      <c r="P33" s="136">
        <f t="shared" si="122"/>
        <v>43.6</v>
      </c>
      <c r="Q33" s="135">
        <f t="shared" si="122"/>
        <v>44.2</v>
      </c>
      <c r="R33" s="135">
        <f t="shared" si="122"/>
        <v>44.9</v>
      </c>
      <c r="S33" s="136">
        <f t="shared" si="122"/>
        <v>45.5</v>
      </c>
      <c r="T33" s="135">
        <f t="shared" si="122"/>
        <v>46.1</v>
      </c>
      <c r="U33" s="135">
        <f t="shared" si="122"/>
        <v>46.7</v>
      </c>
      <c r="V33" s="2"/>
      <c r="W33" s="136">
        <v>70.0</v>
      </c>
      <c r="X33" s="135">
        <f t="shared" ref="X33:AE33" si="123">ROUND(AVERAGE($W33/(1.0278-0.0278*X$2),$W33*X$2^0.1),1)</f>
        <v>73.5</v>
      </c>
      <c r="Y33" s="135">
        <f t="shared" si="123"/>
        <v>76.1</v>
      </c>
      <c r="Z33" s="135">
        <f t="shared" si="123"/>
        <v>78.4</v>
      </c>
      <c r="AA33" s="136">
        <f t="shared" si="123"/>
        <v>80.5</v>
      </c>
      <c r="AB33" s="135">
        <f t="shared" si="123"/>
        <v>82.5</v>
      </c>
      <c r="AC33" s="135">
        <f t="shared" si="123"/>
        <v>84.5</v>
      </c>
      <c r="AD33" s="136">
        <f t="shared" si="123"/>
        <v>86.5</v>
      </c>
      <c r="AE33" s="135">
        <f t="shared" si="123"/>
        <v>88.6</v>
      </c>
      <c r="AF33" s="136">
        <f t="shared" ref="AF33:AP33" si="124">ROUND(AVERAGE($W33*(1+0.0333*K$2),$W33*K$2^0.1),1)</f>
        <v>90.7</v>
      </c>
      <c r="AG33" s="135">
        <f t="shared" si="124"/>
        <v>92.3</v>
      </c>
      <c r="AH33" s="136">
        <f t="shared" si="124"/>
        <v>93.9</v>
      </c>
      <c r="AI33" s="135">
        <f t="shared" si="124"/>
        <v>95.4</v>
      </c>
      <c r="AJ33" s="135">
        <f t="shared" si="124"/>
        <v>96.9</v>
      </c>
      <c r="AK33" s="136">
        <f t="shared" si="124"/>
        <v>98.4</v>
      </c>
      <c r="AL33" s="135">
        <f t="shared" si="124"/>
        <v>99.8</v>
      </c>
      <c r="AM33" s="135">
        <f t="shared" si="124"/>
        <v>101.3</v>
      </c>
      <c r="AN33" s="136">
        <f t="shared" si="124"/>
        <v>102.7</v>
      </c>
      <c r="AO33" s="135">
        <f t="shared" si="124"/>
        <v>104.1</v>
      </c>
      <c r="AP33" s="135">
        <f t="shared" si="124"/>
        <v>105.5</v>
      </c>
    </row>
    <row r="34" ht="14.25" customHeight="1">
      <c r="A34" s="2"/>
      <c r="B34" s="136">
        <v>32.0</v>
      </c>
      <c r="C34" s="135">
        <f t="shared" ref="C34:J34" si="125">ROUND(AVERAGE($B34/(1.0278-0.0278*C$2),$B34*C$2^0.1),1)</f>
        <v>33.6</v>
      </c>
      <c r="D34" s="135">
        <f t="shared" si="125"/>
        <v>34.8</v>
      </c>
      <c r="E34" s="135">
        <f t="shared" si="125"/>
        <v>35.8</v>
      </c>
      <c r="F34" s="136">
        <f t="shared" si="125"/>
        <v>36.8</v>
      </c>
      <c r="G34" s="135">
        <f t="shared" si="125"/>
        <v>37.7</v>
      </c>
      <c r="H34" s="135">
        <f t="shared" si="125"/>
        <v>38.6</v>
      </c>
      <c r="I34" s="136">
        <f t="shared" si="125"/>
        <v>39.6</v>
      </c>
      <c r="J34" s="135">
        <f t="shared" si="125"/>
        <v>40.5</v>
      </c>
      <c r="K34" s="136">
        <f t="shared" ref="K34:U34" si="126">ROUND(AVERAGE($B34*(1+0.0333*K$2),$B34*K$2^0.1),1)</f>
        <v>41.5</v>
      </c>
      <c r="L34" s="135">
        <f t="shared" si="126"/>
        <v>42.2</v>
      </c>
      <c r="M34" s="136">
        <f t="shared" si="126"/>
        <v>42.9</v>
      </c>
      <c r="N34" s="135">
        <f t="shared" si="126"/>
        <v>43.6</v>
      </c>
      <c r="O34" s="135">
        <f t="shared" si="126"/>
        <v>44.3</v>
      </c>
      <c r="P34" s="136">
        <f t="shared" si="126"/>
        <v>45</v>
      </c>
      <c r="Q34" s="135">
        <f t="shared" si="126"/>
        <v>45.6</v>
      </c>
      <c r="R34" s="135">
        <f t="shared" si="126"/>
        <v>46.3</v>
      </c>
      <c r="S34" s="136">
        <f t="shared" si="126"/>
        <v>47</v>
      </c>
      <c r="T34" s="135">
        <f t="shared" si="126"/>
        <v>47.6</v>
      </c>
      <c r="U34" s="135">
        <f t="shared" si="126"/>
        <v>48.2</v>
      </c>
      <c r="V34" s="2"/>
      <c r="W34" s="136">
        <v>71.0</v>
      </c>
      <c r="X34" s="135">
        <f t="shared" ref="X34:AE34" si="127">ROUND(AVERAGE($W34/(1.0278-0.0278*X$2),$W34*X$2^0.1),1)</f>
        <v>74.6</v>
      </c>
      <c r="Y34" s="135">
        <f t="shared" si="127"/>
        <v>77.2</v>
      </c>
      <c r="Z34" s="135">
        <f t="shared" si="127"/>
        <v>79.5</v>
      </c>
      <c r="AA34" s="136">
        <f t="shared" si="127"/>
        <v>81.6</v>
      </c>
      <c r="AB34" s="135">
        <f t="shared" si="127"/>
        <v>83.7</v>
      </c>
      <c r="AC34" s="135">
        <f t="shared" si="127"/>
        <v>85.7</v>
      </c>
      <c r="AD34" s="136">
        <f t="shared" si="127"/>
        <v>87.8</v>
      </c>
      <c r="AE34" s="135">
        <f t="shared" si="127"/>
        <v>89.9</v>
      </c>
      <c r="AF34" s="136">
        <f t="shared" ref="AF34:AP34" si="128">ROUND(AVERAGE($W34*(1+0.0333*K$2),$W34*K$2^0.1),1)</f>
        <v>92</v>
      </c>
      <c r="AG34" s="135">
        <f t="shared" si="128"/>
        <v>93.6</v>
      </c>
      <c r="AH34" s="136">
        <f t="shared" si="128"/>
        <v>95.2</v>
      </c>
      <c r="AI34" s="135">
        <f t="shared" si="128"/>
        <v>96.7</v>
      </c>
      <c r="AJ34" s="135">
        <f t="shared" si="128"/>
        <v>98.3</v>
      </c>
      <c r="AK34" s="136">
        <f t="shared" si="128"/>
        <v>99.8</v>
      </c>
      <c r="AL34" s="135">
        <f t="shared" si="128"/>
        <v>101.3</v>
      </c>
      <c r="AM34" s="135">
        <f t="shared" si="128"/>
        <v>102.7</v>
      </c>
      <c r="AN34" s="136">
        <f t="shared" si="128"/>
        <v>104.2</v>
      </c>
      <c r="AO34" s="135">
        <f t="shared" si="128"/>
        <v>105.6</v>
      </c>
      <c r="AP34" s="135">
        <f t="shared" si="128"/>
        <v>107</v>
      </c>
    </row>
    <row r="35" ht="14.25" customHeight="1">
      <c r="A35" s="2"/>
      <c r="B35" s="136">
        <v>33.0</v>
      </c>
      <c r="C35" s="135">
        <f t="shared" ref="C35:J35" si="129">ROUND(AVERAGE($B35/(1.0278-0.0278*C$2),$B35*C$2^0.1),1)</f>
        <v>34.7</v>
      </c>
      <c r="D35" s="135">
        <f t="shared" si="129"/>
        <v>35.9</v>
      </c>
      <c r="E35" s="135">
        <f t="shared" si="129"/>
        <v>37</v>
      </c>
      <c r="F35" s="136">
        <f t="shared" si="129"/>
        <v>37.9</v>
      </c>
      <c r="G35" s="135">
        <f t="shared" si="129"/>
        <v>38.9</v>
      </c>
      <c r="H35" s="135">
        <f t="shared" si="129"/>
        <v>39.8</v>
      </c>
      <c r="I35" s="136">
        <f t="shared" si="129"/>
        <v>40.8</v>
      </c>
      <c r="J35" s="135">
        <f t="shared" si="129"/>
        <v>41.8</v>
      </c>
      <c r="K35" s="136">
        <f t="shared" ref="K35:U35" si="130">ROUND(AVERAGE($B35*(1+0.0333*K$2),$B35*K$2^0.1),1)</f>
        <v>42.8</v>
      </c>
      <c r="L35" s="135">
        <f t="shared" si="130"/>
        <v>43.5</v>
      </c>
      <c r="M35" s="136">
        <f t="shared" si="130"/>
        <v>44.2</v>
      </c>
      <c r="N35" s="135">
        <f t="shared" si="130"/>
        <v>45</v>
      </c>
      <c r="O35" s="135">
        <f t="shared" si="130"/>
        <v>45.7</v>
      </c>
      <c r="P35" s="136">
        <f t="shared" si="130"/>
        <v>46.4</v>
      </c>
      <c r="Q35" s="135">
        <f t="shared" si="130"/>
        <v>47.1</v>
      </c>
      <c r="R35" s="135">
        <f t="shared" si="130"/>
        <v>47.7</v>
      </c>
      <c r="S35" s="136">
        <f t="shared" si="130"/>
        <v>48.4</v>
      </c>
      <c r="T35" s="135">
        <f t="shared" si="130"/>
        <v>49.1</v>
      </c>
      <c r="U35" s="135">
        <f t="shared" si="130"/>
        <v>49.8</v>
      </c>
      <c r="V35" s="2"/>
      <c r="W35" s="136">
        <v>72.0</v>
      </c>
      <c r="X35" s="135">
        <f t="shared" ref="X35:AE35" si="131">ROUND(AVERAGE($W35/(1.0278-0.0278*X$2),$W35*X$2^0.1),1)</f>
        <v>75.6</v>
      </c>
      <c r="Y35" s="135">
        <f t="shared" si="131"/>
        <v>78.3</v>
      </c>
      <c r="Z35" s="135">
        <f t="shared" si="131"/>
        <v>80.6</v>
      </c>
      <c r="AA35" s="136">
        <f t="shared" si="131"/>
        <v>82.8</v>
      </c>
      <c r="AB35" s="135">
        <f t="shared" si="131"/>
        <v>84.9</v>
      </c>
      <c r="AC35" s="135">
        <f t="shared" si="131"/>
        <v>86.9</v>
      </c>
      <c r="AD35" s="136">
        <f t="shared" si="131"/>
        <v>89</v>
      </c>
      <c r="AE35" s="135">
        <f t="shared" si="131"/>
        <v>91.1</v>
      </c>
      <c r="AF35" s="136">
        <f t="shared" ref="AF35:AP35" si="132">ROUND(AVERAGE($W35*(1+0.0333*K$2),$W35*K$2^0.1),1)</f>
        <v>93.3</v>
      </c>
      <c r="AG35" s="135">
        <f t="shared" si="132"/>
        <v>94.9</v>
      </c>
      <c r="AH35" s="136">
        <f t="shared" si="132"/>
        <v>96.5</v>
      </c>
      <c r="AI35" s="135">
        <f t="shared" si="132"/>
        <v>98.1</v>
      </c>
      <c r="AJ35" s="135">
        <f t="shared" si="132"/>
        <v>99.7</v>
      </c>
      <c r="AK35" s="136">
        <f t="shared" si="132"/>
        <v>101.2</v>
      </c>
      <c r="AL35" s="135">
        <f t="shared" si="132"/>
        <v>102.7</v>
      </c>
      <c r="AM35" s="135">
        <f t="shared" si="132"/>
        <v>104.2</v>
      </c>
      <c r="AN35" s="136">
        <f t="shared" si="132"/>
        <v>105.6</v>
      </c>
      <c r="AO35" s="135">
        <f t="shared" si="132"/>
        <v>107.1</v>
      </c>
      <c r="AP35" s="135">
        <f t="shared" si="132"/>
        <v>108.6</v>
      </c>
    </row>
    <row r="36" ht="14.25" customHeight="1">
      <c r="A36" s="2"/>
      <c r="B36" s="136">
        <v>34.0</v>
      </c>
      <c r="C36" s="135">
        <f t="shared" ref="C36:J36" si="133">ROUND(AVERAGE($B36/(1.0278-0.0278*C$2),$B36*C$2^0.1),1)</f>
        <v>35.7</v>
      </c>
      <c r="D36" s="135">
        <f t="shared" si="133"/>
        <v>37</v>
      </c>
      <c r="E36" s="135">
        <f t="shared" si="133"/>
        <v>38.1</v>
      </c>
      <c r="F36" s="136">
        <f t="shared" si="133"/>
        <v>39.1</v>
      </c>
      <c r="G36" s="135">
        <f t="shared" si="133"/>
        <v>40.1</v>
      </c>
      <c r="H36" s="135">
        <f t="shared" si="133"/>
        <v>41.1</v>
      </c>
      <c r="I36" s="136">
        <f t="shared" si="133"/>
        <v>42</v>
      </c>
      <c r="J36" s="135">
        <f t="shared" si="133"/>
        <v>43</v>
      </c>
      <c r="K36" s="136">
        <f t="shared" ref="K36:U36" si="134">ROUND(AVERAGE($B36*(1+0.0333*K$2),$B36*K$2^0.1),1)</f>
        <v>44.1</v>
      </c>
      <c r="L36" s="135">
        <f t="shared" si="134"/>
        <v>44.8</v>
      </c>
      <c r="M36" s="136">
        <f t="shared" si="134"/>
        <v>45.6</v>
      </c>
      <c r="N36" s="135">
        <f t="shared" si="134"/>
        <v>46.3</v>
      </c>
      <c r="O36" s="135">
        <f t="shared" si="134"/>
        <v>47.1</v>
      </c>
      <c r="P36" s="136">
        <f t="shared" si="134"/>
        <v>47.8</v>
      </c>
      <c r="Q36" s="135">
        <f t="shared" si="134"/>
        <v>48.5</v>
      </c>
      <c r="R36" s="135">
        <f t="shared" si="134"/>
        <v>49.2</v>
      </c>
      <c r="S36" s="136">
        <f t="shared" si="134"/>
        <v>49.9</v>
      </c>
      <c r="T36" s="135">
        <f t="shared" si="134"/>
        <v>50.6</v>
      </c>
      <c r="U36" s="135">
        <f t="shared" si="134"/>
        <v>51.3</v>
      </c>
      <c r="V36" s="2"/>
      <c r="W36" s="136">
        <v>73.0</v>
      </c>
      <c r="X36" s="135">
        <f t="shared" ref="X36:AE36" si="135">ROUND(AVERAGE($W36/(1.0278-0.0278*X$2),$W36*X$2^0.1),1)</f>
        <v>76.7</v>
      </c>
      <c r="Y36" s="135">
        <f t="shared" si="135"/>
        <v>79.4</v>
      </c>
      <c r="Z36" s="135">
        <f t="shared" si="135"/>
        <v>81.7</v>
      </c>
      <c r="AA36" s="136">
        <f t="shared" si="135"/>
        <v>83.9</v>
      </c>
      <c r="AB36" s="135">
        <f t="shared" si="135"/>
        <v>86.1</v>
      </c>
      <c r="AC36" s="135">
        <f t="shared" si="135"/>
        <v>88.1</v>
      </c>
      <c r="AD36" s="136">
        <f t="shared" si="135"/>
        <v>90.3</v>
      </c>
      <c r="AE36" s="135">
        <f t="shared" si="135"/>
        <v>92.4</v>
      </c>
      <c r="AF36" s="136">
        <f t="shared" ref="AF36:AP36" si="136">ROUND(AVERAGE($W36*(1+0.0333*K$2),$W36*K$2^0.1),1)</f>
        <v>94.6</v>
      </c>
      <c r="AG36" s="135">
        <f t="shared" si="136"/>
        <v>96.3</v>
      </c>
      <c r="AH36" s="136">
        <f t="shared" si="136"/>
        <v>97.9</v>
      </c>
      <c r="AI36" s="135">
        <f t="shared" si="136"/>
        <v>99.5</v>
      </c>
      <c r="AJ36" s="135">
        <f t="shared" si="136"/>
        <v>101</v>
      </c>
      <c r="AK36" s="136">
        <f t="shared" si="136"/>
        <v>102.6</v>
      </c>
      <c r="AL36" s="135">
        <f t="shared" si="136"/>
        <v>104.1</v>
      </c>
      <c r="AM36" s="135">
        <f t="shared" si="136"/>
        <v>105.6</v>
      </c>
      <c r="AN36" s="136">
        <f t="shared" si="136"/>
        <v>107.1</v>
      </c>
      <c r="AO36" s="135">
        <f t="shared" si="136"/>
        <v>108.6</v>
      </c>
      <c r="AP36" s="135">
        <f t="shared" si="136"/>
        <v>110.1</v>
      </c>
    </row>
    <row r="37" ht="14.25" customHeight="1">
      <c r="A37" s="2"/>
      <c r="B37" s="136">
        <v>35.0</v>
      </c>
      <c r="C37" s="135">
        <f t="shared" ref="C37:J37" si="137">ROUND(AVERAGE($B37/(1.0278-0.0278*C$2),$B37*C$2^0.1),1)</f>
        <v>36.8</v>
      </c>
      <c r="D37" s="135">
        <f t="shared" si="137"/>
        <v>38.1</v>
      </c>
      <c r="E37" s="135">
        <f t="shared" si="137"/>
        <v>39.2</v>
      </c>
      <c r="F37" s="136">
        <f t="shared" si="137"/>
        <v>40.2</v>
      </c>
      <c r="G37" s="135">
        <f t="shared" si="137"/>
        <v>41.3</v>
      </c>
      <c r="H37" s="135">
        <f t="shared" si="137"/>
        <v>42.3</v>
      </c>
      <c r="I37" s="136">
        <f t="shared" si="137"/>
        <v>43.3</v>
      </c>
      <c r="J37" s="135">
        <f t="shared" si="137"/>
        <v>44.3</v>
      </c>
      <c r="K37" s="136">
        <f t="shared" ref="K37:U37" si="138">ROUND(AVERAGE($B37*(1+0.0333*K$2),$B37*K$2^0.1),1)</f>
        <v>45.4</v>
      </c>
      <c r="L37" s="135">
        <f t="shared" si="138"/>
        <v>46.2</v>
      </c>
      <c r="M37" s="136">
        <f t="shared" si="138"/>
        <v>46.9</v>
      </c>
      <c r="N37" s="135">
        <f t="shared" si="138"/>
        <v>47.7</v>
      </c>
      <c r="O37" s="135">
        <f t="shared" si="138"/>
        <v>48.4</v>
      </c>
      <c r="P37" s="136">
        <f t="shared" si="138"/>
        <v>49.2</v>
      </c>
      <c r="Q37" s="135">
        <f t="shared" si="138"/>
        <v>49.9</v>
      </c>
      <c r="R37" s="135">
        <f t="shared" si="138"/>
        <v>50.6</v>
      </c>
      <c r="S37" s="136">
        <f t="shared" si="138"/>
        <v>51.4</v>
      </c>
      <c r="T37" s="135">
        <f t="shared" si="138"/>
        <v>52.1</v>
      </c>
      <c r="U37" s="135">
        <f t="shared" si="138"/>
        <v>52.8</v>
      </c>
      <c r="V37" s="2"/>
      <c r="W37" s="136">
        <v>74.0</v>
      </c>
      <c r="X37" s="135">
        <f t="shared" ref="X37:AE37" si="139">ROUND(AVERAGE($W37/(1.0278-0.0278*X$2),$W37*X$2^0.1),1)</f>
        <v>77.7</v>
      </c>
      <c r="Y37" s="135">
        <f t="shared" si="139"/>
        <v>80.5</v>
      </c>
      <c r="Z37" s="135">
        <f t="shared" si="139"/>
        <v>82.9</v>
      </c>
      <c r="AA37" s="136">
        <f t="shared" si="139"/>
        <v>85.1</v>
      </c>
      <c r="AB37" s="135">
        <f t="shared" si="139"/>
        <v>87.2</v>
      </c>
      <c r="AC37" s="135">
        <f t="shared" si="139"/>
        <v>89.4</v>
      </c>
      <c r="AD37" s="136">
        <f t="shared" si="139"/>
        <v>91.5</v>
      </c>
      <c r="AE37" s="135">
        <f t="shared" si="139"/>
        <v>93.7</v>
      </c>
      <c r="AF37" s="136">
        <f t="shared" ref="AF37:AP37" si="140">ROUND(AVERAGE($W37*(1+0.0333*K$2),$W37*K$2^0.1),1)</f>
        <v>95.9</v>
      </c>
      <c r="AG37" s="135">
        <f t="shared" si="140"/>
        <v>97.6</v>
      </c>
      <c r="AH37" s="136">
        <f t="shared" si="140"/>
        <v>99.2</v>
      </c>
      <c r="AI37" s="135">
        <f t="shared" si="140"/>
        <v>100.8</v>
      </c>
      <c r="AJ37" s="135">
        <f t="shared" si="140"/>
        <v>102.4</v>
      </c>
      <c r="AK37" s="136">
        <f t="shared" si="140"/>
        <v>104</v>
      </c>
      <c r="AL37" s="135">
        <f t="shared" si="140"/>
        <v>105.5</v>
      </c>
      <c r="AM37" s="135">
        <f t="shared" si="140"/>
        <v>107.1</v>
      </c>
      <c r="AN37" s="136">
        <f t="shared" si="140"/>
        <v>108.6</v>
      </c>
      <c r="AO37" s="135">
        <f t="shared" si="140"/>
        <v>110.1</v>
      </c>
      <c r="AP37" s="135">
        <f t="shared" si="140"/>
        <v>111.6</v>
      </c>
    </row>
    <row r="38" ht="14.25" customHeight="1">
      <c r="A38" s="2"/>
      <c r="B38" s="136">
        <v>36.0</v>
      </c>
      <c r="C38" s="135">
        <f t="shared" ref="C38:J38" si="141">ROUND(AVERAGE($B38/(1.0278-0.0278*C$2),$B38*C$2^0.1),1)</f>
        <v>37.8</v>
      </c>
      <c r="D38" s="135">
        <f t="shared" si="141"/>
        <v>39.1</v>
      </c>
      <c r="E38" s="135">
        <f t="shared" si="141"/>
        <v>40.3</v>
      </c>
      <c r="F38" s="136">
        <f t="shared" si="141"/>
        <v>41.4</v>
      </c>
      <c r="G38" s="135">
        <f t="shared" si="141"/>
        <v>42.4</v>
      </c>
      <c r="H38" s="135">
        <f t="shared" si="141"/>
        <v>43.5</v>
      </c>
      <c r="I38" s="136">
        <f t="shared" si="141"/>
        <v>44.5</v>
      </c>
      <c r="J38" s="135">
        <f t="shared" si="141"/>
        <v>45.6</v>
      </c>
      <c r="K38" s="136">
        <f t="shared" ref="K38:U38" si="142">ROUND(AVERAGE($B38*(1+0.0333*K$2),$B38*K$2^0.1),1)</f>
        <v>46.7</v>
      </c>
      <c r="L38" s="135">
        <f t="shared" si="142"/>
        <v>47.5</v>
      </c>
      <c r="M38" s="136">
        <f t="shared" si="142"/>
        <v>48.3</v>
      </c>
      <c r="N38" s="135">
        <f t="shared" si="142"/>
        <v>49.1</v>
      </c>
      <c r="O38" s="135">
        <f t="shared" si="142"/>
        <v>49.8</v>
      </c>
      <c r="P38" s="136">
        <f t="shared" si="142"/>
        <v>50.6</v>
      </c>
      <c r="Q38" s="135">
        <f t="shared" si="142"/>
        <v>51.3</v>
      </c>
      <c r="R38" s="135">
        <f t="shared" si="142"/>
        <v>52.1</v>
      </c>
      <c r="S38" s="136">
        <f t="shared" si="142"/>
        <v>52.8</v>
      </c>
      <c r="T38" s="135">
        <f t="shared" si="142"/>
        <v>53.6</v>
      </c>
      <c r="U38" s="135">
        <f t="shared" si="142"/>
        <v>54.3</v>
      </c>
      <c r="V38" s="2"/>
      <c r="W38" s="136">
        <v>75.0</v>
      </c>
      <c r="X38" s="135">
        <f t="shared" ref="X38:AE38" si="143">ROUND(AVERAGE($W38/(1.0278-0.0278*X$2),$W38*X$2^0.1),1)</f>
        <v>78.8</v>
      </c>
      <c r="Y38" s="135">
        <f t="shared" si="143"/>
        <v>81.6</v>
      </c>
      <c r="Z38" s="135">
        <f t="shared" si="143"/>
        <v>84</v>
      </c>
      <c r="AA38" s="136">
        <f t="shared" si="143"/>
        <v>86.2</v>
      </c>
      <c r="AB38" s="135">
        <f t="shared" si="143"/>
        <v>88.4</v>
      </c>
      <c r="AC38" s="135">
        <f t="shared" si="143"/>
        <v>90.6</v>
      </c>
      <c r="AD38" s="136">
        <f t="shared" si="143"/>
        <v>92.7</v>
      </c>
      <c r="AE38" s="135">
        <f t="shared" si="143"/>
        <v>94.9</v>
      </c>
      <c r="AF38" s="136">
        <f t="shared" ref="AF38:AP38" si="144">ROUND(AVERAGE($W38*(1+0.0333*K$2),$W38*K$2^0.1),1)</f>
        <v>97.2</v>
      </c>
      <c r="AG38" s="135">
        <f t="shared" si="144"/>
        <v>98.9</v>
      </c>
      <c r="AH38" s="136">
        <f t="shared" si="144"/>
        <v>100.6</v>
      </c>
      <c r="AI38" s="135">
        <f t="shared" si="144"/>
        <v>102.2</v>
      </c>
      <c r="AJ38" s="135">
        <f t="shared" si="144"/>
        <v>103.8</v>
      </c>
      <c r="AK38" s="136">
        <f t="shared" si="144"/>
        <v>105.4</v>
      </c>
      <c r="AL38" s="135">
        <f t="shared" si="144"/>
        <v>107</v>
      </c>
      <c r="AM38" s="135">
        <f t="shared" si="144"/>
        <v>108.5</v>
      </c>
      <c r="AN38" s="136">
        <f t="shared" si="144"/>
        <v>110</v>
      </c>
      <c r="AO38" s="135">
        <f t="shared" si="144"/>
        <v>111.6</v>
      </c>
      <c r="AP38" s="135">
        <f t="shared" si="144"/>
        <v>113.1</v>
      </c>
    </row>
    <row r="39" ht="14.25" customHeight="1">
      <c r="A39" s="2"/>
      <c r="B39" s="136">
        <v>37.0</v>
      </c>
      <c r="C39" s="135">
        <f t="shared" ref="C39:J39" si="145">ROUND(AVERAGE($B39/(1.0278-0.0278*C$2),$B39*C$2^0.1),1)</f>
        <v>38.9</v>
      </c>
      <c r="D39" s="135">
        <f t="shared" si="145"/>
        <v>40.2</v>
      </c>
      <c r="E39" s="135">
        <f t="shared" si="145"/>
        <v>41.4</v>
      </c>
      <c r="F39" s="136">
        <f t="shared" si="145"/>
        <v>42.5</v>
      </c>
      <c r="G39" s="135">
        <f t="shared" si="145"/>
        <v>43.6</v>
      </c>
      <c r="H39" s="135">
        <f t="shared" si="145"/>
        <v>44.7</v>
      </c>
      <c r="I39" s="136">
        <f t="shared" si="145"/>
        <v>45.7</v>
      </c>
      <c r="J39" s="135">
        <f t="shared" si="145"/>
        <v>46.8</v>
      </c>
      <c r="K39" s="136">
        <f t="shared" ref="K39:U39" si="146">ROUND(AVERAGE($B39*(1+0.0333*K$2),$B39*K$2^0.1),1)</f>
        <v>48</v>
      </c>
      <c r="L39" s="135">
        <f t="shared" si="146"/>
        <v>48.8</v>
      </c>
      <c r="M39" s="136">
        <f t="shared" si="146"/>
        <v>49.6</v>
      </c>
      <c r="N39" s="135">
        <f t="shared" si="146"/>
        <v>50.4</v>
      </c>
      <c r="O39" s="135">
        <f t="shared" si="146"/>
        <v>51.2</v>
      </c>
      <c r="P39" s="136">
        <f t="shared" si="146"/>
        <v>52</v>
      </c>
      <c r="Q39" s="135">
        <f t="shared" si="146"/>
        <v>52.8</v>
      </c>
      <c r="R39" s="135">
        <f t="shared" si="146"/>
        <v>53.5</v>
      </c>
      <c r="S39" s="136">
        <f t="shared" si="146"/>
        <v>54.3</v>
      </c>
      <c r="T39" s="135">
        <f t="shared" si="146"/>
        <v>55</v>
      </c>
      <c r="U39" s="135">
        <f t="shared" si="146"/>
        <v>55.8</v>
      </c>
      <c r="V39" s="2"/>
      <c r="W39" s="136">
        <v>76.0</v>
      </c>
      <c r="X39" s="135">
        <f t="shared" ref="X39:AE39" si="147">ROUND(AVERAGE($W39/(1.0278-0.0278*X$2),$W39*X$2^0.1),1)</f>
        <v>79.8</v>
      </c>
      <c r="Y39" s="135">
        <f t="shared" si="147"/>
        <v>82.6</v>
      </c>
      <c r="Z39" s="135">
        <f t="shared" si="147"/>
        <v>85.1</v>
      </c>
      <c r="AA39" s="136">
        <f t="shared" si="147"/>
        <v>87.4</v>
      </c>
      <c r="AB39" s="135">
        <f t="shared" si="147"/>
        <v>89.6</v>
      </c>
      <c r="AC39" s="135">
        <f t="shared" si="147"/>
        <v>91.8</v>
      </c>
      <c r="AD39" s="136">
        <f t="shared" si="147"/>
        <v>94</v>
      </c>
      <c r="AE39" s="135">
        <f t="shared" si="147"/>
        <v>96.2</v>
      </c>
      <c r="AF39" s="136">
        <f t="shared" ref="AF39:AP39" si="148">ROUND(AVERAGE($W39*(1+0.0333*K$2),$W39*K$2^0.1),1)</f>
        <v>98.5</v>
      </c>
      <c r="AG39" s="135">
        <f t="shared" si="148"/>
        <v>100.2</v>
      </c>
      <c r="AH39" s="136">
        <f t="shared" si="148"/>
        <v>101.9</v>
      </c>
      <c r="AI39" s="135">
        <f t="shared" si="148"/>
        <v>103.6</v>
      </c>
      <c r="AJ39" s="135">
        <f t="shared" si="148"/>
        <v>105.2</v>
      </c>
      <c r="AK39" s="136">
        <f t="shared" si="148"/>
        <v>106.8</v>
      </c>
      <c r="AL39" s="135">
        <f t="shared" si="148"/>
        <v>108.4</v>
      </c>
      <c r="AM39" s="135">
        <f t="shared" si="148"/>
        <v>110</v>
      </c>
      <c r="AN39" s="136">
        <f t="shared" si="148"/>
        <v>111.5</v>
      </c>
      <c r="AO39" s="135">
        <f t="shared" si="148"/>
        <v>113.1</v>
      </c>
      <c r="AP39" s="135">
        <f t="shared" si="148"/>
        <v>114.6</v>
      </c>
    </row>
    <row r="40" ht="14.25" customHeight="1">
      <c r="A40" s="2"/>
      <c r="B40" s="136">
        <v>38.0</v>
      </c>
      <c r="C40" s="135">
        <f t="shared" ref="C40:J40" si="149">ROUND(AVERAGE($B40/(1.0278-0.0278*C$2),$B40*C$2^0.1),1)</f>
        <v>39.9</v>
      </c>
      <c r="D40" s="135">
        <f t="shared" si="149"/>
        <v>41.3</v>
      </c>
      <c r="E40" s="135">
        <f t="shared" si="149"/>
        <v>42.6</v>
      </c>
      <c r="F40" s="136">
        <f t="shared" si="149"/>
        <v>43.7</v>
      </c>
      <c r="G40" s="135">
        <f t="shared" si="149"/>
        <v>44.8</v>
      </c>
      <c r="H40" s="135">
        <f t="shared" si="149"/>
        <v>45.9</v>
      </c>
      <c r="I40" s="136">
        <f t="shared" si="149"/>
        <v>47</v>
      </c>
      <c r="J40" s="135">
        <f t="shared" si="149"/>
        <v>48.1</v>
      </c>
      <c r="K40" s="136">
        <f t="shared" ref="K40:U40" si="150">ROUND(AVERAGE($B40*(1+0.0333*K$2),$B40*K$2^0.1),1)</f>
        <v>49.2</v>
      </c>
      <c r="L40" s="135">
        <f t="shared" si="150"/>
        <v>50.1</v>
      </c>
      <c r="M40" s="136">
        <f t="shared" si="150"/>
        <v>51</v>
      </c>
      <c r="N40" s="135">
        <f t="shared" si="150"/>
        <v>51.8</v>
      </c>
      <c r="O40" s="135">
        <f t="shared" si="150"/>
        <v>52.6</v>
      </c>
      <c r="P40" s="136">
        <f t="shared" si="150"/>
        <v>53.4</v>
      </c>
      <c r="Q40" s="135">
        <f t="shared" si="150"/>
        <v>54.2</v>
      </c>
      <c r="R40" s="135">
        <f t="shared" si="150"/>
        <v>55</v>
      </c>
      <c r="S40" s="136">
        <f t="shared" si="150"/>
        <v>55.8</v>
      </c>
      <c r="T40" s="135">
        <f t="shared" si="150"/>
        <v>56.5</v>
      </c>
      <c r="U40" s="135">
        <f t="shared" si="150"/>
        <v>57.3</v>
      </c>
      <c r="V40" s="2"/>
      <c r="W40" s="136">
        <v>77.0</v>
      </c>
      <c r="X40" s="135">
        <f t="shared" ref="X40:AE40" si="151">ROUND(AVERAGE($W40/(1.0278-0.0278*X$2),$W40*X$2^0.1),1)</f>
        <v>80.9</v>
      </c>
      <c r="Y40" s="135">
        <f t="shared" si="151"/>
        <v>83.7</v>
      </c>
      <c r="Z40" s="135">
        <f t="shared" si="151"/>
        <v>86.2</v>
      </c>
      <c r="AA40" s="136">
        <f t="shared" si="151"/>
        <v>88.5</v>
      </c>
      <c r="AB40" s="135">
        <f t="shared" si="151"/>
        <v>90.8</v>
      </c>
      <c r="AC40" s="135">
        <f t="shared" si="151"/>
        <v>93</v>
      </c>
      <c r="AD40" s="136">
        <f t="shared" si="151"/>
        <v>95.2</v>
      </c>
      <c r="AE40" s="135">
        <f t="shared" si="151"/>
        <v>97.5</v>
      </c>
      <c r="AF40" s="136">
        <f t="shared" ref="AF40:AP40" si="152">ROUND(AVERAGE($W40*(1+0.0333*K$2),$W40*K$2^0.1),1)</f>
        <v>99.8</v>
      </c>
      <c r="AG40" s="135">
        <f t="shared" si="152"/>
        <v>101.5</v>
      </c>
      <c r="AH40" s="136">
        <f t="shared" si="152"/>
        <v>103.2</v>
      </c>
      <c r="AI40" s="135">
        <f t="shared" si="152"/>
        <v>104.9</v>
      </c>
      <c r="AJ40" s="135">
        <f t="shared" si="152"/>
        <v>106.6</v>
      </c>
      <c r="AK40" s="136">
        <f t="shared" si="152"/>
        <v>108.2</v>
      </c>
      <c r="AL40" s="135">
        <f t="shared" si="152"/>
        <v>109.8</v>
      </c>
      <c r="AM40" s="135">
        <f t="shared" si="152"/>
        <v>111.4</v>
      </c>
      <c r="AN40" s="136">
        <f t="shared" si="152"/>
        <v>113</v>
      </c>
      <c r="AO40" s="135">
        <f t="shared" si="152"/>
        <v>114.5</v>
      </c>
      <c r="AP40" s="135">
        <f t="shared" si="152"/>
        <v>116.1</v>
      </c>
    </row>
    <row r="41" ht="14.25" customHeight="1">
      <c r="A41" s="2"/>
      <c r="B41" s="136">
        <v>39.0</v>
      </c>
      <c r="C41" s="135">
        <f t="shared" ref="C41:J41" si="153">ROUND(AVERAGE($B41/(1.0278-0.0278*C$2),$B41*C$2^0.1),1)</f>
        <v>41</v>
      </c>
      <c r="D41" s="135">
        <f t="shared" si="153"/>
        <v>42.4</v>
      </c>
      <c r="E41" s="135">
        <f t="shared" si="153"/>
        <v>43.7</v>
      </c>
      <c r="F41" s="136">
        <f t="shared" si="153"/>
        <v>44.8</v>
      </c>
      <c r="G41" s="135">
        <f t="shared" si="153"/>
        <v>46</v>
      </c>
      <c r="H41" s="135">
        <f t="shared" si="153"/>
        <v>47.1</v>
      </c>
      <c r="I41" s="136">
        <f t="shared" si="153"/>
        <v>48.2</v>
      </c>
      <c r="J41" s="135">
        <f t="shared" si="153"/>
        <v>49.4</v>
      </c>
      <c r="K41" s="136">
        <f t="shared" ref="K41:U41" si="154">ROUND(AVERAGE($B41*(1+0.0333*K$2),$B41*K$2^0.1),1)</f>
        <v>50.5</v>
      </c>
      <c r="L41" s="135">
        <f t="shared" si="154"/>
        <v>51.4</v>
      </c>
      <c r="M41" s="136">
        <f t="shared" si="154"/>
        <v>52.3</v>
      </c>
      <c r="N41" s="135">
        <f t="shared" si="154"/>
        <v>53.1</v>
      </c>
      <c r="O41" s="135">
        <f t="shared" si="154"/>
        <v>54</v>
      </c>
      <c r="P41" s="136">
        <f t="shared" si="154"/>
        <v>54.8</v>
      </c>
      <c r="Q41" s="135">
        <f t="shared" si="154"/>
        <v>55.6</v>
      </c>
      <c r="R41" s="135">
        <f t="shared" si="154"/>
        <v>56.4</v>
      </c>
      <c r="S41" s="136">
        <f t="shared" si="154"/>
        <v>57.2</v>
      </c>
      <c r="T41" s="135">
        <f t="shared" si="154"/>
        <v>58</v>
      </c>
      <c r="U41" s="135">
        <f t="shared" si="154"/>
        <v>58.8</v>
      </c>
      <c r="V41" s="2"/>
      <c r="W41" s="136">
        <v>78.0</v>
      </c>
      <c r="X41" s="135">
        <f t="shared" ref="X41:AE41" si="155">ROUND(AVERAGE($W41/(1.0278-0.0278*X$2),$W41*X$2^0.1),1)</f>
        <v>81.9</v>
      </c>
      <c r="Y41" s="135">
        <f t="shared" si="155"/>
        <v>84.8</v>
      </c>
      <c r="Z41" s="135">
        <f t="shared" si="155"/>
        <v>87.3</v>
      </c>
      <c r="AA41" s="136">
        <f t="shared" si="155"/>
        <v>89.7</v>
      </c>
      <c r="AB41" s="135">
        <f t="shared" si="155"/>
        <v>91.9</v>
      </c>
      <c r="AC41" s="135">
        <f t="shared" si="155"/>
        <v>94.2</v>
      </c>
      <c r="AD41" s="136">
        <f t="shared" si="155"/>
        <v>96.4</v>
      </c>
      <c r="AE41" s="135">
        <f t="shared" si="155"/>
        <v>98.7</v>
      </c>
      <c r="AF41" s="136">
        <f t="shared" ref="AF41:AP41" si="156">ROUND(AVERAGE($W41*(1+0.0333*K$2),$W41*K$2^0.1),1)</f>
        <v>101.1</v>
      </c>
      <c r="AG41" s="135">
        <f t="shared" si="156"/>
        <v>102.9</v>
      </c>
      <c r="AH41" s="136">
        <f t="shared" si="156"/>
        <v>104.6</v>
      </c>
      <c r="AI41" s="135">
        <f t="shared" si="156"/>
        <v>106.3</v>
      </c>
      <c r="AJ41" s="135">
        <f t="shared" si="156"/>
        <v>108</v>
      </c>
      <c r="AK41" s="136">
        <f t="shared" si="156"/>
        <v>109.6</v>
      </c>
      <c r="AL41" s="135">
        <f t="shared" si="156"/>
        <v>111.2</v>
      </c>
      <c r="AM41" s="135">
        <f t="shared" si="156"/>
        <v>112.9</v>
      </c>
      <c r="AN41" s="136">
        <f t="shared" si="156"/>
        <v>114.4</v>
      </c>
      <c r="AO41" s="135">
        <f t="shared" si="156"/>
        <v>116</v>
      </c>
      <c r="AP41" s="135">
        <f t="shared" si="156"/>
        <v>117.6</v>
      </c>
    </row>
    <row r="42" ht="14.25" customHeight="1">
      <c r="A42" s="2"/>
      <c r="B42" s="136">
        <v>40.0</v>
      </c>
      <c r="C42" s="135">
        <f t="shared" ref="C42:J42" si="157">ROUND(AVERAGE($B42/(1.0278-0.0278*C$2),$B42*C$2^0.1),1)</f>
        <v>42</v>
      </c>
      <c r="D42" s="135">
        <f t="shared" si="157"/>
        <v>43.5</v>
      </c>
      <c r="E42" s="135">
        <f t="shared" si="157"/>
        <v>44.8</v>
      </c>
      <c r="F42" s="136">
        <f t="shared" si="157"/>
        <v>46</v>
      </c>
      <c r="G42" s="135">
        <f t="shared" si="157"/>
        <v>47.2</v>
      </c>
      <c r="H42" s="135">
        <f t="shared" si="157"/>
        <v>48.3</v>
      </c>
      <c r="I42" s="136">
        <f t="shared" si="157"/>
        <v>49.5</v>
      </c>
      <c r="J42" s="135">
        <f t="shared" si="157"/>
        <v>50.6</v>
      </c>
      <c r="K42" s="136">
        <f t="shared" ref="K42:U42" si="158">ROUND(AVERAGE($B42*(1+0.0333*K$2),$B42*K$2^0.1),1)</f>
        <v>51.8</v>
      </c>
      <c r="L42" s="135">
        <f t="shared" si="158"/>
        <v>52.7</v>
      </c>
      <c r="M42" s="136">
        <f t="shared" si="158"/>
        <v>53.6</v>
      </c>
      <c r="N42" s="135">
        <f t="shared" si="158"/>
        <v>54.5</v>
      </c>
      <c r="O42" s="135">
        <f t="shared" si="158"/>
        <v>55.4</v>
      </c>
      <c r="P42" s="136">
        <f t="shared" si="158"/>
        <v>56.2</v>
      </c>
      <c r="Q42" s="135">
        <f t="shared" si="158"/>
        <v>57</v>
      </c>
      <c r="R42" s="135">
        <f t="shared" si="158"/>
        <v>57.9</v>
      </c>
      <c r="S42" s="136">
        <f t="shared" si="158"/>
        <v>58.7</v>
      </c>
      <c r="T42" s="135">
        <f t="shared" si="158"/>
        <v>59.5</v>
      </c>
      <c r="U42" s="135">
        <f t="shared" si="158"/>
        <v>60.3</v>
      </c>
      <c r="V42" s="2"/>
      <c r="W42" s="136">
        <v>79.0</v>
      </c>
      <c r="X42" s="135">
        <f t="shared" ref="X42:AE42" si="159">ROUND(AVERAGE($W42/(1.0278-0.0278*X$2),$W42*X$2^0.1),1)</f>
        <v>83</v>
      </c>
      <c r="Y42" s="135">
        <f t="shared" si="159"/>
        <v>85.9</v>
      </c>
      <c r="Z42" s="135">
        <f t="shared" si="159"/>
        <v>88.5</v>
      </c>
      <c r="AA42" s="136">
        <f t="shared" si="159"/>
        <v>90.8</v>
      </c>
      <c r="AB42" s="135">
        <f t="shared" si="159"/>
        <v>93.1</v>
      </c>
      <c r="AC42" s="135">
        <f t="shared" si="159"/>
        <v>95.4</v>
      </c>
      <c r="AD42" s="136">
        <f t="shared" si="159"/>
        <v>97.7</v>
      </c>
      <c r="AE42" s="135">
        <f t="shared" si="159"/>
        <v>100</v>
      </c>
      <c r="AF42" s="136">
        <f t="shared" ref="AF42:AP42" si="160">ROUND(AVERAGE($W42*(1+0.0333*K$2),$W42*K$2^0.1),1)</f>
        <v>102.4</v>
      </c>
      <c r="AG42" s="135">
        <f t="shared" si="160"/>
        <v>104.2</v>
      </c>
      <c r="AH42" s="136">
        <f t="shared" si="160"/>
        <v>105.9</v>
      </c>
      <c r="AI42" s="135">
        <f t="shared" si="160"/>
        <v>107.6</v>
      </c>
      <c r="AJ42" s="135">
        <f t="shared" si="160"/>
        <v>109.3</v>
      </c>
      <c r="AK42" s="136">
        <f t="shared" si="160"/>
        <v>111</v>
      </c>
      <c r="AL42" s="135">
        <f t="shared" si="160"/>
        <v>112.7</v>
      </c>
      <c r="AM42" s="135">
        <f t="shared" si="160"/>
        <v>114.3</v>
      </c>
      <c r="AN42" s="136">
        <f t="shared" si="160"/>
        <v>115.9</v>
      </c>
      <c r="AO42" s="135">
        <f t="shared" si="160"/>
        <v>117.5</v>
      </c>
      <c r="AP42" s="135">
        <f t="shared" si="160"/>
        <v>119.1</v>
      </c>
    </row>
    <row r="43" ht="12.75" customHeight="1">
      <c r="A43" s="2"/>
      <c r="B43" s="136">
        <v>41.0</v>
      </c>
      <c r="C43" s="135">
        <v>43.1</v>
      </c>
      <c r="D43" s="135">
        <v>44.6</v>
      </c>
      <c r="E43" s="135">
        <v>45.9</v>
      </c>
      <c r="F43" s="136">
        <v>47.1</v>
      </c>
      <c r="G43" s="135">
        <v>48.3</v>
      </c>
      <c r="H43" s="135">
        <v>49.5</v>
      </c>
      <c r="I43" s="136">
        <v>50.7</v>
      </c>
      <c r="J43" s="135">
        <v>51.9</v>
      </c>
      <c r="K43" s="136">
        <v>53.1</v>
      </c>
      <c r="L43" s="135">
        <v>54.1</v>
      </c>
      <c r="M43" s="136">
        <v>55.0</v>
      </c>
      <c r="N43" s="135">
        <v>55.9</v>
      </c>
      <c r="O43" s="135">
        <v>56.7</v>
      </c>
      <c r="P43" s="136">
        <v>57.6</v>
      </c>
      <c r="Q43" s="135">
        <v>58.5</v>
      </c>
      <c r="R43" s="135">
        <v>59.3</v>
      </c>
      <c r="S43" s="136">
        <v>60.2</v>
      </c>
      <c r="T43" s="135">
        <v>61.0</v>
      </c>
      <c r="U43" s="135">
        <v>61.8</v>
      </c>
      <c r="V43" s="2"/>
      <c r="W43" s="136">
        <v>80.0</v>
      </c>
      <c r="X43" s="135">
        <f t="shared" ref="X43:AE43" si="161">ROUND(AVERAGE($W43/(1.0278-0.0278*X$2),$W43*X$2^0.1),1)</f>
        <v>84</v>
      </c>
      <c r="Y43" s="135">
        <f t="shared" si="161"/>
        <v>87</v>
      </c>
      <c r="Z43" s="135">
        <f t="shared" si="161"/>
        <v>89.6</v>
      </c>
      <c r="AA43" s="136">
        <f t="shared" si="161"/>
        <v>92</v>
      </c>
      <c r="AB43" s="135">
        <f t="shared" si="161"/>
        <v>94.3</v>
      </c>
      <c r="AC43" s="135">
        <f t="shared" si="161"/>
        <v>96.6</v>
      </c>
      <c r="AD43" s="136">
        <f t="shared" si="161"/>
        <v>98.9</v>
      </c>
      <c r="AE43" s="135">
        <f t="shared" si="161"/>
        <v>101.3</v>
      </c>
      <c r="AF43" s="136">
        <f t="shared" ref="AF43:AP43" si="162">ROUND(AVERAGE($W43*(1+0.0333*K$2),$W43*K$2^0.1),1)</f>
        <v>103.7</v>
      </c>
      <c r="AG43" s="135">
        <f t="shared" si="162"/>
        <v>105.5</v>
      </c>
      <c r="AH43" s="136">
        <f t="shared" si="162"/>
        <v>107.3</v>
      </c>
      <c r="AI43" s="135">
        <f t="shared" si="162"/>
        <v>109</v>
      </c>
      <c r="AJ43" s="135">
        <f t="shared" si="162"/>
        <v>110.7</v>
      </c>
      <c r="AK43" s="136">
        <f t="shared" si="162"/>
        <v>112.4</v>
      </c>
      <c r="AL43" s="135">
        <f t="shared" si="162"/>
        <v>114.1</v>
      </c>
      <c r="AM43" s="135">
        <f t="shared" si="162"/>
        <v>115.7</v>
      </c>
      <c r="AN43" s="136">
        <f t="shared" si="162"/>
        <v>117.4</v>
      </c>
      <c r="AO43" s="135">
        <f t="shared" si="162"/>
        <v>119</v>
      </c>
      <c r="AP43" s="135">
        <f t="shared" si="162"/>
        <v>120.6</v>
      </c>
    </row>
    <row r="44" ht="12.75" customHeight="1">
      <c r="A44" s="2"/>
      <c r="B44" s="136">
        <v>42.0</v>
      </c>
      <c r="C44" s="135">
        <v>44.1</v>
      </c>
      <c r="D44" s="135">
        <v>45.7</v>
      </c>
      <c r="E44" s="135">
        <v>47.0</v>
      </c>
      <c r="F44" s="136">
        <v>48.3</v>
      </c>
      <c r="G44" s="135">
        <v>49.5</v>
      </c>
      <c r="H44" s="135">
        <v>50.7</v>
      </c>
      <c r="I44" s="136">
        <v>51.9</v>
      </c>
      <c r="J44" s="135">
        <v>53.2</v>
      </c>
      <c r="K44" s="136">
        <v>54.4</v>
      </c>
      <c r="L44" s="135">
        <v>55.4</v>
      </c>
      <c r="M44" s="136">
        <v>56.3</v>
      </c>
      <c r="N44" s="135">
        <v>57.2</v>
      </c>
      <c r="O44" s="135">
        <v>58.1</v>
      </c>
      <c r="P44" s="136">
        <v>59.0</v>
      </c>
      <c r="Q44" s="135">
        <v>59.9</v>
      </c>
      <c r="R44" s="135">
        <v>60.8</v>
      </c>
      <c r="S44" s="136">
        <v>61.6</v>
      </c>
      <c r="T44" s="135">
        <v>62.5</v>
      </c>
      <c r="U44" s="135">
        <v>63.3</v>
      </c>
      <c r="V44" s="2"/>
      <c r="W44" s="2"/>
      <c r="X44" s="2"/>
      <c r="Y44" s="2"/>
      <c r="Z44" s="2"/>
      <c r="AA44" s="2"/>
      <c r="AB44" s="2"/>
      <c r="AC44" s="2"/>
      <c r="AD44" s="2"/>
      <c r="AE44" s="2"/>
      <c r="AF44" s="2"/>
      <c r="AG44" s="2"/>
      <c r="AH44" s="2"/>
      <c r="AI44" s="2"/>
      <c r="AJ44" s="2"/>
      <c r="AK44" s="2"/>
      <c r="AL44" s="2"/>
      <c r="AM44" s="2"/>
      <c r="AN44" s="2"/>
      <c r="AO44" s="2"/>
      <c r="AP44" s="2"/>
    </row>
    <row r="45" ht="12.75" customHeight="1">
      <c r="A45" s="2"/>
      <c r="B45" s="136">
        <v>43.0</v>
      </c>
      <c r="C45" s="135">
        <v>45.2</v>
      </c>
      <c r="D45" s="135">
        <v>46.8</v>
      </c>
      <c r="E45" s="135">
        <v>48.2</v>
      </c>
      <c r="F45" s="136">
        <v>49.4</v>
      </c>
      <c r="G45" s="135">
        <v>50.7</v>
      </c>
      <c r="H45" s="135">
        <v>51.9</v>
      </c>
      <c r="I45" s="136">
        <v>53.2</v>
      </c>
      <c r="J45" s="135">
        <v>54.4</v>
      </c>
      <c r="K45" s="136">
        <v>55.7</v>
      </c>
      <c r="L45" s="135">
        <v>56.7</v>
      </c>
      <c r="M45" s="136">
        <v>57.7</v>
      </c>
      <c r="N45" s="135">
        <v>58.6</v>
      </c>
      <c r="O45" s="135">
        <v>59.5</v>
      </c>
      <c r="P45" s="136">
        <v>60.4</v>
      </c>
      <c r="Q45" s="135">
        <v>61.3</v>
      </c>
      <c r="R45" s="135">
        <v>62.2</v>
      </c>
      <c r="S45" s="136">
        <v>63.1</v>
      </c>
      <c r="T45" s="135">
        <v>64.0</v>
      </c>
      <c r="U45" s="135">
        <v>64.8</v>
      </c>
      <c r="V45" s="2"/>
      <c r="W45" s="2"/>
      <c r="X45" s="2"/>
      <c r="Y45" s="2"/>
      <c r="Z45" s="2"/>
      <c r="AA45" s="2"/>
      <c r="AB45" s="2"/>
      <c r="AC45" s="2"/>
      <c r="AD45" s="2"/>
      <c r="AE45" s="2"/>
      <c r="AF45" s="2"/>
      <c r="AG45" s="2"/>
      <c r="AH45" s="2"/>
      <c r="AI45" s="2"/>
      <c r="AJ45" s="2"/>
      <c r="AK45" s="2"/>
      <c r="AL45" s="2"/>
      <c r="AM45" s="2"/>
      <c r="AN45" s="2"/>
      <c r="AO45" s="2"/>
      <c r="AP45" s="2"/>
    </row>
    <row r="46" ht="12.75" customHeight="1">
      <c r="A46" s="2"/>
      <c r="B46" s="136">
        <v>44.0</v>
      </c>
      <c r="C46" s="135">
        <v>46.2</v>
      </c>
      <c r="D46" s="135">
        <v>47.8</v>
      </c>
      <c r="E46" s="135">
        <v>49.3</v>
      </c>
      <c r="F46" s="136">
        <v>50.6</v>
      </c>
      <c r="G46" s="135">
        <v>51.9</v>
      </c>
      <c r="H46" s="135">
        <v>53.1</v>
      </c>
      <c r="I46" s="136">
        <v>54.4</v>
      </c>
      <c r="J46" s="135">
        <v>55.7</v>
      </c>
      <c r="K46" s="136">
        <v>57.0</v>
      </c>
      <c r="L46" s="135">
        <v>58.0</v>
      </c>
      <c r="M46" s="136">
        <v>59.0</v>
      </c>
      <c r="N46" s="135">
        <v>60.0</v>
      </c>
      <c r="O46" s="135">
        <v>60.9</v>
      </c>
      <c r="P46" s="136">
        <v>61.8</v>
      </c>
      <c r="Q46" s="135">
        <v>62.8</v>
      </c>
      <c r="R46" s="135">
        <v>63.7</v>
      </c>
      <c r="S46" s="136">
        <v>64.6</v>
      </c>
      <c r="T46" s="135">
        <v>65.5</v>
      </c>
      <c r="U46" s="135">
        <v>66.3</v>
      </c>
      <c r="V46" s="2"/>
      <c r="W46" s="2"/>
      <c r="X46" s="2"/>
      <c r="Y46" s="2"/>
      <c r="Z46" s="2"/>
      <c r="AA46" s="2"/>
      <c r="AB46" s="2"/>
      <c r="AC46" s="2"/>
      <c r="AD46" s="2"/>
      <c r="AE46" s="2"/>
      <c r="AF46" s="2"/>
      <c r="AG46" s="2"/>
      <c r="AH46" s="2"/>
      <c r="AI46" s="2"/>
      <c r="AJ46" s="2"/>
      <c r="AK46" s="2"/>
      <c r="AL46" s="2"/>
      <c r="AM46" s="2"/>
      <c r="AN46" s="2"/>
      <c r="AO46" s="2"/>
      <c r="AP46" s="2"/>
    </row>
    <row r="47" ht="12.75" customHeight="1">
      <c r="A47" s="2"/>
      <c r="B47" s="136">
        <v>45.0</v>
      </c>
      <c r="C47" s="135">
        <v>47.3</v>
      </c>
      <c r="D47" s="135">
        <v>48.9</v>
      </c>
      <c r="E47" s="135">
        <v>50.4</v>
      </c>
      <c r="F47" s="136">
        <v>51.7</v>
      </c>
      <c r="G47" s="135">
        <v>53.0</v>
      </c>
      <c r="H47" s="135">
        <v>54.3</v>
      </c>
      <c r="I47" s="136">
        <v>55.6</v>
      </c>
      <c r="J47" s="135">
        <v>57.0</v>
      </c>
      <c r="K47" s="136">
        <v>58.3</v>
      </c>
      <c r="L47" s="135">
        <v>59.3</v>
      </c>
      <c r="M47" s="136">
        <v>60.3</v>
      </c>
      <c r="N47" s="135">
        <v>61.3</v>
      </c>
      <c r="O47" s="135">
        <v>62.3</v>
      </c>
      <c r="P47" s="136">
        <v>63.2</v>
      </c>
      <c r="Q47" s="135">
        <v>64.2</v>
      </c>
      <c r="R47" s="135">
        <v>65.1</v>
      </c>
      <c r="S47" s="136">
        <v>66.0</v>
      </c>
      <c r="T47" s="135">
        <v>66.9</v>
      </c>
      <c r="U47" s="135">
        <v>67.8</v>
      </c>
      <c r="V47" s="2"/>
      <c r="W47" s="2"/>
      <c r="X47" s="2"/>
      <c r="Y47" s="2"/>
      <c r="Z47" s="2"/>
      <c r="AA47" s="2"/>
      <c r="AB47" s="2"/>
      <c r="AC47" s="2"/>
      <c r="AD47" s="2"/>
      <c r="AE47" s="2"/>
      <c r="AF47" s="2"/>
      <c r="AG47" s="2"/>
      <c r="AH47" s="2"/>
      <c r="AI47" s="2"/>
      <c r="AJ47" s="2"/>
      <c r="AK47" s="2"/>
      <c r="AL47" s="2"/>
      <c r="AM47" s="2"/>
      <c r="AN47" s="2"/>
      <c r="AO47" s="2"/>
      <c r="AP47" s="2"/>
    </row>
    <row r="48" ht="12.75" customHeight="1">
      <c r="A48" s="2"/>
      <c r="B48" s="136">
        <v>46.0</v>
      </c>
      <c r="C48" s="135">
        <v>48.3</v>
      </c>
      <c r="D48" s="135">
        <v>50.0</v>
      </c>
      <c r="E48" s="135">
        <v>51.5</v>
      </c>
      <c r="F48" s="136">
        <v>52.9</v>
      </c>
      <c r="G48" s="135">
        <v>54.2</v>
      </c>
      <c r="H48" s="135">
        <v>55.5</v>
      </c>
      <c r="I48" s="136">
        <v>56.9</v>
      </c>
      <c r="J48" s="135">
        <v>58.2</v>
      </c>
      <c r="K48" s="136">
        <v>59.6</v>
      </c>
      <c r="L48" s="135">
        <v>60.7</v>
      </c>
      <c r="M48" s="136">
        <v>61.7</v>
      </c>
      <c r="N48" s="135">
        <v>62.7</v>
      </c>
      <c r="O48" s="135">
        <v>63.7</v>
      </c>
      <c r="P48" s="136">
        <v>64.6</v>
      </c>
      <c r="Q48" s="135">
        <v>65.6</v>
      </c>
      <c r="R48" s="135">
        <v>66.6</v>
      </c>
      <c r="S48" s="136">
        <v>67.5</v>
      </c>
      <c r="T48" s="135">
        <v>68.4</v>
      </c>
      <c r="U48" s="135">
        <v>69.4</v>
      </c>
      <c r="V48" s="2"/>
      <c r="W48" s="2"/>
      <c r="X48" s="2"/>
      <c r="Y48" s="2"/>
      <c r="Z48" s="2"/>
      <c r="AA48" s="2"/>
      <c r="AB48" s="2"/>
      <c r="AC48" s="2"/>
      <c r="AD48" s="2"/>
      <c r="AE48" s="2"/>
      <c r="AF48" s="2"/>
      <c r="AG48" s="2"/>
      <c r="AH48" s="2"/>
      <c r="AI48" s="2"/>
      <c r="AJ48" s="2"/>
      <c r="AK48" s="2"/>
      <c r="AL48" s="2"/>
      <c r="AM48" s="2"/>
      <c r="AN48" s="2"/>
      <c r="AO48" s="2"/>
      <c r="AP48" s="2"/>
    </row>
    <row r="49" ht="12.75" customHeight="1">
      <c r="A49" s="2"/>
      <c r="B49" s="136">
        <v>47.0</v>
      </c>
      <c r="C49" s="135">
        <v>49.4</v>
      </c>
      <c r="D49" s="135">
        <v>51.1</v>
      </c>
      <c r="E49" s="135">
        <v>52.6</v>
      </c>
      <c r="F49" s="136">
        <v>54.0</v>
      </c>
      <c r="G49" s="135">
        <v>55.4</v>
      </c>
      <c r="H49" s="135">
        <v>56.8</v>
      </c>
      <c r="I49" s="136">
        <v>58.1</v>
      </c>
      <c r="J49" s="135">
        <v>59.5</v>
      </c>
      <c r="K49" s="136">
        <v>60.9</v>
      </c>
      <c r="L49" s="135">
        <v>62.0</v>
      </c>
      <c r="M49" s="136">
        <v>63.0</v>
      </c>
      <c r="N49" s="135">
        <v>64.0</v>
      </c>
      <c r="O49" s="135">
        <v>65.1</v>
      </c>
      <c r="P49" s="136">
        <v>66.0</v>
      </c>
      <c r="Q49" s="135">
        <v>67.0</v>
      </c>
      <c r="R49" s="135">
        <v>68.0</v>
      </c>
      <c r="S49" s="136">
        <v>69.0</v>
      </c>
      <c r="T49" s="135">
        <v>69.9</v>
      </c>
      <c r="U49" s="135">
        <v>70.9</v>
      </c>
      <c r="V49" s="2"/>
      <c r="W49" s="2"/>
      <c r="X49" s="2"/>
      <c r="Y49" s="2"/>
      <c r="Z49" s="2"/>
      <c r="AA49" s="2"/>
      <c r="AB49" s="2"/>
      <c r="AC49" s="2"/>
      <c r="AD49" s="2"/>
      <c r="AE49" s="2"/>
      <c r="AF49" s="2"/>
      <c r="AG49" s="2"/>
      <c r="AH49" s="2"/>
      <c r="AI49" s="2"/>
      <c r="AJ49" s="2"/>
      <c r="AK49" s="2"/>
      <c r="AL49" s="2"/>
      <c r="AM49" s="2"/>
      <c r="AN49" s="2"/>
      <c r="AO49" s="2"/>
      <c r="AP49" s="2"/>
    </row>
    <row r="50" ht="12.75" customHeight="1">
      <c r="A50" s="2"/>
      <c r="B50" s="136">
        <v>48.0</v>
      </c>
      <c r="C50" s="135">
        <v>50.4</v>
      </c>
      <c r="D50" s="135">
        <v>52.2</v>
      </c>
      <c r="E50" s="135">
        <v>53.8</v>
      </c>
      <c r="F50" s="136">
        <v>55.2</v>
      </c>
      <c r="G50" s="135">
        <v>56.6</v>
      </c>
      <c r="H50" s="135">
        <v>58.0</v>
      </c>
      <c r="I50" s="136">
        <v>59.3</v>
      </c>
      <c r="J50" s="135">
        <v>60.8</v>
      </c>
      <c r="K50" s="136">
        <v>62.2</v>
      </c>
      <c r="L50" s="135">
        <v>63.3</v>
      </c>
      <c r="M50" s="136">
        <v>64.4</v>
      </c>
      <c r="N50" s="135">
        <v>65.4</v>
      </c>
      <c r="O50" s="135">
        <v>66.4</v>
      </c>
      <c r="P50" s="136">
        <v>67.5</v>
      </c>
      <c r="Q50" s="135">
        <v>68.5</v>
      </c>
      <c r="R50" s="135">
        <v>69.4</v>
      </c>
      <c r="S50" s="136">
        <v>70.4</v>
      </c>
      <c r="T50" s="135">
        <v>71.4</v>
      </c>
      <c r="U50" s="135">
        <v>72.4</v>
      </c>
      <c r="V50" s="2"/>
      <c r="W50" s="2"/>
      <c r="X50" s="2"/>
      <c r="Y50" s="2"/>
      <c r="Z50" s="2"/>
      <c r="AA50" s="2"/>
      <c r="AB50" s="2"/>
      <c r="AC50" s="2"/>
      <c r="AD50" s="2"/>
      <c r="AE50" s="2"/>
      <c r="AF50" s="2"/>
      <c r="AG50" s="2"/>
      <c r="AH50" s="2"/>
      <c r="AI50" s="2"/>
      <c r="AJ50" s="2"/>
      <c r="AK50" s="2"/>
      <c r="AL50" s="2"/>
      <c r="AM50" s="2"/>
      <c r="AN50" s="2"/>
      <c r="AO50" s="2"/>
      <c r="AP50" s="2"/>
    </row>
    <row r="51" ht="12.75" customHeight="1">
      <c r="A51" s="2"/>
      <c r="B51" s="136">
        <v>49.0</v>
      </c>
      <c r="C51" s="135">
        <v>51.5</v>
      </c>
      <c r="D51" s="135">
        <v>53.3</v>
      </c>
      <c r="E51" s="135">
        <v>54.9</v>
      </c>
      <c r="F51" s="136">
        <v>56.3</v>
      </c>
      <c r="G51" s="135">
        <v>57.8</v>
      </c>
      <c r="H51" s="135">
        <v>59.2</v>
      </c>
      <c r="I51" s="136">
        <v>60.6</v>
      </c>
      <c r="J51" s="135">
        <v>62.0</v>
      </c>
      <c r="K51" s="136">
        <v>63.5</v>
      </c>
      <c r="L51" s="135">
        <v>64.6</v>
      </c>
      <c r="M51" s="136">
        <v>65.7</v>
      </c>
      <c r="N51" s="135">
        <v>66.8</v>
      </c>
      <c r="O51" s="135">
        <v>67.8</v>
      </c>
      <c r="P51" s="136">
        <v>68.9</v>
      </c>
      <c r="Q51" s="135">
        <v>69.9</v>
      </c>
      <c r="R51" s="135">
        <v>70.9</v>
      </c>
      <c r="S51" s="136">
        <v>71.9</v>
      </c>
      <c r="T51" s="135">
        <v>72.9</v>
      </c>
      <c r="U51" s="135">
        <v>73.9</v>
      </c>
      <c r="V51" s="2"/>
      <c r="W51" s="2"/>
      <c r="X51" s="2"/>
      <c r="Y51" s="2"/>
      <c r="Z51" s="2"/>
      <c r="AA51" s="2"/>
      <c r="AB51" s="2"/>
      <c r="AC51" s="2"/>
      <c r="AD51" s="2"/>
      <c r="AE51" s="2"/>
      <c r="AF51" s="2"/>
      <c r="AG51" s="2"/>
      <c r="AH51" s="2"/>
      <c r="AI51" s="2"/>
      <c r="AJ51" s="2"/>
      <c r="AK51" s="2"/>
      <c r="AL51" s="2"/>
      <c r="AM51" s="2"/>
      <c r="AN51" s="2"/>
      <c r="AO51" s="2"/>
      <c r="AP51" s="2"/>
    </row>
    <row r="52" ht="12.75" customHeight="1">
      <c r="A52" s="2"/>
      <c r="B52" s="136">
        <v>50.0</v>
      </c>
      <c r="C52" s="135">
        <v>52.5</v>
      </c>
      <c r="D52" s="135">
        <v>54.4</v>
      </c>
      <c r="E52" s="135">
        <v>56.0</v>
      </c>
      <c r="F52" s="136">
        <v>57.5</v>
      </c>
      <c r="G52" s="135">
        <v>58.9</v>
      </c>
      <c r="H52" s="135">
        <v>60.4</v>
      </c>
      <c r="I52" s="136">
        <v>61.8</v>
      </c>
      <c r="J52" s="135">
        <v>63.3</v>
      </c>
      <c r="K52" s="136">
        <v>64.8</v>
      </c>
      <c r="L52" s="135">
        <v>65.9</v>
      </c>
      <c r="M52" s="136">
        <v>67.0</v>
      </c>
      <c r="N52" s="135">
        <v>68.1</v>
      </c>
      <c r="O52" s="135">
        <v>69.2</v>
      </c>
      <c r="P52" s="136">
        <v>70.3</v>
      </c>
      <c r="Q52" s="135">
        <v>71.3</v>
      </c>
      <c r="R52" s="135">
        <v>72.3</v>
      </c>
      <c r="S52" s="136">
        <v>73.4</v>
      </c>
      <c r="T52" s="135">
        <v>74.4</v>
      </c>
      <c r="U52" s="135">
        <v>75.4</v>
      </c>
      <c r="V52" s="2"/>
      <c r="W52" s="2"/>
      <c r="X52" s="2"/>
      <c r="Y52" s="2"/>
      <c r="Z52" s="2"/>
      <c r="AA52" s="2"/>
      <c r="AB52" s="2"/>
      <c r="AC52" s="2"/>
      <c r="AD52" s="2"/>
      <c r="AE52" s="2"/>
      <c r="AF52" s="2"/>
      <c r="AG52" s="2"/>
      <c r="AH52" s="2"/>
      <c r="AI52" s="2"/>
      <c r="AJ52" s="2"/>
      <c r="AK52" s="2"/>
      <c r="AL52" s="2"/>
      <c r="AM52" s="2"/>
      <c r="AN52" s="2"/>
      <c r="AO52" s="2"/>
      <c r="AP52" s="2"/>
    </row>
    <row r="53" ht="12.75" customHeight="1">
      <c r="A53" s="2"/>
      <c r="B53" s="136">
        <v>51.0</v>
      </c>
      <c r="C53" s="135">
        <v>53.6</v>
      </c>
      <c r="D53" s="135">
        <v>55.5</v>
      </c>
      <c r="E53" s="135">
        <v>57.1</v>
      </c>
      <c r="F53" s="136">
        <v>58.6</v>
      </c>
      <c r="G53" s="135">
        <v>60.1</v>
      </c>
      <c r="H53" s="135">
        <v>61.6</v>
      </c>
      <c r="I53" s="136">
        <v>63.1</v>
      </c>
      <c r="J53" s="135">
        <v>64.6</v>
      </c>
      <c r="K53" s="136">
        <v>66.1</v>
      </c>
      <c r="L53" s="135">
        <v>67.3</v>
      </c>
      <c r="M53" s="136">
        <v>68.4</v>
      </c>
      <c r="N53" s="135">
        <v>69.5</v>
      </c>
      <c r="O53" s="135">
        <v>70.6</v>
      </c>
      <c r="P53" s="136">
        <v>71.7</v>
      </c>
      <c r="Q53" s="135">
        <v>72.7</v>
      </c>
      <c r="R53" s="135">
        <v>73.8</v>
      </c>
      <c r="S53" s="136">
        <v>74.8</v>
      </c>
      <c r="T53" s="135">
        <v>75.9</v>
      </c>
      <c r="U53" s="135">
        <v>76.9</v>
      </c>
      <c r="V53" s="2"/>
      <c r="W53" s="2"/>
      <c r="X53" s="2"/>
      <c r="Y53" s="2"/>
      <c r="Z53" s="2"/>
      <c r="AA53" s="2"/>
      <c r="AB53" s="2"/>
      <c r="AC53" s="2"/>
      <c r="AD53" s="2"/>
      <c r="AE53" s="2"/>
      <c r="AF53" s="2"/>
      <c r="AG53" s="2"/>
      <c r="AH53" s="2"/>
      <c r="AI53" s="2"/>
      <c r="AJ53" s="2"/>
      <c r="AK53" s="2"/>
      <c r="AL53" s="2"/>
      <c r="AM53" s="2"/>
      <c r="AN53" s="2"/>
      <c r="AO53" s="2"/>
      <c r="AP53" s="2"/>
    </row>
    <row r="54" ht="12.75" customHeight="1">
      <c r="A54" s="2"/>
      <c r="B54" s="136">
        <v>52.0</v>
      </c>
      <c r="C54" s="135">
        <v>54.6</v>
      </c>
      <c r="D54" s="135">
        <v>56.5</v>
      </c>
      <c r="E54" s="135">
        <v>58.2</v>
      </c>
      <c r="F54" s="136">
        <v>59.8</v>
      </c>
      <c r="G54" s="135">
        <v>61.3</v>
      </c>
      <c r="H54" s="135">
        <v>62.8</v>
      </c>
      <c r="I54" s="136">
        <v>64.3</v>
      </c>
      <c r="J54" s="135">
        <v>65.8</v>
      </c>
      <c r="K54" s="136">
        <v>67.4</v>
      </c>
      <c r="L54" s="135">
        <v>68.6</v>
      </c>
      <c r="M54" s="136">
        <v>69.7</v>
      </c>
      <c r="N54" s="135">
        <v>70.9</v>
      </c>
      <c r="O54" s="135">
        <v>72.0</v>
      </c>
      <c r="P54" s="136">
        <v>73.1</v>
      </c>
      <c r="Q54" s="135">
        <v>74.2</v>
      </c>
      <c r="R54" s="135">
        <v>75.2</v>
      </c>
      <c r="S54" s="136">
        <v>76.3</v>
      </c>
      <c r="T54" s="135">
        <v>77.4</v>
      </c>
      <c r="U54" s="135">
        <v>78.4</v>
      </c>
      <c r="V54" s="2"/>
      <c r="W54" s="2"/>
      <c r="X54" s="2"/>
      <c r="Y54" s="2"/>
      <c r="Z54" s="2"/>
      <c r="AA54" s="2"/>
      <c r="AB54" s="2"/>
      <c r="AC54" s="2"/>
      <c r="AD54" s="2"/>
      <c r="AE54" s="2"/>
      <c r="AF54" s="2"/>
      <c r="AG54" s="2"/>
      <c r="AH54" s="2"/>
      <c r="AI54" s="2"/>
      <c r="AJ54" s="2"/>
      <c r="AK54" s="2"/>
      <c r="AL54" s="2"/>
      <c r="AM54" s="2"/>
      <c r="AN54" s="2"/>
      <c r="AO54" s="2"/>
      <c r="AP54" s="2"/>
    </row>
    <row r="55" ht="12.75" customHeight="1">
      <c r="A55" s="2"/>
      <c r="B55" s="136">
        <v>53.0</v>
      </c>
      <c r="C55" s="135">
        <v>55.7</v>
      </c>
      <c r="D55" s="135">
        <v>57.6</v>
      </c>
      <c r="E55" s="135">
        <v>59.4</v>
      </c>
      <c r="F55" s="136">
        <v>60.9</v>
      </c>
      <c r="G55" s="135">
        <v>62.5</v>
      </c>
      <c r="H55" s="135">
        <v>64.0</v>
      </c>
      <c r="I55" s="136">
        <v>65.5</v>
      </c>
      <c r="J55" s="135">
        <v>67.1</v>
      </c>
      <c r="K55" s="136">
        <v>68.7</v>
      </c>
      <c r="L55" s="135">
        <v>69.9</v>
      </c>
      <c r="M55" s="136">
        <v>71.1</v>
      </c>
      <c r="N55" s="135">
        <v>72.2</v>
      </c>
      <c r="O55" s="135">
        <v>73.4</v>
      </c>
      <c r="P55" s="136">
        <v>74.5</v>
      </c>
      <c r="Q55" s="135">
        <v>75.6</v>
      </c>
      <c r="R55" s="135">
        <v>76.7</v>
      </c>
      <c r="S55" s="136">
        <v>77.8</v>
      </c>
      <c r="T55" s="135">
        <v>78.8</v>
      </c>
      <c r="U55" s="135">
        <v>79.9</v>
      </c>
      <c r="V55" s="2"/>
      <c r="W55" s="2"/>
      <c r="X55" s="2"/>
      <c r="Y55" s="2"/>
      <c r="Z55" s="2"/>
      <c r="AA55" s="2"/>
      <c r="AB55" s="2"/>
      <c r="AC55" s="2"/>
      <c r="AD55" s="2"/>
      <c r="AE55" s="2"/>
      <c r="AF55" s="2"/>
      <c r="AG55" s="2"/>
      <c r="AH55" s="2"/>
      <c r="AI55" s="2"/>
      <c r="AJ55" s="2"/>
      <c r="AK55" s="2"/>
      <c r="AL55" s="2"/>
      <c r="AM55" s="2"/>
      <c r="AN55" s="2"/>
      <c r="AO55" s="2"/>
      <c r="AP55" s="2"/>
    </row>
    <row r="56" ht="12.75" customHeight="1">
      <c r="A56" s="2"/>
      <c r="B56" s="136">
        <v>54.0</v>
      </c>
      <c r="C56" s="135">
        <v>56.7</v>
      </c>
      <c r="D56" s="135">
        <v>58.7</v>
      </c>
      <c r="E56" s="135">
        <v>60.5</v>
      </c>
      <c r="F56" s="136">
        <v>62.1</v>
      </c>
      <c r="G56" s="135">
        <v>63.7</v>
      </c>
      <c r="H56" s="135">
        <v>65.2</v>
      </c>
      <c r="I56" s="136">
        <v>66.8</v>
      </c>
      <c r="J56" s="135">
        <v>68.4</v>
      </c>
      <c r="K56" s="136">
        <v>70.0</v>
      </c>
      <c r="L56" s="135">
        <v>71.2</v>
      </c>
      <c r="M56" s="136">
        <v>72.4</v>
      </c>
      <c r="N56" s="135">
        <v>73.6</v>
      </c>
      <c r="O56" s="135">
        <v>74.7</v>
      </c>
      <c r="P56" s="136">
        <v>75.9</v>
      </c>
      <c r="Q56" s="135">
        <v>77.0</v>
      </c>
      <c r="R56" s="135">
        <v>78.1</v>
      </c>
      <c r="S56" s="136">
        <v>79.2</v>
      </c>
      <c r="T56" s="135">
        <v>80.3</v>
      </c>
      <c r="U56" s="135">
        <v>81.4</v>
      </c>
      <c r="V56" s="2"/>
      <c r="W56" s="2"/>
      <c r="X56" s="2"/>
      <c r="Y56" s="2"/>
      <c r="Z56" s="2"/>
      <c r="AA56" s="2"/>
      <c r="AB56" s="2"/>
      <c r="AC56" s="2"/>
      <c r="AD56" s="2"/>
      <c r="AE56" s="2"/>
      <c r="AF56" s="2"/>
      <c r="AG56" s="2"/>
      <c r="AH56" s="2"/>
      <c r="AI56" s="2"/>
      <c r="AJ56" s="2"/>
      <c r="AK56" s="2"/>
      <c r="AL56" s="2"/>
      <c r="AM56" s="2"/>
      <c r="AN56" s="2"/>
      <c r="AO56" s="2"/>
      <c r="AP56" s="2"/>
    </row>
    <row r="57" ht="12.75" customHeight="1">
      <c r="A57" s="2"/>
      <c r="B57" s="136">
        <v>55.0</v>
      </c>
      <c r="C57" s="135">
        <v>57.8</v>
      </c>
      <c r="D57" s="135">
        <v>59.8</v>
      </c>
      <c r="E57" s="135">
        <v>61.6</v>
      </c>
      <c r="F57" s="136">
        <v>63.2</v>
      </c>
      <c r="G57" s="135">
        <v>64.8</v>
      </c>
      <c r="H57" s="135">
        <v>66.4</v>
      </c>
      <c r="I57" s="136">
        <v>68.0</v>
      </c>
      <c r="J57" s="135">
        <v>69.6</v>
      </c>
      <c r="K57" s="136">
        <v>71.3</v>
      </c>
      <c r="L57" s="135">
        <v>72.5</v>
      </c>
      <c r="M57" s="136">
        <v>73.7</v>
      </c>
      <c r="N57" s="135">
        <v>74.9</v>
      </c>
      <c r="O57" s="135">
        <v>76.1</v>
      </c>
      <c r="P57" s="136">
        <v>77.3</v>
      </c>
      <c r="Q57" s="135">
        <v>78.4</v>
      </c>
      <c r="R57" s="135">
        <v>79.6</v>
      </c>
      <c r="S57" s="136">
        <v>80.7</v>
      </c>
      <c r="T57" s="135">
        <v>81.8</v>
      </c>
      <c r="U57" s="135">
        <v>82.9</v>
      </c>
      <c r="V57" s="2"/>
      <c r="W57" s="2"/>
      <c r="X57" s="2"/>
      <c r="Y57" s="2"/>
      <c r="Z57" s="2"/>
      <c r="AA57" s="2"/>
      <c r="AB57" s="2"/>
      <c r="AC57" s="2"/>
      <c r="AD57" s="2"/>
      <c r="AE57" s="2"/>
      <c r="AF57" s="2"/>
      <c r="AG57" s="2"/>
      <c r="AH57" s="2"/>
      <c r="AI57" s="2"/>
      <c r="AJ57" s="2"/>
      <c r="AK57" s="2"/>
      <c r="AL57" s="2"/>
      <c r="AM57" s="2"/>
      <c r="AN57" s="2"/>
      <c r="AO57" s="2"/>
      <c r="AP57" s="2"/>
    </row>
    <row r="58" ht="12.75" customHeight="1">
      <c r="A58" s="2"/>
      <c r="B58" s="136">
        <v>56.0</v>
      </c>
      <c r="C58" s="135">
        <v>58.8</v>
      </c>
      <c r="D58" s="135">
        <v>60.9</v>
      </c>
      <c r="E58" s="135">
        <v>62.7</v>
      </c>
      <c r="F58" s="136">
        <v>64.4</v>
      </c>
      <c r="G58" s="135">
        <v>66.0</v>
      </c>
      <c r="H58" s="135">
        <v>67.6</v>
      </c>
      <c r="I58" s="136">
        <v>69.2</v>
      </c>
      <c r="J58" s="135">
        <v>70.9</v>
      </c>
      <c r="K58" s="136">
        <v>72.6</v>
      </c>
      <c r="L58" s="135">
        <v>73.8</v>
      </c>
      <c r="M58" s="136">
        <v>75.1</v>
      </c>
      <c r="N58" s="135">
        <v>76.3</v>
      </c>
      <c r="O58" s="135">
        <v>77.5</v>
      </c>
      <c r="P58" s="136">
        <v>78.7</v>
      </c>
      <c r="Q58" s="135">
        <v>79.9</v>
      </c>
      <c r="R58" s="135">
        <v>81.0</v>
      </c>
      <c r="S58" s="136">
        <v>82.2</v>
      </c>
      <c r="T58" s="135">
        <v>83.3</v>
      </c>
      <c r="U58" s="135">
        <v>84.4</v>
      </c>
      <c r="V58" s="2"/>
      <c r="W58" s="2"/>
      <c r="X58" s="2"/>
      <c r="Y58" s="2"/>
      <c r="Z58" s="2"/>
      <c r="AA58" s="2"/>
      <c r="AB58" s="2"/>
      <c r="AC58" s="2"/>
      <c r="AD58" s="2"/>
      <c r="AE58" s="2"/>
      <c r="AF58" s="2"/>
      <c r="AG58" s="2"/>
      <c r="AH58" s="2"/>
      <c r="AI58" s="2"/>
      <c r="AJ58" s="2"/>
      <c r="AK58" s="2"/>
      <c r="AL58" s="2"/>
      <c r="AM58" s="2"/>
      <c r="AN58" s="2"/>
      <c r="AO58" s="2"/>
      <c r="AP58" s="2"/>
    </row>
    <row r="59" ht="12.75" customHeight="1">
      <c r="A59" s="2"/>
      <c r="B59" s="136">
        <v>57.0</v>
      </c>
      <c r="C59" s="135">
        <v>59.9</v>
      </c>
      <c r="D59" s="135">
        <v>62.0</v>
      </c>
      <c r="E59" s="135">
        <v>63.8</v>
      </c>
      <c r="F59" s="136">
        <v>65.5</v>
      </c>
      <c r="G59" s="135">
        <v>67.2</v>
      </c>
      <c r="H59" s="135">
        <v>68.8</v>
      </c>
      <c r="I59" s="136">
        <v>70.5</v>
      </c>
      <c r="J59" s="135">
        <v>72.2</v>
      </c>
      <c r="K59" s="136">
        <v>73.9</v>
      </c>
      <c r="L59" s="135">
        <v>75.2</v>
      </c>
      <c r="M59" s="136">
        <v>76.4</v>
      </c>
      <c r="N59" s="135">
        <v>77.7</v>
      </c>
      <c r="O59" s="135">
        <v>78.9</v>
      </c>
      <c r="P59" s="136">
        <v>80.1</v>
      </c>
      <c r="Q59" s="135">
        <v>81.3</v>
      </c>
      <c r="R59" s="135">
        <v>82.5</v>
      </c>
      <c r="S59" s="136">
        <v>83.6</v>
      </c>
      <c r="T59" s="135">
        <v>84.8</v>
      </c>
      <c r="U59" s="135">
        <v>85.9</v>
      </c>
      <c r="V59" s="2"/>
      <c r="W59" s="2"/>
      <c r="X59" s="2"/>
      <c r="Y59" s="2"/>
      <c r="Z59" s="2"/>
      <c r="AA59" s="2"/>
      <c r="AB59" s="2"/>
      <c r="AC59" s="2"/>
      <c r="AD59" s="2"/>
      <c r="AE59" s="2"/>
      <c r="AF59" s="2"/>
      <c r="AG59" s="2"/>
      <c r="AH59" s="2"/>
      <c r="AI59" s="2"/>
      <c r="AJ59" s="2"/>
      <c r="AK59" s="2"/>
      <c r="AL59" s="2"/>
      <c r="AM59" s="2"/>
      <c r="AN59" s="2"/>
      <c r="AO59" s="2"/>
      <c r="AP59" s="2"/>
    </row>
    <row r="60" ht="12.75" customHeight="1">
      <c r="A60" s="2"/>
      <c r="B60" s="136">
        <v>58.0</v>
      </c>
      <c r="C60" s="135">
        <v>60.9</v>
      </c>
      <c r="D60" s="135">
        <v>63.1</v>
      </c>
      <c r="E60" s="135">
        <v>65.0</v>
      </c>
      <c r="F60" s="136">
        <v>66.7</v>
      </c>
      <c r="G60" s="135">
        <v>68.4</v>
      </c>
      <c r="H60" s="135">
        <v>70.0</v>
      </c>
      <c r="I60" s="136">
        <v>71.7</v>
      </c>
      <c r="J60" s="135">
        <v>73.4</v>
      </c>
      <c r="K60" s="136">
        <v>75.2</v>
      </c>
      <c r="L60" s="135">
        <v>76.5</v>
      </c>
      <c r="M60" s="136">
        <v>77.8</v>
      </c>
      <c r="N60" s="135">
        <v>79.0</v>
      </c>
      <c r="O60" s="135">
        <v>80.3</v>
      </c>
      <c r="P60" s="136">
        <v>81.5</v>
      </c>
      <c r="Q60" s="135">
        <v>82.7</v>
      </c>
      <c r="R60" s="135">
        <v>83.9</v>
      </c>
      <c r="S60" s="136">
        <v>85.1</v>
      </c>
      <c r="T60" s="135">
        <v>86.3</v>
      </c>
      <c r="U60" s="135">
        <v>87.4</v>
      </c>
      <c r="V60" s="2"/>
      <c r="W60" s="2"/>
      <c r="X60" s="2"/>
      <c r="Y60" s="2"/>
      <c r="Z60" s="2"/>
      <c r="AA60" s="2"/>
      <c r="AB60" s="2"/>
      <c r="AC60" s="2"/>
      <c r="AD60" s="2"/>
      <c r="AE60" s="2"/>
      <c r="AF60" s="2"/>
      <c r="AG60" s="2"/>
      <c r="AH60" s="2"/>
      <c r="AI60" s="2"/>
      <c r="AJ60" s="2"/>
      <c r="AK60" s="2"/>
      <c r="AL60" s="2"/>
      <c r="AM60" s="2"/>
      <c r="AN60" s="2"/>
      <c r="AO60" s="2"/>
      <c r="AP60" s="2"/>
    </row>
    <row r="61" ht="12.75" customHeight="1">
      <c r="A61" s="2"/>
      <c r="B61" s="136">
        <v>59.0</v>
      </c>
      <c r="C61" s="135">
        <v>62.0</v>
      </c>
      <c r="D61" s="135">
        <v>64.2</v>
      </c>
      <c r="E61" s="135">
        <v>66.1</v>
      </c>
      <c r="F61" s="136">
        <v>67.8</v>
      </c>
      <c r="G61" s="135">
        <v>69.6</v>
      </c>
      <c r="H61" s="135">
        <v>71.2</v>
      </c>
      <c r="I61" s="136">
        <v>72.9</v>
      </c>
      <c r="J61" s="135">
        <v>74.7</v>
      </c>
      <c r="K61" s="136">
        <v>76.5</v>
      </c>
      <c r="L61" s="135">
        <v>77.8</v>
      </c>
      <c r="M61" s="136">
        <v>79.1</v>
      </c>
      <c r="N61" s="135">
        <v>80.4</v>
      </c>
      <c r="O61" s="135">
        <v>81.7</v>
      </c>
      <c r="P61" s="136">
        <v>82.9</v>
      </c>
      <c r="Q61" s="135">
        <v>84.1</v>
      </c>
      <c r="R61" s="135">
        <v>85.4</v>
      </c>
      <c r="S61" s="136">
        <v>86.6</v>
      </c>
      <c r="T61" s="135">
        <v>87.8</v>
      </c>
      <c r="U61" s="135">
        <v>89.0</v>
      </c>
      <c r="V61" s="2"/>
      <c r="W61" s="2"/>
      <c r="X61" s="2"/>
      <c r="Y61" s="2"/>
      <c r="Z61" s="2"/>
      <c r="AA61" s="2"/>
      <c r="AB61" s="2"/>
      <c r="AC61" s="2"/>
      <c r="AD61" s="2"/>
      <c r="AE61" s="2"/>
      <c r="AF61" s="2"/>
      <c r="AG61" s="2"/>
      <c r="AH61" s="2"/>
      <c r="AI61" s="2"/>
      <c r="AJ61" s="2"/>
      <c r="AK61" s="2"/>
      <c r="AL61" s="2"/>
      <c r="AM61" s="2"/>
      <c r="AN61" s="2"/>
      <c r="AO61" s="2"/>
      <c r="AP61" s="2"/>
    </row>
    <row r="62" ht="12.75" customHeight="1">
      <c r="A62" s="2"/>
      <c r="B62" s="136">
        <v>60.0</v>
      </c>
      <c r="C62" s="135">
        <v>63.0</v>
      </c>
      <c r="D62" s="135">
        <v>65.2</v>
      </c>
      <c r="E62" s="135">
        <v>67.2</v>
      </c>
      <c r="F62" s="136">
        <v>69.0</v>
      </c>
      <c r="G62" s="135">
        <v>70.7</v>
      </c>
      <c r="H62" s="135">
        <v>72.5</v>
      </c>
      <c r="I62" s="136">
        <v>74.2</v>
      </c>
      <c r="J62" s="135">
        <v>76.0</v>
      </c>
      <c r="K62" s="136">
        <v>77.8</v>
      </c>
      <c r="L62" s="135">
        <v>79.1</v>
      </c>
      <c r="M62" s="136">
        <v>80.5</v>
      </c>
      <c r="N62" s="135">
        <v>81.8</v>
      </c>
      <c r="O62" s="135">
        <v>83.0</v>
      </c>
      <c r="P62" s="136">
        <v>84.3</v>
      </c>
      <c r="Q62" s="135">
        <v>85.6</v>
      </c>
      <c r="R62" s="135">
        <v>86.8</v>
      </c>
      <c r="S62" s="136">
        <v>88.0</v>
      </c>
      <c r="T62" s="135">
        <v>89.3</v>
      </c>
      <c r="U62" s="135">
        <v>90.5</v>
      </c>
      <c r="V62" s="2"/>
      <c r="W62" s="2"/>
      <c r="X62" s="2"/>
      <c r="Y62" s="2"/>
      <c r="Z62" s="2"/>
      <c r="AA62" s="2"/>
      <c r="AB62" s="2"/>
      <c r="AC62" s="2"/>
      <c r="AD62" s="2"/>
      <c r="AE62" s="2"/>
      <c r="AF62" s="2"/>
      <c r="AG62" s="2"/>
      <c r="AH62" s="2"/>
      <c r="AI62" s="2"/>
      <c r="AJ62" s="2"/>
      <c r="AK62" s="2"/>
      <c r="AL62" s="2"/>
      <c r="AM62" s="2"/>
      <c r="AN62" s="2"/>
      <c r="AO62" s="2"/>
      <c r="AP62" s="2"/>
    </row>
    <row r="63" ht="12.75" customHeight="1">
      <c r="A63" s="2"/>
      <c r="B63" s="136">
        <v>61.0</v>
      </c>
      <c r="C63" s="135">
        <v>64.1</v>
      </c>
      <c r="D63" s="135">
        <v>66.3</v>
      </c>
      <c r="E63" s="135">
        <v>68.3</v>
      </c>
      <c r="F63" s="136">
        <v>70.1</v>
      </c>
      <c r="G63" s="135">
        <v>71.9</v>
      </c>
      <c r="H63" s="135">
        <v>73.7</v>
      </c>
      <c r="I63" s="136">
        <v>75.4</v>
      </c>
      <c r="J63" s="135">
        <v>77.2</v>
      </c>
      <c r="K63" s="136">
        <v>79.1</v>
      </c>
      <c r="L63" s="135">
        <v>80.4</v>
      </c>
      <c r="M63" s="136">
        <v>81.8</v>
      </c>
      <c r="N63" s="135">
        <v>83.1</v>
      </c>
      <c r="O63" s="135">
        <v>84.4</v>
      </c>
      <c r="P63" s="136">
        <v>85.7</v>
      </c>
      <c r="Q63" s="135">
        <v>87.0</v>
      </c>
      <c r="R63" s="135">
        <v>88.3</v>
      </c>
      <c r="S63" s="136">
        <v>89.5</v>
      </c>
      <c r="T63" s="135">
        <v>90.7</v>
      </c>
      <c r="U63" s="135">
        <v>92.0</v>
      </c>
      <c r="V63" s="2"/>
      <c r="W63" s="2"/>
      <c r="X63" s="2"/>
      <c r="Y63" s="2"/>
      <c r="Z63" s="2"/>
      <c r="AA63" s="2"/>
      <c r="AB63" s="2"/>
      <c r="AC63" s="2"/>
      <c r="AD63" s="2"/>
      <c r="AE63" s="2"/>
      <c r="AF63" s="2"/>
      <c r="AG63" s="2"/>
      <c r="AH63" s="2"/>
      <c r="AI63" s="2"/>
      <c r="AJ63" s="2"/>
      <c r="AK63" s="2"/>
      <c r="AL63" s="2"/>
      <c r="AM63" s="2"/>
      <c r="AN63" s="2"/>
      <c r="AO63" s="2"/>
      <c r="AP63" s="2"/>
    </row>
    <row r="64" ht="12.75" customHeight="1">
      <c r="A64" s="2"/>
      <c r="B64" s="136">
        <v>62.0</v>
      </c>
      <c r="C64" s="135">
        <v>65.1</v>
      </c>
      <c r="D64" s="135">
        <v>67.4</v>
      </c>
      <c r="E64" s="135">
        <v>69.4</v>
      </c>
      <c r="F64" s="136">
        <v>71.3</v>
      </c>
      <c r="G64" s="135">
        <v>73.1</v>
      </c>
      <c r="H64" s="135">
        <v>74.9</v>
      </c>
      <c r="I64" s="136">
        <v>76.7</v>
      </c>
      <c r="J64" s="135">
        <v>78.5</v>
      </c>
      <c r="K64" s="136">
        <v>80.3</v>
      </c>
      <c r="L64" s="135">
        <v>81.8</v>
      </c>
      <c r="M64" s="136">
        <v>83.1</v>
      </c>
      <c r="N64" s="135">
        <v>84.5</v>
      </c>
      <c r="O64" s="135">
        <v>85.8</v>
      </c>
      <c r="P64" s="136">
        <v>87.1</v>
      </c>
      <c r="Q64" s="135">
        <v>88.4</v>
      </c>
      <c r="R64" s="135">
        <v>89.7</v>
      </c>
      <c r="S64" s="136">
        <v>91.0</v>
      </c>
      <c r="T64" s="135">
        <v>92.2</v>
      </c>
      <c r="U64" s="135">
        <v>93.5</v>
      </c>
      <c r="V64" s="2"/>
      <c r="W64" s="2"/>
      <c r="X64" s="2"/>
      <c r="Y64" s="2"/>
      <c r="Z64" s="2"/>
      <c r="AA64" s="2"/>
      <c r="AB64" s="2"/>
      <c r="AC64" s="2"/>
      <c r="AD64" s="2"/>
      <c r="AE64" s="2"/>
      <c r="AF64" s="2"/>
      <c r="AG64" s="2"/>
      <c r="AH64" s="2"/>
      <c r="AI64" s="2"/>
      <c r="AJ64" s="2"/>
      <c r="AK64" s="2"/>
      <c r="AL64" s="2"/>
      <c r="AM64" s="2"/>
      <c r="AN64" s="2"/>
      <c r="AO64" s="2"/>
      <c r="AP64" s="2"/>
    </row>
    <row r="65" ht="12.75" customHeight="1">
      <c r="A65" s="2"/>
      <c r="B65" s="136">
        <v>63.0</v>
      </c>
      <c r="C65" s="135">
        <v>66.2</v>
      </c>
      <c r="D65" s="135">
        <v>68.5</v>
      </c>
      <c r="E65" s="135">
        <v>70.6</v>
      </c>
      <c r="F65" s="136">
        <v>72.4</v>
      </c>
      <c r="G65" s="135">
        <v>74.3</v>
      </c>
      <c r="H65" s="135">
        <v>76.1</v>
      </c>
      <c r="I65" s="136">
        <v>77.9</v>
      </c>
      <c r="J65" s="135">
        <v>79.7</v>
      </c>
      <c r="K65" s="136">
        <v>81.6</v>
      </c>
      <c r="L65" s="135">
        <v>83.1</v>
      </c>
      <c r="M65" s="136">
        <v>84.5</v>
      </c>
      <c r="N65" s="135">
        <v>85.8</v>
      </c>
      <c r="O65" s="135">
        <v>87.2</v>
      </c>
      <c r="P65" s="136">
        <v>88.5</v>
      </c>
      <c r="Q65" s="135">
        <v>89.8</v>
      </c>
      <c r="R65" s="135">
        <v>91.1</v>
      </c>
      <c r="S65" s="136">
        <v>92.4</v>
      </c>
      <c r="T65" s="135">
        <v>93.7</v>
      </c>
      <c r="U65" s="135">
        <v>95.0</v>
      </c>
      <c r="V65" s="2"/>
      <c r="W65" s="2"/>
      <c r="X65" s="2"/>
      <c r="Y65" s="2"/>
      <c r="Z65" s="2"/>
      <c r="AA65" s="2"/>
      <c r="AB65" s="2"/>
      <c r="AC65" s="2"/>
      <c r="AD65" s="2"/>
      <c r="AE65" s="2"/>
      <c r="AF65" s="2"/>
      <c r="AG65" s="2"/>
      <c r="AH65" s="2"/>
      <c r="AI65" s="2"/>
      <c r="AJ65" s="2"/>
      <c r="AK65" s="2"/>
      <c r="AL65" s="2"/>
      <c r="AM65" s="2"/>
      <c r="AN65" s="2"/>
      <c r="AO65" s="2"/>
      <c r="AP65" s="2"/>
    </row>
    <row r="66" ht="12.75" customHeight="1">
      <c r="A66" s="2"/>
      <c r="B66" s="136">
        <v>64.0</v>
      </c>
      <c r="C66" s="135">
        <v>67.2</v>
      </c>
      <c r="D66" s="135">
        <v>69.6</v>
      </c>
      <c r="E66" s="135">
        <v>71.7</v>
      </c>
      <c r="F66" s="136">
        <v>73.6</v>
      </c>
      <c r="G66" s="135">
        <v>75.4</v>
      </c>
      <c r="H66" s="135">
        <v>77.3</v>
      </c>
      <c r="I66" s="136">
        <v>79.1</v>
      </c>
      <c r="J66" s="135">
        <v>81.0</v>
      </c>
      <c r="K66" s="136">
        <v>82.9</v>
      </c>
      <c r="L66" s="135">
        <v>84.4</v>
      </c>
      <c r="M66" s="136">
        <v>85.8</v>
      </c>
      <c r="N66" s="135">
        <v>87.2</v>
      </c>
      <c r="O66" s="135">
        <v>88.6</v>
      </c>
      <c r="P66" s="136">
        <v>89.9</v>
      </c>
      <c r="Q66" s="135">
        <v>91.3</v>
      </c>
      <c r="R66" s="135">
        <v>92.6</v>
      </c>
      <c r="S66" s="136">
        <v>93.9</v>
      </c>
      <c r="T66" s="135">
        <v>95.2</v>
      </c>
      <c r="U66" s="135">
        <v>96.5</v>
      </c>
      <c r="V66" s="2"/>
      <c r="W66" s="2"/>
      <c r="X66" s="2"/>
      <c r="Y66" s="2"/>
      <c r="Z66" s="2"/>
      <c r="AA66" s="2"/>
      <c r="AB66" s="2"/>
      <c r="AC66" s="2"/>
      <c r="AD66" s="2"/>
      <c r="AE66" s="2"/>
      <c r="AF66" s="2"/>
      <c r="AG66" s="2"/>
      <c r="AH66" s="2"/>
      <c r="AI66" s="2"/>
      <c r="AJ66" s="2"/>
      <c r="AK66" s="2"/>
      <c r="AL66" s="2"/>
      <c r="AM66" s="2"/>
      <c r="AN66" s="2"/>
      <c r="AO66" s="2"/>
      <c r="AP66" s="2"/>
    </row>
    <row r="67" ht="12.75" customHeight="1">
      <c r="A67" s="2"/>
      <c r="B67" s="136">
        <v>65.0</v>
      </c>
      <c r="C67" s="135">
        <v>68.3</v>
      </c>
      <c r="D67" s="135">
        <v>70.7</v>
      </c>
      <c r="E67" s="135">
        <v>72.8</v>
      </c>
      <c r="F67" s="136">
        <v>74.7</v>
      </c>
      <c r="G67" s="135">
        <v>76.6</v>
      </c>
      <c r="H67" s="135">
        <v>78.5</v>
      </c>
      <c r="I67" s="136">
        <v>80.4</v>
      </c>
      <c r="J67" s="135">
        <v>82.3</v>
      </c>
      <c r="K67" s="136">
        <v>84.2</v>
      </c>
      <c r="L67" s="135">
        <v>85.7</v>
      </c>
      <c r="M67" s="136">
        <v>87.2</v>
      </c>
      <c r="N67" s="135">
        <v>88.6</v>
      </c>
      <c r="O67" s="135">
        <v>90.0</v>
      </c>
      <c r="P67" s="136">
        <v>91.3</v>
      </c>
      <c r="Q67" s="135">
        <v>92.7</v>
      </c>
      <c r="R67" s="135">
        <v>94.0</v>
      </c>
      <c r="S67" s="136">
        <v>95.4</v>
      </c>
      <c r="T67" s="135">
        <v>96.7</v>
      </c>
      <c r="U67" s="135">
        <v>98.0</v>
      </c>
      <c r="V67" s="2"/>
      <c r="W67" s="2"/>
      <c r="X67" s="2"/>
      <c r="Y67" s="2"/>
      <c r="Z67" s="2"/>
      <c r="AA67" s="2"/>
      <c r="AB67" s="2"/>
      <c r="AC67" s="2"/>
      <c r="AD67" s="2"/>
      <c r="AE67" s="2"/>
      <c r="AF67" s="2"/>
      <c r="AG67" s="2"/>
      <c r="AH67" s="2"/>
      <c r="AI67" s="2"/>
      <c r="AJ67" s="2"/>
      <c r="AK67" s="2"/>
      <c r="AL67" s="2"/>
      <c r="AM67" s="2"/>
      <c r="AN67" s="2"/>
      <c r="AO67" s="2"/>
      <c r="AP67" s="2"/>
    </row>
    <row r="68" ht="12.75" customHeight="1">
      <c r="A68" s="2"/>
      <c r="B68" s="136">
        <v>66.0</v>
      </c>
      <c r="C68" s="135">
        <v>69.3</v>
      </c>
      <c r="D68" s="135">
        <v>71.8</v>
      </c>
      <c r="E68" s="135">
        <v>73.9</v>
      </c>
      <c r="F68" s="136">
        <v>75.9</v>
      </c>
      <c r="G68" s="135">
        <v>77.8</v>
      </c>
      <c r="H68" s="135">
        <v>79.7</v>
      </c>
      <c r="I68" s="136">
        <v>81.6</v>
      </c>
      <c r="J68" s="135">
        <v>83.5</v>
      </c>
      <c r="K68" s="136">
        <v>85.5</v>
      </c>
      <c r="L68" s="135">
        <v>87.0</v>
      </c>
      <c r="M68" s="136">
        <v>88.5</v>
      </c>
      <c r="N68" s="135">
        <v>89.9</v>
      </c>
      <c r="O68" s="135">
        <v>91.4</v>
      </c>
      <c r="P68" s="136">
        <v>92.7</v>
      </c>
      <c r="Q68" s="135">
        <v>94.1</v>
      </c>
      <c r="R68" s="135">
        <v>95.5</v>
      </c>
      <c r="S68" s="136">
        <v>96.8</v>
      </c>
      <c r="T68" s="135">
        <v>98.2</v>
      </c>
      <c r="U68" s="135">
        <v>99.5</v>
      </c>
      <c r="V68" s="2"/>
      <c r="W68" s="2"/>
      <c r="X68" s="2"/>
      <c r="Y68" s="2"/>
      <c r="Z68" s="2"/>
      <c r="AA68" s="2"/>
      <c r="AB68" s="2"/>
      <c r="AC68" s="2"/>
      <c r="AD68" s="2"/>
      <c r="AE68" s="2"/>
      <c r="AF68" s="2"/>
      <c r="AG68" s="2"/>
      <c r="AH68" s="2"/>
      <c r="AI68" s="2"/>
      <c r="AJ68" s="2"/>
      <c r="AK68" s="2"/>
      <c r="AL68" s="2"/>
      <c r="AM68" s="2"/>
      <c r="AN68" s="2"/>
      <c r="AO68" s="2"/>
      <c r="AP68" s="2"/>
    </row>
    <row r="69" ht="12.75" customHeight="1">
      <c r="A69" s="2"/>
      <c r="B69" s="136">
        <v>67.0</v>
      </c>
      <c r="C69" s="135">
        <v>70.4</v>
      </c>
      <c r="D69" s="135">
        <v>72.9</v>
      </c>
      <c r="E69" s="135">
        <v>75.0</v>
      </c>
      <c r="F69" s="136">
        <v>77.0</v>
      </c>
      <c r="G69" s="135">
        <v>79.0</v>
      </c>
      <c r="H69" s="135">
        <v>80.9</v>
      </c>
      <c r="I69" s="136">
        <v>82.8</v>
      </c>
      <c r="J69" s="135">
        <v>84.8</v>
      </c>
      <c r="K69" s="136">
        <v>86.8</v>
      </c>
      <c r="L69" s="135">
        <v>88.3</v>
      </c>
      <c r="M69" s="136">
        <v>89.8</v>
      </c>
      <c r="N69" s="135">
        <v>91.3</v>
      </c>
      <c r="O69" s="135">
        <v>92.7</v>
      </c>
      <c r="P69" s="136">
        <v>94.2</v>
      </c>
      <c r="Q69" s="135">
        <v>95.6</v>
      </c>
      <c r="R69" s="135">
        <v>96.9</v>
      </c>
      <c r="S69" s="136">
        <v>98.3</v>
      </c>
      <c r="T69" s="135">
        <v>99.7</v>
      </c>
      <c r="U69" s="135">
        <v>101.0</v>
      </c>
      <c r="V69" s="2"/>
      <c r="W69" s="2"/>
      <c r="X69" s="2"/>
      <c r="Y69" s="2"/>
      <c r="Z69" s="2"/>
      <c r="AA69" s="2"/>
      <c r="AB69" s="2"/>
      <c r="AC69" s="2"/>
      <c r="AD69" s="2"/>
      <c r="AE69" s="2"/>
      <c r="AF69" s="2"/>
      <c r="AG69" s="2"/>
      <c r="AH69" s="2"/>
      <c r="AI69" s="2"/>
      <c r="AJ69" s="2"/>
      <c r="AK69" s="2"/>
      <c r="AL69" s="2"/>
      <c r="AM69" s="2"/>
      <c r="AN69" s="2"/>
      <c r="AO69" s="2"/>
      <c r="AP69" s="2"/>
    </row>
    <row r="70" ht="12.75" customHeight="1">
      <c r="A70" s="2"/>
      <c r="B70" s="136">
        <v>68.0</v>
      </c>
      <c r="C70" s="135">
        <v>71.4</v>
      </c>
      <c r="D70" s="135">
        <v>73.9</v>
      </c>
      <c r="E70" s="135">
        <v>76.1</v>
      </c>
      <c r="F70" s="136">
        <v>78.2</v>
      </c>
      <c r="G70" s="135">
        <v>80.2</v>
      </c>
      <c r="H70" s="135">
        <v>82.1</v>
      </c>
      <c r="I70" s="136">
        <v>84.1</v>
      </c>
      <c r="J70" s="135">
        <v>86.1</v>
      </c>
      <c r="K70" s="136">
        <v>88.1</v>
      </c>
      <c r="L70" s="135">
        <v>89.7</v>
      </c>
      <c r="M70" s="136">
        <v>91.2</v>
      </c>
      <c r="N70" s="135">
        <v>92.7</v>
      </c>
      <c r="O70" s="135">
        <v>94.1</v>
      </c>
      <c r="P70" s="136">
        <v>95.6</v>
      </c>
      <c r="Q70" s="135">
        <v>97.0</v>
      </c>
      <c r="R70" s="135">
        <v>98.4</v>
      </c>
      <c r="S70" s="136">
        <v>99.8</v>
      </c>
      <c r="T70" s="135">
        <v>101.2</v>
      </c>
      <c r="U70" s="135">
        <v>102.5</v>
      </c>
      <c r="V70" s="2"/>
      <c r="W70" s="2"/>
      <c r="X70" s="2"/>
      <c r="Y70" s="2"/>
      <c r="Z70" s="2"/>
      <c r="AA70" s="2"/>
      <c r="AB70" s="2"/>
      <c r="AC70" s="2"/>
      <c r="AD70" s="2"/>
      <c r="AE70" s="2"/>
      <c r="AF70" s="2"/>
      <c r="AG70" s="2"/>
      <c r="AH70" s="2"/>
      <c r="AI70" s="2"/>
      <c r="AJ70" s="2"/>
      <c r="AK70" s="2"/>
      <c r="AL70" s="2"/>
      <c r="AM70" s="2"/>
      <c r="AN70" s="2"/>
      <c r="AO70" s="2"/>
      <c r="AP70" s="2"/>
    </row>
    <row r="71" ht="12.75" customHeight="1">
      <c r="A71" s="2"/>
      <c r="B71" s="136">
        <v>69.0</v>
      </c>
      <c r="C71" s="135">
        <v>72.5</v>
      </c>
      <c r="D71" s="135">
        <v>75.0</v>
      </c>
      <c r="E71" s="135">
        <v>77.3</v>
      </c>
      <c r="F71" s="136">
        <v>79.3</v>
      </c>
      <c r="G71" s="135">
        <v>81.3</v>
      </c>
      <c r="H71" s="135">
        <v>83.3</v>
      </c>
      <c r="I71" s="136">
        <v>85.3</v>
      </c>
      <c r="J71" s="135">
        <v>87.3</v>
      </c>
      <c r="K71" s="136">
        <v>89.4</v>
      </c>
      <c r="L71" s="135">
        <v>91.0</v>
      </c>
      <c r="M71" s="136">
        <v>92.5</v>
      </c>
      <c r="N71" s="135">
        <v>94.0</v>
      </c>
      <c r="O71" s="135">
        <v>95.5</v>
      </c>
      <c r="P71" s="136">
        <v>97.0</v>
      </c>
      <c r="Q71" s="135">
        <v>98.4</v>
      </c>
      <c r="R71" s="135">
        <v>99.8</v>
      </c>
      <c r="S71" s="136">
        <v>101.2</v>
      </c>
      <c r="T71" s="135">
        <v>102.6</v>
      </c>
      <c r="U71" s="135">
        <v>104.0</v>
      </c>
      <c r="V71" s="2"/>
      <c r="W71" s="2"/>
      <c r="X71" s="2"/>
      <c r="Y71" s="2"/>
      <c r="Z71" s="2"/>
      <c r="AA71" s="2"/>
      <c r="AB71" s="2"/>
      <c r="AC71" s="2"/>
      <c r="AD71" s="2"/>
      <c r="AE71" s="2"/>
      <c r="AF71" s="2"/>
      <c r="AG71" s="2"/>
      <c r="AH71" s="2"/>
      <c r="AI71" s="2"/>
      <c r="AJ71" s="2"/>
      <c r="AK71" s="2"/>
      <c r="AL71" s="2"/>
      <c r="AM71" s="2"/>
      <c r="AN71" s="2"/>
      <c r="AO71" s="2"/>
      <c r="AP71" s="2"/>
    </row>
    <row r="72" ht="12.75" customHeight="1">
      <c r="A72" s="2"/>
      <c r="B72" s="136">
        <v>70.0</v>
      </c>
      <c r="C72" s="135">
        <v>73.5</v>
      </c>
      <c r="D72" s="135">
        <v>76.1</v>
      </c>
      <c r="E72" s="135">
        <v>78.4</v>
      </c>
      <c r="F72" s="136">
        <v>80.5</v>
      </c>
      <c r="G72" s="135">
        <v>82.5</v>
      </c>
      <c r="H72" s="135">
        <v>84.5</v>
      </c>
      <c r="I72" s="136">
        <v>86.5</v>
      </c>
      <c r="J72" s="135">
        <v>88.6</v>
      </c>
      <c r="K72" s="136">
        <v>90.7</v>
      </c>
      <c r="L72" s="135">
        <v>92.3</v>
      </c>
      <c r="M72" s="136">
        <v>93.9</v>
      </c>
      <c r="N72" s="135">
        <v>95.4</v>
      </c>
      <c r="O72" s="135">
        <v>96.9</v>
      </c>
      <c r="P72" s="136">
        <v>98.4</v>
      </c>
      <c r="Q72" s="135">
        <v>99.8</v>
      </c>
      <c r="R72" s="135">
        <v>101.3</v>
      </c>
      <c r="S72" s="136">
        <v>102.7</v>
      </c>
      <c r="T72" s="135">
        <v>104.1</v>
      </c>
      <c r="U72" s="135">
        <v>105.5</v>
      </c>
      <c r="V72" s="2"/>
      <c r="W72" s="2"/>
      <c r="X72" s="2"/>
      <c r="Y72" s="2"/>
      <c r="Z72" s="2"/>
      <c r="AA72" s="2"/>
      <c r="AB72" s="2"/>
      <c r="AC72" s="2"/>
      <c r="AD72" s="2"/>
      <c r="AE72" s="2"/>
      <c r="AF72" s="2"/>
      <c r="AG72" s="2"/>
      <c r="AH72" s="2"/>
      <c r="AI72" s="2"/>
      <c r="AJ72" s="2"/>
      <c r="AK72" s="2"/>
      <c r="AL72" s="2"/>
      <c r="AM72" s="2"/>
      <c r="AN72" s="2"/>
      <c r="AO72" s="2"/>
      <c r="AP72" s="2"/>
    </row>
    <row r="73" ht="12.75" customHeight="1">
      <c r="A73" s="2"/>
      <c r="B73" s="136">
        <v>71.0</v>
      </c>
      <c r="C73" s="135">
        <v>74.6</v>
      </c>
      <c r="D73" s="135">
        <v>77.2</v>
      </c>
      <c r="E73" s="135">
        <v>79.5</v>
      </c>
      <c r="F73" s="136">
        <v>81.6</v>
      </c>
      <c r="G73" s="135">
        <v>83.7</v>
      </c>
      <c r="H73" s="135">
        <v>85.7</v>
      </c>
      <c r="I73" s="136">
        <v>87.8</v>
      </c>
      <c r="J73" s="135">
        <v>89.9</v>
      </c>
      <c r="K73" s="136">
        <v>92.0</v>
      </c>
      <c r="L73" s="135">
        <v>93.6</v>
      </c>
      <c r="M73" s="136">
        <v>95.2</v>
      </c>
      <c r="N73" s="135">
        <v>96.7</v>
      </c>
      <c r="O73" s="135">
        <v>98.3</v>
      </c>
      <c r="P73" s="136">
        <v>99.8</v>
      </c>
      <c r="Q73" s="135">
        <v>101.3</v>
      </c>
      <c r="R73" s="135">
        <v>102.7</v>
      </c>
      <c r="S73" s="136">
        <v>104.2</v>
      </c>
      <c r="T73" s="135">
        <v>105.6</v>
      </c>
      <c r="U73" s="135">
        <v>107.0</v>
      </c>
      <c r="V73" s="2"/>
      <c r="W73" s="2"/>
      <c r="X73" s="2"/>
      <c r="Y73" s="2"/>
      <c r="Z73" s="2"/>
      <c r="AA73" s="2"/>
      <c r="AB73" s="2"/>
      <c r="AC73" s="2"/>
      <c r="AD73" s="2"/>
      <c r="AE73" s="2"/>
      <c r="AF73" s="2"/>
      <c r="AG73" s="2"/>
      <c r="AH73" s="2"/>
      <c r="AI73" s="2"/>
      <c r="AJ73" s="2"/>
      <c r="AK73" s="2"/>
      <c r="AL73" s="2"/>
      <c r="AM73" s="2"/>
      <c r="AN73" s="2"/>
      <c r="AO73" s="2"/>
      <c r="AP73" s="2"/>
    </row>
    <row r="74" ht="12.75" customHeight="1">
      <c r="A74" s="2"/>
      <c r="B74" s="136">
        <v>72.0</v>
      </c>
      <c r="C74" s="135">
        <v>75.6</v>
      </c>
      <c r="D74" s="135">
        <v>78.3</v>
      </c>
      <c r="E74" s="135">
        <v>80.6</v>
      </c>
      <c r="F74" s="136">
        <v>82.8</v>
      </c>
      <c r="G74" s="135">
        <v>84.9</v>
      </c>
      <c r="H74" s="135">
        <v>86.9</v>
      </c>
      <c r="I74" s="136">
        <v>89.0</v>
      </c>
      <c r="J74" s="135">
        <v>91.1</v>
      </c>
      <c r="K74" s="136">
        <v>93.3</v>
      </c>
      <c r="L74" s="135">
        <v>94.9</v>
      </c>
      <c r="M74" s="136">
        <v>96.5</v>
      </c>
      <c r="N74" s="135">
        <v>98.1</v>
      </c>
      <c r="O74" s="135">
        <v>99.7</v>
      </c>
      <c r="P74" s="136">
        <v>101.2</v>
      </c>
      <c r="Q74" s="135">
        <v>102.7</v>
      </c>
      <c r="R74" s="135">
        <v>104.2</v>
      </c>
      <c r="S74" s="136">
        <v>105.6</v>
      </c>
      <c r="T74" s="135">
        <v>107.1</v>
      </c>
      <c r="U74" s="135">
        <v>108.6</v>
      </c>
      <c r="V74" s="2"/>
      <c r="W74" s="2"/>
      <c r="X74" s="2"/>
      <c r="Y74" s="2"/>
      <c r="Z74" s="2"/>
      <c r="AA74" s="2"/>
      <c r="AB74" s="2"/>
      <c r="AC74" s="2"/>
      <c r="AD74" s="2"/>
      <c r="AE74" s="2"/>
      <c r="AF74" s="2"/>
      <c r="AG74" s="2"/>
      <c r="AH74" s="2"/>
      <c r="AI74" s="2"/>
      <c r="AJ74" s="2"/>
      <c r="AK74" s="2"/>
      <c r="AL74" s="2"/>
      <c r="AM74" s="2"/>
      <c r="AN74" s="2"/>
      <c r="AO74" s="2"/>
      <c r="AP74" s="2"/>
    </row>
    <row r="75" ht="12.75" customHeight="1">
      <c r="A75" s="2"/>
      <c r="B75" s="136">
        <v>73.0</v>
      </c>
      <c r="C75" s="135">
        <v>76.7</v>
      </c>
      <c r="D75" s="135">
        <v>79.4</v>
      </c>
      <c r="E75" s="135">
        <v>81.7</v>
      </c>
      <c r="F75" s="136">
        <v>83.9</v>
      </c>
      <c r="G75" s="135">
        <v>86.1</v>
      </c>
      <c r="H75" s="135">
        <v>88.1</v>
      </c>
      <c r="I75" s="136">
        <v>90.3</v>
      </c>
      <c r="J75" s="135">
        <v>92.4</v>
      </c>
      <c r="K75" s="136">
        <v>94.6</v>
      </c>
      <c r="L75" s="135">
        <v>96.3</v>
      </c>
      <c r="M75" s="136">
        <v>97.9</v>
      </c>
      <c r="N75" s="135">
        <v>99.5</v>
      </c>
      <c r="O75" s="135">
        <v>101.0</v>
      </c>
      <c r="P75" s="136">
        <v>102.6</v>
      </c>
      <c r="Q75" s="135">
        <v>104.1</v>
      </c>
      <c r="R75" s="135">
        <v>105.6</v>
      </c>
      <c r="S75" s="136">
        <v>107.1</v>
      </c>
      <c r="T75" s="135">
        <v>108.6</v>
      </c>
      <c r="U75" s="135">
        <v>110.1</v>
      </c>
      <c r="V75" s="2"/>
      <c r="W75" s="2"/>
      <c r="X75" s="2"/>
      <c r="Y75" s="2"/>
      <c r="Z75" s="2"/>
      <c r="AA75" s="2"/>
      <c r="AB75" s="2"/>
      <c r="AC75" s="2"/>
      <c r="AD75" s="2"/>
      <c r="AE75" s="2"/>
      <c r="AF75" s="2"/>
      <c r="AG75" s="2"/>
      <c r="AH75" s="2"/>
      <c r="AI75" s="2"/>
      <c r="AJ75" s="2"/>
      <c r="AK75" s="2"/>
      <c r="AL75" s="2"/>
      <c r="AM75" s="2"/>
      <c r="AN75" s="2"/>
      <c r="AO75" s="2"/>
      <c r="AP75" s="2"/>
    </row>
    <row r="76" ht="12.75" customHeight="1">
      <c r="A76" s="2"/>
      <c r="B76" s="136">
        <v>74.0</v>
      </c>
      <c r="C76" s="135">
        <v>77.7</v>
      </c>
      <c r="D76" s="135">
        <v>80.5</v>
      </c>
      <c r="E76" s="135">
        <v>82.9</v>
      </c>
      <c r="F76" s="136">
        <v>85.1</v>
      </c>
      <c r="G76" s="135">
        <v>87.2</v>
      </c>
      <c r="H76" s="135">
        <v>89.4</v>
      </c>
      <c r="I76" s="136">
        <v>91.5</v>
      </c>
      <c r="J76" s="135">
        <v>93.7</v>
      </c>
      <c r="K76" s="136">
        <v>95.9</v>
      </c>
      <c r="L76" s="135">
        <v>97.6</v>
      </c>
      <c r="M76" s="136">
        <v>99.2</v>
      </c>
      <c r="N76" s="135">
        <v>100.8</v>
      </c>
      <c r="O76" s="135">
        <v>102.4</v>
      </c>
      <c r="P76" s="136">
        <v>104.0</v>
      </c>
      <c r="Q76" s="135">
        <v>105.5</v>
      </c>
      <c r="R76" s="135">
        <v>107.1</v>
      </c>
      <c r="S76" s="136">
        <v>108.6</v>
      </c>
      <c r="T76" s="135">
        <v>110.1</v>
      </c>
      <c r="U76" s="135">
        <v>111.6</v>
      </c>
      <c r="V76" s="2"/>
      <c r="W76" s="2"/>
      <c r="X76" s="2"/>
      <c r="Y76" s="2"/>
      <c r="Z76" s="2"/>
      <c r="AA76" s="2"/>
      <c r="AB76" s="2"/>
      <c r="AC76" s="2"/>
      <c r="AD76" s="2"/>
      <c r="AE76" s="2"/>
      <c r="AF76" s="2"/>
      <c r="AG76" s="2"/>
      <c r="AH76" s="2"/>
      <c r="AI76" s="2"/>
      <c r="AJ76" s="2"/>
      <c r="AK76" s="2"/>
      <c r="AL76" s="2"/>
      <c r="AM76" s="2"/>
      <c r="AN76" s="2"/>
      <c r="AO76" s="2"/>
      <c r="AP76" s="2"/>
    </row>
    <row r="77" ht="12.75" customHeight="1">
      <c r="A77" s="2"/>
      <c r="B77" s="136">
        <v>75.0</v>
      </c>
      <c r="C77" s="135">
        <v>78.8</v>
      </c>
      <c r="D77" s="135">
        <v>81.6</v>
      </c>
      <c r="E77" s="135">
        <v>84.0</v>
      </c>
      <c r="F77" s="136">
        <v>86.2</v>
      </c>
      <c r="G77" s="135">
        <v>88.4</v>
      </c>
      <c r="H77" s="135">
        <v>90.6</v>
      </c>
      <c r="I77" s="136">
        <v>92.7</v>
      </c>
      <c r="J77" s="135">
        <v>94.9</v>
      </c>
      <c r="K77" s="136">
        <v>97.2</v>
      </c>
      <c r="L77" s="135">
        <v>98.9</v>
      </c>
      <c r="M77" s="136">
        <v>100.6</v>
      </c>
      <c r="N77" s="135">
        <v>102.2</v>
      </c>
      <c r="O77" s="135">
        <v>103.8</v>
      </c>
      <c r="P77" s="136">
        <v>105.4</v>
      </c>
      <c r="Q77" s="135">
        <v>107.0</v>
      </c>
      <c r="R77" s="135">
        <v>108.5</v>
      </c>
      <c r="S77" s="136">
        <v>110.0</v>
      </c>
      <c r="T77" s="135">
        <v>111.6</v>
      </c>
      <c r="U77" s="135">
        <v>113.1</v>
      </c>
      <c r="V77" s="2"/>
      <c r="W77" s="2"/>
      <c r="X77" s="2"/>
      <c r="Y77" s="2"/>
      <c r="Z77" s="2"/>
      <c r="AA77" s="2"/>
      <c r="AB77" s="2"/>
      <c r="AC77" s="2"/>
      <c r="AD77" s="2"/>
      <c r="AE77" s="2"/>
      <c r="AF77" s="2"/>
      <c r="AG77" s="2"/>
      <c r="AH77" s="2"/>
      <c r="AI77" s="2"/>
      <c r="AJ77" s="2"/>
      <c r="AK77" s="2"/>
      <c r="AL77" s="2"/>
      <c r="AM77" s="2"/>
      <c r="AN77" s="2"/>
      <c r="AO77" s="2"/>
      <c r="AP77" s="2"/>
    </row>
    <row r="78" ht="12.75" customHeight="1">
      <c r="A78" s="2"/>
      <c r="B78" s="136">
        <v>76.0</v>
      </c>
      <c r="C78" s="135">
        <v>79.8</v>
      </c>
      <c r="D78" s="135">
        <v>82.6</v>
      </c>
      <c r="E78" s="135">
        <v>85.1</v>
      </c>
      <c r="F78" s="136">
        <v>87.4</v>
      </c>
      <c r="G78" s="135">
        <v>89.6</v>
      </c>
      <c r="H78" s="135">
        <v>91.8</v>
      </c>
      <c r="I78" s="136">
        <v>94.0</v>
      </c>
      <c r="J78" s="135">
        <v>96.2</v>
      </c>
      <c r="K78" s="136">
        <v>98.5</v>
      </c>
      <c r="L78" s="135">
        <v>100.2</v>
      </c>
      <c r="M78" s="136">
        <v>101.9</v>
      </c>
      <c r="N78" s="135">
        <v>103.6</v>
      </c>
      <c r="O78" s="135">
        <v>105.2</v>
      </c>
      <c r="P78" s="136">
        <v>106.8</v>
      </c>
      <c r="Q78" s="135">
        <v>108.4</v>
      </c>
      <c r="R78" s="135">
        <v>110.0</v>
      </c>
      <c r="S78" s="136">
        <v>111.5</v>
      </c>
      <c r="T78" s="135">
        <v>113.1</v>
      </c>
      <c r="U78" s="135">
        <v>114.6</v>
      </c>
      <c r="V78" s="2"/>
      <c r="W78" s="2"/>
      <c r="X78" s="2"/>
      <c r="Y78" s="2"/>
      <c r="Z78" s="2"/>
      <c r="AA78" s="2"/>
      <c r="AB78" s="2"/>
      <c r="AC78" s="2"/>
      <c r="AD78" s="2"/>
      <c r="AE78" s="2"/>
      <c r="AF78" s="2"/>
      <c r="AG78" s="2"/>
      <c r="AH78" s="2"/>
      <c r="AI78" s="2"/>
      <c r="AJ78" s="2"/>
      <c r="AK78" s="2"/>
      <c r="AL78" s="2"/>
      <c r="AM78" s="2"/>
      <c r="AN78" s="2"/>
      <c r="AO78" s="2"/>
      <c r="AP78" s="2"/>
    </row>
    <row r="79" ht="12.75" customHeight="1">
      <c r="A79" s="2"/>
      <c r="B79" s="136">
        <v>77.0</v>
      </c>
      <c r="C79" s="135">
        <v>80.9</v>
      </c>
      <c r="D79" s="135">
        <v>83.7</v>
      </c>
      <c r="E79" s="135">
        <v>86.2</v>
      </c>
      <c r="F79" s="136">
        <v>88.5</v>
      </c>
      <c r="G79" s="135">
        <v>90.8</v>
      </c>
      <c r="H79" s="135">
        <v>93.0</v>
      </c>
      <c r="I79" s="136">
        <v>95.2</v>
      </c>
      <c r="J79" s="135">
        <v>97.5</v>
      </c>
      <c r="K79" s="136">
        <v>99.8</v>
      </c>
      <c r="L79" s="135">
        <v>101.5</v>
      </c>
      <c r="M79" s="136">
        <v>103.2</v>
      </c>
      <c r="N79" s="135">
        <v>104.9</v>
      </c>
      <c r="O79" s="135">
        <v>106.6</v>
      </c>
      <c r="P79" s="136">
        <v>108.2</v>
      </c>
      <c r="Q79" s="135">
        <v>109.8</v>
      </c>
      <c r="R79" s="135">
        <v>111.4</v>
      </c>
      <c r="S79" s="136">
        <v>113.0</v>
      </c>
      <c r="T79" s="135">
        <v>114.5</v>
      </c>
      <c r="U79" s="135">
        <v>116.1</v>
      </c>
      <c r="V79" s="2"/>
      <c r="W79" s="2"/>
      <c r="X79" s="2"/>
      <c r="Y79" s="2"/>
      <c r="Z79" s="2"/>
      <c r="AA79" s="2"/>
      <c r="AB79" s="2"/>
      <c r="AC79" s="2"/>
      <c r="AD79" s="2"/>
      <c r="AE79" s="2"/>
      <c r="AF79" s="2"/>
      <c r="AG79" s="2"/>
      <c r="AH79" s="2"/>
      <c r="AI79" s="2"/>
      <c r="AJ79" s="2"/>
      <c r="AK79" s="2"/>
      <c r="AL79" s="2"/>
      <c r="AM79" s="2"/>
      <c r="AN79" s="2"/>
      <c r="AO79" s="2"/>
      <c r="AP79" s="2"/>
    </row>
    <row r="80" ht="12.75" customHeight="1">
      <c r="A80" s="2"/>
      <c r="B80" s="136">
        <v>78.0</v>
      </c>
      <c r="C80" s="135">
        <v>81.9</v>
      </c>
      <c r="D80" s="135">
        <v>84.8</v>
      </c>
      <c r="E80" s="135">
        <v>87.3</v>
      </c>
      <c r="F80" s="136">
        <v>89.7</v>
      </c>
      <c r="G80" s="135">
        <v>91.9</v>
      </c>
      <c r="H80" s="135">
        <v>94.2</v>
      </c>
      <c r="I80" s="136">
        <v>96.4</v>
      </c>
      <c r="J80" s="135">
        <v>98.7</v>
      </c>
      <c r="K80" s="136">
        <v>101.1</v>
      </c>
      <c r="L80" s="135">
        <v>102.9</v>
      </c>
      <c r="M80" s="136">
        <v>104.6</v>
      </c>
      <c r="N80" s="135">
        <v>106.3</v>
      </c>
      <c r="O80" s="135">
        <v>108.0</v>
      </c>
      <c r="P80" s="136">
        <v>109.6</v>
      </c>
      <c r="Q80" s="135">
        <v>111.2</v>
      </c>
      <c r="R80" s="135">
        <v>112.9</v>
      </c>
      <c r="S80" s="136">
        <v>114.4</v>
      </c>
      <c r="T80" s="135">
        <v>116.0</v>
      </c>
      <c r="U80" s="135">
        <v>117.6</v>
      </c>
      <c r="V80" s="2"/>
      <c r="W80" s="2"/>
      <c r="X80" s="2"/>
      <c r="Y80" s="2"/>
      <c r="Z80" s="2"/>
      <c r="AA80" s="2"/>
      <c r="AB80" s="2"/>
      <c r="AC80" s="2"/>
      <c r="AD80" s="2"/>
      <c r="AE80" s="2"/>
      <c r="AF80" s="2"/>
      <c r="AG80" s="2"/>
      <c r="AH80" s="2"/>
      <c r="AI80" s="2"/>
      <c r="AJ80" s="2"/>
      <c r="AK80" s="2"/>
      <c r="AL80" s="2"/>
      <c r="AM80" s="2"/>
      <c r="AN80" s="2"/>
      <c r="AO80" s="2"/>
      <c r="AP80" s="2"/>
    </row>
    <row r="81" ht="12.75" customHeight="1">
      <c r="A81" s="2"/>
      <c r="B81" s="136">
        <v>79.0</v>
      </c>
      <c r="C81" s="135">
        <v>83.0</v>
      </c>
      <c r="D81" s="135">
        <v>85.9</v>
      </c>
      <c r="E81" s="135">
        <v>88.5</v>
      </c>
      <c r="F81" s="136">
        <v>90.8</v>
      </c>
      <c r="G81" s="135">
        <v>93.1</v>
      </c>
      <c r="H81" s="135">
        <v>95.4</v>
      </c>
      <c r="I81" s="136">
        <v>97.7</v>
      </c>
      <c r="J81" s="135">
        <v>100.0</v>
      </c>
      <c r="K81" s="136">
        <v>102.4</v>
      </c>
      <c r="L81" s="135">
        <v>104.2</v>
      </c>
      <c r="M81" s="136">
        <v>105.9</v>
      </c>
      <c r="N81" s="135">
        <v>107.6</v>
      </c>
      <c r="O81" s="135">
        <v>109.3</v>
      </c>
      <c r="P81" s="136">
        <v>111.0</v>
      </c>
      <c r="Q81" s="135">
        <v>112.7</v>
      </c>
      <c r="R81" s="135">
        <v>114.3</v>
      </c>
      <c r="S81" s="136">
        <v>115.9</v>
      </c>
      <c r="T81" s="135">
        <v>117.5</v>
      </c>
      <c r="U81" s="135">
        <v>119.1</v>
      </c>
      <c r="V81" s="2"/>
      <c r="W81" s="2"/>
      <c r="X81" s="2"/>
      <c r="Y81" s="2"/>
      <c r="Z81" s="2"/>
      <c r="AA81" s="2"/>
      <c r="AB81" s="2"/>
      <c r="AC81" s="2"/>
      <c r="AD81" s="2"/>
      <c r="AE81" s="2"/>
      <c r="AF81" s="2"/>
      <c r="AG81" s="2"/>
      <c r="AH81" s="2"/>
      <c r="AI81" s="2"/>
      <c r="AJ81" s="2"/>
      <c r="AK81" s="2"/>
      <c r="AL81" s="2"/>
      <c r="AM81" s="2"/>
      <c r="AN81" s="2"/>
      <c r="AO81" s="2"/>
      <c r="AP81" s="2"/>
    </row>
    <row r="82" ht="12.75" customHeight="1">
      <c r="A82" s="2"/>
      <c r="B82" s="136">
        <v>80.0</v>
      </c>
      <c r="C82" s="135">
        <v>84.0</v>
      </c>
      <c r="D82" s="135">
        <v>87.0</v>
      </c>
      <c r="E82" s="135">
        <v>89.6</v>
      </c>
      <c r="F82" s="136">
        <v>92.0</v>
      </c>
      <c r="G82" s="135">
        <v>94.3</v>
      </c>
      <c r="H82" s="135">
        <v>96.6</v>
      </c>
      <c r="I82" s="136">
        <v>98.9</v>
      </c>
      <c r="J82" s="135">
        <v>101.3</v>
      </c>
      <c r="K82" s="136">
        <v>103.7</v>
      </c>
      <c r="L82" s="135">
        <v>105.5</v>
      </c>
      <c r="M82" s="136">
        <v>107.3</v>
      </c>
      <c r="N82" s="135">
        <v>109.0</v>
      </c>
      <c r="O82" s="135">
        <v>110.7</v>
      </c>
      <c r="P82" s="136">
        <v>112.4</v>
      </c>
      <c r="Q82" s="135">
        <v>114.1</v>
      </c>
      <c r="R82" s="135">
        <v>115.7</v>
      </c>
      <c r="S82" s="136">
        <v>117.4</v>
      </c>
      <c r="T82" s="135">
        <v>119.0</v>
      </c>
      <c r="U82" s="135">
        <v>120.6</v>
      </c>
      <c r="V82" s="2"/>
      <c r="W82" s="2"/>
      <c r="X82" s="2"/>
      <c r="Y82" s="2"/>
      <c r="Z82" s="2"/>
      <c r="AA82" s="2"/>
      <c r="AB82" s="2"/>
      <c r="AC82" s="2"/>
      <c r="AD82" s="2"/>
      <c r="AE82" s="2"/>
      <c r="AF82" s="2"/>
      <c r="AG82" s="2"/>
      <c r="AH82" s="2"/>
      <c r="AI82" s="2"/>
      <c r="AJ82" s="2"/>
      <c r="AK82" s="2"/>
      <c r="AL82" s="2"/>
      <c r="AM82" s="2"/>
      <c r="AN82" s="2"/>
      <c r="AO82" s="2"/>
      <c r="AP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sheetData>
  <conditionalFormatting sqref="B3:U42">
    <cfRule type="cellIs" dxfId="1" priority="1" operator="between">
      <formula>'Est 1RM'!$A$2*0.75</formula>
      <formula>'Est 1RM'!$A$2*0.8</formula>
    </cfRule>
  </conditionalFormatting>
  <conditionalFormatting sqref="B3:U42">
    <cfRule type="cellIs" dxfId="2" priority="2" operator="between">
      <formula>'Est 1RM'!$A$2*0.5</formula>
      <formula>'Est 1RM'!$A$2*0.55</formula>
    </cfRule>
  </conditionalFormatting>
  <conditionalFormatting sqref="B3:U42">
    <cfRule type="cellIs" dxfId="3" priority="3" operator="between">
      <formula>'Est 1RM'!$A$2*0.2</formula>
      <formula>'Est 1RM'!$A$2*0.25</formula>
    </cfRule>
  </conditionalFormatting>
  <conditionalFormatting sqref="B43:U82 W3:AP43">
    <cfRule type="cellIs" dxfId="4" priority="4" operator="between">
      <formula>'Est 1RM'!$A$2</formula>
      <formula>'Est 1RM'!$A$2*1.05</formula>
    </cfRule>
  </conditionalFormatting>
  <conditionalFormatting sqref="B43:U82 W3:AP43">
    <cfRule type="cellIs" dxfId="5" priority="5" operator="between">
      <formula>'Est 1RM'!$A$2*1.3</formula>
      <formula>'Est 1RM'!$A$2*1.25</formula>
    </cfRule>
  </conditionalFormatting>
  <conditionalFormatting sqref="B43:U82 W3:AP43">
    <cfRule type="cellIs" dxfId="1" priority="6" operator="between">
      <formula>'Est 1RM'!$A$2*0.75</formula>
      <formula>'Est 1RM'!$A$2*0.8</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8.13"/>
    <col customWidth="1" min="2" max="2" width="5.13"/>
    <col customWidth="1" min="3" max="19" width="6.13"/>
    <col customWidth="1" min="20" max="20" width="7.25"/>
    <col customWidth="1" min="21" max="42" width="6.13"/>
  </cols>
  <sheetData>
    <row r="1" ht="12.75" customHeight="1">
      <c r="A1" s="2"/>
      <c r="B1" s="139"/>
      <c r="C1" s="2"/>
      <c r="D1" s="2"/>
      <c r="E1" s="2"/>
      <c r="F1" s="134"/>
      <c r="G1" s="2"/>
      <c r="H1" s="2"/>
      <c r="I1" s="134"/>
      <c r="J1" s="2"/>
      <c r="K1" s="134"/>
      <c r="L1" s="2"/>
      <c r="M1" s="134"/>
      <c r="N1" s="2"/>
      <c r="O1" s="2"/>
      <c r="P1" s="134"/>
      <c r="Q1" s="2"/>
      <c r="R1" s="2"/>
      <c r="S1" s="134"/>
      <c r="T1" s="2"/>
      <c r="U1" s="2"/>
      <c r="V1" s="2"/>
      <c r="W1" s="2"/>
      <c r="X1" s="2"/>
      <c r="Y1" s="2"/>
      <c r="Z1" s="2"/>
      <c r="AA1" s="2"/>
      <c r="AB1" s="2"/>
      <c r="AC1" s="2"/>
      <c r="AD1" s="2"/>
      <c r="AE1" s="2"/>
      <c r="AF1" s="2"/>
      <c r="AG1" s="2"/>
      <c r="AH1" s="2"/>
      <c r="AI1" s="2"/>
      <c r="AJ1" s="2"/>
      <c r="AK1" s="2"/>
      <c r="AL1" s="2"/>
      <c r="AM1" s="2"/>
      <c r="AN1" s="2"/>
      <c r="AO1" s="2"/>
      <c r="AP1" s="2"/>
    </row>
    <row r="2" ht="14.25" customHeight="1">
      <c r="A2" s="134">
        <v>64.0</v>
      </c>
      <c r="B2" s="140"/>
      <c r="C2" s="135">
        <v>2.0</v>
      </c>
      <c r="D2" s="135">
        <v>3.0</v>
      </c>
      <c r="E2" s="135">
        <v>4.0</v>
      </c>
      <c r="F2" s="136">
        <v>5.0</v>
      </c>
      <c r="G2" s="135">
        <v>6.0</v>
      </c>
      <c r="H2" s="135">
        <v>7.0</v>
      </c>
      <c r="I2" s="136">
        <v>8.0</v>
      </c>
      <c r="J2" s="135">
        <v>9.0</v>
      </c>
      <c r="K2" s="136">
        <v>10.0</v>
      </c>
      <c r="L2" s="135">
        <v>11.0</v>
      </c>
      <c r="M2" s="136">
        <v>12.0</v>
      </c>
      <c r="N2" s="135">
        <v>13.0</v>
      </c>
      <c r="O2" s="135">
        <v>14.0</v>
      </c>
      <c r="P2" s="136">
        <v>15.0</v>
      </c>
      <c r="Q2" s="135">
        <v>16.0</v>
      </c>
      <c r="R2" s="135">
        <v>17.0</v>
      </c>
      <c r="S2" s="136">
        <v>18.0</v>
      </c>
      <c r="T2" s="135">
        <v>19.0</v>
      </c>
      <c r="U2" s="135">
        <v>20.0</v>
      </c>
      <c r="V2" s="2"/>
      <c r="W2" s="135"/>
      <c r="X2" s="135">
        <v>2.0</v>
      </c>
      <c r="Y2" s="135">
        <v>3.0</v>
      </c>
      <c r="Z2" s="135">
        <v>4.0</v>
      </c>
      <c r="AA2" s="135">
        <v>5.0</v>
      </c>
      <c r="AB2" s="135">
        <v>6.0</v>
      </c>
      <c r="AC2" s="135">
        <v>7.0</v>
      </c>
      <c r="AD2" s="135">
        <v>8.0</v>
      </c>
      <c r="AE2" s="135">
        <v>9.0</v>
      </c>
      <c r="AF2" s="135">
        <v>10.0</v>
      </c>
      <c r="AG2" s="135">
        <v>11.0</v>
      </c>
      <c r="AH2" s="135">
        <v>12.0</v>
      </c>
      <c r="AI2" s="135">
        <v>13.0</v>
      </c>
      <c r="AJ2" s="135">
        <v>14.0</v>
      </c>
      <c r="AK2" s="135">
        <v>15.0</v>
      </c>
      <c r="AL2" s="135">
        <v>16.0</v>
      </c>
      <c r="AM2" s="135">
        <v>17.0</v>
      </c>
      <c r="AN2" s="135">
        <v>18.0</v>
      </c>
      <c r="AO2" s="135">
        <v>19.0</v>
      </c>
      <c r="AP2" s="135">
        <v>20.0</v>
      </c>
    </row>
    <row r="3" ht="14.25" customHeight="1">
      <c r="A3" s="19" t="s">
        <v>240</v>
      </c>
      <c r="B3" s="140">
        <v>1.0</v>
      </c>
      <c r="C3" s="135">
        <f t="shared" ref="C3:J3" si="1">ROUND(AVERAGE($B3/(1.0278-0.0278*C$2),$B3*C$2^0.1),1)</f>
        <v>1.1</v>
      </c>
      <c r="D3" s="135">
        <f t="shared" si="1"/>
        <v>1.1</v>
      </c>
      <c r="E3" s="135">
        <f t="shared" si="1"/>
        <v>1.1</v>
      </c>
      <c r="F3" s="136">
        <f t="shared" si="1"/>
        <v>1.1</v>
      </c>
      <c r="G3" s="135">
        <f t="shared" si="1"/>
        <v>1.2</v>
      </c>
      <c r="H3" s="135">
        <f t="shared" si="1"/>
        <v>1.2</v>
      </c>
      <c r="I3" s="136">
        <f t="shared" si="1"/>
        <v>1.2</v>
      </c>
      <c r="J3" s="135">
        <f t="shared" si="1"/>
        <v>1.3</v>
      </c>
      <c r="K3" s="136">
        <f t="shared" ref="K3:U3" si="2">ROUND(AVERAGE($B3*(1+0.0333*K$2),$B3*K$2^0.1),1)</f>
        <v>1.3</v>
      </c>
      <c r="L3" s="135">
        <f t="shared" si="2"/>
        <v>1.3</v>
      </c>
      <c r="M3" s="136">
        <f t="shared" si="2"/>
        <v>1.3</v>
      </c>
      <c r="N3" s="135">
        <f t="shared" si="2"/>
        <v>1.4</v>
      </c>
      <c r="O3" s="135">
        <f t="shared" si="2"/>
        <v>1.4</v>
      </c>
      <c r="P3" s="136">
        <f t="shared" si="2"/>
        <v>1.4</v>
      </c>
      <c r="Q3" s="135">
        <f t="shared" si="2"/>
        <v>1.4</v>
      </c>
      <c r="R3" s="135">
        <f t="shared" si="2"/>
        <v>1.4</v>
      </c>
      <c r="S3" s="136">
        <f t="shared" si="2"/>
        <v>1.5</v>
      </c>
      <c r="T3" s="135">
        <f t="shared" si="2"/>
        <v>1.5</v>
      </c>
      <c r="U3" s="135">
        <f t="shared" si="2"/>
        <v>1.5</v>
      </c>
      <c r="V3" s="2"/>
      <c r="W3" s="136">
        <v>40.0</v>
      </c>
      <c r="X3" s="135">
        <f t="shared" ref="X3:AE3" si="3">ROUND(AVERAGE($W3/(1.0278-0.0278*X$2),$W3*X$2^0.1),1)</f>
        <v>42</v>
      </c>
      <c r="Y3" s="135">
        <f t="shared" si="3"/>
        <v>43.5</v>
      </c>
      <c r="Z3" s="135">
        <f t="shared" si="3"/>
        <v>44.8</v>
      </c>
      <c r="AA3" s="136">
        <f t="shared" si="3"/>
        <v>46</v>
      </c>
      <c r="AB3" s="135">
        <f t="shared" si="3"/>
        <v>47.2</v>
      </c>
      <c r="AC3" s="135">
        <f t="shared" si="3"/>
        <v>48.3</v>
      </c>
      <c r="AD3" s="136">
        <f t="shared" si="3"/>
        <v>49.5</v>
      </c>
      <c r="AE3" s="135">
        <f t="shared" si="3"/>
        <v>50.6</v>
      </c>
      <c r="AF3" s="136">
        <f t="shared" ref="AF3:AP3" si="4">ROUND(AVERAGE($W3*(1+0.0333*K$2),$W3*K$2^0.1),1)</f>
        <v>51.8</v>
      </c>
      <c r="AG3" s="135">
        <f t="shared" si="4"/>
        <v>52.7</v>
      </c>
      <c r="AH3" s="136">
        <f t="shared" si="4"/>
        <v>53.6</v>
      </c>
      <c r="AI3" s="135">
        <f t="shared" si="4"/>
        <v>54.5</v>
      </c>
      <c r="AJ3" s="135">
        <f t="shared" si="4"/>
        <v>55.4</v>
      </c>
      <c r="AK3" s="136">
        <f t="shared" si="4"/>
        <v>56.2</v>
      </c>
      <c r="AL3" s="135">
        <f t="shared" si="4"/>
        <v>57</v>
      </c>
      <c r="AM3" s="135">
        <f t="shared" si="4"/>
        <v>57.9</v>
      </c>
      <c r="AN3" s="136">
        <f t="shared" si="4"/>
        <v>58.7</v>
      </c>
      <c r="AO3" s="135">
        <f t="shared" si="4"/>
        <v>59.5</v>
      </c>
      <c r="AP3" s="135">
        <f t="shared" si="4"/>
        <v>60.3</v>
      </c>
    </row>
    <row r="4" ht="14.25" customHeight="1">
      <c r="A4" s="137" t="s">
        <v>241</v>
      </c>
      <c r="B4" s="140">
        <v>1.5</v>
      </c>
      <c r="C4" s="135">
        <f t="shared" ref="C4:J4" si="5">ROUND(AVERAGE($B4/(1.0278-0.0278*C$2),$B4*C$2^0.1),1)</f>
        <v>1.6</v>
      </c>
      <c r="D4" s="135">
        <f t="shared" si="5"/>
        <v>1.6</v>
      </c>
      <c r="E4" s="135">
        <f t="shared" si="5"/>
        <v>1.7</v>
      </c>
      <c r="F4" s="136">
        <f t="shared" si="5"/>
        <v>1.7</v>
      </c>
      <c r="G4" s="135">
        <f t="shared" si="5"/>
        <v>1.8</v>
      </c>
      <c r="H4" s="135">
        <f t="shared" si="5"/>
        <v>1.8</v>
      </c>
      <c r="I4" s="136">
        <f t="shared" si="5"/>
        <v>1.9</v>
      </c>
      <c r="J4" s="135">
        <f t="shared" si="5"/>
        <v>1.9</v>
      </c>
      <c r="K4" s="136">
        <f t="shared" ref="K4:U4" si="6">ROUND(AVERAGE($B4*(1+0.0333*K$2),$B4*K$2^0.1),1)</f>
        <v>1.9</v>
      </c>
      <c r="L4" s="135">
        <f t="shared" si="6"/>
        <v>2</v>
      </c>
      <c r="M4" s="136">
        <f t="shared" si="6"/>
        <v>2</v>
      </c>
      <c r="N4" s="135">
        <f t="shared" si="6"/>
        <v>2</v>
      </c>
      <c r="O4" s="135">
        <f t="shared" si="6"/>
        <v>2.1</v>
      </c>
      <c r="P4" s="136">
        <f t="shared" si="6"/>
        <v>2.1</v>
      </c>
      <c r="Q4" s="135">
        <f t="shared" si="6"/>
        <v>2.1</v>
      </c>
      <c r="R4" s="135">
        <f t="shared" si="6"/>
        <v>2.2</v>
      </c>
      <c r="S4" s="136">
        <f t="shared" si="6"/>
        <v>2.2</v>
      </c>
      <c r="T4" s="135">
        <f t="shared" si="6"/>
        <v>2.2</v>
      </c>
      <c r="U4" s="135">
        <f t="shared" si="6"/>
        <v>2.3</v>
      </c>
      <c r="V4" s="2"/>
      <c r="W4" s="136">
        <v>41.0</v>
      </c>
      <c r="X4" s="135">
        <f t="shared" ref="X4:AE4" si="7">ROUND(AVERAGE($W4/(1.0278-0.0278*X$2),$W4*X$2^0.1),1)</f>
        <v>43.1</v>
      </c>
      <c r="Y4" s="135">
        <f t="shared" si="7"/>
        <v>44.6</v>
      </c>
      <c r="Z4" s="135">
        <f t="shared" si="7"/>
        <v>45.9</v>
      </c>
      <c r="AA4" s="136">
        <f t="shared" si="7"/>
        <v>47.1</v>
      </c>
      <c r="AB4" s="135">
        <f t="shared" si="7"/>
        <v>48.3</v>
      </c>
      <c r="AC4" s="135">
        <f t="shared" si="7"/>
        <v>49.5</v>
      </c>
      <c r="AD4" s="136">
        <f t="shared" si="7"/>
        <v>50.7</v>
      </c>
      <c r="AE4" s="135">
        <f t="shared" si="7"/>
        <v>51.9</v>
      </c>
      <c r="AF4" s="136">
        <f t="shared" ref="AF4:AP4" si="8">ROUND(AVERAGE($W4*(1+0.0333*K$2),$W4*K$2^0.1),1)</f>
        <v>53.1</v>
      </c>
      <c r="AG4" s="135">
        <f t="shared" si="8"/>
        <v>54.1</v>
      </c>
      <c r="AH4" s="136">
        <f t="shared" si="8"/>
        <v>55</v>
      </c>
      <c r="AI4" s="135">
        <f t="shared" si="8"/>
        <v>55.9</v>
      </c>
      <c r="AJ4" s="135">
        <f t="shared" si="8"/>
        <v>56.7</v>
      </c>
      <c r="AK4" s="136">
        <f t="shared" si="8"/>
        <v>57.6</v>
      </c>
      <c r="AL4" s="135">
        <f t="shared" si="8"/>
        <v>58.5</v>
      </c>
      <c r="AM4" s="135">
        <f t="shared" si="8"/>
        <v>59.3</v>
      </c>
      <c r="AN4" s="136">
        <f t="shared" si="8"/>
        <v>60.2</v>
      </c>
      <c r="AO4" s="135">
        <f t="shared" si="8"/>
        <v>61</v>
      </c>
      <c r="AP4" s="135">
        <f t="shared" si="8"/>
        <v>61.8</v>
      </c>
    </row>
    <row r="5" ht="14.25" customHeight="1">
      <c r="A5" s="138" t="s">
        <v>242</v>
      </c>
      <c r="B5" s="140">
        <v>2.0</v>
      </c>
      <c r="C5" s="135">
        <f t="shared" ref="C5:J5" si="9">ROUND(AVERAGE($B5/(1.0278-0.0278*C$2),$B5*C$2^0.1),1)</f>
        <v>2.1</v>
      </c>
      <c r="D5" s="135">
        <f t="shared" si="9"/>
        <v>2.2</v>
      </c>
      <c r="E5" s="135">
        <f t="shared" si="9"/>
        <v>2.2</v>
      </c>
      <c r="F5" s="136">
        <f t="shared" si="9"/>
        <v>2.3</v>
      </c>
      <c r="G5" s="135">
        <f t="shared" si="9"/>
        <v>2.4</v>
      </c>
      <c r="H5" s="135">
        <f t="shared" si="9"/>
        <v>2.4</v>
      </c>
      <c r="I5" s="136">
        <f t="shared" si="9"/>
        <v>2.5</v>
      </c>
      <c r="J5" s="135">
        <f t="shared" si="9"/>
        <v>2.5</v>
      </c>
      <c r="K5" s="136">
        <f t="shared" ref="K5:U5" si="10">ROUND(AVERAGE($B5*(1+0.0333*K$2),$B5*K$2^0.1),1)</f>
        <v>2.6</v>
      </c>
      <c r="L5" s="135">
        <f t="shared" si="10"/>
        <v>2.6</v>
      </c>
      <c r="M5" s="136">
        <f t="shared" si="10"/>
        <v>2.7</v>
      </c>
      <c r="N5" s="135">
        <f t="shared" si="10"/>
        <v>2.7</v>
      </c>
      <c r="O5" s="135">
        <f t="shared" si="10"/>
        <v>2.8</v>
      </c>
      <c r="P5" s="136">
        <f t="shared" si="10"/>
        <v>2.8</v>
      </c>
      <c r="Q5" s="135">
        <f t="shared" si="10"/>
        <v>2.9</v>
      </c>
      <c r="R5" s="135">
        <f t="shared" si="10"/>
        <v>2.9</v>
      </c>
      <c r="S5" s="136">
        <f t="shared" si="10"/>
        <v>2.9</v>
      </c>
      <c r="T5" s="135">
        <f t="shared" si="10"/>
        <v>3</v>
      </c>
      <c r="U5" s="135">
        <f t="shared" si="10"/>
        <v>3</v>
      </c>
      <c r="V5" s="2"/>
      <c r="W5" s="136">
        <v>42.0</v>
      </c>
      <c r="X5" s="135">
        <f t="shared" ref="X5:AE5" si="11">ROUND(AVERAGE($W5/(1.0278-0.0278*X$2),$W5*X$2^0.1),1)</f>
        <v>44.1</v>
      </c>
      <c r="Y5" s="135">
        <f t="shared" si="11"/>
        <v>45.7</v>
      </c>
      <c r="Z5" s="135">
        <f t="shared" si="11"/>
        <v>47</v>
      </c>
      <c r="AA5" s="136">
        <f t="shared" si="11"/>
        <v>48.3</v>
      </c>
      <c r="AB5" s="135">
        <f t="shared" si="11"/>
        <v>49.5</v>
      </c>
      <c r="AC5" s="135">
        <f t="shared" si="11"/>
        <v>50.7</v>
      </c>
      <c r="AD5" s="136">
        <f t="shared" si="11"/>
        <v>51.9</v>
      </c>
      <c r="AE5" s="135">
        <f t="shared" si="11"/>
        <v>53.2</v>
      </c>
      <c r="AF5" s="136">
        <f t="shared" ref="AF5:AP5" si="12">ROUND(AVERAGE($W5*(1+0.0333*K$2),$W5*K$2^0.1),1)</f>
        <v>54.4</v>
      </c>
      <c r="AG5" s="135">
        <f t="shared" si="12"/>
        <v>55.4</v>
      </c>
      <c r="AH5" s="136">
        <f t="shared" si="12"/>
        <v>56.3</v>
      </c>
      <c r="AI5" s="135">
        <f t="shared" si="12"/>
        <v>57.2</v>
      </c>
      <c r="AJ5" s="135">
        <f t="shared" si="12"/>
        <v>58.1</v>
      </c>
      <c r="AK5" s="136">
        <f t="shared" si="12"/>
        <v>59</v>
      </c>
      <c r="AL5" s="135">
        <f t="shared" si="12"/>
        <v>59.9</v>
      </c>
      <c r="AM5" s="135">
        <f t="shared" si="12"/>
        <v>60.8</v>
      </c>
      <c r="AN5" s="136">
        <f t="shared" si="12"/>
        <v>61.6</v>
      </c>
      <c r="AO5" s="135">
        <f t="shared" si="12"/>
        <v>62.5</v>
      </c>
      <c r="AP5" s="135">
        <f t="shared" si="12"/>
        <v>63.3</v>
      </c>
    </row>
    <row r="6" ht="14.25" customHeight="1">
      <c r="A6" s="28" t="s">
        <v>243</v>
      </c>
      <c r="B6" s="140">
        <v>2.5</v>
      </c>
      <c r="C6" s="135">
        <f t="shared" ref="C6:J6" si="13">ROUND(AVERAGE($B6/(1.0278-0.0278*C$2),$B6*C$2^0.1),1)</f>
        <v>2.6</v>
      </c>
      <c r="D6" s="135">
        <f t="shared" si="13"/>
        <v>2.7</v>
      </c>
      <c r="E6" s="135">
        <f t="shared" si="13"/>
        <v>2.8</v>
      </c>
      <c r="F6" s="136">
        <f t="shared" si="13"/>
        <v>2.9</v>
      </c>
      <c r="G6" s="135">
        <f t="shared" si="13"/>
        <v>2.9</v>
      </c>
      <c r="H6" s="135">
        <f t="shared" si="13"/>
        <v>3</v>
      </c>
      <c r="I6" s="136">
        <f t="shared" si="13"/>
        <v>3.1</v>
      </c>
      <c r="J6" s="135">
        <f t="shared" si="13"/>
        <v>3.2</v>
      </c>
      <c r="K6" s="136">
        <f t="shared" ref="K6:U6" si="14">ROUND(AVERAGE($B6*(1+0.0333*K$2),$B6*K$2^0.1),1)</f>
        <v>3.2</v>
      </c>
      <c r="L6" s="135">
        <f t="shared" si="14"/>
        <v>3.3</v>
      </c>
      <c r="M6" s="136">
        <f t="shared" si="14"/>
        <v>3.4</v>
      </c>
      <c r="N6" s="135">
        <f t="shared" si="14"/>
        <v>3.4</v>
      </c>
      <c r="O6" s="135">
        <f t="shared" si="14"/>
        <v>3.5</v>
      </c>
      <c r="P6" s="136">
        <f t="shared" si="14"/>
        <v>3.5</v>
      </c>
      <c r="Q6" s="135">
        <f t="shared" si="14"/>
        <v>3.6</v>
      </c>
      <c r="R6" s="135">
        <f t="shared" si="14"/>
        <v>3.6</v>
      </c>
      <c r="S6" s="136">
        <f t="shared" si="14"/>
        <v>3.7</v>
      </c>
      <c r="T6" s="135">
        <f t="shared" si="14"/>
        <v>3.7</v>
      </c>
      <c r="U6" s="135">
        <f t="shared" si="14"/>
        <v>3.8</v>
      </c>
      <c r="V6" s="2"/>
      <c r="W6" s="136">
        <v>43.0</v>
      </c>
      <c r="X6" s="135">
        <f t="shared" ref="X6:AE6" si="15">ROUND(AVERAGE($W6/(1.0278-0.0278*X$2),$W6*X$2^0.1),1)</f>
        <v>45.2</v>
      </c>
      <c r="Y6" s="135">
        <f t="shared" si="15"/>
        <v>46.8</v>
      </c>
      <c r="Z6" s="135">
        <f t="shared" si="15"/>
        <v>48.2</v>
      </c>
      <c r="AA6" s="136">
        <f t="shared" si="15"/>
        <v>49.4</v>
      </c>
      <c r="AB6" s="135">
        <f t="shared" si="15"/>
        <v>50.7</v>
      </c>
      <c r="AC6" s="135">
        <f t="shared" si="15"/>
        <v>51.9</v>
      </c>
      <c r="AD6" s="136">
        <f t="shared" si="15"/>
        <v>53.2</v>
      </c>
      <c r="AE6" s="135">
        <f t="shared" si="15"/>
        <v>54.4</v>
      </c>
      <c r="AF6" s="136">
        <f t="shared" ref="AF6:AP6" si="16">ROUND(AVERAGE($W6*(1+0.0333*K$2),$W6*K$2^0.1),1)</f>
        <v>55.7</v>
      </c>
      <c r="AG6" s="135">
        <f t="shared" si="16"/>
        <v>56.7</v>
      </c>
      <c r="AH6" s="136">
        <f t="shared" si="16"/>
        <v>57.7</v>
      </c>
      <c r="AI6" s="135">
        <f t="shared" si="16"/>
        <v>58.6</v>
      </c>
      <c r="AJ6" s="135">
        <f t="shared" si="16"/>
        <v>59.5</v>
      </c>
      <c r="AK6" s="136">
        <f t="shared" si="16"/>
        <v>60.4</v>
      </c>
      <c r="AL6" s="135">
        <f t="shared" si="16"/>
        <v>61.3</v>
      </c>
      <c r="AM6" s="135">
        <f t="shared" si="16"/>
        <v>62.2</v>
      </c>
      <c r="AN6" s="136">
        <f t="shared" si="16"/>
        <v>63.1</v>
      </c>
      <c r="AO6" s="135">
        <f t="shared" si="16"/>
        <v>64</v>
      </c>
      <c r="AP6" s="135">
        <f t="shared" si="16"/>
        <v>64.8</v>
      </c>
    </row>
    <row r="7" ht="14.25" customHeight="1">
      <c r="A7" s="8" t="s">
        <v>244</v>
      </c>
      <c r="B7" s="140">
        <v>3.0</v>
      </c>
      <c r="C7" s="135">
        <f t="shared" ref="C7:J7" si="17">ROUND(AVERAGE($B7/(1.0278-0.0278*C$2),$B7*C$2^0.1),1)</f>
        <v>3.2</v>
      </c>
      <c r="D7" s="135">
        <f t="shared" si="17"/>
        <v>3.3</v>
      </c>
      <c r="E7" s="135">
        <f t="shared" si="17"/>
        <v>3.4</v>
      </c>
      <c r="F7" s="136">
        <f t="shared" si="17"/>
        <v>3.4</v>
      </c>
      <c r="G7" s="135">
        <f t="shared" si="17"/>
        <v>3.5</v>
      </c>
      <c r="H7" s="135">
        <f t="shared" si="17"/>
        <v>3.6</v>
      </c>
      <c r="I7" s="136">
        <f t="shared" si="17"/>
        <v>3.7</v>
      </c>
      <c r="J7" s="135">
        <f t="shared" si="17"/>
        <v>3.8</v>
      </c>
      <c r="K7" s="136">
        <f t="shared" ref="K7:U7" si="18">ROUND(AVERAGE($B7*(1+0.0333*K$2),$B7*K$2^0.1),1)</f>
        <v>3.9</v>
      </c>
      <c r="L7" s="135">
        <f t="shared" si="18"/>
        <v>4</v>
      </c>
      <c r="M7" s="136">
        <f t="shared" si="18"/>
        <v>4</v>
      </c>
      <c r="N7" s="135">
        <f t="shared" si="18"/>
        <v>4.1</v>
      </c>
      <c r="O7" s="135">
        <f t="shared" si="18"/>
        <v>4.2</v>
      </c>
      <c r="P7" s="136">
        <f t="shared" si="18"/>
        <v>4.2</v>
      </c>
      <c r="Q7" s="135">
        <f t="shared" si="18"/>
        <v>4.3</v>
      </c>
      <c r="R7" s="135">
        <f t="shared" si="18"/>
        <v>4.3</v>
      </c>
      <c r="S7" s="136">
        <f t="shared" si="18"/>
        <v>4.4</v>
      </c>
      <c r="T7" s="135">
        <f t="shared" si="18"/>
        <v>4.5</v>
      </c>
      <c r="U7" s="135">
        <f t="shared" si="18"/>
        <v>4.5</v>
      </c>
      <c r="V7" s="2"/>
      <c r="W7" s="136">
        <v>44.0</v>
      </c>
      <c r="X7" s="135">
        <f t="shared" ref="X7:AE7" si="19">ROUND(AVERAGE($W7/(1.0278-0.0278*X$2),$W7*X$2^0.1),1)</f>
        <v>46.2</v>
      </c>
      <c r="Y7" s="135">
        <f t="shared" si="19"/>
        <v>47.8</v>
      </c>
      <c r="Z7" s="135">
        <f t="shared" si="19"/>
        <v>49.3</v>
      </c>
      <c r="AA7" s="136">
        <f t="shared" si="19"/>
        <v>50.6</v>
      </c>
      <c r="AB7" s="135">
        <f t="shared" si="19"/>
        <v>51.9</v>
      </c>
      <c r="AC7" s="135">
        <f t="shared" si="19"/>
        <v>53.1</v>
      </c>
      <c r="AD7" s="136">
        <f t="shared" si="19"/>
        <v>54.4</v>
      </c>
      <c r="AE7" s="135">
        <f t="shared" si="19"/>
        <v>55.7</v>
      </c>
      <c r="AF7" s="136">
        <f t="shared" ref="AF7:AP7" si="20">ROUND(AVERAGE($W7*(1+0.0333*K$2),$W7*K$2^0.1),1)</f>
        <v>57</v>
      </c>
      <c r="AG7" s="135">
        <f t="shared" si="20"/>
        <v>58</v>
      </c>
      <c r="AH7" s="136">
        <f t="shared" si="20"/>
        <v>59</v>
      </c>
      <c r="AI7" s="135">
        <f t="shared" si="20"/>
        <v>60</v>
      </c>
      <c r="AJ7" s="135">
        <f t="shared" si="20"/>
        <v>60.9</v>
      </c>
      <c r="AK7" s="136">
        <f t="shared" si="20"/>
        <v>61.8</v>
      </c>
      <c r="AL7" s="135">
        <f t="shared" si="20"/>
        <v>62.8</v>
      </c>
      <c r="AM7" s="135">
        <f t="shared" si="20"/>
        <v>63.7</v>
      </c>
      <c r="AN7" s="136">
        <f t="shared" si="20"/>
        <v>64.6</v>
      </c>
      <c r="AO7" s="135">
        <f t="shared" si="20"/>
        <v>65.5</v>
      </c>
      <c r="AP7" s="135">
        <f t="shared" si="20"/>
        <v>66.3</v>
      </c>
    </row>
    <row r="8" ht="14.25" customHeight="1">
      <c r="A8" s="2"/>
      <c r="B8" s="140">
        <v>3.5</v>
      </c>
      <c r="C8" s="135">
        <f t="shared" ref="C8:J8" si="21">ROUND(AVERAGE($B8/(1.0278-0.0278*C$2),$B8*C$2^0.1),1)</f>
        <v>3.7</v>
      </c>
      <c r="D8" s="135">
        <f t="shared" si="21"/>
        <v>3.8</v>
      </c>
      <c r="E8" s="135">
        <f t="shared" si="21"/>
        <v>3.9</v>
      </c>
      <c r="F8" s="136">
        <f t="shared" si="21"/>
        <v>4</v>
      </c>
      <c r="G8" s="135">
        <f t="shared" si="21"/>
        <v>4.1</v>
      </c>
      <c r="H8" s="135">
        <f t="shared" si="21"/>
        <v>4.2</v>
      </c>
      <c r="I8" s="136">
        <f t="shared" si="21"/>
        <v>4.3</v>
      </c>
      <c r="J8" s="135">
        <f t="shared" si="21"/>
        <v>4.4</v>
      </c>
      <c r="K8" s="136">
        <f t="shared" ref="K8:U8" si="22">ROUND(AVERAGE($B8*(1+0.0333*K$2),$B8*K$2^0.1),1)</f>
        <v>4.5</v>
      </c>
      <c r="L8" s="135">
        <f t="shared" si="22"/>
        <v>4.6</v>
      </c>
      <c r="M8" s="136">
        <f t="shared" si="22"/>
        <v>4.7</v>
      </c>
      <c r="N8" s="135">
        <f t="shared" si="22"/>
        <v>4.8</v>
      </c>
      <c r="O8" s="135">
        <f t="shared" si="22"/>
        <v>4.8</v>
      </c>
      <c r="P8" s="136">
        <f t="shared" si="22"/>
        <v>4.9</v>
      </c>
      <c r="Q8" s="135">
        <f t="shared" si="22"/>
        <v>5</v>
      </c>
      <c r="R8" s="135">
        <f t="shared" si="22"/>
        <v>5.1</v>
      </c>
      <c r="S8" s="136">
        <f t="shared" si="22"/>
        <v>5.1</v>
      </c>
      <c r="T8" s="135">
        <f t="shared" si="22"/>
        <v>5.2</v>
      </c>
      <c r="U8" s="135">
        <f t="shared" si="22"/>
        <v>5.3</v>
      </c>
      <c r="V8" s="2"/>
      <c r="W8" s="136">
        <v>45.0</v>
      </c>
      <c r="X8" s="135">
        <f t="shared" ref="X8:AE8" si="23">ROUND(AVERAGE($W8/(1.0278-0.0278*X$2),$W8*X$2^0.1),1)</f>
        <v>47.3</v>
      </c>
      <c r="Y8" s="135">
        <f t="shared" si="23"/>
        <v>48.9</v>
      </c>
      <c r="Z8" s="135">
        <f t="shared" si="23"/>
        <v>50.4</v>
      </c>
      <c r="AA8" s="136">
        <f t="shared" si="23"/>
        <v>51.7</v>
      </c>
      <c r="AB8" s="135">
        <f t="shared" si="23"/>
        <v>53</v>
      </c>
      <c r="AC8" s="135">
        <f t="shared" si="23"/>
        <v>54.3</v>
      </c>
      <c r="AD8" s="136">
        <f t="shared" si="23"/>
        <v>55.6</v>
      </c>
      <c r="AE8" s="135">
        <f t="shared" si="23"/>
        <v>57</v>
      </c>
      <c r="AF8" s="136">
        <f t="shared" ref="AF8:AP8" si="24">ROUND(AVERAGE($W8*(1+0.0333*K$2),$W8*K$2^0.1),1)</f>
        <v>58.3</v>
      </c>
      <c r="AG8" s="135">
        <f t="shared" si="24"/>
        <v>59.3</v>
      </c>
      <c r="AH8" s="136">
        <f t="shared" si="24"/>
        <v>60.3</v>
      </c>
      <c r="AI8" s="135">
        <f t="shared" si="24"/>
        <v>61.3</v>
      </c>
      <c r="AJ8" s="135">
        <f t="shared" si="24"/>
        <v>62.3</v>
      </c>
      <c r="AK8" s="136">
        <f t="shared" si="24"/>
        <v>63.2</v>
      </c>
      <c r="AL8" s="135">
        <f t="shared" si="24"/>
        <v>64.2</v>
      </c>
      <c r="AM8" s="135">
        <f t="shared" si="24"/>
        <v>65.1</v>
      </c>
      <c r="AN8" s="136">
        <f t="shared" si="24"/>
        <v>66</v>
      </c>
      <c r="AO8" s="135">
        <f t="shared" si="24"/>
        <v>66.9</v>
      </c>
      <c r="AP8" s="135">
        <f t="shared" si="24"/>
        <v>67.8</v>
      </c>
    </row>
    <row r="9" ht="14.25" customHeight="1">
      <c r="A9" s="2"/>
      <c r="B9" s="140">
        <v>4.0</v>
      </c>
      <c r="C9" s="135">
        <f t="shared" ref="C9:J9" si="25">ROUND(AVERAGE($B9/(1.0278-0.0278*C$2),$B9*C$2^0.1),1)</f>
        <v>4.2</v>
      </c>
      <c r="D9" s="135">
        <f t="shared" si="25"/>
        <v>4.3</v>
      </c>
      <c r="E9" s="135">
        <f t="shared" si="25"/>
        <v>4.5</v>
      </c>
      <c r="F9" s="136">
        <f t="shared" si="25"/>
        <v>4.6</v>
      </c>
      <c r="G9" s="135">
        <f t="shared" si="25"/>
        <v>4.7</v>
      </c>
      <c r="H9" s="135">
        <f t="shared" si="25"/>
        <v>4.8</v>
      </c>
      <c r="I9" s="136">
        <f t="shared" si="25"/>
        <v>4.9</v>
      </c>
      <c r="J9" s="135">
        <f t="shared" si="25"/>
        <v>5.1</v>
      </c>
      <c r="K9" s="136">
        <f t="shared" ref="K9:U9" si="26">ROUND(AVERAGE($B9*(1+0.0333*K$2),$B9*K$2^0.1),1)</f>
        <v>5.2</v>
      </c>
      <c r="L9" s="135">
        <f t="shared" si="26"/>
        <v>5.3</v>
      </c>
      <c r="M9" s="136">
        <f t="shared" si="26"/>
        <v>5.4</v>
      </c>
      <c r="N9" s="135">
        <f t="shared" si="26"/>
        <v>5.5</v>
      </c>
      <c r="O9" s="135">
        <f t="shared" si="26"/>
        <v>5.5</v>
      </c>
      <c r="P9" s="136">
        <f t="shared" si="26"/>
        <v>5.6</v>
      </c>
      <c r="Q9" s="135">
        <f t="shared" si="26"/>
        <v>5.7</v>
      </c>
      <c r="R9" s="135">
        <f t="shared" si="26"/>
        <v>5.8</v>
      </c>
      <c r="S9" s="136">
        <f t="shared" si="26"/>
        <v>5.9</v>
      </c>
      <c r="T9" s="135">
        <f t="shared" si="26"/>
        <v>6</v>
      </c>
      <c r="U9" s="135">
        <f t="shared" si="26"/>
        <v>6</v>
      </c>
      <c r="V9" s="2"/>
      <c r="W9" s="136">
        <v>46.0</v>
      </c>
      <c r="X9" s="135">
        <f t="shared" ref="X9:AE9" si="27">ROUND(AVERAGE($W9/(1.0278-0.0278*X$2),$W9*X$2^0.1),1)</f>
        <v>48.3</v>
      </c>
      <c r="Y9" s="135">
        <f t="shared" si="27"/>
        <v>50</v>
      </c>
      <c r="Z9" s="135">
        <f t="shared" si="27"/>
        <v>51.5</v>
      </c>
      <c r="AA9" s="136">
        <f t="shared" si="27"/>
        <v>52.9</v>
      </c>
      <c r="AB9" s="135">
        <f t="shared" si="27"/>
        <v>54.2</v>
      </c>
      <c r="AC9" s="135">
        <f t="shared" si="27"/>
        <v>55.5</v>
      </c>
      <c r="AD9" s="136">
        <f t="shared" si="27"/>
        <v>56.9</v>
      </c>
      <c r="AE9" s="135">
        <f t="shared" si="27"/>
        <v>58.2</v>
      </c>
      <c r="AF9" s="136">
        <f t="shared" ref="AF9:AP9" si="28">ROUND(AVERAGE($W9*(1+0.0333*K$2),$W9*K$2^0.1),1)</f>
        <v>59.6</v>
      </c>
      <c r="AG9" s="135">
        <f t="shared" si="28"/>
        <v>60.7</v>
      </c>
      <c r="AH9" s="136">
        <f t="shared" si="28"/>
        <v>61.7</v>
      </c>
      <c r="AI9" s="135">
        <f t="shared" si="28"/>
        <v>62.7</v>
      </c>
      <c r="AJ9" s="135">
        <f t="shared" si="28"/>
        <v>63.7</v>
      </c>
      <c r="AK9" s="136">
        <f t="shared" si="28"/>
        <v>64.6</v>
      </c>
      <c r="AL9" s="135">
        <f t="shared" si="28"/>
        <v>65.6</v>
      </c>
      <c r="AM9" s="135">
        <f t="shared" si="28"/>
        <v>66.6</v>
      </c>
      <c r="AN9" s="136">
        <f t="shared" si="28"/>
        <v>67.5</v>
      </c>
      <c r="AO9" s="135">
        <f t="shared" si="28"/>
        <v>68.4</v>
      </c>
      <c r="AP9" s="135">
        <f t="shared" si="28"/>
        <v>69.4</v>
      </c>
    </row>
    <row r="10" ht="14.25" customHeight="1">
      <c r="A10" s="2"/>
      <c r="B10" s="140">
        <v>4.5</v>
      </c>
      <c r="C10" s="135">
        <f t="shared" ref="C10:J10" si="29">ROUND(AVERAGE($B10/(1.0278-0.0278*C$2),$B10*C$2^0.1),1)</f>
        <v>4.7</v>
      </c>
      <c r="D10" s="135">
        <f t="shared" si="29"/>
        <v>4.9</v>
      </c>
      <c r="E10" s="135">
        <f t="shared" si="29"/>
        <v>5</v>
      </c>
      <c r="F10" s="136">
        <f t="shared" si="29"/>
        <v>5.2</v>
      </c>
      <c r="G10" s="135">
        <f t="shared" si="29"/>
        <v>5.3</v>
      </c>
      <c r="H10" s="135">
        <f t="shared" si="29"/>
        <v>5.4</v>
      </c>
      <c r="I10" s="136">
        <f t="shared" si="29"/>
        <v>5.6</v>
      </c>
      <c r="J10" s="135">
        <f t="shared" si="29"/>
        <v>5.7</v>
      </c>
      <c r="K10" s="136">
        <f t="shared" ref="K10:U10" si="30">ROUND(AVERAGE($B10*(1+0.0333*K$2),$B10*K$2^0.1),1)</f>
        <v>5.8</v>
      </c>
      <c r="L10" s="135">
        <f t="shared" si="30"/>
        <v>5.9</v>
      </c>
      <c r="M10" s="136">
        <f t="shared" si="30"/>
        <v>6</v>
      </c>
      <c r="N10" s="135">
        <f t="shared" si="30"/>
        <v>6.1</v>
      </c>
      <c r="O10" s="135">
        <f t="shared" si="30"/>
        <v>6.2</v>
      </c>
      <c r="P10" s="136">
        <f t="shared" si="30"/>
        <v>6.3</v>
      </c>
      <c r="Q10" s="135">
        <f t="shared" si="30"/>
        <v>6.4</v>
      </c>
      <c r="R10" s="135">
        <f t="shared" si="30"/>
        <v>6.5</v>
      </c>
      <c r="S10" s="136">
        <f t="shared" si="30"/>
        <v>6.6</v>
      </c>
      <c r="T10" s="135">
        <f t="shared" si="30"/>
        <v>6.7</v>
      </c>
      <c r="U10" s="135">
        <f t="shared" si="30"/>
        <v>6.8</v>
      </c>
      <c r="V10" s="2"/>
      <c r="W10" s="136">
        <v>47.0</v>
      </c>
      <c r="X10" s="135">
        <f t="shared" ref="X10:AE10" si="31">ROUND(AVERAGE($W10/(1.0278-0.0278*X$2),$W10*X$2^0.1),1)</f>
        <v>49.4</v>
      </c>
      <c r="Y10" s="135">
        <f t="shared" si="31"/>
        <v>51.1</v>
      </c>
      <c r="Z10" s="135">
        <f t="shared" si="31"/>
        <v>52.6</v>
      </c>
      <c r="AA10" s="136">
        <f t="shared" si="31"/>
        <v>54</v>
      </c>
      <c r="AB10" s="135">
        <f t="shared" si="31"/>
        <v>55.4</v>
      </c>
      <c r="AC10" s="135">
        <f t="shared" si="31"/>
        <v>56.8</v>
      </c>
      <c r="AD10" s="136">
        <f t="shared" si="31"/>
        <v>58.1</v>
      </c>
      <c r="AE10" s="135">
        <f t="shared" si="31"/>
        <v>59.5</v>
      </c>
      <c r="AF10" s="136">
        <f t="shared" ref="AF10:AP10" si="32">ROUND(AVERAGE($W10*(1+0.0333*K$2),$W10*K$2^0.1),1)</f>
        <v>60.9</v>
      </c>
      <c r="AG10" s="135">
        <f t="shared" si="32"/>
        <v>62</v>
      </c>
      <c r="AH10" s="136">
        <f t="shared" si="32"/>
        <v>63</v>
      </c>
      <c r="AI10" s="135">
        <f t="shared" si="32"/>
        <v>64</v>
      </c>
      <c r="AJ10" s="135">
        <f t="shared" si="32"/>
        <v>65.1</v>
      </c>
      <c r="AK10" s="136">
        <f t="shared" si="32"/>
        <v>66</v>
      </c>
      <c r="AL10" s="135">
        <f t="shared" si="32"/>
        <v>67</v>
      </c>
      <c r="AM10" s="135">
        <f t="shared" si="32"/>
        <v>68</v>
      </c>
      <c r="AN10" s="136">
        <f t="shared" si="32"/>
        <v>69</v>
      </c>
      <c r="AO10" s="135">
        <f t="shared" si="32"/>
        <v>69.9</v>
      </c>
      <c r="AP10" s="135">
        <f t="shared" si="32"/>
        <v>70.9</v>
      </c>
    </row>
    <row r="11" ht="14.25" customHeight="1">
      <c r="A11" s="2"/>
      <c r="B11" s="140">
        <v>5.0</v>
      </c>
      <c r="C11" s="135">
        <f t="shared" ref="C11:J11" si="33">ROUND(AVERAGE($B11/(1.0278-0.0278*C$2),$B11*C$2^0.1),1)</f>
        <v>5.3</v>
      </c>
      <c r="D11" s="135">
        <f t="shared" si="33"/>
        <v>5.4</v>
      </c>
      <c r="E11" s="135">
        <f t="shared" si="33"/>
        <v>5.6</v>
      </c>
      <c r="F11" s="136">
        <f t="shared" si="33"/>
        <v>5.7</v>
      </c>
      <c r="G11" s="135">
        <f t="shared" si="33"/>
        <v>5.9</v>
      </c>
      <c r="H11" s="135">
        <f t="shared" si="33"/>
        <v>6</v>
      </c>
      <c r="I11" s="136">
        <f t="shared" si="33"/>
        <v>6.2</v>
      </c>
      <c r="J11" s="135">
        <f t="shared" si="33"/>
        <v>6.3</v>
      </c>
      <c r="K11" s="136">
        <f t="shared" ref="K11:U11" si="34">ROUND(AVERAGE($B11*(1+0.0333*K$2),$B11*K$2^0.1),1)</f>
        <v>6.5</v>
      </c>
      <c r="L11" s="135">
        <f t="shared" si="34"/>
        <v>6.6</v>
      </c>
      <c r="M11" s="136">
        <f t="shared" si="34"/>
        <v>6.7</v>
      </c>
      <c r="N11" s="135">
        <f t="shared" si="34"/>
        <v>6.8</v>
      </c>
      <c r="O11" s="135">
        <f t="shared" si="34"/>
        <v>6.9</v>
      </c>
      <c r="P11" s="136">
        <f t="shared" si="34"/>
        <v>7</v>
      </c>
      <c r="Q11" s="135">
        <f t="shared" si="34"/>
        <v>7.1</v>
      </c>
      <c r="R11" s="135">
        <f t="shared" si="34"/>
        <v>7.2</v>
      </c>
      <c r="S11" s="136">
        <f t="shared" si="34"/>
        <v>7.3</v>
      </c>
      <c r="T11" s="135">
        <f t="shared" si="34"/>
        <v>7.4</v>
      </c>
      <c r="U11" s="135">
        <f t="shared" si="34"/>
        <v>7.5</v>
      </c>
      <c r="V11" s="2"/>
      <c r="W11" s="136">
        <v>48.0</v>
      </c>
      <c r="X11" s="135">
        <f t="shared" ref="X11:AE11" si="35">ROUND(AVERAGE($W11/(1.0278-0.0278*X$2),$W11*X$2^0.1),1)</f>
        <v>50.4</v>
      </c>
      <c r="Y11" s="135">
        <f t="shared" si="35"/>
        <v>52.2</v>
      </c>
      <c r="Z11" s="135">
        <f t="shared" si="35"/>
        <v>53.8</v>
      </c>
      <c r="AA11" s="136">
        <f t="shared" si="35"/>
        <v>55.2</v>
      </c>
      <c r="AB11" s="135">
        <f t="shared" si="35"/>
        <v>56.6</v>
      </c>
      <c r="AC11" s="135">
        <f t="shared" si="35"/>
        <v>58</v>
      </c>
      <c r="AD11" s="136">
        <f t="shared" si="35"/>
        <v>59.3</v>
      </c>
      <c r="AE11" s="135">
        <f t="shared" si="35"/>
        <v>60.8</v>
      </c>
      <c r="AF11" s="136">
        <f t="shared" ref="AF11:AP11" si="36">ROUND(AVERAGE($W11*(1+0.0333*K$2),$W11*K$2^0.1),1)</f>
        <v>62.2</v>
      </c>
      <c r="AG11" s="135">
        <f t="shared" si="36"/>
        <v>63.3</v>
      </c>
      <c r="AH11" s="136">
        <f t="shared" si="36"/>
        <v>64.4</v>
      </c>
      <c r="AI11" s="135">
        <f t="shared" si="36"/>
        <v>65.4</v>
      </c>
      <c r="AJ11" s="135">
        <f t="shared" si="36"/>
        <v>66.4</v>
      </c>
      <c r="AK11" s="136">
        <f t="shared" si="36"/>
        <v>67.5</v>
      </c>
      <c r="AL11" s="135">
        <f t="shared" si="36"/>
        <v>68.5</v>
      </c>
      <c r="AM11" s="135">
        <f t="shared" si="36"/>
        <v>69.4</v>
      </c>
      <c r="AN11" s="136">
        <f t="shared" si="36"/>
        <v>70.4</v>
      </c>
      <c r="AO11" s="135">
        <f t="shared" si="36"/>
        <v>71.4</v>
      </c>
      <c r="AP11" s="135">
        <f t="shared" si="36"/>
        <v>72.4</v>
      </c>
    </row>
    <row r="12" ht="14.25" customHeight="1">
      <c r="A12" s="2"/>
      <c r="B12" s="140">
        <v>5.5</v>
      </c>
      <c r="C12" s="135">
        <f t="shared" ref="C12:J12" si="37">ROUND(AVERAGE($B12/(1.0278-0.0278*C$2),$B12*C$2^0.1),1)</f>
        <v>5.8</v>
      </c>
      <c r="D12" s="135">
        <f t="shared" si="37"/>
        <v>6</v>
      </c>
      <c r="E12" s="135">
        <f t="shared" si="37"/>
        <v>6.2</v>
      </c>
      <c r="F12" s="136">
        <f t="shared" si="37"/>
        <v>6.3</v>
      </c>
      <c r="G12" s="135">
        <f t="shared" si="37"/>
        <v>6.5</v>
      </c>
      <c r="H12" s="135">
        <f t="shared" si="37"/>
        <v>6.6</v>
      </c>
      <c r="I12" s="136">
        <f t="shared" si="37"/>
        <v>6.8</v>
      </c>
      <c r="J12" s="135">
        <f t="shared" si="37"/>
        <v>7</v>
      </c>
      <c r="K12" s="136">
        <f t="shared" ref="K12:U12" si="38">ROUND(AVERAGE($B12*(1+0.0333*K$2),$B12*K$2^0.1),1)</f>
        <v>7.1</v>
      </c>
      <c r="L12" s="135">
        <f t="shared" si="38"/>
        <v>7.3</v>
      </c>
      <c r="M12" s="136">
        <f t="shared" si="38"/>
        <v>7.4</v>
      </c>
      <c r="N12" s="135">
        <f t="shared" si="38"/>
        <v>7.5</v>
      </c>
      <c r="O12" s="135">
        <f t="shared" si="38"/>
        <v>7.6</v>
      </c>
      <c r="P12" s="136">
        <f t="shared" si="38"/>
        <v>7.7</v>
      </c>
      <c r="Q12" s="135">
        <f t="shared" si="38"/>
        <v>7.8</v>
      </c>
      <c r="R12" s="135">
        <f t="shared" si="38"/>
        <v>8</v>
      </c>
      <c r="S12" s="136">
        <f t="shared" si="38"/>
        <v>8.1</v>
      </c>
      <c r="T12" s="135">
        <f t="shared" si="38"/>
        <v>8.2</v>
      </c>
      <c r="U12" s="135">
        <f t="shared" si="38"/>
        <v>8.3</v>
      </c>
      <c r="V12" s="2"/>
      <c r="W12" s="136">
        <v>49.0</v>
      </c>
      <c r="X12" s="135">
        <f t="shared" ref="X12:AE12" si="39">ROUND(AVERAGE($W12/(1.0278-0.0278*X$2),$W12*X$2^0.1),1)</f>
        <v>51.5</v>
      </c>
      <c r="Y12" s="135">
        <f t="shared" si="39"/>
        <v>53.3</v>
      </c>
      <c r="Z12" s="135">
        <f t="shared" si="39"/>
        <v>54.9</v>
      </c>
      <c r="AA12" s="136">
        <f t="shared" si="39"/>
        <v>56.3</v>
      </c>
      <c r="AB12" s="135">
        <f t="shared" si="39"/>
        <v>57.8</v>
      </c>
      <c r="AC12" s="135">
        <f t="shared" si="39"/>
        <v>59.2</v>
      </c>
      <c r="AD12" s="136">
        <f t="shared" si="39"/>
        <v>60.6</v>
      </c>
      <c r="AE12" s="135">
        <f t="shared" si="39"/>
        <v>62</v>
      </c>
      <c r="AF12" s="136">
        <f t="shared" ref="AF12:AP12" si="40">ROUND(AVERAGE($W12*(1+0.0333*K$2),$W12*K$2^0.1),1)</f>
        <v>63.5</v>
      </c>
      <c r="AG12" s="135">
        <f t="shared" si="40"/>
        <v>64.6</v>
      </c>
      <c r="AH12" s="136">
        <f t="shared" si="40"/>
        <v>65.7</v>
      </c>
      <c r="AI12" s="135">
        <f t="shared" si="40"/>
        <v>66.8</v>
      </c>
      <c r="AJ12" s="135">
        <f t="shared" si="40"/>
        <v>67.8</v>
      </c>
      <c r="AK12" s="136">
        <f t="shared" si="40"/>
        <v>68.9</v>
      </c>
      <c r="AL12" s="135">
        <f t="shared" si="40"/>
        <v>69.9</v>
      </c>
      <c r="AM12" s="135">
        <f t="shared" si="40"/>
        <v>70.9</v>
      </c>
      <c r="AN12" s="136">
        <f t="shared" si="40"/>
        <v>71.9</v>
      </c>
      <c r="AO12" s="135">
        <f t="shared" si="40"/>
        <v>72.9</v>
      </c>
      <c r="AP12" s="135">
        <f t="shared" si="40"/>
        <v>73.9</v>
      </c>
    </row>
    <row r="13" ht="14.25" customHeight="1">
      <c r="A13" s="2"/>
      <c r="B13" s="140">
        <v>6.0</v>
      </c>
      <c r="C13" s="135">
        <f t="shared" ref="C13:J13" si="41">ROUND(AVERAGE($B13/(1.0278-0.0278*C$2),$B13*C$2^0.1),1)</f>
        <v>6.3</v>
      </c>
      <c r="D13" s="135">
        <f t="shared" si="41"/>
        <v>6.5</v>
      </c>
      <c r="E13" s="135">
        <f t="shared" si="41"/>
        <v>6.7</v>
      </c>
      <c r="F13" s="136">
        <f t="shared" si="41"/>
        <v>6.9</v>
      </c>
      <c r="G13" s="135">
        <f t="shared" si="41"/>
        <v>7.1</v>
      </c>
      <c r="H13" s="135">
        <f t="shared" si="41"/>
        <v>7.2</v>
      </c>
      <c r="I13" s="136">
        <f t="shared" si="41"/>
        <v>7.4</v>
      </c>
      <c r="J13" s="135">
        <f t="shared" si="41"/>
        <v>7.6</v>
      </c>
      <c r="K13" s="136">
        <f t="shared" ref="K13:U13" si="42">ROUND(AVERAGE($B13*(1+0.0333*K$2),$B13*K$2^0.1),1)</f>
        <v>7.8</v>
      </c>
      <c r="L13" s="135">
        <f t="shared" si="42"/>
        <v>7.9</v>
      </c>
      <c r="M13" s="136">
        <f t="shared" si="42"/>
        <v>8</v>
      </c>
      <c r="N13" s="135">
        <f t="shared" si="42"/>
        <v>8.2</v>
      </c>
      <c r="O13" s="135">
        <f t="shared" si="42"/>
        <v>8.3</v>
      </c>
      <c r="P13" s="136">
        <f t="shared" si="42"/>
        <v>8.4</v>
      </c>
      <c r="Q13" s="135">
        <f t="shared" si="42"/>
        <v>8.6</v>
      </c>
      <c r="R13" s="135">
        <f t="shared" si="42"/>
        <v>8.7</v>
      </c>
      <c r="S13" s="136">
        <f t="shared" si="42"/>
        <v>8.8</v>
      </c>
      <c r="T13" s="135">
        <f t="shared" si="42"/>
        <v>8.9</v>
      </c>
      <c r="U13" s="135">
        <f t="shared" si="42"/>
        <v>9</v>
      </c>
      <c r="V13" s="2"/>
      <c r="W13" s="136">
        <v>50.0</v>
      </c>
      <c r="X13" s="135">
        <f t="shared" ref="X13:AE13" si="43">ROUND(AVERAGE($W13/(1.0278-0.0278*X$2),$W13*X$2^0.1),1)</f>
        <v>52.5</v>
      </c>
      <c r="Y13" s="135">
        <f t="shared" si="43"/>
        <v>54.4</v>
      </c>
      <c r="Z13" s="135">
        <f t="shared" si="43"/>
        <v>56</v>
      </c>
      <c r="AA13" s="136">
        <f t="shared" si="43"/>
        <v>57.5</v>
      </c>
      <c r="AB13" s="135">
        <f t="shared" si="43"/>
        <v>58.9</v>
      </c>
      <c r="AC13" s="135">
        <f t="shared" si="43"/>
        <v>60.4</v>
      </c>
      <c r="AD13" s="136">
        <f t="shared" si="43"/>
        <v>61.8</v>
      </c>
      <c r="AE13" s="135">
        <f t="shared" si="43"/>
        <v>63.3</v>
      </c>
      <c r="AF13" s="136">
        <f t="shared" ref="AF13:AP13" si="44">ROUND(AVERAGE($W13*(1+0.0333*K$2),$W13*K$2^0.1),1)</f>
        <v>64.8</v>
      </c>
      <c r="AG13" s="135">
        <f t="shared" si="44"/>
        <v>65.9</v>
      </c>
      <c r="AH13" s="136">
        <f t="shared" si="44"/>
        <v>67</v>
      </c>
      <c r="AI13" s="135">
        <f t="shared" si="44"/>
        <v>68.1</v>
      </c>
      <c r="AJ13" s="135">
        <f t="shared" si="44"/>
        <v>69.2</v>
      </c>
      <c r="AK13" s="136">
        <f t="shared" si="44"/>
        <v>70.3</v>
      </c>
      <c r="AL13" s="135">
        <f t="shared" si="44"/>
        <v>71.3</v>
      </c>
      <c r="AM13" s="135">
        <f t="shared" si="44"/>
        <v>72.3</v>
      </c>
      <c r="AN13" s="136">
        <f t="shared" si="44"/>
        <v>73.4</v>
      </c>
      <c r="AO13" s="135">
        <f t="shared" si="44"/>
        <v>74.4</v>
      </c>
      <c r="AP13" s="135">
        <f t="shared" si="44"/>
        <v>75.4</v>
      </c>
    </row>
    <row r="14" ht="14.25" customHeight="1">
      <c r="A14" s="2"/>
      <c r="B14" s="140">
        <v>6.5</v>
      </c>
      <c r="C14" s="135">
        <f t="shared" ref="C14:J14" si="45">ROUND(AVERAGE($B14/(1.0278-0.0278*C$2),$B14*C$2^0.1),1)</f>
        <v>6.8</v>
      </c>
      <c r="D14" s="135">
        <f t="shared" si="45"/>
        <v>7.1</v>
      </c>
      <c r="E14" s="135">
        <f t="shared" si="45"/>
        <v>7.3</v>
      </c>
      <c r="F14" s="136">
        <f t="shared" si="45"/>
        <v>7.5</v>
      </c>
      <c r="G14" s="135">
        <f t="shared" si="45"/>
        <v>7.7</v>
      </c>
      <c r="H14" s="135">
        <f t="shared" si="45"/>
        <v>7.8</v>
      </c>
      <c r="I14" s="136">
        <f t="shared" si="45"/>
        <v>8</v>
      </c>
      <c r="J14" s="135">
        <f t="shared" si="45"/>
        <v>8.2</v>
      </c>
      <c r="K14" s="136">
        <f t="shared" ref="K14:U14" si="46">ROUND(AVERAGE($B14*(1+0.0333*K$2),$B14*K$2^0.1),1)</f>
        <v>8.4</v>
      </c>
      <c r="L14" s="135">
        <f t="shared" si="46"/>
        <v>8.6</v>
      </c>
      <c r="M14" s="136">
        <f t="shared" si="46"/>
        <v>8.7</v>
      </c>
      <c r="N14" s="135">
        <f t="shared" si="46"/>
        <v>8.9</v>
      </c>
      <c r="O14" s="135">
        <f t="shared" si="46"/>
        <v>9</v>
      </c>
      <c r="P14" s="136">
        <f t="shared" si="46"/>
        <v>9.1</v>
      </c>
      <c r="Q14" s="135">
        <f t="shared" si="46"/>
        <v>9.3</v>
      </c>
      <c r="R14" s="135">
        <f t="shared" si="46"/>
        <v>9.4</v>
      </c>
      <c r="S14" s="136">
        <f t="shared" si="46"/>
        <v>9.5</v>
      </c>
      <c r="T14" s="135">
        <f t="shared" si="46"/>
        <v>9.7</v>
      </c>
      <c r="U14" s="135">
        <f t="shared" si="46"/>
        <v>9.8</v>
      </c>
      <c r="V14" s="2"/>
      <c r="W14" s="136">
        <v>51.0</v>
      </c>
      <c r="X14" s="135">
        <f t="shared" ref="X14:AE14" si="47">ROUND(AVERAGE($W14/(1.0278-0.0278*X$2),$W14*X$2^0.1),1)</f>
        <v>53.6</v>
      </c>
      <c r="Y14" s="135">
        <f t="shared" si="47"/>
        <v>55.5</v>
      </c>
      <c r="Z14" s="135">
        <f t="shared" si="47"/>
        <v>57.1</v>
      </c>
      <c r="AA14" s="136">
        <f t="shared" si="47"/>
        <v>58.6</v>
      </c>
      <c r="AB14" s="135">
        <f t="shared" si="47"/>
        <v>60.1</v>
      </c>
      <c r="AC14" s="135">
        <f t="shared" si="47"/>
        <v>61.6</v>
      </c>
      <c r="AD14" s="136">
        <f t="shared" si="47"/>
        <v>63.1</v>
      </c>
      <c r="AE14" s="135">
        <f t="shared" si="47"/>
        <v>64.6</v>
      </c>
      <c r="AF14" s="136">
        <f t="shared" ref="AF14:AP14" si="48">ROUND(AVERAGE($W14*(1+0.0333*K$2),$W14*K$2^0.1),1)</f>
        <v>66.1</v>
      </c>
      <c r="AG14" s="135">
        <f t="shared" si="48"/>
        <v>67.3</v>
      </c>
      <c r="AH14" s="136">
        <f t="shared" si="48"/>
        <v>68.4</v>
      </c>
      <c r="AI14" s="135">
        <f t="shared" si="48"/>
        <v>69.5</v>
      </c>
      <c r="AJ14" s="135">
        <f t="shared" si="48"/>
        <v>70.6</v>
      </c>
      <c r="AK14" s="136">
        <f t="shared" si="48"/>
        <v>71.7</v>
      </c>
      <c r="AL14" s="135">
        <f t="shared" si="48"/>
        <v>72.7</v>
      </c>
      <c r="AM14" s="135">
        <f t="shared" si="48"/>
        <v>73.8</v>
      </c>
      <c r="AN14" s="136">
        <f t="shared" si="48"/>
        <v>74.8</v>
      </c>
      <c r="AO14" s="135">
        <f t="shared" si="48"/>
        <v>75.9</v>
      </c>
      <c r="AP14" s="135">
        <f t="shared" si="48"/>
        <v>76.9</v>
      </c>
    </row>
    <row r="15" ht="14.25" customHeight="1">
      <c r="A15" s="2"/>
      <c r="B15" s="140">
        <v>7.0</v>
      </c>
      <c r="C15" s="135">
        <f t="shared" ref="C15:J15" si="49">ROUND(AVERAGE($B15/(1.0278-0.0278*C$2),$B15*C$2^0.1),1)</f>
        <v>7.4</v>
      </c>
      <c r="D15" s="135">
        <f t="shared" si="49"/>
        <v>7.6</v>
      </c>
      <c r="E15" s="135">
        <f t="shared" si="49"/>
        <v>7.8</v>
      </c>
      <c r="F15" s="136">
        <f t="shared" si="49"/>
        <v>8</v>
      </c>
      <c r="G15" s="135">
        <f t="shared" si="49"/>
        <v>8.3</v>
      </c>
      <c r="H15" s="135">
        <f t="shared" si="49"/>
        <v>8.5</v>
      </c>
      <c r="I15" s="136">
        <f t="shared" si="49"/>
        <v>8.7</v>
      </c>
      <c r="J15" s="135">
        <f t="shared" si="49"/>
        <v>8.9</v>
      </c>
      <c r="K15" s="136">
        <f t="shared" ref="K15:U15" si="50">ROUND(AVERAGE($B15*(1+0.0333*K$2),$B15*K$2^0.1),1)</f>
        <v>9.1</v>
      </c>
      <c r="L15" s="135">
        <f t="shared" si="50"/>
        <v>9.2</v>
      </c>
      <c r="M15" s="136">
        <f t="shared" si="50"/>
        <v>9.4</v>
      </c>
      <c r="N15" s="135">
        <f t="shared" si="50"/>
        <v>9.5</v>
      </c>
      <c r="O15" s="135">
        <f t="shared" si="50"/>
        <v>9.7</v>
      </c>
      <c r="P15" s="136">
        <f t="shared" si="50"/>
        <v>9.8</v>
      </c>
      <c r="Q15" s="135">
        <f t="shared" si="50"/>
        <v>10</v>
      </c>
      <c r="R15" s="135">
        <f t="shared" si="50"/>
        <v>10.1</v>
      </c>
      <c r="S15" s="136">
        <f t="shared" si="50"/>
        <v>10.3</v>
      </c>
      <c r="T15" s="135">
        <f t="shared" si="50"/>
        <v>10.4</v>
      </c>
      <c r="U15" s="135">
        <f t="shared" si="50"/>
        <v>10.6</v>
      </c>
      <c r="V15" s="2"/>
      <c r="W15" s="136">
        <v>52.0</v>
      </c>
      <c r="X15" s="135">
        <f t="shared" ref="X15:AE15" si="51">ROUND(AVERAGE($W15/(1.0278-0.0278*X$2),$W15*X$2^0.1),1)</f>
        <v>54.6</v>
      </c>
      <c r="Y15" s="135">
        <f t="shared" si="51"/>
        <v>56.5</v>
      </c>
      <c r="Z15" s="135">
        <f t="shared" si="51"/>
        <v>58.2</v>
      </c>
      <c r="AA15" s="136">
        <f t="shared" si="51"/>
        <v>59.8</v>
      </c>
      <c r="AB15" s="135">
        <f t="shared" si="51"/>
        <v>61.3</v>
      </c>
      <c r="AC15" s="135">
        <f t="shared" si="51"/>
        <v>62.8</v>
      </c>
      <c r="AD15" s="136">
        <f t="shared" si="51"/>
        <v>64.3</v>
      </c>
      <c r="AE15" s="135">
        <f t="shared" si="51"/>
        <v>65.8</v>
      </c>
      <c r="AF15" s="136">
        <f t="shared" ref="AF15:AP15" si="52">ROUND(AVERAGE($W15*(1+0.0333*K$2),$W15*K$2^0.1),1)</f>
        <v>67.4</v>
      </c>
      <c r="AG15" s="135">
        <f t="shared" si="52"/>
        <v>68.6</v>
      </c>
      <c r="AH15" s="136">
        <f t="shared" si="52"/>
        <v>69.7</v>
      </c>
      <c r="AI15" s="135">
        <f t="shared" si="52"/>
        <v>70.9</v>
      </c>
      <c r="AJ15" s="135">
        <f t="shared" si="52"/>
        <v>72</v>
      </c>
      <c r="AK15" s="136">
        <f t="shared" si="52"/>
        <v>73.1</v>
      </c>
      <c r="AL15" s="135">
        <f t="shared" si="52"/>
        <v>74.2</v>
      </c>
      <c r="AM15" s="135">
        <f t="shared" si="52"/>
        <v>75.2</v>
      </c>
      <c r="AN15" s="136">
        <f t="shared" si="52"/>
        <v>76.3</v>
      </c>
      <c r="AO15" s="135">
        <f t="shared" si="52"/>
        <v>77.4</v>
      </c>
      <c r="AP15" s="135">
        <f t="shared" si="52"/>
        <v>78.4</v>
      </c>
    </row>
    <row r="16" ht="14.25" customHeight="1">
      <c r="A16" s="2"/>
      <c r="B16" s="140">
        <v>7.5</v>
      </c>
      <c r="C16" s="135">
        <f t="shared" ref="C16:J16" si="53">ROUND(AVERAGE($B16/(1.0278-0.0278*C$2),$B16*C$2^0.1),1)</f>
        <v>7.9</v>
      </c>
      <c r="D16" s="135">
        <f t="shared" si="53"/>
        <v>8.2</v>
      </c>
      <c r="E16" s="135">
        <f t="shared" si="53"/>
        <v>8.4</v>
      </c>
      <c r="F16" s="136">
        <f t="shared" si="53"/>
        <v>8.6</v>
      </c>
      <c r="G16" s="135">
        <f t="shared" si="53"/>
        <v>8.8</v>
      </c>
      <c r="H16" s="135">
        <f t="shared" si="53"/>
        <v>9.1</v>
      </c>
      <c r="I16" s="136">
        <f t="shared" si="53"/>
        <v>9.3</v>
      </c>
      <c r="J16" s="135">
        <f t="shared" si="53"/>
        <v>9.5</v>
      </c>
      <c r="K16" s="136">
        <f t="shared" ref="K16:U16" si="54">ROUND(AVERAGE($B16*(1+0.0333*K$2),$B16*K$2^0.1),1)</f>
        <v>9.7</v>
      </c>
      <c r="L16" s="135">
        <f t="shared" si="54"/>
        <v>9.9</v>
      </c>
      <c r="M16" s="136">
        <f t="shared" si="54"/>
        <v>10.1</v>
      </c>
      <c r="N16" s="135">
        <f t="shared" si="54"/>
        <v>10.2</v>
      </c>
      <c r="O16" s="135">
        <f t="shared" si="54"/>
        <v>10.4</v>
      </c>
      <c r="P16" s="136">
        <f t="shared" si="54"/>
        <v>10.5</v>
      </c>
      <c r="Q16" s="135">
        <f t="shared" si="54"/>
        <v>10.7</v>
      </c>
      <c r="R16" s="135">
        <f t="shared" si="54"/>
        <v>10.9</v>
      </c>
      <c r="S16" s="136">
        <f t="shared" si="54"/>
        <v>11</v>
      </c>
      <c r="T16" s="135">
        <f t="shared" si="54"/>
        <v>11.2</v>
      </c>
      <c r="U16" s="135">
        <f t="shared" si="54"/>
        <v>11.3</v>
      </c>
      <c r="V16" s="2"/>
      <c r="W16" s="136">
        <v>53.0</v>
      </c>
      <c r="X16" s="135">
        <f t="shared" ref="X16:AE16" si="55">ROUND(AVERAGE($W16/(1.0278-0.0278*X$2),$W16*X$2^0.1),1)</f>
        <v>55.7</v>
      </c>
      <c r="Y16" s="135">
        <f t="shared" si="55"/>
        <v>57.6</v>
      </c>
      <c r="Z16" s="135">
        <f t="shared" si="55"/>
        <v>59.4</v>
      </c>
      <c r="AA16" s="136">
        <f t="shared" si="55"/>
        <v>60.9</v>
      </c>
      <c r="AB16" s="135">
        <f t="shared" si="55"/>
        <v>62.5</v>
      </c>
      <c r="AC16" s="135">
        <f t="shared" si="55"/>
        <v>64</v>
      </c>
      <c r="AD16" s="136">
        <f t="shared" si="55"/>
        <v>65.5</v>
      </c>
      <c r="AE16" s="135">
        <f t="shared" si="55"/>
        <v>67.1</v>
      </c>
      <c r="AF16" s="136">
        <f t="shared" ref="AF16:AP16" si="56">ROUND(AVERAGE($W16*(1+0.0333*K$2),$W16*K$2^0.1),1)</f>
        <v>68.7</v>
      </c>
      <c r="AG16" s="135">
        <f t="shared" si="56"/>
        <v>69.9</v>
      </c>
      <c r="AH16" s="136">
        <f t="shared" si="56"/>
        <v>71.1</v>
      </c>
      <c r="AI16" s="135">
        <f t="shared" si="56"/>
        <v>72.2</v>
      </c>
      <c r="AJ16" s="135">
        <f t="shared" si="56"/>
        <v>73.4</v>
      </c>
      <c r="AK16" s="136">
        <f t="shared" si="56"/>
        <v>74.5</v>
      </c>
      <c r="AL16" s="135">
        <f t="shared" si="56"/>
        <v>75.6</v>
      </c>
      <c r="AM16" s="135">
        <f t="shared" si="56"/>
        <v>76.7</v>
      </c>
      <c r="AN16" s="136">
        <f t="shared" si="56"/>
        <v>77.8</v>
      </c>
      <c r="AO16" s="135">
        <f t="shared" si="56"/>
        <v>78.8</v>
      </c>
      <c r="AP16" s="135">
        <f t="shared" si="56"/>
        <v>79.9</v>
      </c>
    </row>
    <row r="17" ht="14.25" customHeight="1">
      <c r="A17" s="2"/>
      <c r="B17" s="140">
        <v>8.0</v>
      </c>
      <c r="C17" s="135">
        <f t="shared" ref="C17:J17" si="57">ROUND(AVERAGE($B17/(1.0278-0.0278*C$2),$B17*C$2^0.1),1)</f>
        <v>8.4</v>
      </c>
      <c r="D17" s="135">
        <f t="shared" si="57"/>
        <v>8.7</v>
      </c>
      <c r="E17" s="135">
        <f t="shared" si="57"/>
        <v>9</v>
      </c>
      <c r="F17" s="136">
        <f t="shared" si="57"/>
        <v>9.2</v>
      </c>
      <c r="G17" s="135">
        <f t="shared" si="57"/>
        <v>9.4</v>
      </c>
      <c r="H17" s="135">
        <f t="shared" si="57"/>
        <v>9.7</v>
      </c>
      <c r="I17" s="136">
        <f t="shared" si="57"/>
        <v>9.9</v>
      </c>
      <c r="J17" s="135">
        <f t="shared" si="57"/>
        <v>10.1</v>
      </c>
      <c r="K17" s="136">
        <f t="shared" ref="K17:U17" si="58">ROUND(AVERAGE($B17*(1+0.0333*K$2),$B17*K$2^0.1),1)</f>
        <v>10.4</v>
      </c>
      <c r="L17" s="135">
        <f t="shared" si="58"/>
        <v>10.5</v>
      </c>
      <c r="M17" s="136">
        <f t="shared" si="58"/>
        <v>10.7</v>
      </c>
      <c r="N17" s="135">
        <f t="shared" si="58"/>
        <v>10.9</v>
      </c>
      <c r="O17" s="135">
        <f t="shared" si="58"/>
        <v>11.1</v>
      </c>
      <c r="P17" s="136">
        <f t="shared" si="58"/>
        <v>11.2</v>
      </c>
      <c r="Q17" s="135">
        <f t="shared" si="58"/>
        <v>11.4</v>
      </c>
      <c r="R17" s="135">
        <f t="shared" si="58"/>
        <v>11.6</v>
      </c>
      <c r="S17" s="136">
        <f t="shared" si="58"/>
        <v>11.7</v>
      </c>
      <c r="T17" s="135">
        <f t="shared" si="58"/>
        <v>11.9</v>
      </c>
      <c r="U17" s="135">
        <f t="shared" si="58"/>
        <v>12.1</v>
      </c>
      <c r="V17" s="2"/>
      <c r="W17" s="136">
        <v>54.0</v>
      </c>
      <c r="X17" s="135">
        <f t="shared" ref="X17:AE17" si="59">ROUND(AVERAGE($W17/(1.0278-0.0278*X$2),$W17*X$2^0.1),1)</f>
        <v>56.7</v>
      </c>
      <c r="Y17" s="135">
        <f t="shared" si="59"/>
        <v>58.7</v>
      </c>
      <c r="Z17" s="135">
        <f t="shared" si="59"/>
        <v>60.5</v>
      </c>
      <c r="AA17" s="136">
        <f t="shared" si="59"/>
        <v>62.1</v>
      </c>
      <c r="AB17" s="135">
        <f t="shared" si="59"/>
        <v>63.7</v>
      </c>
      <c r="AC17" s="135">
        <f t="shared" si="59"/>
        <v>65.2</v>
      </c>
      <c r="AD17" s="136">
        <f t="shared" si="59"/>
        <v>66.8</v>
      </c>
      <c r="AE17" s="135">
        <f t="shared" si="59"/>
        <v>68.4</v>
      </c>
      <c r="AF17" s="136">
        <f t="shared" ref="AF17:AP17" si="60">ROUND(AVERAGE($W17*(1+0.0333*K$2),$W17*K$2^0.1),1)</f>
        <v>70</v>
      </c>
      <c r="AG17" s="135">
        <f t="shared" si="60"/>
        <v>71.2</v>
      </c>
      <c r="AH17" s="136">
        <f t="shared" si="60"/>
        <v>72.4</v>
      </c>
      <c r="AI17" s="135">
        <f t="shared" si="60"/>
        <v>73.6</v>
      </c>
      <c r="AJ17" s="135">
        <f t="shared" si="60"/>
        <v>74.7</v>
      </c>
      <c r="AK17" s="136">
        <f t="shared" si="60"/>
        <v>75.9</v>
      </c>
      <c r="AL17" s="135">
        <f t="shared" si="60"/>
        <v>77</v>
      </c>
      <c r="AM17" s="135">
        <f t="shared" si="60"/>
        <v>78.1</v>
      </c>
      <c r="AN17" s="136">
        <f t="shared" si="60"/>
        <v>79.2</v>
      </c>
      <c r="AO17" s="135">
        <f t="shared" si="60"/>
        <v>80.3</v>
      </c>
      <c r="AP17" s="135">
        <f t="shared" si="60"/>
        <v>81.4</v>
      </c>
    </row>
    <row r="18" ht="14.25" customHeight="1">
      <c r="A18" s="2"/>
      <c r="B18" s="140">
        <v>8.5</v>
      </c>
      <c r="C18" s="135">
        <f t="shared" ref="C18:J18" si="61">ROUND(AVERAGE($B18/(1.0278-0.0278*C$2),$B18*C$2^0.1),1)</f>
        <v>8.9</v>
      </c>
      <c r="D18" s="135">
        <f t="shared" si="61"/>
        <v>9.2</v>
      </c>
      <c r="E18" s="135">
        <f t="shared" si="61"/>
        <v>9.5</v>
      </c>
      <c r="F18" s="136">
        <f t="shared" si="61"/>
        <v>9.8</v>
      </c>
      <c r="G18" s="135">
        <f t="shared" si="61"/>
        <v>10</v>
      </c>
      <c r="H18" s="135">
        <f t="shared" si="61"/>
        <v>10.3</v>
      </c>
      <c r="I18" s="136">
        <f t="shared" si="61"/>
        <v>10.5</v>
      </c>
      <c r="J18" s="135">
        <f t="shared" si="61"/>
        <v>10.8</v>
      </c>
      <c r="K18" s="136">
        <f t="shared" ref="K18:U18" si="62">ROUND(AVERAGE($B18*(1+0.0333*K$2),$B18*K$2^0.1),1)</f>
        <v>11</v>
      </c>
      <c r="L18" s="135">
        <f t="shared" si="62"/>
        <v>11.2</v>
      </c>
      <c r="M18" s="136">
        <f t="shared" si="62"/>
        <v>11.4</v>
      </c>
      <c r="N18" s="135">
        <f t="shared" si="62"/>
        <v>11.6</v>
      </c>
      <c r="O18" s="135">
        <f t="shared" si="62"/>
        <v>11.8</v>
      </c>
      <c r="P18" s="136">
        <f t="shared" si="62"/>
        <v>11.9</v>
      </c>
      <c r="Q18" s="135">
        <f t="shared" si="62"/>
        <v>12.1</v>
      </c>
      <c r="R18" s="135">
        <f t="shared" si="62"/>
        <v>12.3</v>
      </c>
      <c r="S18" s="136">
        <f t="shared" si="62"/>
        <v>12.5</v>
      </c>
      <c r="T18" s="135">
        <f t="shared" si="62"/>
        <v>12.6</v>
      </c>
      <c r="U18" s="135">
        <f t="shared" si="62"/>
        <v>12.8</v>
      </c>
      <c r="V18" s="2"/>
      <c r="W18" s="136">
        <v>55.0</v>
      </c>
      <c r="X18" s="135">
        <f t="shared" ref="X18:AE18" si="63">ROUND(AVERAGE($W18/(1.0278-0.0278*X$2),$W18*X$2^0.1),1)</f>
        <v>57.8</v>
      </c>
      <c r="Y18" s="135">
        <f t="shared" si="63"/>
        <v>59.8</v>
      </c>
      <c r="Z18" s="135">
        <f t="shared" si="63"/>
        <v>61.6</v>
      </c>
      <c r="AA18" s="136">
        <f t="shared" si="63"/>
        <v>63.2</v>
      </c>
      <c r="AB18" s="135">
        <f t="shared" si="63"/>
        <v>64.8</v>
      </c>
      <c r="AC18" s="135">
        <f t="shared" si="63"/>
        <v>66.4</v>
      </c>
      <c r="AD18" s="136">
        <f t="shared" si="63"/>
        <v>68</v>
      </c>
      <c r="AE18" s="135">
        <f t="shared" si="63"/>
        <v>69.6</v>
      </c>
      <c r="AF18" s="136">
        <f t="shared" ref="AF18:AP18" si="64">ROUND(AVERAGE($W18*(1+0.0333*K$2),$W18*K$2^0.1),1)</f>
        <v>71.3</v>
      </c>
      <c r="AG18" s="135">
        <f t="shared" si="64"/>
        <v>72.5</v>
      </c>
      <c r="AH18" s="136">
        <f t="shared" si="64"/>
        <v>73.7</v>
      </c>
      <c r="AI18" s="135">
        <f t="shared" si="64"/>
        <v>74.9</v>
      </c>
      <c r="AJ18" s="135">
        <f t="shared" si="64"/>
        <v>76.1</v>
      </c>
      <c r="AK18" s="136">
        <f t="shared" si="64"/>
        <v>77.3</v>
      </c>
      <c r="AL18" s="135">
        <f t="shared" si="64"/>
        <v>78.4</v>
      </c>
      <c r="AM18" s="135">
        <f t="shared" si="64"/>
        <v>79.6</v>
      </c>
      <c r="AN18" s="136">
        <f t="shared" si="64"/>
        <v>80.7</v>
      </c>
      <c r="AO18" s="135">
        <f t="shared" si="64"/>
        <v>81.8</v>
      </c>
      <c r="AP18" s="135">
        <f t="shared" si="64"/>
        <v>82.9</v>
      </c>
    </row>
    <row r="19" ht="14.25" customHeight="1">
      <c r="A19" s="2"/>
      <c r="B19" s="140">
        <v>9.0</v>
      </c>
      <c r="C19" s="135">
        <f t="shared" ref="C19:J19" si="65">ROUND(AVERAGE($B19/(1.0278-0.0278*C$2),$B19*C$2^0.1),1)</f>
        <v>9.5</v>
      </c>
      <c r="D19" s="135">
        <f t="shared" si="65"/>
        <v>9.8</v>
      </c>
      <c r="E19" s="135">
        <f t="shared" si="65"/>
        <v>10.1</v>
      </c>
      <c r="F19" s="136">
        <f t="shared" si="65"/>
        <v>10.3</v>
      </c>
      <c r="G19" s="135">
        <f t="shared" si="65"/>
        <v>10.6</v>
      </c>
      <c r="H19" s="135">
        <f t="shared" si="65"/>
        <v>10.9</v>
      </c>
      <c r="I19" s="136">
        <f t="shared" si="65"/>
        <v>11.1</v>
      </c>
      <c r="J19" s="135">
        <f t="shared" si="65"/>
        <v>11.4</v>
      </c>
      <c r="K19" s="136">
        <f t="shared" ref="K19:U19" si="66">ROUND(AVERAGE($B19*(1+0.0333*K$2),$B19*K$2^0.1),1)</f>
        <v>11.7</v>
      </c>
      <c r="L19" s="135">
        <f t="shared" si="66"/>
        <v>11.9</v>
      </c>
      <c r="M19" s="136">
        <f t="shared" si="66"/>
        <v>12.1</v>
      </c>
      <c r="N19" s="135">
        <f t="shared" si="66"/>
        <v>12.3</v>
      </c>
      <c r="O19" s="135">
        <f t="shared" si="66"/>
        <v>12.5</v>
      </c>
      <c r="P19" s="136">
        <f t="shared" si="66"/>
        <v>12.6</v>
      </c>
      <c r="Q19" s="135">
        <f t="shared" si="66"/>
        <v>12.8</v>
      </c>
      <c r="R19" s="135">
        <f t="shared" si="66"/>
        <v>13</v>
      </c>
      <c r="S19" s="136">
        <f t="shared" si="66"/>
        <v>13.2</v>
      </c>
      <c r="T19" s="135">
        <f t="shared" si="66"/>
        <v>13.4</v>
      </c>
      <c r="U19" s="135">
        <f t="shared" si="66"/>
        <v>13.6</v>
      </c>
      <c r="V19" s="2"/>
      <c r="W19" s="136">
        <v>56.0</v>
      </c>
      <c r="X19" s="135">
        <f t="shared" ref="X19:AE19" si="67">ROUND(AVERAGE($W19/(1.0278-0.0278*X$2),$W19*X$2^0.1),1)</f>
        <v>58.8</v>
      </c>
      <c r="Y19" s="135">
        <f t="shared" si="67"/>
        <v>60.9</v>
      </c>
      <c r="Z19" s="135">
        <f t="shared" si="67"/>
        <v>62.7</v>
      </c>
      <c r="AA19" s="136">
        <f t="shared" si="67"/>
        <v>64.4</v>
      </c>
      <c r="AB19" s="135">
        <f t="shared" si="67"/>
        <v>66</v>
      </c>
      <c r="AC19" s="135">
        <f t="shared" si="67"/>
        <v>67.6</v>
      </c>
      <c r="AD19" s="136">
        <f t="shared" si="67"/>
        <v>69.2</v>
      </c>
      <c r="AE19" s="135">
        <f t="shared" si="67"/>
        <v>70.9</v>
      </c>
      <c r="AF19" s="136">
        <f t="shared" ref="AF19:AP19" si="68">ROUND(AVERAGE($W19*(1+0.0333*K$2),$W19*K$2^0.1),1)</f>
        <v>72.6</v>
      </c>
      <c r="AG19" s="135">
        <f t="shared" si="68"/>
        <v>73.8</v>
      </c>
      <c r="AH19" s="136">
        <f t="shared" si="68"/>
        <v>75.1</v>
      </c>
      <c r="AI19" s="135">
        <f t="shared" si="68"/>
        <v>76.3</v>
      </c>
      <c r="AJ19" s="135">
        <f t="shared" si="68"/>
        <v>77.5</v>
      </c>
      <c r="AK19" s="136">
        <f t="shared" si="68"/>
        <v>78.7</v>
      </c>
      <c r="AL19" s="135">
        <f t="shared" si="68"/>
        <v>79.9</v>
      </c>
      <c r="AM19" s="135">
        <f t="shared" si="68"/>
        <v>81</v>
      </c>
      <c r="AN19" s="136">
        <f t="shared" si="68"/>
        <v>82.2</v>
      </c>
      <c r="AO19" s="135">
        <f t="shared" si="68"/>
        <v>83.3</v>
      </c>
      <c r="AP19" s="135">
        <f t="shared" si="68"/>
        <v>84.4</v>
      </c>
    </row>
    <row r="20" ht="14.25" customHeight="1">
      <c r="A20" s="2"/>
      <c r="B20" s="140">
        <v>9.5</v>
      </c>
      <c r="C20" s="135">
        <f t="shared" ref="C20:J20" si="69">ROUND(AVERAGE($B20/(1.0278-0.0278*C$2),$B20*C$2^0.1),1)</f>
        <v>10</v>
      </c>
      <c r="D20" s="135">
        <f t="shared" si="69"/>
        <v>10.3</v>
      </c>
      <c r="E20" s="135">
        <f t="shared" si="69"/>
        <v>10.6</v>
      </c>
      <c r="F20" s="136">
        <f t="shared" si="69"/>
        <v>10.9</v>
      </c>
      <c r="G20" s="135">
        <f t="shared" si="69"/>
        <v>11.2</v>
      </c>
      <c r="H20" s="135">
        <f t="shared" si="69"/>
        <v>11.5</v>
      </c>
      <c r="I20" s="136">
        <f t="shared" si="69"/>
        <v>11.7</v>
      </c>
      <c r="J20" s="135">
        <f t="shared" si="69"/>
        <v>12</v>
      </c>
      <c r="K20" s="136">
        <f t="shared" ref="K20:U20" si="70">ROUND(AVERAGE($B20*(1+0.0333*K$2),$B20*K$2^0.1),1)</f>
        <v>12.3</v>
      </c>
      <c r="L20" s="135">
        <f t="shared" si="70"/>
        <v>12.5</v>
      </c>
      <c r="M20" s="136">
        <f t="shared" si="70"/>
        <v>12.7</v>
      </c>
      <c r="N20" s="135">
        <f t="shared" si="70"/>
        <v>12.9</v>
      </c>
      <c r="O20" s="135">
        <f t="shared" si="70"/>
        <v>13.1</v>
      </c>
      <c r="P20" s="136">
        <f t="shared" si="70"/>
        <v>13.3</v>
      </c>
      <c r="Q20" s="135">
        <f t="shared" si="70"/>
        <v>13.5</v>
      </c>
      <c r="R20" s="135">
        <f t="shared" si="70"/>
        <v>13.7</v>
      </c>
      <c r="S20" s="136">
        <f t="shared" si="70"/>
        <v>13.9</v>
      </c>
      <c r="T20" s="135">
        <f t="shared" si="70"/>
        <v>14.1</v>
      </c>
      <c r="U20" s="135">
        <f t="shared" si="70"/>
        <v>14.3</v>
      </c>
      <c r="V20" s="2"/>
      <c r="W20" s="136">
        <v>57.0</v>
      </c>
      <c r="X20" s="135">
        <f t="shared" ref="X20:AE20" si="71">ROUND(AVERAGE($W20/(1.0278-0.0278*X$2),$W20*X$2^0.1),1)</f>
        <v>59.9</v>
      </c>
      <c r="Y20" s="135">
        <f t="shared" si="71"/>
        <v>62</v>
      </c>
      <c r="Z20" s="135">
        <f t="shared" si="71"/>
        <v>63.8</v>
      </c>
      <c r="AA20" s="136">
        <f t="shared" si="71"/>
        <v>65.5</v>
      </c>
      <c r="AB20" s="135">
        <f t="shared" si="71"/>
        <v>67.2</v>
      </c>
      <c r="AC20" s="135">
        <f t="shared" si="71"/>
        <v>68.8</v>
      </c>
      <c r="AD20" s="136">
        <f t="shared" si="71"/>
        <v>70.5</v>
      </c>
      <c r="AE20" s="135">
        <f t="shared" si="71"/>
        <v>72.2</v>
      </c>
      <c r="AF20" s="136">
        <f t="shared" ref="AF20:AP20" si="72">ROUND(AVERAGE($W20*(1+0.0333*K$2),$W20*K$2^0.1),1)</f>
        <v>73.9</v>
      </c>
      <c r="AG20" s="135">
        <f t="shared" si="72"/>
        <v>75.2</v>
      </c>
      <c r="AH20" s="136">
        <f t="shared" si="72"/>
        <v>76.4</v>
      </c>
      <c r="AI20" s="135">
        <f t="shared" si="72"/>
        <v>77.7</v>
      </c>
      <c r="AJ20" s="135">
        <f t="shared" si="72"/>
        <v>78.9</v>
      </c>
      <c r="AK20" s="136">
        <f t="shared" si="72"/>
        <v>80.1</v>
      </c>
      <c r="AL20" s="135">
        <f t="shared" si="72"/>
        <v>81.3</v>
      </c>
      <c r="AM20" s="135">
        <f t="shared" si="72"/>
        <v>82.5</v>
      </c>
      <c r="AN20" s="136">
        <f t="shared" si="72"/>
        <v>83.6</v>
      </c>
      <c r="AO20" s="135">
        <f t="shared" si="72"/>
        <v>84.8</v>
      </c>
      <c r="AP20" s="135">
        <f t="shared" si="72"/>
        <v>85.9</v>
      </c>
    </row>
    <row r="21" ht="14.25" customHeight="1">
      <c r="A21" s="2"/>
      <c r="B21" s="140">
        <v>10.0</v>
      </c>
      <c r="C21" s="135">
        <f t="shared" ref="C21:J21" si="73">ROUND(AVERAGE($B21/(1.0278-0.0278*C$2),$B21*C$2^0.1),1)</f>
        <v>10.5</v>
      </c>
      <c r="D21" s="135">
        <f t="shared" si="73"/>
        <v>10.9</v>
      </c>
      <c r="E21" s="135">
        <f t="shared" si="73"/>
        <v>11.2</v>
      </c>
      <c r="F21" s="136">
        <f t="shared" si="73"/>
        <v>11.5</v>
      </c>
      <c r="G21" s="135">
        <f t="shared" si="73"/>
        <v>11.8</v>
      </c>
      <c r="H21" s="135">
        <f t="shared" si="73"/>
        <v>12.1</v>
      </c>
      <c r="I21" s="136">
        <f t="shared" si="73"/>
        <v>12.4</v>
      </c>
      <c r="J21" s="135">
        <f t="shared" si="73"/>
        <v>12.7</v>
      </c>
      <c r="K21" s="136">
        <f t="shared" ref="K21:U21" si="74">ROUND(AVERAGE($B21*(1+0.0333*K$2),$B21*K$2^0.1),1)</f>
        <v>13</v>
      </c>
      <c r="L21" s="135">
        <f t="shared" si="74"/>
        <v>13.2</v>
      </c>
      <c r="M21" s="136">
        <f t="shared" si="74"/>
        <v>13.4</v>
      </c>
      <c r="N21" s="135">
        <f t="shared" si="74"/>
        <v>13.6</v>
      </c>
      <c r="O21" s="135">
        <f t="shared" si="74"/>
        <v>13.8</v>
      </c>
      <c r="P21" s="136">
        <f t="shared" si="74"/>
        <v>14.1</v>
      </c>
      <c r="Q21" s="135">
        <f t="shared" si="74"/>
        <v>14.3</v>
      </c>
      <c r="R21" s="135">
        <f t="shared" si="74"/>
        <v>14.5</v>
      </c>
      <c r="S21" s="136">
        <f t="shared" si="74"/>
        <v>14.7</v>
      </c>
      <c r="T21" s="135">
        <f t="shared" si="74"/>
        <v>14.9</v>
      </c>
      <c r="U21" s="135">
        <f t="shared" si="74"/>
        <v>15.1</v>
      </c>
      <c r="V21" s="2"/>
      <c r="W21" s="136">
        <v>58.0</v>
      </c>
      <c r="X21" s="135">
        <f t="shared" ref="X21:AE21" si="75">ROUND(AVERAGE($W21/(1.0278-0.0278*X$2),$W21*X$2^0.1),1)</f>
        <v>60.9</v>
      </c>
      <c r="Y21" s="135">
        <f t="shared" si="75"/>
        <v>63.1</v>
      </c>
      <c r="Z21" s="135">
        <f t="shared" si="75"/>
        <v>65</v>
      </c>
      <c r="AA21" s="136">
        <f t="shared" si="75"/>
        <v>66.7</v>
      </c>
      <c r="AB21" s="135">
        <f t="shared" si="75"/>
        <v>68.4</v>
      </c>
      <c r="AC21" s="135">
        <f t="shared" si="75"/>
        <v>70</v>
      </c>
      <c r="AD21" s="136">
        <f t="shared" si="75"/>
        <v>71.7</v>
      </c>
      <c r="AE21" s="135">
        <f t="shared" si="75"/>
        <v>73.4</v>
      </c>
      <c r="AF21" s="136">
        <f t="shared" ref="AF21:AP21" si="76">ROUND(AVERAGE($W21*(1+0.0333*K$2),$W21*K$2^0.1),1)</f>
        <v>75.2</v>
      </c>
      <c r="AG21" s="135">
        <f t="shared" si="76"/>
        <v>76.5</v>
      </c>
      <c r="AH21" s="136">
        <f t="shared" si="76"/>
        <v>77.8</v>
      </c>
      <c r="AI21" s="135">
        <f t="shared" si="76"/>
        <v>79</v>
      </c>
      <c r="AJ21" s="135">
        <f t="shared" si="76"/>
        <v>80.3</v>
      </c>
      <c r="AK21" s="136">
        <f t="shared" si="76"/>
        <v>81.5</v>
      </c>
      <c r="AL21" s="135">
        <f t="shared" si="76"/>
        <v>82.7</v>
      </c>
      <c r="AM21" s="135">
        <f t="shared" si="76"/>
        <v>83.9</v>
      </c>
      <c r="AN21" s="136">
        <f t="shared" si="76"/>
        <v>85.1</v>
      </c>
      <c r="AO21" s="135">
        <f t="shared" si="76"/>
        <v>86.3</v>
      </c>
      <c r="AP21" s="135">
        <f t="shared" si="76"/>
        <v>87.4</v>
      </c>
    </row>
    <row r="22" ht="14.25" customHeight="1">
      <c r="A22" s="2"/>
      <c r="B22" s="140">
        <v>10.5</v>
      </c>
      <c r="C22" s="135">
        <f t="shared" ref="C22:J22" si="77">ROUND(AVERAGE($B22/(1.0278-0.0278*C$2),$B22*C$2^0.1),1)</f>
        <v>11</v>
      </c>
      <c r="D22" s="135">
        <f t="shared" si="77"/>
        <v>11.4</v>
      </c>
      <c r="E22" s="135">
        <f t="shared" si="77"/>
        <v>11.8</v>
      </c>
      <c r="F22" s="136">
        <f t="shared" si="77"/>
        <v>12.1</v>
      </c>
      <c r="G22" s="135">
        <f t="shared" si="77"/>
        <v>12.4</v>
      </c>
      <c r="H22" s="135">
        <f t="shared" si="77"/>
        <v>12.7</v>
      </c>
      <c r="I22" s="136">
        <f t="shared" si="77"/>
        <v>13</v>
      </c>
      <c r="J22" s="135">
        <f t="shared" si="77"/>
        <v>13.3</v>
      </c>
      <c r="K22" s="136">
        <f t="shared" ref="K22:U22" si="78">ROUND(AVERAGE($B22*(1+0.0333*K$2),$B22*K$2^0.1),1)</f>
        <v>13.6</v>
      </c>
      <c r="L22" s="135">
        <f t="shared" si="78"/>
        <v>13.8</v>
      </c>
      <c r="M22" s="136">
        <f t="shared" si="78"/>
        <v>14.1</v>
      </c>
      <c r="N22" s="135">
        <f t="shared" si="78"/>
        <v>14.3</v>
      </c>
      <c r="O22" s="135">
        <f t="shared" si="78"/>
        <v>14.5</v>
      </c>
      <c r="P22" s="136">
        <f t="shared" si="78"/>
        <v>14.8</v>
      </c>
      <c r="Q22" s="135">
        <f t="shared" si="78"/>
        <v>15</v>
      </c>
      <c r="R22" s="135">
        <f t="shared" si="78"/>
        <v>15.2</v>
      </c>
      <c r="S22" s="136">
        <f t="shared" si="78"/>
        <v>15.4</v>
      </c>
      <c r="T22" s="135">
        <f t="shared" si="78"/>
        <v>15.6</v>
      </c>
      <c r="U22" s="135">
        <f t="shared" si="78"/>
        <v>15.8</v>
      </c>
      <c r="V22" s="2"/>
      <c r="W22" s="136">
        <v>59.0</v>
      </c>
      <c r="X22" s="135">
        <f t="shared" ref="X22:AE22" si="79">ROUND(AVERAGE($W22/(1.0278-0.0278*X$2),$W22*X$2^0.1),1)</f>
        <v>62</v>
      </c>
      <c r="Y22" s="135">
        <f t="shared" si="79"/>
        <v>64.2</v>
      </c>
      <c r="Z22" s="135">
        <f t="shared" si="79"/>
        <v>66.1</v>
      </c>
      <c r="AA22" s="136">
        <f t="shared" si="79"/>
        <v>67.8</v>
      </c>
      <c r="AB22" s="135">
        <f t="shared" si="79"/>
        <v>69.6</v>
      </c>
      <c r="AC22" s="135">
        <f t="shared" si="79"/>
        <v>71.2</v>
      </c>
      <c r="AD22" s="136">
        <f t="shared" si="79"/>
        <v>72.9</v>
      </c>
      <c r="AE22" s="135">
        <f t="shared" si="79"/>
        <v>74.7</v>
      </c>
      <c r="AF22" s="136">
        <f t="shared" ref="AF22:AP22" si="80">ROUND(AVERAGE($W22*(1+0.0333*K$2),$W22*K$2^0.1),1)</f>
        <v>76.5</v>
      </c>
      <c r="AG22" s="135">
        <f t="shared" si="80"/>
        <v>77.8</v>
      </c>
      <c r="AH22" s="136">
        <f t="shared" si="80"/>
        <v>79.1</v>
      </c>
      <c r="AI22" s="135">
        <f t="shared" si="80"/>
        <v>80.4</v>
      </c>
      <c r="AJ22" s="135">
        <f t="shared" si="80"/>
        <v>81.7</v>
      </c>
      <c r="AK22" s="136">
        <f t="shared" si="80"/>
        <v>82.9</v>
      </c>
      <c r="AL22" s="135">
        <f t="shared" si="80"/>
        <v>84.1</v>
      </c>
      <c r="AM22" s="135">
        <f t="shared" si="80"/>
        <v>85.4</v>
      </c>
      <c r="AN22" s="136">
        <f t="shared" si="80"/>
        <v>86.6</v>
      </c>
      <c r="AO22" s="135">
        <f t="shared" si="80"/>
        <v>87.8</v>
      </c>
      <c r="AP22" s="135">
        <f t="shared" si="80"/>
        <v>89</v>
      </c>
    </row>
    <row r="23" ht="14.25" customHeight="1">
      <c r="A23" s="2"/>
      <c r="B23" s="140">
        <v>11.0</v>
      </c>
      <c r="C23" s="135">
        <f t="shared" ref="C23:J23" si="81">ROUND(AVERAGE($B23/(1.0278-0.0278*C$2),$B23*C$2^0.1),1)</f>
        <v>11.6</v>
      </c>
      <c r="D23" s="135">
        <f t="shared" si="81"/>
        <v>12</v>
      </c>
      <c r="E23" s="135">
        <f t="shared" si="81"/>
        <v>12.3</v>
      </c>
      <c r="F23" s="136">
        <f t="shared" si="81"/>
        <v>12.6</v>
      </c>
      <c r="G23" s="135">
        <f t="shared" si="81"/>
        <v>13</v>
      </c>
      <c r="H23" s="135">
        <f t="shared" si="81"/>
        <v>13.3</v>
      </c>
      <c r="I23" s="136">
        <f t="shared" si="81"/>
        <v>13.6</v>
      </c>
      <c r="J23" s="135">
        <f t="shared" si="81"/>
        <v>13.9</v>
      </c>
      <c r="K23" s="136">
        <f t="shared" ref="K23:U23" si="82">ROUND(AVERAGE($B23*(1+0.0333*K$2),$B23*K$2^0.1),1)</f>
        <v>14.3</v>
      </c>
      <c r="L23" s="135">
        <f t="shared" si="82"/>
        <v>14.5</v>
      </c>
      <c r="M23" s="136">
        <f t="shared" si="82"/>
        <v>14.7</v>
      </c>
      <c r="N23" s="135">
        <f t="shared" si="82"/>
        <v>15</v>
      </c>
      <c r="O23" s="135">
        <f t="shared" si="82"/>
        <v>15.2</v>
      </c>
      <c r="P23" s="136">
        <f t="shared" si="82"/>
        <v>15.5</v>
      </c>
      <c r="Q23" s="135">
        <f t="shared" si="82"/>
        <v>15.7</v>
      </c>
      <c r="R23" s="135">
        <f t="shared" si="82"/>
        <v>15.9</v>
      </c>
      <c r="S23" s="136">
        <f t="shared" si="82"/>
        <v>16.1</v>
      </c>
      <c r="T23" s="135">
        <f t="shared" si="82"/>
        <v>16.4</v>
      </c>
      <c r="U23" s="135">
        <f t="shared" si="82"/>
        <v>16.6</v>
      </c>
      <c r="V23" s="2"/>
      <c r="W23" s="136">
        <v>60.0</v>
      </c>
      <c r="X23" s="135">
        <f t="shared" ref="X23:AE23" si="83">ROUND(AVERAGE($W23/(1.0278-0.0278*X$2),$W23*X$2^0.1),1)</f>
        <v>63</v>
      </c>
      <c r="Y23" s="135">
        <f t="shared" si="83"/>
        <v>65.2</v>
      </c>
      <c r="Z23" s="135">
        <f t="shared" si="83"/>
        <v>67.2</v>
      </c>
      <c r="AA23" s="136">
        <f t="shared" si="83"/>
        <v>69</v>
      </c>
      <c r="AB23" s="135">
        <f t="shared" si="83"/>
        <v>70.7</v>
      </c>
      <c r="AC23" s="135">
        <f t="shared" si="83"/>
        <v>72.5</v>
      </c>
      <c r="AD23" s="136">
        <f t="shared" si="83"/>
        <v>74.2</v>
      </c>
      <c r="AE23" s="135">
        <f t="shared" si="83"/>
        <v>76</v>
      </c>
      <c r="AF23" s="136">
        <f t="shared" ref="AF23:AP23" si="84">ROUND(AVERAGE($W23*(1+0.0333*K$2),$W23*K$2^0.1),1)</f>
        <v>77.8</v>
      </c>
      <c r="AG23" s="135">
        <f t="shared" si="84"/>
        <v>79.1</v>
      </c>
      <c r="AH23" s="136">
        <f t="shared" si="84"/>
        <v>80.5</v>
      </c>
      <c r="AI23" s="135">
        <f t="shared" si="84"/>
        <v>81.8</v>
      </c>
      <c r="AJ23" s="135">
        <f t="shared" si="84"/>
        <v>83</v>
      </c>
      <c r="AK23" s="136">
        <f t="shared" si="84"/>
        <v>84.3</v>
      </c>
      <c r="AL23" s="135">
        <f t="shared" si="84"/>
        <v>85.6</v>
      </c>
      <c r="AM23" s="135">
        <f t="shared" si="84"/>
        <v>86.8</v>
      </c>
      <c r="AN23" s="136">
        <f t="shared" si="84"/>
        <v>88</v>
      </c>
      <c r="AO23" s="135">
        <f t="shared" si="84"/>
        <v>89.3</v>
      </c>
      <c r="AP23" s="135">
        <f t="shared" si="84"/>
        <v>90.5</v>
      </c>
    </row>
    <row r="24" ht="14.25" customHeight="1">
      <c r="A24" s="2"/>
      <c r="B24" s="140">
        <v>11.5</v>
      </c>
      <c r="C24" s="135">
        <f t="shared" ref="C24:J24" si="85">ROUND(AVERAGE($B24/(1.0278-0.0278*C$2),$B24*C$2^0.1),1)</f>
        <v>12.1</v>
      </c>
      <c r="D24" s="135">
        <f t="shared" si="85"/>
        <v>12.5</v>
      </c>
      <c r="E24" s="135">
        <f t="shared" si="85"/>
        <v>12.9</v>
      </c>
      <c r="F24" s="136">
        <f t="shared" si="85"/>
        <v>13.2</v>
      </c>
      <c r="G24" s="135">
        <f t="shared" si="85"/>
        <v>13.6</v>
      </c>
      <c r="H24" s="135">
        <f t="shared" si="85"/>
        <v>13.9</v>
      </c>
      <c r="I24" s="136">
        <f t="shared" si="85"/>
        <v>14.2</v>
      </c>
      <c r="J24" s="135">
        <f t="shared" si="85"/>
        <v>14.6</v>
      </c>
      <c r="K24" s="136">
        <f t="shared" ref="K24:U24" si="86">ROUND(AVERAGE($B24*(1+0.0333*K$2),$B24*K$2^0.1),1)</f>
        <v>14.9</v>
      </c>
      <c r="L24" s="135">
        <f t="shared" si="86"/>
        <v>15.2</v>
      </c>
      <c r="M24" s="136">
        <f t="shared" si="86"/>
        <v>15.4</v>
      </c>
      <c r="N24" s="135">
        <f t="shared" si="86"/>
        <v>15.7</v>
      </c>
      <c r="O24" s="135">
        <f t="shared" si="86"/>
        <v>15.9</v>
      </c>
      <c r="P24" s="136">
        <f t="shared" si="86"/>
        <v>16.2</v>
      </c>
      <c r="Q24" s="135">
        <f t="shared" si="86"/>
        <v>16.4</v>
      </c>
      <c r="R24" s="135">
        <f t="shared" si="86"/>
        <v>16.6</v>
      </c>
      <c r="S24" s="136">
        <f t="shared" si="86"/>
        <v>16.9</v>
      </c>
      <c r="T24" s="135">
        <f t="shared" si="86"/>
        <v>17.1</v>
      </c>
      <c r="U24" s="135">
        <f t="shared" si="86"/>
        <v>17.3</v>
      </c>
      <c r="V24" s="2"/>
      <c r="W24" s="136">
        <v>61.0</v>
      </c>
      <c r="X24" s="135">
        <f t="shared" ref="X24:AE24" si="87">ROUND(AVERAGE($W24/(1.0278-0.0278*X$2),$W24*X$2^0.1),1)</f>
        <v>64.1</v>
      </c>
      <c r="Y24" s="135">
        <f t="shared" si="87"/>
        <v>66.3</v>
      </c>
      <c r="Z24" s="135">
        <f t="shared" si="87"/>
        <v>68.3</v>
      </c>
      <c r="AA24" s="136">
        <f t="shared" si="87"/>
        <v>70.1</v>
      </c>
      <c r="AB24" s="135">
        <f t="shared" si="87"/>
        <v>71.9</v>
      </c>
      <c r="AC24" s="135">
        <f t="shared" si="87"/>
        <v>73.7</v>
      </c>
      <c r="AD24" s="136">
        <f t="shared" si="87"/>
        <v>75.4</v>
      </c>
      <c r="AE24" s="135">
        <f t="shared" si="87"/>
        <v>77.2</v>
      </c>
      <c r="AF24" s="136">
        <f t="shared" ref="AF24:AP24" si="88">ROUND(AVERAGE($W24*(1+0.0333*K$2),$W24*K$2^0.1),1)</f>
        <v>79.1</v>
      </c>
      <c r="AG24" s="135">
        <f t="shared" si="88"/>
        <v>80.4</v>
      </c>
      <c r="AH24" s="136">
        <f t="shared" si="88"/>
        <v>81.8</v>
      </c>
      <c r="AI24" s="135">
        <f t="shared" si="88"/>
        <v>83.1</v>
      </c>
      <c r="AJ24" s="135">
        <f t="shared" si="88"/>
        <v>84.4</v>
      </c>
      <c r="AK24" s="136">
        <f t="shared" si="88"/>
        <v>85.7</v>
      </c>
      <c r="AL24" s="135">
        <f t="shared" si="88"/>
        <v>87</v>
      </c>
      <c r="AM24" s="135">
        <f t="shared" si="88"/>
        <v>88.3</v>
      </c>
      <c r="AN24" s="136">
        <f t="shared" si="88"/>
        <v>89.5</v>
      </c>
      <c r="AO24" s="135">
        <f t="shared" si="88"/>
        <v>90.7</v>
      </c>
      <c r="AP24" s="135">
        <f t="shared" si="88"/>
        <v>92</v>
      </c>
    </row>
    <row r="25" ht="14.25" customHeight="1">
      <c r="A25" s="2"/>
      <c r="B25" s="140">
        <v>12.0</v>
      </c>
      <c r="C25" s="135">
        <f t="shared" ref="C25:J25" si="89">ROUND(AVERAGE($B25/(1.0278-0.0278*C$2),$B25*C$2^0.1),1)</f>
        <v>12.6</v>
      </c>
      <c r="D25" s="135">
        <f t="shared" si="89"/>
        <v>13</v>
      </c>
      <c r="E25" s="135">
        <f t="shared" si="89"/>
        <v>13.4</v>
      </c>
      <c r="F25" s="136">
        <f t="shared" si="89"/>
        <v>13.8</v>
      </c>
      <c r="G25" s="135">
        <f t="shared" si="89"/>
        <v>14.1</v>
      </c>
      <c r="H25" s="135">
        <f t="shared" si="89"/>
        <v>14.5</v>
      </c>
      <c r="I25" s="136">
        <f t="shared" si="89"/>
        <v>14.8</v>
      </c>
      <c r="J25" s="135">
        <f t="shared" si="89"/>
        <v>15.2</v>
      </c>
      <c r="K25" s="136">
        <f t="shared" ref="K25:U25" si="90">ROUND(AVERAGE($B25*(1+0.0333*K$2),$B25*K$2^0.1),1)</f>
        <v>15.6</v>
      </c>
      <c r="L25" s="135">
        <f t="shared" si="90"/>
        <v>15.8</v>
      </c>
      <c r="M25" s="136">
        <f t="shared" si="90"/>
        <v>16.1</v>
      </c>
      <c r="N25" s="135">
        <f t="shared" si="90"/>
        <v>16.4</v>
      </c>
      <c r="O25" s="135">
        <f t="shared" si="90"/>
        <v>16.6</v>
      </c>
      <c r="P25" s="136">
        <f t="shared" si="90"/>
        <v>16.9</v>
      </c>
      <c r="Q25" s="135">
        <f t="shared" si="90"/>
        <v>17.1</v>
      </c>
      <c r="R25" s="135">
        <f t="shared" si="90"/>
        <v>17.4</v>
      </c>
      <c r="S25" s="136">
        <f t="shared" si="90"/>
        <v>17.6</v>
      </c>
      <c r="T25" s="135">
        <f t="shared" si="90"/>
        <v>17.9</v>
      </c>
      <c r="U25" s="135">
        <f t="shared" si="90"/>
        <v>18.1</v>
      </c>
      <c r="V25" s="2"/>
      <c r="W25" s="136">
        <v>62.0</v>
      </c>
      <c r="X25" s="135">
        <f t="shared" ref="X25:AE25" si="91">ROUND(AVERAGE($W25/(1.0278-0.0278*X$2),$W25*X$2^0.1),1)</f>
        <v>65.1</v>
      </c>
      <c r="Y25" s="135">
        <f t="shared" si="91"/>
        <v>67.4</v>
      </c>
      <c r="Z25" s="135">
        <f t="shared" si="91"/>
        <v>69.4</v>
      </c>
      <c r="AA25" s="136">
        <f t="shared" si="91"/>
        <v>71.3</v>
      </c>
      <c r="AB25" s="135">
        <f t="shared" si="91"/>
        <v>73.1</v>
      </c>
      <c r="AC25" s="135">
        <f t="shared" si="91"/>
        <v>74.9</v>
      </c>
      <c r="AD25" s="136">
        <f t="shared" si="91"/>
        <v>76.7</v>
      </c>
      <c r="AE25" s="135">
        <f t="shared" si="91"/>
        <v>78.5</v>
      </c>
      <c r="AF25" s="136">
        <f t="shared" ref="AF25:AP25" si="92">ROUND(AVERAGE($W25*(1+0.0333*K$2),$W25*K$2^0.1),1)</f>
        <v>80.3</v>
      </c>
      <c r="AG25" s="135">
        <f t="shared" si="92"/>
        <v>81.8</v>
      </c>
      <c r="AH25" s="136">
        <f t="shared" si="92"/>
        <v>83.1</v>
      </c>
      <c r="AI25" s="135">
        <f t="shared" si="92"/>
        <v>84.5</v>
      </c>
      <c r="AJ25" s="135">
        <f t="shared" si="92"/>
        <v>85.8</v>
      </c>
      <c r="AK25" s="136">
        <f t="shared" si="92"/>
        <v>87.1</v>
      </c>
      <c r="AL25" s="135">
        <f t="shared" si="92"/>
        <v>88.4</v>
      </c>
      <c r="AM25" s="135">
        <f t="shared" si="92"/>
        <v>89.7</v>
      </c>
      <c r="AN25" s="136">
        <f t="shared" si="92"/>
        <v>91</v>
      </c>
      <c r="AO25" s="135">
        <f t="shared" si="92"/>
        <v>92.2</v>
      </c>
      <c r="AP25" s="135">
        <f t="shared" si="92"/>
        <v>93.5</v>
      </c>
    </row>
    <row r="26" ht="14.25" customHeight="1">
      <c r="A26" s="2"/>
      <c r="B26" s="140">
        <v>12.5</v>
      </c>
      <c r="C26" s="135">
        <f t="shared" ref="C26:J26" si="93">ROUND(AVERAGE($B26/(1.0278-0.0278*C$2),$B26*C$2^0.1),1)</f>
        <v>13.1</v>
      </c>
      <c r="D26" s="135">
        <f t="shared" si="93"/>
        <v>13.6</v>
      </c>
      <c r="E26" s="135">
        <f t="shared" si="93"/>
        <v>14</v>
      </c>
      <c r="F26" s="136">
        <f t="shared" si="93"/>
        <v>14.4</v>
      </c>
      <c r="G26" s="135">
        <f t="shared" si="93"/>
        <v>14.7</v>
      </c>
      <c r="H26" s="135">
        <f t="shared" si="93"/>
        <v>15.1</v>
      </c>
      <c r="I26" s="136">
        <f t="shared" si="93"/>
        <v>15.5</v>
      </c>
      <c r="J26" s="135">
        <f t="shared" si="93"/>
        <v>15.8</v>
      </c>
      <c r="K26" s="136">
        <f t="shared" ref="K26:U26" si="94">ROUND(AVERAGE($B26*(1+0.0333*K$2),$B26*K$2^0.1),1)</f>
        <v>16.2</v>
      </c>
      <c r="L26" s="135">
        <f t="shared" si="94"/>
        <v>16.5</v>
      </c>
      <c r="M26" s="136">
        <f t="shared" si="94"/>
        <v>16.8</v>
      </c>
      <c r="N26" s="135">
        <f t="shared" si="94"/>
        <v>17</v>
      </c>
      <c r="O26" s="135">
        <f t="shared" si="94"/>
        <v>17.3</v>
      </c>
      <c r="P26" s="136">
        <f t="shared" si="94"/>
        <v>17.6</v>
      </c>
      <c r="Q26" s="135">
        <f t="shared" si="94"/>
        <v>17.8</v>
      </c>
      <c r="R26" s="135">
        <f t="shared" si="94"/>
        <v>18.1</v>
      </c>
      <c r="S26" s="136">
        <f t="shared" si="94"/>
        <v>18.3</v>
      </c>
      <c r="T26" s="135">
        <f t="shared" si="94"/>
        <v>18.6</v>
      </c>
      <c r="U26" s="135">
        <f t="shared" si="94"/>
        <v>18.8</v>
      </c>
      <c r="V26" s="2"/>
      <c r="W26" s="136">
        <v>63.0</v>
      </c>
      <c r="X26" s="135">
        <f t="shared" ref="X26:AE26" si="95">ROUND(AVERAGE($W26/(1.0278-0.0278*X$2),$W26*X$2^0.1),1)</f>
        <v>66.2</v>
      </c>
      <c r="Y26" s="135">
        <f t="shared" si="95"/>
        <v>68.5</v>
      </c>
      <c r="Z26" s="135">
        <f t="shared" si="95"/>
        <v>70.6</v>
      </c>
      <c r="AA26" s="136">
        <f t="shared" si="95"/>
        <v>72.4</v>
      </c>
      <c r="AB26" s="135">
        <f t="shared" si="95"/>
        <v>74.3</v>
      </c>
      <c r="AC26" s="135">
        <f t="shared" si="95"/>
        <v>76.1</v>
      </c>
      <c r="AD26" s="136">
        <f t="shared" si="95"/>
        <v>77.9</v>
      </c>
      <c r="AE26" s="135">
        <f t="shared" si="95"/>
        <v>79.7</v>
      </c>
      <c r="AF26" s="136">
        <f t="shared" ref="AF26:AP26" si="96">ROUND(AVERAGE($W26*(1+0.0333*K$2),$W26*K$2^0.1),1)</f>
        <v>81.6</v>
      </c>
      <c r="AG26" s="135">
        <f t="shared" si="96"/>
        <v>83.1</v>
      </c>
      <c r="AH26" s="136">
        <f t="shared" si="96"/>
        <v>84.5</v>
      </c>
      <c r="AI26" s="135">
        <f t="shared" si="96"/>
        <v>85.8</v>
      </c>
      <c r="AJ26" s="135">
        <f t="shared" si="96"/>
        <v>87.2</v>
      </c>
      <c r="AK26" s="136">
        <f t="shared" si="96"/>
        <v>88.5</v>
      </c>
      <c r="AL26" s="135">
        <f t="shared" si="96"/>
        <v>89.8</v>
      </c>
      <c r="AM26" s="135">
        <f t="shared" si="96"/>
        <v>91.1</v>
      </c>
      <c r="AN26" s="136">
        <f t="shared" si="96"/>
        <v>92.4</v>
      </c>
      <c r="AO26" s="135">
        <f t="shared" si="96"/>
        <v>93.7</v>
      </c>
      <c r="AP26" s="135">
        <f t="shared" si="96"/>
        <v>95</v>
      </c>
    </row>
    <row r="27" ht="14.25" customHeight="1">
      <c r="A27" s="2"/>
      <c r="B27" s="140">
        <v>13.0</v>
      </c>
      <c r="C27" s="135">
        <f t="shared" ref="C27:J27" si="97">ROUND(AVERAGE($B27/(1.0278-0.0278*C$2),$B27*C$2^0.1),1)</f>
        <v>13.7</v>
      </c>
      <c r="D27" s="135">
        <f t="shared" si="97"/>
        <v>14.1</v>
      </c>
      <c r="E27" s="135">
        <f t="shared" si="97"/>
        <v>14.6</v>
      </c>
      <c r="F27" s="136">
        <f t="shared" si="97"/>
        <v>14.9</v>
      </c>
      <c r="G27" s="135">
        <f t="shared" si="97"/>
        <v>15.3</v>
      </c>
      <c r="H27" s="135">
        <f t="shared" si="97"/>
        <v>15.7</v>
      </c>
      <c r="I27" s="136">
        <f t="shared" si="97"/>
        <v>16.1</v>
      </c>
      <c r="J27" s="135">
        <f t="shared" si="97"/>
        <v>16.5</v>
      </c>
      <c r="K27" s="136">
        <f t="shared" ref="K27:U27" si="98">ROUND(AVERAGE($B27*(1+0.0333*K$2),$B27*K$2^0.1),1)</f>
        <v>16.8</v>
      </c>
      <c r="L27" s="135">
        <f t="shared" si="98"/>
        <v>17.1</v>
      </c>
      <c r="M27" s="136">
        <f t="shared" si="98"/>
        <v>17.4</v>
      </c>
      <c r="N27" s="135">
        <f t="shared" si="98"/>
        <v>17.7</v>
      </c>
      <c r="O27" s="135">
        <f t="shared" si="98"/>
        <v>18</v>
      </c>
      <c r="P27" s="136">
        <f t="shared" si="98"/>
        <v>18.3</v>
      </c>
      <c r="Q27" s="135">
        <f t="shared" si="98"/>
        <v>18.5</v>
      </c>
      <c r="R27" s="135">
        <f t="shared" si="98"/>
        <v>18.8</v>
      </c>
      <c r="S27" s="136">
        <f t="shared" si="98"/>
        <v>19.1</v>
      </c>
      <c r="T27" s="135">
        <f t="shared" si="98"/>
        <v>19.3</v>
      </c>
      <c r="U27" s="135">
        <f t="shared" si="98"/>
        <v>19.6</v>
      </c>
      <c r="V27" s="2"/>
      <c r="W27" s="136">
        <v>64.0</v>
      </c>
      <c r="X27" s="135">
        <f t="shared" ref="X27:AE27" si="99">ROUND(AVERAGE($W27/(1.0278-0.0278*X$2),$W27*X$2^0.1),1)</f>
        <v>67.2</v>
      </c>
      <c r="Y27" s="135">
        <f t="shared" si="99"/>
        <v>69.6</v>
      </c>
      <c r="Z27" s="135">
        <f t="shared" si="99"/>
        <v>71.7</v>
      </c>
      <c r="AA27" s="136">
        <f t="shared" si="99"/>
        <v>73.6</v>
      </c>
      <c r="AB27" s="135">
        <f t="shared" si="99"/>
        <v>75.4</v>
      </c>
      <c r="AC27" s="135">
        <f t="shared" si="99"/>
        <v>77.3</v>
      </c>
      <c r="AD27" s="136">
        <f t="shared" si="99"/>
        <v>79.1</v>
      </c>
      <c r="AE27" s="135">
        <f t="shared" si="99"/>
        <v>81</v>
      </c>
      <c r="AF27" s="136">
        <f t="shared" ref="AF27:AP27" si="100">ROUND(AVERAGE($W27*(1+0.0333*K$2),$W27*K$2^0.1),1)</f>
        <v>82.9</v>
      </c>
      <c r="AG27" s="135">
        <f t="shared" si="100"/>
        <v>84.4</v>
      </c>
      <c r="AH27" s="136">
        <f t="shared" si="100"/>
        <v>85.8</v>
      </c>
      <c r="AI27" s="135">
        <f t="shared" si="100"/>
        <v>87.2</v>
      </c>
      <c r="AJ27" s="135">
        <f t="shared" si="100"/>
        <v>88.6</v>
      </c>
      <c r="AK27" s="136">
        <f t="shared" si="100"/>
        <v>89.9</v>
      </c>
      <c r="AL27" s="135">
        <f t="shared" si="100"/>
        <v>91.3</v>
      </c>
      <c r="AM27" s="135">
        <f t="shared" si="100"/>
        <v>92.6</v>
      </c>
      <c r="AN27" s="136">
        <f t="shared" si="100"/>
        <v>93.9</v>
      </c>
      <c r="AO27" s="135">
        <f t="shared" si="100"/>
        <v>95.2</v>
      </c>
      <c r="AP27" s="135">
        <f t="shared" si="100"/>
        <v>96.5</v>
      </c>
    </row>
    <row r="28" ht="14.25" customHeight="1">
      <c r="A28" s="2"/>
      <c r="B28" s="140">
        <v>13.5</v>
      </c>
      <c r="C28" s="135">
        <f t="shared" ref="C28:J28" si="101">ROUND(AVERAGE($B28/(1.0278-0.0278*C$2),$B28*C$2^0.1),1)</f>
        <v>14.2</v>
      </c>
      <c r="D28" s="135">
        <f t="shared" si="101"/>
        <v>14.7</v>
      </c>
      <c r="E28" s="135">
        <f t="shared" si="101"/>
        <v>15.1</v>
      </c>
      <c r="F28" s="136">
        <f t="shared" si="101"/>
        <v>15.5</v>
      </c>
      <c r="G28" s="135">
        <f t="shared" si="101"/>
        <v>15.9</v>
      </c>
      <c r="H28" s="135">
        <f t="shared" si="101"/>
        <v>16.3</v>
      </c>
      <c r="I28" s="136">
        <f t="shared" si="101"/>
        <v>16.7</v>
      </c>
      <c r="J28" s="135">
        <f t="shared" si="101"/>
        <v>17.1</v>
      </c>
      <c r="K28" s="136">
        <f t="shared" ref="K28:U28" si="102">ROUND(AVERAGE($B28*(1+0.0333*K$2),$B28*K$2^0.1),1)</f>
        <v>17.5</v>
      </c>
      <c r="L28" s="135">
        <f t="shared" si="102"/>
        <v>17.8</v>
      </c>
      <c r="M28" s="136">
        <f t="shared" si="102"/>
        <v>18.1</v>
      </c>
      <c r="N28" s="135">
        <f t="shared" si="102"/>
        <v>18.4</v>
      </c>
      <c r="O28" s="135">
        <f t="shared" si="102"/>
        <v>18.7</v>
      </c>
      <c r="P28" s="136">
        <f t="shared" si="102"/>
        <v>19</v>
      </c>
      <c r="Q28" s="135">
        <f t="shared" si="102"/>
        <v>19.3</v>
      </c>
      <c r="R28" s="135">
        <f t="shared" si="102"/>
        <v>19.5</v>
      </c>
      <c r="S28" s="136">
        <f t="shared" si="102"/>
        <v>19.8</v>
      </c>
      <c r="T28" s="135">
        <f t="shared" si="102"/>
        <v>20.1</v>
      </c>
      <c r="U28" s="135">
        <f t="shared" si="102"/>
        <v>20.4</v>
      </c>
      <c r="V28" s="2"/>
      <c r="W28" s="136">
        <v>65.0</v>
      </c>
      <c r="X28" s="135">
        <f t="shared" ref="X28:AE28" si="103">ROUND(AVERAGE($W28/(1.0278-0.0278*X$2),$W28*X$2^0.1),1)</f>
        <v>68.3</v>
      </c>
      <c r="Y28" s="135">
        <f t="shared" si="103"/>
        <v>70.7</v>
      </c>
      <c r="Z28" s="135">
        <f t="shared" si="103"/>
        <v>72.8</v>
      </c>
      <c r="AA28" s="136">
        <f t="shared" si="103"/>
        <v>74.7</v>
      </c>
      <c r="AB28" s="135">
        <f t="shared" si="103"/>
        <v>76.6</v>
      </c>
      <c r="AC28" s="135">
        <f t="shared" si="103"/>
        <v>78.5</v>
      </c>
      <c r="AD28" s="136">
        <f t="shared" si="103"/>
        <v>80.4</v>
      </c>
      <c r="AE28" s="135">
        <f t="shared" si="103"/>
        <v>82.3</v>
      </c>
      <c r="AF28" s="136">
        <f t="shared" ref="AF28:AP28" si="104">ROUND(AVERAGE($W28*(1+0.0333*K$2),$W28*K$2^0.1),1)</f>
        <v>84.2</v>
      </c>
      <c r="AG28" s="135">
        <f t="shared" si="104"/>
        <v>85.7</v>
      </c>
      <c r="AH28" s="136">
        <f t="shared" si="104"/>
        <v>87.2</v>
      </c>
      <c r="AI28" s="135">
        <f t="shared" si="104"/>
        <v>88.6</v>
      </c>
      <c r="AJ28" s="135">
        <f t="shared" si="104"/>
        <v>90</v>
      </c>
      <c r="AK28" s="136">
        <f t="shared" si="104"/>
        <v>91.3</v>
      </c>
      <c r="AL28" s="135">
        <f t="shared" si="104"/>
        <v>92.7</v>
      </c>
      <c r="AM28" s="135">
        <f t="shared" si="104"/>
        <v>94</v>
      </c>
      <c r="AN28" s="136">
        <f t="shared" si="104"/>
        <v>95.4</v>
      </c>
      <c r="AO28" s="135">
        <f t="shared" si="104"/>
        <v>96.7</v>
      </c>
      <c r="AP28" s="135">
        <f t="shared" si="104"/>
        <v>98</v>
      </c>
    </row>
    <row r="29" ht="14.25" customHeight="1">
      <c r="A29" s="2"/>
      <c r="B29" s="140">
        <v>14.0</v>
      </c>
      <c r="C29" s="135">
        <f t="shared" ref="C29:J29" si="105">ROUND(AVERAGE($B29/(1.0278-0.0278*C$2),$B29*C$2^0.1),1)</f>
        <v>14.7</v>
      </c>
      <c r="D29" s="135">
        <f t="shared" si="105"/>
        <v>15.2</v>
      </c>
      <c r="E29" s="135">
        <f t="shared" si="105"/>
        <v>15.7</v>
      </c>
      <c r="F29" s="136">
        <f t="shared" si="105"/>
        <v>16.1</v>
      </c>
      <c r="G29" s="135">
        <f t="shared" si="105"/>
        <v>16.5</v>
      </c>
      <c r="H29" s="135">
        <f t="shared" si="105"/>
        <v>16.9</v>
      </c>
      <c r="I29" s="136">
        <f t="shared" si="105"/>
        <v>17.3</v>
      </c>
      <c r="J29" s="135">
        <f t="shared" si="105"/>
        <v>17.7</v>
      </c>
      <c r="K29" s="136">
        <f t="shared" ref="K29:U29" si="106">ROUND(AVERAGE($B29*(1+0.0333*K$2),$B29*K$2^0.1),1)</f>
        <v>18.1</v>
      </c>
      <c r="L29" s="135">
        <f t="shared" si="106"/>
        <v>18.5</v>
      </c>
      <c r="M29" s="136">
        <f t="shared" si="106"/>
        <v>18.8</v>
      </c>
      <c r="N29" s="135">
        <f t="shared" si="106"/>
        <v>19.1</v>
      </c>
      <c r="O29" s="135">
        <f t="shared" si="106"/>
        <v>19.4</v>
      </c>
      <c r="P29" s="136">
        <f t="shared" si="106"/>
        <v>19.7</v>
      </c>
      <c r="Q29" s="135">
        <f t="shared" si="106"/>
        <v>20</v>
      </c>
      <c r="R29" s="135">
        <f t="shared" si="106"/>
        <v>20.3</v>
      </c>
      <c r="S29" s="136">
        <f t="shared" si="106"/>
        <v>20.5</v>
      </c>
      <c r="T29" s="135">
        <f t="shared" si="106"/>
        <v>20.8</v>
      </c>
      <c r="U29" s="135">
        <f t="shared" si="106"/>
        <v>21.1</v>
      </c>
      <c r="V29" s="2"/>
      <c r="W29" s="136">
        <v>66.0</v>
      </c>
      <c r="X29" s="135">
        <f t="shared" ref="X29:AE29" si="107">ROUND(AVERAGE($W29/(1.0278-0.0278*X$2),$W29*X$2^0.1),1)</f>
        <v>69.3</v>
      </c>
      <c r="Y29" s="135">
        <f t="shared" si="107"/>
        <v>71.8</v>
      </c>
      <c r="Z29" s="135">
        <f t="shared" si="107"/>
        <v>73.9</v>
      </c>
      <c r="AA29" s="136">
        <f t="shared" si="107"/>
        <v>75.9</v>
      </c>
      <c r="AB29" s="135">
        <f t="shared" si="107"/>
        <v>77.8</v>
      </c>
      <c r="AC29" s="135">
        <f t="shared" si="107"/>
        <v>79.7</v>
      </c>
      <c r="AD29" s="136">
        <f t="shared" si="107"/>
        <v>81.6</v>
      </c>
      <c r="AE29" s="135">
        <f t="shared" si="107"/>
        <v>83.5</v>
      </c>
      <c r="AF29" s="136">
        <f t="shared" ref="AF29:AP29" si="108">ROUND(AVERAGE($W29*(1+0.0333*K$2),$W29*K$2^0.1),1)</f>
        <v>85.5</v>
      </c>
      <c r="AG29" s="135">
        <f t="shared" si="108"/>
        <v>87</v>
      </c>
      <c r="AH29" s="136">
        <f t="shared" si="108"/>
        <v>88.5</v>
      </c>
      <c r="AI29" s="135">
        <f t="shared" si="108"/>
        <v>89.9</v>
      </c>
      <c r="AJ29" s="135">
        <f t="shared" si="108"/>
        <v>91.4</v>
      </c>
      <c r="AK29" s="136">
        <f t="shared" si="108"/>
        <v>92.7</v>
      </c>
      <c r="AL29" s="135">
        <f t="shared" si="108"/>
        <v>94.1</v>
      </c>
      <c r="AM29" s="135">
        <f t="shared" si="108"/>
        <v>95.5</v>
      </c>
      <c r="AN29" s="136">
        <f t="shared" si="108"/>
        <v>96.8</v>
      </c>
      <c r="AO29" s="135">
        <f t="shared" si="108"/>
        <v>98.2</v>
      </c>
      <c r="AP29" s="135">
        <f t="shared" si="108"/>
        <v>99.5</v>
      </c>
    </row>
    <row r="30" ht="14.25" customHeight="1">
      <c r="A30" s="2"/>
      <c r="B30" s="140">
        <v>14.5</v>
      </c>
      <c r="C30" s="135">
        <f t="shared" ref="C30:J30" si="109">ROUND(AVERAGE($B30/(1.0278-0.0278*C$2),$B30*C$2^0.1),1)</f>
        <v>15.2</v>
      </c>
      <c r="D30" s="135">
        <f t="shared" si="109"/>
        <v>15.8</v>
      </c>
      <c r="E30" s="135">
        <f t="shared" si="109"/>
        <v>16.2</v>
      </c>
      <c r="F30" s="136">
        <f t="shared" si="109"/>
        <v>16.7</v>
      </c>
      <c r="G30" s="135">
        <f t="shared" si="109"/>
        <v>17.1</v>
      </c>
      <c r="H30" s="135">
        <f t="shared" si="109"/>
        <v>17.5</v>
      </c>
      <c r="I30" s="136">
        <f t="shared" si="109"/>
        <v>17.9</v>
      </c>
      <c r="J30" s="135">
        <f t="shared" si="109"/>
        <v>18.4</v>
      </c>
      <c r="K30" s="136">
        <f t="shared" ref="K30:U30" si="110">ROUND(AVERAGE($B30*(1+0.0333*K$2),$B30*K$2^0.1),1)</f>
        <v>18.8</v>
      </c>
      <c r="L30" s="135">
        <f t="shared" si="110"/>
        <v>19.1</v>
      </c>
      <c r="M30" s="136">
        <f t="shared" si="110"/>
        <v>19.4</v>
      </c>
      <c r="N30" s="135">
        <f t="shared" si="110"/>
        <v>19.8</v>
      </c>
      <c r="O30" s="135">
        <f t="shared" si="110"/>
        <v>20.1</v>
      </c>
      <c r="P30" s="136">
        <f t="shared" si="110"/>
        <v>20.4</v>
      </c>
      <c r="Q30" s="135">
        <f t="shared" si="110"/>
        <v>20.7</v>
      </c>
      <c r="R30" s="135">
        <f t="shared" si="110"/>
        <v>21</v>
      </c>
      <c r="S30" s="136">
        <f t="shared" si="110"/>
        <v>21.3</v>
      </c>
      <c r="T30" s="135">
        <f t="shared" si="110"/>
        <v>21.6</v>
      </c>
      <c r="U30" s="135">
        <f t="shared" si="110"/>
        <v>21.9</v>
      </c>
      <c r="V30" s="2"/>
      <c r="W30" s="136">
        <v>67.0</v>
      </c>
      <c r="X30" s="135">
        <f t="shared" ref="X30:AE30" si="111">ROUND(AVERAGE($W30/(1.0278-0.0278*X$2),$W30*X$2^0.1),1)</f>
        <v>70.4</v>
      </c>
      <c r="Y30" s="135">
        <f t="shared" si="111"/>
        <v>72.9</v>
      </c>
      <c r="Z30" s="135">
        <f t="shared" si="111"/>
        <v>75</v>
      </c>
      <c r="AA30" s="136">
        <f t="shared" si="111"/>
        <v>77</v>
      </c>
      <c r="AB30" s="135">
        <f t="shared" si="111"/>
        <v>79</v>
      </c>
      <c r="AC30" s="135">
        <f t="shared" si="111"/>
        <v>80.9</v>
      </c>
      <c r="AD30" s="136">
        <f t="shared" si="111"/>
        <v>82.8</v>
      </c>
      <c r="AE30" s="135">
        <f t="shared" si="111"/>
        <v>84.8</v>
      </c>
      <c r="AF30" s="136">
        <f t="shared" ref="AF30:AP30" si="112">ROUND(AVERAGE($W30*(1+0.0333*K$2),$W30*K$2^0.1),1)</f>
        <v>86.8</v>
      </c>
      <c r="AG30" s="135">
        <f t="shared" si="112"/>
        <v>88.3</v>
      </c>
      <c r="AH30" s="136">
        <f t="shared" si="112"/>
        <v>89.8</v>
      </c>
      <c r="AI30" s="135">
        <f t="shared" si="112"/>
        <v>91.3</v>
      </c>
      <c r="AJ30" s="135">
        <f t="shared" si="112"/>
        <v>92.7</v>
      </c>
      <c r="AK30" s="136">
        <f t="shared" si="112"/>
        <v>94.2</v>
      </c>
      <c r="AL30" s="135">
        <f t="shared" si="112"/>
        <v>95.6</v>
      </c>
      <c r="AM30" s="135">
        <f t="shared" si="112"/>
        <v>96.9</v>
      </c>
      <c r="AN30" s="136">
        <f t="shared" si="112"/>
        <v>98.3</v>
      </c>
      <c r="AO30" s="135">
        <f t="shared" si="112"/>
        <v>99.7</v>
      </c>
      <c r="AP30" s="135">
        <f t="shared" si="112"/>
        <v>101</v>
      </c>
    </row>
    <row r="31" ht="14.25" customHeight="1">
      <c r="A31" s="2"/>
      <c r="B31" s="140">
        <v>15.0</v>
      </c>
      <c r="C31" s="135">
        <f t="shared" ref="C31:J31" si="113">ROUND(AVERAGE($B31/(1.0278-0.0278*C$2),$B31*C$2^0.1),1)</f>
        <v>15.8</v>
      </c>
      <c r="D31" s="135">
        <f t="shared" si="113"/>
        <v>16.3</v>
      </c>
      <c r="E31" s="135">
        <f t="shared" si="113"/>
        <v>16.8</v>
      </c>
      <c r="F31" s="136">
        <f t="shared" si="113"/>
        <v>17.2</v>
      </c>
      <c r="G31" s="135">
        <f t="shared" si="113"/>
        <v>17.7</v>
      </c>
      <c r="H31" s="135">
        <f t="shared" si="113"/>
        <v>18.1</v>
      </c>
      <c r="I31" s="136">
        <f t="shared" si="113"/>
        <v>18.5</v>
      </c>
      <c r="J31" s="135">
        <f t="shared" si="113"/>
        <v>19</v>
      </c>
      <c r="K31" s="136">
        <f t="shared" ref="K31:U31" si="114">ROUND(AVERAGE($B31*(1+0.0333*K$2),$B31*K$2^0.1),1)</f>
        <v>19.4</v>
      </c>
      <c r="L31" s="135">
        <f t="shared" si="114"/>
        <v>19.8</v>
      </c>
      <c r="M31" s="136">
        <f t="shared" si="114"/>
        <v>20.1</v>
      </c>
      <c r="N31" s="135">
        <f t="shared" si="114"/>
        <v>20.4</v>
      </c>
      <c r="O31" s="135">
        <f t="shared" si="114"/>
        <v>20.8</v>
      </c>
      <c r="P31" s="136">
        <f t="shared" si="114"/>
        <v>21.1</v>
      </c>
      <c r="Q31" s="135">
        <f t="shared" si="114"/>
        <v>21.4</v>
      </c>
      <c r="R31" s="135">
        <f t="shared" si="114"/>
        <v>21.7</v>
      </c>
      <c r="S31" s="136">
        <f t="shared" si="114"/>
        <v>22</v>
      </c>
      <c r="T31" s="135">
        <f t="shared" si="114"/>
        <v>22.3</v>
      </c>
      <c r="U31" s="135">
        <f t="shared" si="114"/>
        <v>22.6</v>
      </c>
      <c r="V31" s="2"/>
      <c r="W31" s="136">
        <v>68.0</v>
      </c>
      <c r="X31" s="135">
        <f t="shared" ref="X31:AE31" si="115">ROUND(AVERAGE($W31/(1.0278-0.0278*X$2),$W31*X$2^0.1),1)</f>
        <v>71.4</v>
      </c>
      <c r="Y31" s="135">
        <f t="shared" si="115"/>
        <v>73.9</v>
      </c>
      <c r="Z31" s="135">
        <f t="shared" si="115"/>
        <v>76.1</v>
      </c>
      <c r="AA31" s="136">
        <f t="shared" si="115"/>
        <v>78.2</v>
      </c>
      <c r="AB31" s="135">
        <f t="shared" si="115"/>
        <v>80.2</v>
      </c>
      <c r="AC31" s="135">
        <f t="shared" si="115"/>
        <v>82.1</v>
      </c>
      <c r="AD31" s="136">
        <f t="shared" si="115"/>
        <v>84.1</v>
      </c>
      <c r="AE31" s="135">
        <f t="shared" si="115"/>
        <v>86.1</v>
      </c>
      <c r="AF31" s="136">
        <f t="shared" ref="AF31:AP31" si="116">ROUND(AVERAGE($W31*(1+0.0333*K$2),$W31*K$2^0.1),1)</f>
        <v>88.1</v>
      </c>
      <c r="AG31" s="135">
        <f t="shared" si="116"/>
        <v>89.7</v>
      </c>
      <c r="AH31" s="136">
        <f t="shared" si="116"/>
        <v>91.2</v>
      </c>
      <c r="AI31" s="135">
        <f t="shared" si="116"/>
        <v>92.7</v>
      </c>
      <c r="AJ31" s="135">
        <f t="shared" si="116"/>
        <v>94.1</v>
      </c>
      <c r="AK31" s="136">
        <f t="shared" si="116"/>
        <v>95.6</v>
      </c>
      <c r="AL31" s="135">
        <f t="shared" si="116"/>
        <v>97</v>
      </c>
      <c r="AM31" s="135">
        <f t="shared" si="116"/>
        <v>98.4</v>
      </c>
      <c r="AN31" s="136">
        <f t="shared" si="116"/>
        <v>99.8</v>
      </c>
      <c r="AO31" s="135">
        <f t="shared" si="116"/>
        <v>101.2</v>
      </c>
      <c r="AP31" s="135">
        <f t="shared" si="116"/>
        <v>102.5</v>
      </c>
    </row>
    <row r="32" ht="14.25" customHeight="1">
      <c r="A32" s="2"/>
      <c r="B32" s="140">
        <v>15.5</v>
      </c>
      <c r="C32" s="135">
        <f t="shared" ref="C32:J32" si="117">ROUND(AVERAGE($B32/(1.0278-0.0278*C$2),$B32*C$2^0.1),1)</f>
        <v>16.3</v>
      </c>
      <c r="D32" s="135">
        <f t="shared" si="117"/>
        <v>16.9</v>
      </c>
      <c r="E32" s="135">
        <f t="shared" si="117"/>
        <v>17.4</v>
      </c>
      <c r="F32" s="136">
        <f t="shared" si="117"/>
        <v>17.8</v>
      </c>
      <c r="G32" s="135">
        <f t="shared" si="117"/>
        <v>18.3</v>
      </c>
      <c r="H32" s="135">
        <f t="shared" si="117"/>
        <v>18.7</v>
      </c>
      <c r="I32" s="136">
        <f t="shared" si="117"/>
        <v>19.2</v>
      </c>
      <c r="J32" s="135">
        <f t="shared" si="117"/>
        <v>19.6</v>
      </c>
      <c r="K32" s="136">
        <f t="shared" ref="K32:U32" si="118">ROUND(AVERAGE($B32*(1+0.0333*K$2),$B32*K$2^0.1),1)</f>
        <v>20.1</v>
      </c>
      <c r="L32" s="135">
        <f t="shared" si="118"/>
        <v>20.4</v>
      </c>
      <c r="M32" s="136">
        <f t="shared" si="118"/>
        <v>20.8</v>
      </c>
      <c r="N32" s="135">
        <f t="shared" si="118"/>
        <v>21.1</v>
      </c>
      <c r="O32" s="135">
        <f t="shared" si="118"/>
        <v>21.5</v>
      </c>
      <c r="P32" s="136">
        <f t="shared" si="118"/>
        <v>21.8</v>
      </c>
      <c r="Q32" s="135">
        <f t="shared" si="118"/>
        <v>22.1</v>
      </c>
      <c r="R32" s="135">
        <f t="shared" si="118"/>
        <v>22.4</v>
      </c>
      <c r="S32" s="136">
        <f t="shared" si="118"/>
        <v>22.7</v>
      </c>
      <c r="T32" s="135">
        <f t="shared" si="118"/>
        <v>23.1</v>
      </c>
      <c r="U32" s="135">
        <f t="shared" si="118"/>
        <v>23.4</v>
      </c>
      <c r="V32" s="2"/>
      <c r="W32" s="136">
        <v>69.0</v>
      </c>
      <c r="X32" s="135">
        <f t="shared" ref="X32:AE32" si="119">ROUND(AVERAGE($W32/(1.0278-0.0278*X$2),$W32*X$2^0.1),1)</f>
        <v>72.5</v>
      </c>
      <c r="Y32" s="135">
        <f t="shared" si="119"/>
        <v>75</v>
      </c>
      <c r="Z32" s="135">
        <f t="shared" si="119"/>
        <v>77.3</v>
      </c>
      <c r="AA32" s="136">
        <f t="shared" si="119"/>
        <v>79.3</v>
      </c>
      <c r="AB32" s="135">
        <f t="shared" si="119"/>
        <v>81.3</v>
      </c>
      <c r="AC32" s="135">
        <f t="shared" si="119"/>
        <v>83.3</v>
      </c>
      <c r="AD32" s="136">
        <f t="shared" si="119"/>
        <v>85.3</v>
      </c>
      <c r="AE32" s="135">
        <f t="shared" si="119"/>
        <v>87.3</v>
      </c>
      <c r="AF32" s="136">
        <f t="shared" ref="AF32:AP32" si="120">ROUND(AVERAGE($W32*(1+0.0333*K$2),$W32*K$2^0.1),1)</f>
        <v>89.4</v>
      </c>
      <c r="AG32" s="135">
        <f t="shared" si="120"/>
        <v>91</v>
      </c>
      <c r="AH32" s="136">
        <f t="shared" si="120"/>
        <v>92.5</v>
      </c>
      <c r="AI32" s="135">
        <f t="shared" si="120"/>
        <v>94</v>
      </c>
      <c r="AJ32" s="135">
        <f t="shared" si="120"/>
        <v>95.5</v>
      </c>
      <c r="AK32" s="136">
        <f t="shared" si="120"/>
        <v>97</v>
      </c>
      <c r="AL32" s="135">
        <f t="shared" si="120"/>
        <v>98.4</v>
      </c>
      <c r="AM32" s="135">
        <f t="shared" si="120"/>
        <v>99.8</v>
      </c>
      <c r="AN32" s="136">
        <f t="shared" si="120"/>
        <v>101.2</v>
      </c>
      <c r="AO32" s="135">
        <f t="shared" si="120"/>
        <v>102.6</v>
      </c>
      <c r="AP32" s="135">
        <f t="shared" si="120"/>
        <v>104</v>
      </c>
    </row>
    <row r="33" ht="14.25" customHeight="1">
      <c r="A33" s="2"/>
      <c r="B33" s="140">
        <v>16.0</v>
      </c>
      <c r="C33" s="135">
        <f t="shared" ref="C33:J33" si="121">ROUND(AVERAGE($B33/(1.0278-0.0278*C$2),$B33*C$2^0.1),1)</f>
        <v>16.8</v>
      </c>
      <c r="D33" s="135">
        <f t="shared" si="121"/>
        <v>17.4</v>
      </c>
      <c r="E33" s="135">
        <f t="shared" si="121"/>
        <v>17.9</v>
      </c>
      <c r="F33" s="136">
        <f t="shared" si="121"/>
        <v>18.4</v>
      </c>
      <c r="G33" s="135">
        <f t="shared" si="121"/>
        <v>18.9</v>
      </c>
      <c r="H33" s="135">
        <f t="shared" si="121"/>
        <v>19.3</v>
      </c>
      <c r="I33" s="136">
        <f t="shared" si="121"/>
        <v>19.8</v>
      </c>
      <c r="J33" s="135">
        <f t="shared" si="121"/>
        <v>20.3</v>
      </c>
      <c r="K33" s="136">
        <f t="shared" ref="K33:U33" si="122">ROUND(AVERAGE($B33*(1+0.0333*K$2),$B33*K$2^0.1),1)</f>
        <v>20.7</v>
      </c>
      <c r="L33" s="135">
        <f t="shared" si="122"/>
        <v>21.1</v>
      </c>
      <c r="M33" s="136">
        <f t="shared" si="122"/>
        <v>21.5</v>
      </c>
      <c r="N33" s="135">
        <f t="shared" si="122"/>
        <v>21.8</v>
      </c>
      <c r="O33" s="135">
        <f t="shared" si="122"/>
        <v>22.1</v>
      </c>
      <c r="P33" s="136">
        <f t="shared" si="122"/>
        <v>22.5</v>
      </c>
      <c r="Q33" s="135">
        <f t="shared" si="122"/>
        <v>22.8</v>
      </c>
      <c r="R33" s="135">
        <f t="shared" si="122"/>
        <v>23.1</v>
      </c>
      <c r="S33" s="136">
        <f t="shared" si="122"/>
        <v>23.5</v>
      </c>
      <c r="T33" s="135">
        <f t="shared" si="122"/>
        <v>23.8</v>
      </c>
      <c r="U33" s="135">
        <f t="shared" si="122"/>
        <v>24.1</v>
      </c>
      <c r="V33" s="2"/>
      <c r="W33" s="136">
        <v>70.0</v>
      </c>
      <c r="X33" s="135">
        <f t="shared" ref="X33:AE33" si="123">ROUND(AVERAGE($W33/(1.0278-0.0278*X$2),$W33*X$2^0.1),1)</f>
        <v>73.5</v>
      </c>
      <c r="Y33" s="135">
        <f t="shared" si="123"/>
        <v>76.1</v>
      </c>
      <c r="Z33" s="135">
        <f t="shared" si="123"/>
        <v>78.4</v>
      </c>
      <c r="AA33" s="136">
        <f t="shared" si="123"/>
        <v>80.5</v>
      </c>
      <c r="AB33" s="135">
        <f t="shared" si="123"/>
        <v>82.5</v>
      </c>
      <c r="AC33" s="135">
        <f t="shared" si="123"/>
        <v>84.5</v>
      </c>
      <c r="AD33" s="136">
        <f t="shared" si="123"/>
        <v>86.5</v>
      </c>
      <c r="AE33" s="135">
        <f t="shared" si="123"/>
        <v>88.6</v>
      </c>
      <c r="AF33" s="136">
        <f t="shared" ref="AF33:AP33" si="124">ROUND(AVERAGE($W33*(1+0.0333*K$2),$W33*K$2^0.1),1)</f>
        <v>90.7</v>
      </c>
      <c r="AG33" s="135">
        <f t="shared" si="124"/>
        <v>92.3</v>
      </c>
      <c r="AH33" s="136">
        <f t="shared" si="124"/>
        <v>93.9</v>
      </c>
      <c r="AI33" s="135">
        <f t="shared" si="124"/>
        <v>95.4</v>
      </c>
      <c r="AJ33" s="135">
        <f t="shared" si="124"/>
        <v>96.9</v>
      </c>
      <c r="AK33" s="136">
        <f t="shared" si="124"/>
        <v>98.4</v>
      </c>
      <c r="AL33" s="135">
        <f t="shared" si="124"/>
        <v>99.8</v>
      </c>
      <c r="AM33" s="135">
        <f t="shared" si="124"/>
        <v>101.3</v>
      </c>
      <c r="AN33" s="136">
        <f t="shared" si="124"/>
        <v>102.7</v>
      </c>
      <c r="AO33" s="135">
        <f t="shared" si="124"/>
        <v>104.1</v>
      </c>
      <c r="AP33" s="135">
        <f t="shared" si="124"/>
        <v>105.5</v>
      </c>
    </row>
    <row r="34" ht="14.25" customHeight="1">
      <c r="A34" s="2"/>
      <c r="B34" s="140">
        <v>16.5</v>
      </c>
      <c r="C34" s="135">
        <f t="shared" ref="C34:J34" si="125">ROUND(AVERAGE($B34/(1.0278-0.0278*C$2),$B34*C$2^0.1),1)</f>
        <v>17.3</v>
      </c>
      <c r="D34" s="135">
        <f t="shared" si="125"/>
        <v>17.9</v>
      </c>
      <c r="E34" s="135">
        <f t="shared" si="125"/>
        <v>18.5</v>
      </c>
      <c r="F34" s="136">
        <f t="shared" si="125"/>
        <v>19</v>
      </c>
      <c r="G34" s="135">
        <f t="shared" si="125"/>
        <v>19.5</v>
      </c>
      <c r="H34" s="135">
        <f t="shared" si="125"/>
        <v>19.9</v>
      </c>
      <c r="I34" s="136">
        <f t="shared" si="125"/>
        <v>20.4</v>
      </c>
      <c r="J34" s="135">
        <f t="shared" si="125"/>
        <v>20.9</v>
      </c>
      <c r="K34" s="136">
        <f t="shared" ref="K34:U34" si="126">ROUND(AVERAGE($B34*(1+0.0333*K$2),$B34*K$2^0.1),1)</f>
        <v>21.4</v>
      </c>
      <c r="L34" s="135">
        <f t="shared" si="126"/>
        <v>21.8</v>
      </c>
      <c r="M34" s="136">
        <f t="shared" si="126"/>
        <v>22.1</v>
      </c>
      <c r="N34" s="135">
        <f t="shared" si="126"/>
        <v>22.5</v>
      </c>
      <c r="O34" s="135">
        <f t="shared" si="126"/>
        <v>22.8</v>
      </c>
      <c r="P34" s="136">
        <f t="shared" si="126"/>
        <v>23.2</v>
      </c>
      <c r="Q34" s="135">
        <f t="shared" si="126"/>
        <v>23.5</v>
      </c>
      <c r="R34" s="135">
        <f t="shared" si="126"/>
        <v>23.9</v>
      </c>
      <c r="S34" s="136">
        <f t="shared" si="126"/>
        <v>24.2</v>
      </c>
      <c r="T34" s="135">
        <f t="shared" si="126"/>
        <v>24.5</v>
      </c>
      <c r="U34" s="135">
        <f t="shared" si="126"/>
        <v>24.9</v>
      </c>
      <c r="V34" s="2"/>
      <c r="W34" s="136">
        <v>71.0</v>
      </c>
      <c r="X34" s="135">
        <f t="shared" ref="X34:AE34" si="127">ROUND(AVERAGE($W34/(1.0278-0.0278*X$2),$W34*X$2^0.1),1)</f>
        <v>74.6</v>
      </c>
      <c r="Y34" s="135">
        <f t="shared" si="127"/>
        <v>77.2</v>
      </c>
      <c r="Z34" s="135">
        <f t="shared" si="127"/>
        <v>79.5</v>
      </c>
      <c r="AA34" s="136">
        <f t="shared" si="127"/>
        <v>81.6</v>
      </c>
      <c r="AB34" s="135">
        <f t="shared" si="127"/>
        <v>83.7</v>
      </c>
      <c r="AC34" s="135">
        <f t="shared" si="127"/>
        <v>85.7</v>
      </c>
      <c r="AD34" s="136">
        <f t="shared" si="127"/>
        <v>87.8</v>
      </c>
      <c r="AE34" s="135">
        <f t="shared" si="127"/>
        <v>89.9</v>
      </c>
      <c r="AF34" s="136">
        <f t="shared" ref="AF34:AP34" si="128">ROUND(AVERAGE($W34*(1+0.0333*K$2),$W34*K$2^0.1),1)</f>
        <v>92</v>
      </c>
      <c r="AG34" s="135">
        <f t="shared" si="128"/>
        <v>93.6</v>
      </c>
      <c r="AH34" s="136">
        <f t="shared" si="128"/>
        <v>95.2</v>
      </c>
      <c r="AI34" s="135">
        <f t="shared" si="128"/>
        <v>96.7</v>
      </c>
      <c r="AJ34" s="135">
        <f t="shared" si="128"/>
        <v>98.3</v>
      </c>
      <c r="AK34" s="136">
        <f t="shared" si="128"/>
        <v>99.8</v>
      </c>
      <c r="AL34" s="135">
        <f t="shared" si="128"/>
        <v>101.3</v>
      </c>
      <c r="AM34" s="135">
        <f t="shared" si="128"/>
        <v>102.7</v>
      </c>
      <c r="AN34" s="136">
        <f t="shared" si="128"/>
        <v>104.2</v>
      </c>
      <c r="AO34" s="135">
        <f t="shared" si="128"/>
        <v>105.6</v>
      </c>
      <c r="AP34" s="135">
        <f t="shared" si="128"/>
        <v>107</v>
      </c>
    </row>
    <row r="35" ht="14.25" customHeight="1">
      <c r="A35" s="2"/>
      <c r="B35" s="140">
        <v>17.0</v>
      </c>
      <c r="C35" s="135">
        <f t="shared" ref="C35:J35" si="129">ROUND(AVERAGE($B35/(1.0278-0.0278*C$2),$B35*C$2^0.1),1)</f>
        <v>17.9</v>
      </c>
      <c r="D35" s="135">
        <f t="shared" si="129"/>
        <v>18.5</v>
      </c>
      <c r="E35" s="135">
        <f t="shared" si="129"/>
        <v>19</v>
      </c>
      <c r="F35" s="136">
        <f t="shared" si="129"/>
        <v>19.5</v>
      </c>
      <c r="G35" s="135">
        <f t="shared" si="129"/>
        <v>20</v>
      </c>
      <c r="H35" s="135">
        <f t="shared" si="129"/>
        <v>20.5</v>
      </c>
      <c r="I35" s="136">
        <f t="shared" si="129"/>
        <v>21</v>
      </c>
      <c r="J35" s="135">
        <f t="shared" si="129"/>
        <v>21.5</v>
      </c>
      <c r="K35" s="136">
        <f t="shared" ref="K35:U35" si="130">ROUND(AVERAGE($B35*(1+0.0333*K$2),$B35*K$2^0.1),1)</f>
        <v>22</v>
      </c>
      <c r="L35" s="135">
        <f t="shared" si="130"/>
        <v>22.4</v>
      </c>
      <c r="M35" s="136">
        <f t="shared" si="130"/>
        <v>22.8</v>
      </c>
      <c r="N35" s="135">
        <f t="shared" si="130"/>
        <v>23.2</v>
      </c>
      <c r="O35" s="135">
        <f t="shared" si="130"/>
        <v>23.5</v>
      </c>
      <c r="P35" s="136">
        <f t="shared" si="130"/>
        <v>23.9</v>
      </c>
      <c r="Q35" s="135">
        <f t="shared" si="130"/>
        <v>24.2</v>
      </c>
      <c r="R35" s="135">
        <f t="shared" si="130"/>
        <v>24.6</v>
      </c>
      <c r="S35" s="136">
        <f t="shared" si="130"/>
        <v>24.9</v>
      </c>
      <c r="T35" s="135">
        <f t="shared" si="130"/>
        <v>25.3</v>
      </c>
      <c r="U35" s="135">
        <f t="shared" si="130"/>
        <v>25.6</v>
      </c>
      <c r="V35" s="2"/>
      <c r="W35" s="136">
        <v>72.0</v>
      </c>
      <c r="X35" s="135">
        <f t="shared" ref="X35:AE35" si="131">ROUND(AVERAGE($W35/(1.0278-0.0278*X$2),$W35*X$2^0.1),1)</f>
        <v>75.6</v>
      </c>
      <c r="Y35" s="135">
        <f t="shared" si="131"/>
        <v>78.3</v>
      </c>
      <c r="Z35" s="135">
        <f t="shared" si="131"/>
        <v>80.6</v>
      </c>
      <c r="AA35" s="136">
        <f t="shared" si="131"/>
        <v>82.8</v>
      </c>
      <c r="AB35" s="135">
        <f t="shared" si="131"/>
        <v>84.9</v>
      </c>
      <c r="AC35" s="135">
        <f t="shared" si="131"/>
        <v>86.9</v>
      </c>
      <c r="AD35" s="136">
        <f t="shared" si="131"/>
        <v>89</v>
      </c>
      <c r="AE35" s="135">
        <f t="shared" si="131"/>
        <v>91.1</v>
      </c>
      <c r="AF35" s="136">
        <f t="shared" ref="AF35:AP35" si="132">ROUND(AVERAGE($W35*(1+0.0333*K$2),$W35*K$2^0.1),1)</f>
        <v>93.3</v>
      </c>
      <c r="AG35" s="135">
        <f t="shared" si="132"/>
        <v>94.9</v>
      </c>
      <c r="AH35" s="136">
        <f t="shared" si="132"/>
        <v>96.5</v>
      </c>
      <c r="AI35" s="135">
        <f t="shared" si="132"/>
        <v>98.1</v>
      </c>
      <c r="AJ35" s="135">
        <f t="shared" si="132"/>
        <v>99.7</v>
      </c>
      <c r="AK35" s="136">
        <f t="shared" si="132"/>
        <v>101.2</v>
      </c>
      <c r="AL35" s="135">
        <f t="shared" si="132"/>
        <v>102.7</v>
      </c>
      <c r="AM35" s="135">
        <f t="shared" si="132"/>
        <v>104.2</v>
      </c>
      <c r="AN35" s="136">
        <f t="shared" si="132"/>
        <v>105.6</v>
      </c>
      <c r="AO35" s="135">
        <f t="shared" si="132"/>
        <v>107.1</v>
      </c>
      <c r="AP35" s="135">
        <f t="shared" si="132"/>
        <v>108.6</v>
      </c>
    </row>
    <row r="36" ht="14.25" customHeight="1">
      <c r="A36" s="2"/>
      <c r="B36" s="140">
        <v>17.5</v>
      </c>
      <c r="C36" s="135">
        <f t="shared" ref="C36:J36" si="133">ROUND(AVERAGE($B36/(1.0278-0.0278*C$2),$B36*C$2^0.1),1)</f>
        <v>18.4</v>
      </c>
      <c r="D36" s="135">
        <f t="shared" si="133"/>
        <v>19</v>
      </c>
      <c r="E36" s="135">
        <f t="shared" si="133"/>
        <v>19.6</v>
      </c>
      <c r="F36" s="136">
        <f t="shared" si="133"/>
        <v>20.1</v>
      </c>
      <c r="G36" s="135">
        <f t="shared" si="133"/>
        <v>20.6</v>
      </c>
      <c r="H36" s="135">
        <f t="shared" si="133"/>
        <v>21.1</v>
      </c>
      <c r="I36" s="136">
        <f t="shared" si="133"/>
        <v>21.6</v>
      </c>
      <c r="J36" s="135">
        <f t="shared" si="133"/>
        <v>22.2</v>
      </c>
      <c r="K36" s="136">
        <f t="shared" ref="K36:U36" si="134">ROUND(AVERAGE($B36*(1+0.0333*K$2),$B36*K$2^0.1),1)</f>
        <v>22.7</v>
      </c>
      <c r="L36" s="135">
        <f t="shared" si="134"/>
        <v>23.1</v>
      </c>
      <c r="M36" s="136">
        <f t="shared" si="134"/>
        <v>23.5</v>
      </c>
      <c r="N36" s="135">
        <f t="shared" si="134"/>
        <v>23.8</v>
      </c>
      <c r="O36" s="135">
        <f t="shared" si="134"/>
        <v>24.2</v>
      </c>
      <c r="P36" s="136">
        <f t="shared" si="134"/>
        <v>24.6</v>
      </c>
      <c r="Q36" s="135">
        <f t="shared" si="134"/>
        <v>25</v>
      </c>
      <c r="R36" s="135">
        <f t="shared" si="134"/>
        <v>25.3</v>
      </c>
      <c r="S36" s="136">
        <f t="shared" si="134"/>
        <v>25.7</v>
      </c>
      <c r="T36" s="135">
        <f t="shared" si="134"/>
        <v>26</v>
      </c>
      <c r="U36" s="135">
        <f t="shared" si="134"/>
        <v>26.4</v>
      </c>
      <c r="V36" s="2"/>
      <c r="W36" s="136">
        <v>73.0</v>
      </c>
      <c r="X36" s="135">
        <f t="shared" ref="X36:AE36" si="135">ROUND(AVERAGE($W36/(1.0278-0.0278*X$2),$W36*X$2^0.1),1)</f>
        <v>76.7</v>
      </c>
      <c r="Y36" s="135">
        <f t="shared" si="135"/>
        <v>79.4</v>
      </c>
      <c r="Z36" s="135">
        <f t="shared" si="135"/>
        <v>81.7</v>
      </c>
      <c r="AA36" s="136">
        <f t="shared" si="135"/>
        <v>83.9</v>
      </c>
      <c r="AB36" s="135">
        <f t="shared" si="135"/>
        <v>86.1</v>
      </c>
      <c r="AC36" s="135">
        <f t="shared" si="135"/>
        <v>88.1</v>
      </c>
      <c r="AD36" s="136">
        <f t="shared" si="135"/>
        <v>90.3</v>
      </c>
      <c r="AE36" s="135">
        <f t="shared" si="135"/>
        <v>92.4</v>
      </c>
      <c r="AF36" s="136">
        <f t="shared" ref="AF36:AP36" si="136">ROUND(AVERAGE($W36*(1+0.0333*K$2),$W36*K$2^0.1),1)</f>
        <v>94.6</v>
      </c>
      <c r="AG36" s="135">
        <f t="shared" si="136"/>
        <v>96.3</v>
      </c>
      <c r="AH36" s="136">
        <f t="shared" si="136"/>
        <v>97.9</v>
      </c>
      <c r="AI36" s="135">
        <f t="shared" si="136"/>
        <v>99.5</v>
      </c>
      <c r="AJ36" s="135">
        <f t="shared" si="136"/>
        <v>101</v>
      </c>
      <c r="AK36" s="136">
        <f t="shared" si="136"/>
        <v>102.6</v>
      </c>
      <c r="AL36" s="135">
        <f t="shared" si="136"/>
        <v>104.1</v>
      </c>
      <c r="AM36" s="135">
        <f t="shared" si="136"/>
        <v>105.6</v>
      </c>
      <c r="AN36" s="136">
        <f t="shared" si="136"/>
        <v>107.1</v>
      </c>
      <c r="AO36" s="135">
        <f t="shared" si="136"/>
        <v>108.6</v>
      </c>
      <c r="AP36" s="135">
        <f t="shared" si="136"/>
        <v>110.1</v>
      </c>
    </row>
    <row r="37" ht="14.25" customHeight="1">
      <c r="A37" s="2"/>
      <c r="B37" s="140">
        <v>18.0</v>
      </c>
      <c r="C37" s="135">
        <f t="shared" ref="C37:J37" si="137">ROUND(AVERAGE($B37/(1.0278-0.0278*C$2),$B37*C$2^0.1),1)</f>
        <v>18.9</v>
      </c>
      <c r="D37" s="135">
        <f t="shared" si="137"/>
        <v>19.6</v>
      </c>
      <c r="E37" s="135">
        <f t="shared" si="137"/>
        <v>20.2</v>
      </c>
      <c r="F37" s="136">
        <f t="shared" si="137"/>
        <v>20.7</v>
      </c>
      <c r="G37" s="135">
        <f t="shared" si="137"/>
        <v>21.2</v>
      </c>
      <c r="H37" s="135">
        <f t="shared" si="137"/>
        <v>21.7</v>
      </c>
      <c r="I37" s="136">
        <f t="shared" si="137"/>
        <v>22.3</v>
      </c>
      <c r="J37" s="135">
        <f t="shared" si="137"/>
        <v>22.8</v>
      </c>
      <c r="K37" s="136">
        <f t="shared" ref="K37:U37" si="138">ROUND(AVERAGE($B37*(1+0.0333*K$2),$B37*K$2^0.1),1)</f>
        <v>23.3</v>
      </c>
      <c r="L37" s="135">
        <f t="shared" si="138"/>
        <v>23.7</v>
      </c>
      <c r="M37" s="136">
        <f t="shared" si="138"/>
        <v>24.1</v>
      </c>
      <c r="N37" s="135">
        <f t="shared" si="138"/>
        <v>24.5</v>
      </c>
      <c r="O37" s="135">
        <f t="shared" si="138"/>
        <v>24.9</v>
      </c>
      <c r="P37" s="136">
        <f t="shared" si="138"/>
        <v>25.3</v>
      </c>
      <c r="Q37" s="135">
        <f t="shared" si="138"/>
        <v>25.7</v>
      </c>
      <c r="R37" s="135">
        <f t="shared" si="138"/>
        <v>26</v>
      </c>
      <c r="S37" s="136">
        <f t="shared" si="138"/>
        <v>26.4</v>
      </c>
      <c r="T37" s="135">
        <f t="shared" si="138"/>
        <v>26.8</v>
      </c>
      <c r="U37" s="135">
        <f t="shared" si="138"/>
        <v>27.1</v>
      </c>
      <c r="V37" s="2"/>
      <c r="W37" s="136">
        <v>74.0</v>
      </c>
      <c r="X37" s="135">
        <f t="shared" ref="X37:AE37" si="139">ROUND(AVERAGE($W37/(1.0278-0.0278*X$2),$W37*X$2^0.1),1)</f>
        <v>77.7</v>
      </c>
      <c r="Y37" s="135">
        <f t="shared" si="139"/>
        <v>80.5</v>
      </c>
      <c r="Z37" s="135">
        <f t="shared" si="139"/>
        <v>82.9</v>
      </c>
      <c r="AA37" s="136">
        <f t="shared" si="139"/>
        <v>85.1</v>
      </c>
      <c r="AB37" s="135">
        <f t="shared" si="139"/>
        <v>87.2</v>
      </c>
      <c r="AC37" s="135">
        <f t="shared" si="139"/>
        <v>89.4</v>
      </c>
      <c r="AD37" s="136">
        <f t="shared" si="139"/>
        <v>91.5</v>
      </c>
      <c r="AE37" s="135">
        <f t="shared" si="139"/>
        <v>93.7</v>
      </c>
      <c r="AF37" s="136">
        <f t="shared" ref="AF37:AP37" si="140">ROUND(AVERAGE($W37*(1+0.0333*K$2),$W37*K$2^0.1),1)</f>
        <v>95.9</v>
      </c>
      <c r="AG37" s="135">
        <f t="shared" si="140"/>
        <v>97.6</v>
      </c>
      <c r="AH37" s="136">
        <f t="shared" si="140"/>
        <v>99.2</v>
      </c>
      <c r="AI37" s="135">
        <f t="shared" si="140"/>
        <v>100.8</v>
      </c>
      <c r="AJ37" s="135">
        <f t="shared" si="140"/>
        <v>102.4</v>
      </c>
      <c r="AK37" s="136">
        <f t="shared" si="140"/>
        <v>104</v>
      </c>
      <c r="AL37" s="135">
        <f t="shared" si="140"/>
        <v>105.5</v>
      </c>
      <c r="AM37" s="135">
        <f t="shared" si="140"/>
        <v>107.1</v>
      </c>
      <c r="AN37" s="136">
        <f t="shared" si="140"/>
        <v>108.6</v>
      </c>
      <c r="AO37" s="135">
        <f t="shared" si="140"/>
        <v>110.1</v>
      </c>
      <c r="AP37" s="135">
        <f t="shared" si="140"/>
        <v>111.6</v>
      </c>
    </row>
    <row r="38" ht="14.25" customHeight="1">
      <c r="A38" s="2"/>
      <c r="B38" s="140">
        <v>18.5</v>
      </c>
      <c r="C38" s="135">
        <f t="shared" ref="C38:J38" si="141">ROUND(AVERAGE($B38/(1.0278-0.0278*C$2),$B38*C$2^0.1),1)</f>
        <v>19.4</v>
      </c>
      <c r="D38" s="135">
        <f t="shared" si="141"/>
        <v>20.1</v>
      </c>
      <c r="E38" s="135">
        <f t="shared" si="141"/>
        <v>20.7</v>
      </c>
      <c r="F38" s="136">
        <f t="shared" si="141"/>
        <v>21.3</v>
      </c>
      <c r="G38" s="135">
        <f t="shared" si="141"/>
        <v>21.8</v>
      </c>
      <c r="H38" s="135">
        <f t="shared" si="141"/>
        <v>22.3</v>
      </c>
      <c r="I38" s="136">
        <f t="shared" si="141"/>
        <v>22.9</v>
      </c>
      <c r="J38" s="135">
        <f t="shared" si="141"/>
        <v>23.4</v>
      </c>
      <c r="K38" s="136">
        <f t="shared" ref="K38:U38" si="142">ROUND(AVERAGE($B38*(1+0.0333*K$2),$B38*K$2^0.1),1)</f>
        <v>24</v>
      </c>
      <c r="L38" s="135">
        <f t="shared" si="142"/>
        <v>24.4</v>
      </c>
      <c r="M38" s="136">
        <f t="shared" si="142"/>
        <v>24.8</v>
      </c>
      <c r="N38" s="135">
        <f t="shared" si="142"/>
        <v>25.2</v>
      </c>
      <c r="O38" s="135">
        <f t="shared" si="142"/>
        <v>25.6</v>
      </c>
      <c r="P38" s="136">
        <f t="shared" si="142"/>
        <v>26</v>
      </c>
      <c r="Q38" s="135">
        <f t="shared" si="142"/>
        <v>26.4</v>
      </c>
      <c r="R38" s="135">
        <f t="shared" si="142"/>
        <v>26.8</v>
      </c>
      <c r="S38" s="136">
        <f t="shared" si="142"/>
        <v>27.1</v>
      </c>
      <c r="T38" s="135">
        <f t="shared" si="142"/>
        <v>27.5</v>
      </c>
      <c r="U38" s="135">
        <f t="shared" si="142"/>
        <v>27.9</v>
      </c>
      <c r="V38" s="2"/>
      <c r="W38" s="136">
        <v>75.0</v>
      </c>
      <c r="X38" s="135">
        <f t="shared" ref="X38:AE38" si="143">ROUND(AVERAGE($W38/(1.0278-0.0278*X$2),$W38*X$2^0.1),1)</f>
        <v>78.8</v>
      </c>
      <c r="Y38" s="135">
        <f t="shared" si="143"/>
        <v>81.6</v>
      </c>
      <c r="Z38" s="135">
        <f t="shared" si="143"/>
        <v>84</v>
      </c>
      <c r="AA38" s="136">
        <f t="shared" si="143"/>
        <v>86.2</v>
      </c>
      <c r="AB38" s="135">
        <f t="shared" si="143"/>
        <v>88.4</v>
      </c>
      <c r="AC38" s="135">
        <f t="shared" si="143"/>
        <v>90.6</v>
      </c>
      <c r="AD38" s="136">
        <f t="shared" si="143"/>
        <v>92.7</v>
      </c>
      <c r="AE38" s="135">
        <f t="shared" si="143"/>
        <v>94.9</v>
      </c>
      <c r="AF38" s="136">
        <f t="shared" ref="AF38:AP38" si="144">ROUND(AVERAGE($W38*(1+0.0333*K$2),$W38*K$2^0.1),1)</f>
        <v>97.2</v>
      </c>
      <c r="AG38" s="135">
        <f t="shared" si="144"/>
        <v>98.9</v>
      </c>
      <c r="AH38" s="136">
        <f t="shared" si="144"/>
        <v>100.6</v>
      </c>
      <c r="AI38" s="135">
        <f t="shared" si="144"/>
        <v>102.2</v>
      </c>
      <c r="AJ38" s="135">
        <f t="shared" si="144"/>
        <v>103.8</v>
      </c>
      <c r="AK38" s="136">
        <f t="shared" si="144"/>
        <v>105.4</v>
      </c>
      <c r="AL38" s="135">
        <f t="shared" si="144"/>
        <v>107</v>
      </c>
      <c r="AM38" s="135">
        <f t="shared" si="144"/>
        <v>108.5</v>
      </c>
      <c r="AN38" s="136">
        <f t="shared" si="144"/>
        <v>110</v>
      </c>
      <c r="AO38" s="135">
        <f t="shared" si="144"/>
        <v>111.6</v>
      </c>
      <c r="AP38" s="135">
        <f t="shared" si="144"/>
        <v>113.1</v>
      </c>
    </row>
    <row r="39" ht="14.25" customHeight="1">
      <c r="A39" s="2"/>
      <c r="B39" s="140">
        <v>19.0</v>
      </c>
      <c r="C39" s="135">
        <f t="shared" ref="C39:J39" si="145">ROUND(AVERAGE($B39/(1.0278-0.0278*C$2),$B39*C$2^0.1),1)</f>
        <v>20</v>
      </c>
      <c r="D39" s="135">
        <f t="shared" si="145"/>
        <v>20.7</v>
      </c>
      <c r="E39" s="135">
        <f t="shared" si="145"/>
        <v>21.3</v>
      </c>
      <c r="F39" s="136">
        <f t="shared" si="145"/>
        <v>21.8</v>
      </c>
      <c r="G39" s="135">
        <f t="shared" si="145"/>
        <v>22.4</v>
      </c>
      <c r="H39" s="135">
        <f t="shared" si="145"/>
        <v>22.9</v>
      </c>
      <c r="I39" s="136">
        <f t="shared" si="145"/>
        <v>23.5</v>
      </c>
      <c r="J39" s="135">
        <f t="shared" si="145"/>
        <v>24.1</v>
      </c>
      <c r="K39" s="136">
        <f t="shared" ref="K39:U39" si="146">ROUND(AVERAGE($B39*(1+0.0333*K$2),$B39*K$2^0.1),1)</f>
        <v>24.6</v>
      </c>
      <c r="L39" s="135">
        <f t="shared" si="146"/>
        <v>25.1</v>
      </c>
      <c r="M39" s="136">
        <f t="shared" si="146"/>
        <v>25.5</v>
      </c>
      <c r="N39" s="135">
        <f t="shared" si="146"/>
        <v>25.9</v>
      </c>
      <c r="O39" s="135">
        <f t="shared" si="146"/>
        <v>26.3</v>
      </c>
      <c r="P39" s="136">
        <f t="shared" si="146"/>
        <v>26.7</v>
      </c>
      <c r="Q39" s="135">
        <f t="shared" si="146"/>
        <v>27.1</v>
      </c>
      <c r="R39" s="135">
        <f t="shared" si="146"/>
        <v>27.5</v>
      </c>
      <c r="S39" s="136">
        <f t="shared" si="146"/>
        <v>27.9</v>
      </c>
      <c r="T39" s="135">
        <f t="shared" si="146"/>
        <v>28.3</v>
      </c>
      <c r="U39" s="135">
        <f t="shared" si="146"/>
        <v>28.6</v>
      </c>
      <c r="V39" s="2"/>
      <c r="W39" s="136">
        <v>76.0</v>
      </c>
      <c r="X39" s="135">
        <f t="shared" ref="X39:AE39" si="147">ROUND(AVERAGE($W39/(1.0278-0.0278*X$2),$W39*X$2^0.1),1)</f>
        <v>79.8</v>
      </c>
      <c r="Y39" s="135">
        <f t="shared" si="147"/>
        <v>82.6</v>
      </c>
      <c r="Z39" s="135">
        <f t="shared" si="147"/>
        <v>85.1</v>
      </c>
      <c r="AA39" s="136">
        <f t="shared" si="147"/>
        <v>87.4</v>
      </c>
      <c r="AB39" s="135">
        <f t="shared" si="147"/>
        <v>89.6</v>
      </c>
      <c r="AC39" s="135">
        <f t="shared" si="147"/>
        <v>91.8</v>
      </c>
      <c r="AD39" s="136">
        <f t="shared" si="147"/>
        <v>94</v>
      </c>
      <c r="AE39" s="135">
        <f t="shared" si="147"/>
        <v>96.2</v>
      </c>
      <c r="AF39" s="136">
        <f t="shared" ref="AF39:AP39" si="148">ROUND(AVERAGE($W39*(1+0.0333*K$2),$W39*K$2^0.1),1)</f>
        <v>98.5</v>
      </c>
      <c r="AG39" s="135">
        <f t="shared" si="148"/>
        <v>100.2</v>
      </c>
      <c r="AH39" s="136">
        <f t="shared" si="148"/>
        <v>101.9</v>
      </c>
      <c r="AI39" s="135">
        <f t="shared" si="148"/>
        <v>103.6</v>
      </c>
      <c r="AJ39" s="135">
        <f t="shared" si="148"/>
        <v>105.2</v>
      </c>
      <c r="AK39" s="136">
        <f t="shared" si="148"/>
        <v>106.8</v>
      </c>
      <c r="AL39" s="135">
        <f t="shared" si="148"/>
        <v>108.4</v>
      </c>
      <c r="AM39" s="135">
        <f t="shared" si="148"/>
        <v>110</v>
      </c>
      <c r="AN39" s="136">
        <f t="shared" si="148"/>
        <v>111.5</v>
      </c>
      <c r="AO39" s="135">
        <f t="shared" si="148"/>
        <v>113.1</v>
      </c>
      <c r="AP39" s="135">
        <f t="shared" si="148"/>
        <v>114.6</v>
      </c>
    </row>
    <row r="40" ht="14.25" customHeight="1">
      <c r="A40" s="2"/>
      <c r="B40" s="140">
        <v>19.5</v>
      </c>
      <c r="C40" s="135">
        <f t="shared" ref="C40:J40" si="149">ROUND(AVERAGE($B40/(1.0278-0.0278*C$2),$B40*C$2^0.1),1)</f>
        <v>20.5</v>
      </c>
      <c r="D40" s="135">
        <f t="shared" si="149"/>
        <v>21.2</v>
      </c>
      <c r="E40" s="135">
        <f t="shared" si="149"/>
        <v>21.8</v>
      </c>
      <c r="F40" s="136">
        <f t="shared" si="149"/>
        <v>22.4</v>
      </c>
      <c r="G40" s="135">
        <f t="shared" si="149"/>
        <v>23</v>
      </c>
      <c r="H40" s="135">
        <f t="shared" si="149"/>
        <v>23.5</v>
      </c>
      <c r="I40" s="136">
        <f t="shared" si="149"/>
        <v>24.1</v>
      </c>
      <c r="J40" s="135">
        <f t="shared" si="149"/>
        <v>24.7</v>
      </c>
      <c r="K40" s="136">
        <f t="shared" ref="K40:U40" si="150">ROUND(AVERAGE($B40*(1+0.0333*K$2),$B40*K$2^0.1),1)</f>
        <v>25.3</v>
      </c>
      <c r="L40" s="135">
        <f t="shared" si="150"/>
        <v>25.7</v>
      </c>
      <c r="M40" s="136">
        <f t="shared" si="150"/>
        <v>26.1</v>
      </c>
      <c r="N40" s="135">
        <f t="shared" si="150"/>
        <v>26.6</v>
      </c>
      <c r="O40" s="135">
        <f t="shared" si="150"/>
        <v>27</v>
      </c>
      <c r="P40" s="136">
        <f t="shared" si="150"/>
        <v>27.4</v>
      </c>
      <c r="Q40" s="135">
        <f t="shared" si="150"/>
        <v>27.8</v>
      </c>
      <c r="R40" s="135">
        <f t="shared" si="150"/>
        <v>28.2</v>
      </c>
      <c r="S40" s="136">
        <f t="shared" si="150"/>
        <v>28.6</v>
      </c>
      <c r="T40" s="135">
        <f t="shared" si="150"/>
        <v>29</v>
      </c>
      <c r="U40" s="135">
        <f t="shared" si="150"/>
        <v>29.4</v>
      </c>
      <c r="V40" s="2"/>
      <c r="W40" s="136">
        <v>77.0</v>
      </c>
      <c r="X40" s="135">
        <f t="shared" ref="X40:AE40" si="151">ROUND(AVERAGE($W40/(1.0278-0.0278*X$2),$W40*X$2^0.1),1)</f>
        <v>80.9</v>
      </c>
      <c r="Y40" s="135">
        <f t="shared" si="151"/>
        <v>83.7</v>
      </c>
      <c r="Z40" s="135">
        <f t="shared" si="151"/>
        <v>86.2</v>
      </c>
      <c r="AA40" s="136">
        <f t="shared" si="151"/>
        <v>88.5</v>
      </c>
      <c r="AB40" s="135">
        <f t="shared" si="151"/>
        <v>90.8</v>
      </c>
      <c r="AC40" s="135">
        <f t="shared" si="151"/>
        <v>93</v>
      </c>
      <c r="AD40" s="136">
        <f t="shared" si="151"/>
        <v>95.2</v>
      </c>
      <c r="AE40" s="135">
        <f t="shared" si="151"/>
        <v>97.5</v>
      </c>
      <c r="AF40" s="136">
        <f t="shared" ref="AF40:AP40" si="152">ROUND(AVERAGE($W40*(1+0.0333*K$2),$W40*K$2^0.1),1)</f>
        <v>99.8</v>
      </c>
      <c r="AG40" s="135">
        <f t="shared" si="152"/>
        <v>101.5</v>
      </c>
      <c r="AH40" s="136">
        <f t="shared" si="152"/>
        <v>103.2</v>
      </c>
      <c r="AI40" s="135">
        <f t="shared" si="152"/>
        <v>104.9</v>
      </c>
      <c r="AJ40" s="135">
        <f t="shared" si="152"/>
        <v>106.6</v>
      </c>
      <c r="AK40" s="136">
        <f t="shared" si="152"/>
        <v>108.2</v>
      </c>
      <c r="AL40" s="135">
        <f t="shared" si="152"/>
        <v>109.8</v>
      </c>
      <c r="AM40" s="135">
        <f t="shared" si="152"/>
        <v>111.4</v>
      </c>
      <c r="AN40" s="136">
        <f t="shared" si="152"/>
        <v>113</v>
      </c>
      <c r="AO40" s="135">
        <f t="shared" si="152"/>
        <v>114.5</v>
      </c>
      <c r="AP40" s="135">
        <f t="shared" si="152"/>
        <v>116.1</v>
      </c>
    </row>
    <row r="41" ht="14.25" customHeight="1">
      <c r="A41" s="2"/>
      <c r="B41" s="140">
        <v>20.0</v>
      </c>
      <c r="C41" s="135">
        <f t="shared" ref="C41:J41" si="153">ROUND(AVERAGE($B41/(1.0278-0.0278*C$2),$B41*C$2^0.1),1)</f>
        <v>21</v>
      </c>
      <c r="D41" s="135">
        <f t="shared" si="153"/>
        <v>21.7</v>
      </c>
      <c r="E41" s="135">
        <f t="shared" si="153"/>
        <v>22.4</v>
      </c>
      <c r="F41" s="136">
        <f t="shared" si="153"/>
        <v>23</v>
      </c>
      <c r="G41" s="135">
        <f t="shared" si="153"/>
        <v>23.6</v>
      </c>
      <c r="H41" s="135">
        <f t="shared" si="153"/>
        <v>24.2</v>
      </c>
      <c r="I41" s="136">
        <f t="shared" si="153"/>
        <v>24.7</v>
      </c>
      <c r="J41" s="135">
        <f t="shared" si="153"/>
        <v>25.3</v>
      </c>
      <c r="K41" s="136">
        <f t="shared" ref="K41:U41" si="154">ROUND(AVERAGE($B41*(1+0.0333*K$2),$B41*K$2^0.1),1)</f>
        <v>25.9</v>
      </c>
      <c r="L41" s="135">
        <f t="shared" si="154"/>
        <v>26.4</v>
      </c>
      <c r="M41" s="136">
        <f t="shared" si="154"/>
        <v>26.8</v>
      </c>
      <c r="N41" s="135">
        <f t="shared" si="154"/>
        <v>27.3</v>
      </c>
      <c r="O41" s="135">
        <f t="shared" si="154"/>
        <v>27.7</v>
      </c>
      <c r="P41" s="136">
        <f t="shared" si="154"/>
        <v>28.1</v>
      </c>
      <c r="Q41" s="135">
        <f t="shared" si="154"/>
        <v>28.5</v>
      </c>
      <c r="R41" s="135">
        <f t="shared" si="154"/>
        <v>28.9</v>
      </c>
      <c r="S41" s="136">
        <f t="shared" si="154"/>
        <v>29.3</v>
      </c>
      <c r="T41" s="135">
        <f t="shared" si="154"/>
        <v>29.8</v>
      </c>
      <c r="U41" s="135">
        <f t="shared" si="154"/>
        <v>30.2</v>
      </c>
      <c r="V41" s="2"/>
      <c r="W41" s="136">
        <v>78.0</v>
      </c>
      <c r="X41" s="135">
        <f t="shared" ref="X41:AE41" si="155">ROUND(AVERAGE($W41/(1.0278-0.0278*X$2),$W41*X$2^0.1),1)</f>
        <v>81.9</v>
      </c>
      <c r="Y41" s="135">
        <f t="shared" si="155"/>
        <v>84.8</v>
      </c>
      <c r="Z41" s="135">
        <f t="shared" si="155"/>
        <v>87.3</v>
      </c>
      <c r="AA41" s="136">
        <f t="shared" si="155"/>
        <v>89.7</v>
      </c>
      <c r="AB41" s="135">
        <f t="shared" si="155"/>
        <v>91.9</v>
      </c>
      <c r="AC41" s="135">
        <f t="shared" si="155"/>
        <v>94.2</v>
      </c>
      <c r="AD41" s="136">
        <f t="shared" si="155"/>
        <v>96.4</v>
      </c>
      <c r="AE41" s="135">
        <f t="shared" si="155"/>
        <v>98.7</v>
      </c>
      <c r="AF41" s="136">
        <f t="shared" ref="AF41:AP41" si="156">ROUND(AVERAGE($W41*(1+0.0333*K$2),$W41*K$2^0.1),1)</f>
        <v>101.1</v>
      </c>
      <c r="AG41" s="135">
        <f t="shared" si="156"/>
        <v>102.9</v>
      </c>
      <c r="AH41" s="136">
        <f t="shared" si="156"/>
        <v>104.6</v>
      </c>
      <c r="AI41" s="135">
        <f t="shared" si="156"/>
        <v>106.3</v>
      </c>
      <c r="AJ41" s="135">
        <f t="shared" si="156"/>
        <v>108</v>
      </c>
      <c r="AK41" s="136">
        <f t="shared" si="156"/>
        <v>109.6</v>
      </c>
      <c r="AL41" s="135">
        <f t="shared" si="156"/>
        <v>111.2</v>
      </c>
      <c r="AM41" s="135">
        <f t="shared" si="156"/>
        <v>112.9</v>
      </c>
      <c r="AN41" s="136">
        <f t="shared" si="156"/>
        <v>114.4</v>
      </c>
      <c r="AO41" s="135">
        <f t="shared" si="156"/>
        <v>116</v>
      </c>
      <c r="AP41" s="135">
        <f t="shared" si="156"/>
        <v>117.6</v>
      </c>
    </row>
    <row r="42" ht="14.25" customHeight="1">
      <c r="A42" s="2"/>
      <c r="B42" s="140">
        <v>20.5</v>
      </c>
      <c r="C42" s="135">
        <f t="shared" ref="C42:J42" si="157">ROUND(AVERAGE($B42/(1.0278-0.0278*C$2),$B42*C$2^0.1),1)</f>
        <v>21.5</v>
      </c>
      <c r="D42" s="135">
        <f t="shared" si="157"/>
        <v>22.3</v>
      </c>
      <c r="E42" s="135">
        <f t="shared" si="157"/>
        <v>23</v>
      </c>
      <c r="F42" s="136">
        <f t="shared" si="157"/>
        <v>23.6</v>
      </c>
      <c r="G42" s="135">
        <f t="shared" si="157"/>
        <v>24.2</v>
      </c>
      <c r="H42" s="135">
        <f t="shared" si="157"/>
        <v>24.8</v>
      </c>
      <c r="I42" s="136">
        <f t="shared" si="157"/>
        <v>25.3</v>
      </c>
      <c r="J42" s="135">
        <f t="shared" si="157"/>
        <v>26</v>
      </c>
      <c r="K42" s="136">
        <f t="shared" ref="K42:U42" si="158">ROUND(AVERAGE($B42*(1+0.0333*K$2),$B42*K$2^0.1),1)</f>
        <v>26.6</v>
      </c>
      <c r="L42" s="135">
        <f t="shared" si="158"/>
        <v>27</v>
      </c>
      <c r="M42" s="136">
        <f t="shared" si="158"/>
        <v>27.5</v>
      </c>
      <c r="N42" s="135">
        <f t="shared" si="158"/>
        <v>27.9</v>
      </c>
      <c r="O42" s="135">
        <f t="shared" si="158"/>
        <v>28.4</v>
      </c>
      <c r="P42" s="136">
        <f t="shared" si="158"/>
        <v>28.8</v>
      </c>
      <c r="Q42" s="135">
        <f t="shared" si="158"/>
        <v>29.2</v>
      </c>
      <c r="R42" s="135">
        <f t="shared" si="158"/>
        <v>29.7</v>
      </c>
      <c r="S42" s="136">
        <f t="shared" si="158"/>
        <v>30.1</v>
      </c>
      <c r="T42" s="135">
        <f t="shared" si="158"/>
        <v>30.5</v>
      </c>
      <c r="U42" s="135">
        <f t="shared" si="158"/>
        <v>30.9</v>
      </c>
      <c r="V42" s="2"/>
      <c r="W42" s="136">
        <v>79.0</v>
      </c>
      <c r="X42" s="135">
        <f t="shared" ref="X42:AE42" si="159">ROUND(AVERAGE($W42/(1.0278-0.0278*X$2),$W42*X$2^0.1),1)</f>
        <v>83</v>
      </c>
      <c r="Y42" s="135">
        <f t="shared" si="159"/>
        <v>85.9</v>
      </c>
      <c r="Z42" s="135">
        <f t="shared" si="159"/>
        <v>88.5</v>
      </c>
      <c r="AA42" s="136">
        <f t="shared" si="159"/>
        <v>90.8</v>
      </c>
      <c r="AB42" s="135">
        <f t="shared" si="159"/>
        <v>93.1</v>
      </c>
      <c r="AC42" s="135">
        <f t="shared" si="159"/>
        <v>95.4</v>
      </c>
      <c r="AD42" s="136">
        <f t="shared" si="159"/>
        <v>97.7</v>
      </c>
      <c r="AE42" s="135">
        <f t="shared" si="159"/>
        <v>100</v>
      </c>
      <c r="AF42" s="136">
        <f t="shared" ref="AF42:AP42" si="160">ROUND(AVERAGE($W42*(1+0.0333*K$2),$W42*K$2^0.1),1)</f>
        <v>102.4</v>
      </c>
      <c r="AG42" s="135">
        <f t="shared" si="160"/>
        <v>104.2</v>
      </c>
      <c r="AH42" s="136">
        <f t="shared" si="160"/>
        <v>105.9</v>
      </c>
      <c r="AI42" s="135">
        <f t="shared" si="160"/>
        <v>107.6</v>
      </c>
      <c r="AJ42" s="135">
        <f t="shared" si="160"/>
        <v>109.3</v>
      </c>
      <c r="AK42" s="136">
        <f t="shared" si="160"/>
        <v>111</v>
      </c>
      <c r="AL42" s="135">
        <f t="shared" si="160"/>
        <v>112.7</v>
      </c>
      <c r="AM42" s="135">
        <f t="shared" si="160"/>
        <v>114.3</v>
      </c>
      <c r="AN42" s="136">
        <f t="shared" si="160"/>
        <v>115.9</v>
      </c>
      <c r="AO42" s="135">
        <f t="shared" si="160"/>
        <v>117.5</v>
      </c>
      <c r="AP42" s="135">
        <f t="shared" si="160"/>
        <v>119.1</v>
      </c>
    </row>
    <row r="43" ht="12.75" customHeight="1">
      <c r="A43" s="2"/>
      <c r="B43" s="140">
        <v>21.0</v>
      </c>
      <c r="C43" s="135">
        <f t="shared" ref="C43:J43" si="161">ROUND(AVERAGE($B43/(1.0278-0.0278*C$2),$B43*C$2^0.1),1)</f>
        <v>22.1</v>
      </c>
      <c r="D43" s="135">
        <f t="shared" si="161"/>
        <v>22.8</v>
      </c>
      <c r="E43" s="135">
        <f t="shared" si="161"/>
        <v>23.5</v>
      </c>
      <c r="F43" s="136">
        <f t="shared" si="161"/>
        <v>24.1</v>
      </c>
      <c r="G43" s="135">
        <f t="shared" si="161"/>
        <v>24.8</v>
      </c>
      <c r="H43" s="135">
        <f t="shared" si="161"/>
        <v>25.4</v>
      </c>
      <c r="I43" s="136">
        <f t="shared" si="161"/>
        <v>26</v>
      </c>
      <c r="J43" s="135">
        <f t="shared" si="161"/>
        <v>26.6</v>
      </c>
      <c r="K43" s="136">
        <f t="shared" ref="K43:U43" si="162">ROUND(AVERAGE($B43*(1+0.0333*K$2),$B43*K$2^0.1),1)</f>
        <v>27.2</v>
      </c>
      <c r="L43" s="135">
        <f t="shared" si="162"/>
        <v>27.7</v>
      </c>
      <c r="M43" s="136">
        <f t="shared" si="162"/>
        <v>28.2</v>
      </c>
      <c r="N43" s="135">
        <f t="shared" si="162"/>
        <v>28.6</v>
      </c>
      <c r="O43" s="135">
        <f t="shared" si="162"/>
        <v>29.1</v>
      </c>
      <c r="P43" s="136">
        <f t="shared" si="162"/>
        <v>29.5</v>
      </c>
      <c r="Q43" s="135">
        <f t="shared" si="162"/>
        <v>29.9</v>
      </c>
      <c r="R43" s="135">
        <f t="shared" si="162"/>
        <v>30.4</v>
      </c>
      <c r="S43" s="136">
        <f t="shared" si="162"/>
        <v>30.8</v>
      </c>
      <c r="T43" s="135">
        <f t="shared" si="162"/>
        <v>31.2</v>
      </c>
      <c r="U43" s="135">
        <f t="shared" si="162"/>
        <v>31.7</v>
      </c>
      <c r="V43" s="2"/>
      <c r="W43" s="136">
        <v>80.0</v>
      </c>
      <c r="X43" s="135">
        <f t="shared" ref="X43:AE43" si="163">ROUND(AVERAGE($W43/(1.0278-0.0278*X$2),$W43*X$2^0.1),1)</f>
        <v>84</v>
      </c>
      <c r="Y43" s="135">
        <f t="shared" si="163"/>
        <v>87</v>
      </c>
      <c r="Z43" s="135">
        <f t="shared" si="163"/>
        <v>89.6</v>
      </c>
      <c r="AA43" s="136">
        <f t="shared" si="163"/>
        <v>92</v>
      </c>
      <c r="AB43" s="135">
        <f t="shared" si="163"/>
        <v>94.3</v>
      </c>
      <c r="AC43" s="135">
        <f t="shared" si="163"/>
        <v>96.6</v>
      </c>
      <c r="AD43" s="136">
        <f t="shared" si="163"/>
        <v>98.9</v>
      </c>
      <c r="AE43" s="135">
        <f t="shared" si="163"/>
        <v>101.3</v>
      </c>
      <c r="AF43" s="136">
        <f t="shared" ref="AF43:AP43" si="164">ROUND(AVERAGE($W43*(1+0.0333*K$2),$W43*K$2^0.1),1)</f>
        <v>103.7</v>
      </c>
      <c r="AG43" s="135">
        <f t="shared" si="164"/>
        <v>105.5</v>
      </c>
      <c r="AH43" s="136">
        <f t="shared" si="164"/>
        <v>107.3</v>
      </c>
      <c r="AI43" s="135">
        <f t="shared" si="164"/>
        <v>109</v>
      </c>
      <c r="AJ43" s="135">
        <f t="shared" si="164"/>
        <v>110.7</v>
      </c>
      <c r="AK43" s="136">
        <f t="shared" si="164"/>
        <v>112.4</v>
      </c>
      <c r="AL43" s="135">
        <f t="shared" si="164"/>
        <v>114.1</v>
      </c>
      <c r="AM43" s="135">
        <f t="shared" si="164"/>
        <v>115.7</v>
      </c>
      <c r="AN43" s="136">
        <f t="shared" si="164"/>
        <v>117.4</v>
      </c>
      <c r="AO43" s="135">
        <f t="shared" si="164"/>
        <v>119</v>
      </c>
      <c r="AP43" s="135">
        <f t="shared" si="164"/>
        <v>120.6</v>
      </c>
    </row>
    <row r="44" ht="12.75" customHeight="1">
      <c r="A44" s="2"/>
      <c r="B44" s="140">
        <v>21.5</v>
      </c>
      <c r="C44" s="135">
        <f t="shared" ref="C44:J44" si="165">ROUND(AVERAGE($B44/(1.0278-0.0278*C$2),$B44*C$2^0.1),1)</f>
        <v>22.6</v>
      </c>
      <c r="D44" s="135">
        <f t="shared" si="165"/>
        <v>23.4</v>
      </c>
      <c r="E44" s="135">
        <f t="shared" si="165"/>
        <v>24.1</v>
      </c>
      <c r="F44" s="136">
        <f t="shared" si="165"/>
        <v>24.7</v>
      </c>
      <c r="G44" s="135">
        <f t="shared" si="165"/>
        <v>25.3</v>
      </c>
      <c r="H44" s="135">
        <f t="shared" si="165"/>
        <v>26</v>
      </c>
      <c r="I44" s="136">
        <f t="shared" si="165"/>
        <v>26.6</v>
      </c>
      <c r="J44" s="135">
        <f t="shared" si="165"/>
        <v>27.2</v>
      </c>
      <c r="K44" s="136">
        <f t="shared" ref="K44:U44" si="166">ROUND(AVERAGE($B44*(1+0.0333*K$2),$B44*K$2^0.1),1)</f>
        <v>27.9</v>
      </c>
      <c r="L44" s="135">
        <f t="shared" si="166"/>
        <v>28.4</v>
      </c>
      <c r="M44" s="136">
        <f t="shared" si="166"/>
        <v>28.8</v>
      </c>
      <c r="N44" s="135">
        <f t="shared" si="166"/>
        <v>29.3</v>
      </c>
      <c r="O44" s="135">
        <f t="shared" si="166"/>
        <v>29.8</v>
      </c>
      <c r="P44" s="136">
        <f t="shared" si="166"/>
        <v>30.2</v>
      </c>
      <c r="Q44" s="135">
        <f t="shared" si="166"/>
        <v>30.7</v>
      </c>
      <c r="R44" s="135">
        <f t="shared" si="166"/>
        <v>31.1</v>
      </c>
      <c r="S44" s="136">
        <f t="shared" si="166"/>
        <v>31.5</v>
      </c>
      <c r="T44" s="135">
        <f t="shared" si="166"/>
        <v>32</v>
      </c>
      <c r="U44" s="135">
        <f t="shared" si="166"/>
        <v>32.4</v>
      </c>
      <c r="V44" s="2"/>
      <c r="W44" s="2"/>
      <c r="X44" s="2"/>
      <c r="Y44" s="2"/>
      <c r="Z44" s="2"/>
      <c r="AA44" s="2"/>
      <c r="AB44" s="2"/>
      <c r="AC44" s="2"/>
      <c r="AD44" s="2"/>
      <c r="AE44" s="2"/>
      <c r="AF44" s="2"/>
      <c r="AG44" s="2"/>
      <c r="AH44" s="2"/>
      <c r="AI44" s="2"/>
      <c r="AJ44" s="2"/>
      <c r="AK44" s="2"/>
      <c r="AL44" s="2"/>
      <c r="AM44" s="2"/>
      <c r="AN44" s="2"/>
      <c r="AO44" s="2"/>
      <c r="AP44" s="2"/>
    </row>
    <row r="45" ht="12.75" customHeight="1">
      <c r="A45" s="2"/>
      <c r="B45" s="140">
        <v>22.0</v>
      </c>
      <c r="C45" s="135">
        <f t="shared" ref="C45:J45" si="167">ROUND(AVERAGE($B45/(1.0278-0.0278*C$2),$B45*C$2^0.1),1)</f>
        <v>23.1</v>
      </c>
      <c r="D45" s="135">
        <f t="shared" si="167"/>
        <v>23.9</v>
      </c>
      <c r="E45" s="135">
        <f t="shared" si="167"/>
        <v>24.6</v>
      </c>
      <c r="F45" s="136">
        <f t="shared" si="167"/>
        <v>25.3</v>
      </c>
      <c r="G45" s="135">
        <f t="shared" si="167"/>
        <v>25.9</v>
      </c>
      <c r="H45" s="135">
        <f t="shared" si="167"/>
        <v>26.6</v>
      </c>
      <c r="I45" s="136">
        <f t="shared" si="167"/>
        <v>27.2</v>
      </c>
      <c r="J45" s="135">
        <f t="shared" si="167"/>
        <v>27.8</v>
      </c>
      <c r="K45" s="136">
        <f t="shared" ref="K45:U45" si="168">ROUND(AVERAGE($B45*(1+0.0333*K$2),$B45*K$2^0.1),1)</f>
        <v>28.5</v>
      </c>
      <c r="L45" s="135">
        <f t="shared" si="168"/>
        <v>29</v>
      </c>
      <c r="M45" s="136">
        <f t="shared" si="168"/>
        <v>29.5</v>
      </c>
      <c r="N45" s="135">
        <f t="shared" si="168"/>
        <v>30</v>
      </c>
      <c r="O45" s="135">
        <f t="shared" si="168"/>
        <v>30.5</v>
      </c>
      <c r="P45" s="136">
        <f t="shared" si="168"/>
        <v>30.9</v>
      </c>
      <c r="Q45" s="135">
        <f t="shared" si="168"/>
        <v>31.4</v>
      </c>
      <c r="R45" s="135">
        <f t="shared" si="168"/>
        <v>31.8</v>
      </c>
      <c r="S45" s="136">
        <f t="shared" si="168"/>
        <v>32.3</v>
      </c>
      <c r="T45" s="135">
        <f t="shared" si="168"/>
        <v>32.7</v>
      </c>
      <c r="U45" s="135">
        <f t="shared" si="168"/>
        <v>33.2</v>
      </c>
      <c r="V45" s="2"/>
      <c r="W45" s="2"/>
      <c r="X45" s="2"/>
      <c r="Y45" s="2"/>
      <c r="Z45" s="2"/>
      <c r="AA45" s="2"/>
      <c r="AB45" s="2"/>
      <c r="AC45" s="2"/>
      <c r="AD45" s="2"/>
      <c r="AE45" s="2"/>
      <c r="AF45" s="2"/>
      <c r="AG45" s="2"/>
      <c r="AH45" s="2"/>
      <c r="AI45" s="2"/>
      <c r="AJ45" s="2"/>
      <c r="AK45" s="2"/>
      <c r="AL45" s="2"/>
      <c r="AM45" s="2"/>
      <c r="AN45" s="2"/>
      <c r="AO45" s="2"/>
      <c r="AP45" s="2"/>
    </row>
    <row r="46" ht="12.75" customHeight="1">
      <c r="A46" s="2"/>
      <c r="B46" s="140">
        <v>22.5</v>
      </c>
      <c r="C46" s="135">
        <f t="shared" ref="C46:J46" si="169">ROUND(AVERAGE($B46/(1.0278-0.0278*C$2),$B46*C$2^0.1),1)</f>
        <v>23.6</v>
      </c>
      <c r="D46" s="135">
        <f t="shared" si="169"/>
        <v>24.5</v>
      </c>
      <c r="E46" s="135">
        <f t="shared" si="169"/>
        <v>25.2</v>
      </c>
      <c r="F46" s="136">
        <f t="shared" si="169"/>
        <v>25.9</v>
      </c>
      <c r="G46" s="135">
        <f t="shared" si="169"/>
        <v>26.5</v>
      </c>
      <c r="H46" s="135">
        <f t="shared" si="169"/>
        <v>27.2</v>
      </c>
      <c r="I46" s="136">
        <f t="shared" si="169"/>
        <v>27.8</v>
      </c>
      <c r="J46" s="135">
        <f t="shared" si="169"/>
        <v>28.5</v>
      </c>
      <c r="K46" s="136">
        <f t="shared" ref="K46:U46" si="170">ROUND(AVERAGE($B46*(1+0.0333*K$2),$B46*K$2^0.1),1)</f>
        <v>29.2</v>
      </c>
      <c r="L46" s="135">
        <f t="shared" si="170"/>
        <v>29.7</v>
      </c>
      <c r="M46" s="136">
        <f t="shared" si="170"/>
        <v>30.2</v>
      </c>
      <c r="N46" s="135">
        <f t="shared" si="170"/>
        <v>30.7</v>
      </c>
      <c r="O46" s="135">
        <f t="shared" si="170"/>
        <v>31.1</v>
      </c>
      <c r="P46" s="136">
        <f t="shared" si="170"/>
        <v>31.6</v>
      </c>
      <c r="Q46" s="135">
        <f t="shared" si="170"/>
        <v>32.1</v>
      </c>
      <c r="R46" s="135">
        <f t="shared" si="170"/>
        <v>32.6</v>
      </c>
      <c r="S46" s="136">
        <f t="shared" si="170"/>
        <v>33</v>
      </c>
      <c r="T46" s="135">
        <f t="shared" si="170"/>
        <v>33.5</v>
      </c>
      <c r="U46" s="135">
        <f t="shared" si="170"/>
        <v>33.9</v>
      </c>
      <c r="V46" s="2"/>
      <c r="W46" s="2"/>
      <c r="X46" s="2"/>
      <c r="Y46" s="2"/>
      <c r="Z46" s="2"/>
      <c r="AA46" s="2"/>
      <c r="AB46" s="2"/>
      <c r="AC46" s="2"/>
      <c r="AD46" s="2"/>
      <c r="AE46" s="2"/>
      <c r="AF46" s="2"/>
      <c r="AG46" s="2"/>
      <c r="AH46" s="2"/>
      <c r="AI46" s="2"/>
      <c r="AJ46" s="2"/>
      <c r="AK46" s="2"/>
      <c r="AL46" s="2"/>
      <c r="AM46" s="2"/>
      <c r="AN46" s="2"/>
      <c r="AO46" s="2"/>
      <c r="AP46" s="2"/>
    </row>
    <row r="47" ht="12.75" customHeight="1">
      <c r="A47" s="2"/>
      <c r="B47" s="140">
        <v>23.0</v>
      </c>
      <c r="C47" s="135">
        <f t="shared" ref="C47:J47" si="171">ROUND(AVERAGE($B47/(1.0278-0.0278*C$2),$B47*C$2^0.1),1)</f>
        <v>24.2</v>
      </c>
      <c r="D47" s="135">
        <f t="shared" si="171"/>
        <v>25</v>
      </c>
      <c r="E47" s="135">
        <f t="shared" si="171"/>
        <v>25.8</v>
      </c>
      <c r="F47" s="136">
        <f t="shared" si="171"/>
        <v>26.4</v>
      </c>
      <c r="G47" s="135">
        <f t="shared" si="171"/>
        <v>27.1</v>
      </c>
      <c r="H47" s="135">
        <f t="shared" si="171"/>
        <v>27.8</v>
      </c>
      <c r="I47" s="136">
        <f t="shared" si="171"/>
        <v>28.4</v>
      </c>
      <c r="J47" s="135">
        <f t="shared" si="171"/>
        <v>29.1</v>
      </c>
      <c r="K47" s="136">
        <f t="shared" ref="K47:U47" si="172">ROUND(AVERAGE($B47*(1+0.0333*K$2),$B47*K$2^0.1),1)</f>
        <v>29.8</v>
      </c>
      <c r="L47" s="135">
        <f t="shared" si="172"/>
        <v>30.3</v>
      </c>
      <c r="M47" s="136">
        <f t="shared" si="172"/>
        <v>30.8</v>
      </c>
      <c r="N47" s="135">
        <f t="shared" si="172"/>
        <v>31.3</v>
      </c>
      <c r="O47" s="135">
        <f t="shared" si="172"/>
        <v>31.8</v>
      </c>
      <c r="P47" s="136">
        <f t="shared" si="172"/>
        <v>32.3</v>
      </c>
      <c r="Q47" s="135">
        <f t="shared" si="172"/>
        <v>32.8</v>
      </c>
      <c r="R47" s="135">
        <f t="shared" si="172"/>
        <v>33.3</v>
      </c>
      <c r="S47" s="136">
        <f t="shared" si="172"/>
        <v>33.7</v>
      </c>
      <c r="T47" s="135">
        <f t="shared" si="172"/>
        <v>34.2</v>
      </c>
      <c r="U47" s="135">
        <f t="shared" si="172"/>
        <v>34.7</v>
      </c>
      <c r="V47" s="2"/>
      <c r="W47" s="2"/>
      <c r="X47" s="2"/>
      <c r="Y47" s="2"/>
      <c r="Z47" s="2"/>
      <c r="AA47" s="2"/>
      <c r="AB47" s="2"/>
      <c r="AC47" s="2"/>
      <c r="AD47" s="2"/>
      <c r="AE47" s="2"/>
      <c r="AF47" s="2"/>
      <c r="AG47" s="2"/>
      <c r="AH47" s="2"/>
      <c r="AI47" s="2"/>
      <c r="AJ47" s="2"/>
      <c r="AK47" s="2"/>
      <c r="AL47" s="2"/>
      <c r="AM47" s="2"/>
      <c r="AN47" s="2"/>
      <c r="AO47" s="2"/>
      <c r="AP47" s="2"/>
    </row>
    <row r="48" ht="12.75" customHeight="1">
      <c r="A48" s="2"/>
      <c r="B48" s="140">
        <v>23.5</v>
      </c>
      <c r="C48" s="135">
        <f t="shared" ref="C48:J48" si="173">ROUND(AVERAGE($B48/(1.0278-0.0278*C$2),$B48*C$2^0.1),1)</f>
        <v>24.7</v>
      </c>
      <c r="D48" s="135">
        <f t="shared" si="173"/>
        <v>25.6</v>
      </c>
      <c r="E48" s="135">
        <f t="shared" si="173"/>
        <v>26.3</v>
      </c>
      <c r="F48" s="136">
        <f t="shared" si="173"/>
        <v>27</v>
      </c>
      <c r="G48" s="135">
        <f t="shared" si="173"/>
        <v>27.7</v>
      </c>
      <c r="H48" s="135">
        <f t="shared" si="173"/>
        <v>28.4</v>
      </c>
      <c r="I48" s="136">
        <f t="shared" si="173"/>
        <v>29.1</v>
      </c>
      <c r="J48" s="135">
        <f t="shared" si="173"/>
        <v>29.7</v>
      </c>
      <c r="K48" s="136">
        <f t="shared" ref="K48:U48" si="174">ROUND(AVERAGE($B48*(1+0.0333*K$2),$B48*K$2^0.1),1)</f>
        <v>30.5</v>
      </c>
      <c r="L48" s="135">
        <f t="shared" si="174"/>
        <v>31</v>
      </c>
      <c r="M48" s="136">
        <f t="shared" si="174"/>
        <v>31.5</v>
      </c>
      <c r="N48" s="135">
        <f t="shared" si="174"/>
        <v>32</v>
      </c>
      <c r="O48" s="135">
        <f t="shared" si="174"/>
        <v>32.5</v>
      </c>
      <c r="P48" s="136">
        <f t="shared" si="174"/>
        <v>33</v>
      </c>
      <c r="Q48" s="135">
        <f t="shared" si="174"/>
        <v>33.5</v>
      </c>
      <c r="R48" s="135">
        <f t="shared" si="174"/>
        <v>34</v>
      </c>
      <c r="S48" s="136">
        <f t="shared" si="174"/>
        <v>34.5</v>
      </c>
      <c r="T48" s="135">
        <f t="shared" si="174"/>
        <v>35</v>
      </c>
      <c r="U48" s="135">
        <f t="shared" si="174"/>
        <v>35.4</v>
      </c>
      <c r="V48" s="2"/>
      <c r="W48" s="2"/>
      <c r="X48" s="2"/>
      <c r="Y48" s="2"/>
      <c r="Z48" s="2"/>
      <c r="AA48" s="2"/>
      <c r="AB48" s="2"/>
      <c r="AC48" s="2"/>
      <c r="AD48" s="2"/>
      <c r="AE48" s="2"/>
      <c r="AF48" s="2"/>
      <c r="AG48" s="2"/>
      <c r="AH48" s="2"/>
      <c r="AI48" s="2"/>
      <c r="AJ48" s="2"/>
      <c r="AK48" s="2"/>
      <c r="AL48" s="2"/>
      <c r="AM48" s="2"/>
      <c r="AN48" s="2"/>
      <c r="AO48" s="2"/>
      <c r="AP48" s="2"/>
    </row>
    <row r="49" ht="12.75" customHeight="1">
      <c r="A49" s="2"/>
      <c r="B49" s="140">
        <v>24.0</v>
      </c>
      <c r="C49" s="135">
        <f t="shared" ref="C49:J49" si="175">ROUND(AVERAGE($B49/(1.0278-0.0278*C$2),$B49*C$2^0.1),1)</f>
        <v>25.2</v>
      </c>
      <c r="D49" s="135">
        <f t="shared" si="175"/>
        <v>26.1</v>
      </c>
      <c r="E49" s="135">
        <f t="shared" si="175"/>
        <v>26.9</v>
      </c>
      <c r="F49" s="136">
        <f t="shared" si="175"/>
        <v>27.6</v>
      </c>
      <c r="G49" s="135">
        <f t="shared" si="175"/>
        <v>28.3</v>
      </c>
      <c r="H49" s="135">
        <f t="shared" si="175"/>
        <v>29</v>
      </c>
      <c r="I49" s="136">
        <f t="shared" si="175"/>
        <v>29.7</v>
      </c>
      <c r="J49" s="135">
        <f t="shared" si="175"/>
        <v>30.4</v>
      </c>
      <c r="K49" s="136">
        <f t="shared" ref="K49:U49" si="176">ROUND(AVERAGE($B49*(1+0.0333*K$2),$B49*K$2^0.1),1)</f>
        <v>31.1</v>
      </c>
      <c r="L49" s="135">
        <f t="shared" si="176"/>
        <v>31.6</v>
      </c>
      <c r="M49" s="136">
        <f t="shared" si="176"/>
        <v>32.2</v>
      </c>
      <c r="N49" s="135">
        <f t="shared" si="176"/>
        <v>32.7</v>
      </c>
      <c r="O49" s="135">
        <f t="shared" si="176"/>
        <v>33.2</v>
      </c>
      <c r="P49" s="136">
        <f t="shared" si="176"/>
        <v>33.7</v>
      </c>
      <c r="Q49" s="135">
        <f t="shared" si="176"/>
        <v>34.2</v>
      </c>
      <c r="R49" s="135">
        <f t="shared" si="176"/>
        <v>34.7</v>
      </c>
      <c r="S49" s="136">
        <f t="shared" si="176"/>
        <v>35.2</v>
      </c>
      <c r="T49" s="135">
        <f t="shared" si="176"/>
        <v>35.7</v>
      </c>
      <c r="U49" s="135">
        <f t="shared" si="176"/>
        <v>36.2</v>
      </c>
      <c r="V49" s="2"/>
      <c r="W49" s="2"/>
      <c r="X49" s="2"/>
      <c r="Y49" s="2"/>
      <c r="Z49" s="2"/>
      <c r="AA49" s="2"/>
      <c r="AB49" s="2"/>
      <c r="AC49" s="2"/>
      <c r="AD49" s="2"/>
      <c r="AE49" s="2"/>
      <c r="AF49" s="2"/>
      <c r="AG49" s="2"/>
      <c r="AH49" s="2"/>
      <c r="AI49" s="2"/>
      <c r="AJ49" s="2"/>
      <c r="AK49" s="2"/>
      <c r="AL49" s="2"/>
      <c r="AM49" s="2"/>
      <c r="AN49" s="2"/>
      <c r="AO49" s="2"/>
      <c r="AP49" s="2"/>
    </row>
    <row r="50" ht="12.75" customHeight="1">
      <c r="A50" s="2"/>
      <c r="B50" s="140">
        <v>24.5</v>
      </c>
      <c r="C50" s="135">
        <f t="shared" ref="C50:J50" si="177">ROUND(AVERAGE($B50/(1.0278-0.0278*C$2),$B50*C$2^0.1),1)</f>
        <v>25.7</v>
      </c>
      <c r="D50" s="135">
        <f t="shared" si="177"/>
        <v>26.6</v>
      </c>
      <c r="E50" s="135">
        <f t="shared" si="177"/>
        <v>27.4</v>
      </c>
      <c r="F50" s="136">
        <f t="shared" si="177"/>
        <v>28.2</v>
      </c>
      <c r="G50" s="135">
        <f t="shared" si="177"/>
        <v>28.9</v>
      </c>
      <c r="H50" s="135">
        <f t="shared" si="177"/>
        <v>29.6</v>
      </c>
      <c r="I50" s="136">
        <f t="shared" si="177"/>
        <v>30.3</v>
      </c>
      <c r="J50" s="135">
        <f t="shared" si="177"/>
        <v>31</v>
      </c>
      <c r="K50" s="136">
        <f t="shared" ref="K50:U50" si="178">ROUND(AVERAGE($B50*(1+0.0333*K$2),$B50*K$2^0.1),1)</f>
        <v>31.8</v>
      </c>
      <c r="L50" s="135">
        <f t="shared" si="178"/>
        <v>32.3</v>
      </c>
      <c r="M50" s="136">
        <f t="shared" si="178"/>
        <v>32.9</v>
      </c>
      <c r="N50" s="135">
        <f t="shared" si="178"/>
        <v>33.4</v>
      </c>
      <c r="O50" s="135">
        <f t="shared" si="178"/>
        <v>33.9</v>
      </c>
      <c r="P50" s="136">
        <f t="shared" si="178"/>
        <v>34.4</v>
      </c>
      <c r="Q50" s="135">
        <f t="shared" si="178"/>
        <v>34.9</v>
      </c>
      <c r="R50" s="135">
        <f t="shared" si="178"/>
        <v>35.4</v>
      </c>
      <c r="S50" s="136">
        <f t="shared" si="178"/>
        <v>35.9</v>
      </c>
      <c r="T50" s="135">
        <f t="shared" si="178"/>
        <v>36.4</v>
      </c>
      <c r="U50" s="135">
        <f t="shared" si="178"/>
        <v>36.9</v>
      </c>
      <c r="V50" s="2"/>
      <c r="W50" s="2"/>
      <c r="X50" s="2"/>
      <c r="Y50" s="2"/>
      <c r="Z50" s="2"/>
      <c r="AA50" s="2"/>
      <c r="AB50" s="2"/>
      <c r="AC50" s="2"/>
      <c r="AD50" s="2"/>
      <c r="AE50" s="2"/>
      <c r="AF50" s="2"/>
      <c r="AG50" s="2"/>
      <c r="AH50" s="2"/>
      <c r="AI50" s="2"/>
      <c r="AJ50" s="2"/>
      <c r="AK50" s="2"/>
      <c r="AL50" s="2"/>
      <c r="AM50" s="2"/>
      <c r="AN50" s="2"/>
      <c r="AO50" s="2"/>
      <c r="AP50" s="2"/>
    </row>
    <row r="51" ht="12.75" customHeight="1">
      <c r="A51" s="2"/>
      <c r="B51" s="140">
        <v>25.0</v>
      </c>
      <c r="C51" s="135">
        <f t="shared" ref="C51:J51" si="179">ROUND(AVERAGE($B51/(1.0278-0.0278*C$2),$B51*C$2^0.1),1)</f>
        <v>26.3</v>
      </c>
      <c r="D51" s="135">
        <f t="shared" si="179"/>
        <v>27.2</v>
      </c>
      <c r="E51" s="135">
        <f t="shared" si="179"/>
        <v>28</v>
      </c>
      <c r="F51" s="136">
        <f t="shared" si="179"/>
        <v>28.7</v>
      </c>
      <c r="G51" s="135">
        <f t="shared" si="179"/>
        <v>29.5</v>
      </c>
      <c r="H51" s="135">
        <f t="shared" si="179"/>
        <v>30.2</v>
      </c>
      <c r="I51" s="136">
        <f t="shared" si="179"/>
        <v>30.9</v>
      </c>
      <c r="J51" s="135">
        <f t="shared" si="179"/>
        <v>31.6</v>
      </c>
      <c r="K51" s="136">
        <f t="shared" ref="K51:U51" si="180">ROUND(AVERAGE($B51*(1+0.0333*K$2),$B51*K$2^0.1),1)</f>
        <v>32.4</v>
      </c>
      <c r="L51" s="135">
        <f t="shared" si="180"/>
        <v>33</v>
      </c>
      <c r="M51" s="136">
        <f t="shared" si="180"/>
        <v>33.5</v>
      </c>
      <c r="N51" s="135">
        <f t="shared" si="180"/>
        <v>34.1</v>
      </c>
      <c r="O51" s="135">
        <f t="shared" si="180"/>
        <v>34.6</v>
      </c>
      <c r="P51" s="136">
        <f t="shared" si="180"/>
        <v>35.1</v>
      </c>
      <c r="Q51" s="135">
        <f t="shared" si="180"/>
        <v>35.7</v>
      </c>
      <c r="R51" s="135">
        <f t="shared" si="180"/>
        <v>36.2</v>
      </c>
      <c r="S51" s="136">
        <f t="shared" si="180"/>
        <v>36.7</v>
      </c>
      <c r="T51" s="135">
        <f t="shared" si="180"/>
        <v>37.2</v>
      </c>
      <c r="U51" s="135">
        <f t="shared" si="180"/>
        <v>37.7</v>
      </c>
      <c r="V51" s="2"/>
      <c r="W51" s="2"/>
      <c r="X51" s="2"/>
      <c r="Y51" s="2"/>
      <c r="Z51" s="2"/>
      <c r="AA51" s="2"/>
      <c r="AB51" s="2"/>
      <c r="AC51" s="2"/>
      <c r="AD51" s="2"/>
      <c r="AE51" s="2"/>
      <c r="AF51" s="2"/>
      <c r="AG51" s="2"/>
      <c r="AH51" s="2"/>
      <c r="AI51" s="2"/>
      <c r="AJ51" s="2"/>
      <c r="AK51" s="2"/>
      <c r="AL51" s="2"/>
      <c r="AM51" s="2"/>
      <c r="AN51" s="2"/>
      <c r="AO51" s="2"/>
      <c r="AP51" s="2"/>
    </row>
    <row r="52" ht="12.75" customHeight="1">
      <c r="A52" s="2"/>
      <c r="B52" s="140">
        <v>25.5</v>
      </c>
      <c r="C52" s="135">
        <f t="shared" ref="C52:J52" si="181">ROUND(AVERAGE($B52/(1.0278-0.0278*C$2),$B52*C$2^0.1),1)</f>
        <v>26.8</v>
      </c>
      <c r="D52" s="135">
        <f t="shared" si="181"/>
        <v>27.7</v>
      </c>
      <c r="E52" s="135">
        <f t="shared" si="181"/>
        <v>28.6</v>
      </c>
      <c r="F52" s="136">
        <f t="shared" si="181"/>
        <v>29.3</v>
      </c>
      <c r="G52" s="135">
        <f t="shared" si="181"/>
        <v>30.1</v>
      </c>
      <c r="H52" s="135">
        <f t="shared" si="181"/>
        <v>30.8</v>
      </c>
      <c r="I52" s="136">
        <f t="shared" si="181"/>
        <v>31.5</v>
      </c>
      <c r="J52" s="135">
        <f t="shared" si="181"/>
        <v>32.3</v>
      </c>
      <c r="K52" s="136">
        <f t="shared" ref="K52:U52" si="182">ROUND(AVERAGE($B52*(1+0.0333*K$2),$B52*K$2^0.1),1)</f>
        <v>33</v>
      </c>
      <c r="L52" s="135">
        <f t="shared" si="182"/>
        <v>33.6</v>
      </c>
      <c r="M52" s="136">
        <f t="shared" si="182"/>
        <v>34.2</v>
      </c>
      <c r="N52" s="135">
        <f t="shared" si="182"/>
        <v>34.7</v>
      </c>
      <c r="O52" s="135">
        <f t="shared" si="182"/>
        <v>35.3</v>
      </c>
      <c r="P52" s="136">
        <f t="shared" si="182"/>
        <v>35.8</v>
      </c>
      <c r="Q52" s="135">
        <f t="shared" si="182"/>
        <v>36.4</v>
      </c>
      <c r="R52" s="135">
        <f t="shared" si="182"/>
        <v>36.9</v>
      </c>
      <c r="S52" s="136">
        <f t="shared" si="182"/>
        <v>37.4</v>
      </c>
      <c r="T52" s="135">
        <f t="shared" si="182"/>
        <v>37.9</v>
      </c>
      <c r="U52" s="135">
        <f t="shared" si="182"/>
        <v>38.4</v>
      </c>
      <c r="V52" s="2"/>
      <c r="W52" s="2"/>
      <c r="X52" s="2"/>
      <c r="Y52" s="2"/>
      <c r="Z52" s="2"/>
      <c r="AA52" s="2"/>
      <c r="AB52" s="2"/>
      <c r="AC52" s="2"/>
      <c r="AD52" s="2"/>
      <c r="AE52" s="2"/>
      <c r="AF52" s="2"/>
      <c r="AG52" s="2"/>
      <c r="AH52" s="2"/>
      <c r="AI52" s="2"/>
      <c r="AJ52" s="2"/>
      <c r="AK52" s="2"/>
      <c r="AL52" s="2"/>
      <c r="AM52" s="2"/>
      <c r="AN52" s="2"/>
      <c r="AO52" s="2"/>
      <c r="AP52" s="2"/>
    </row>
    <row r="53" ht="12.75" customHeight="1">
      <c r="A53" s="2"/>
      <c r="B53" s="140">
        <v>26.0</v>
      </c>
      <c r="C53" s="135">
        <f t="shared" ref="C53:J53" si="183">ROUND(AVERAGE($B53/(1.0278-0.0278*C$2),$B53*C$2^0.1),1)</f>
        <v>27.3</v>
      </c>
      <c r="D53" s="135">
        <f t="shared" si="183"/>
        <v>28.3</v>
      </c>
      <c r="E53" s="135">
        <f t="shared" si="183"/>
        <v>29.1</v>
      </c>
      <c r="F53" s="136">
        <f t="shared" si="183"/>
        <v>29.9</v>
      </c>
      <c r="G53" s="135">
        <f t="shared" si="183"/>
        <v>30.6</v>
      </c>
      <c r="H53" s="135">
        <f t="shared" si="183"/>
        <v>31.4</v>
      </c>
      <c r="I53" s="136">
        <f t="shared" si="183"/>
        <v>32.1</v>
      </c>
      <c r="J53" s="135">
        <f t="shared" si="183"/>
        <v>32.9</v>
      </c>
      <c r="K53" s="136">
        <f t="shared" ref="K53:U53" si="184">ROUND(AVERAGE($B53*(1+0.0333*K$2),$B53*K$2^0.1),1)</f>
        <v>33.7</v>
      </c>
      <c r="L53" s="135">
        <f t="shared" si="184"/>
        <v>34.3</v>
      </c>
      <c r="M53" s="136">
        <f t="shared" si="184"/>
        <v>34.9</v>
      </c>
      <c r="N53" s="135">
        <f t="shared" si="184"/>
        <v>35.4</v>
      </c>
      <c r="O53" s="135">
        <f t="shared" si="184"/>
        <v>36</v>
      </c>
      <c r="P53" s="136">
        <f t="shared" si="184"/>
        <v>36.5</v>
      </c>
      <c r="Q53" s="135">
        <f t="shared" si="184"/>
        <v>37.1</v>
      </c>
      <c r="R53" s="135">
        <f t="shared" si="184"/>
        <v>37.6</v>
      </c>
      <c r="S53" s="136">
        <f t="shared" si="184"/>
        <v>38.1</v>
      </c>
      <c r="T53" s="135">
        <f t="shared" si="184"/>
        <v>38.7</v>
      </c>
      <c r="U53" s="135">
        <f t="shared" si="184"/>
        <v>39.2</v>
      </c>
      <c r="V53" s="2"/>
      <c r="W53" s="2"/>
      <c r="X53" s="2"/>
      <c r="Y53" s="2"/>
      <c r="Z53" s="2"/>
      <c r="AA53" s="2"/>
      <c r="AB53" s="2"/>
      <c r="AC53" s="2"/>
      <c r="AD53" s="2"/>
      <c r="AE53" s="2"/>
      <c r="AF53" s="2"/>
      <c r="AG53" s="2"/>
      <c r="AH53" s="2"/>
      <c r="AI53" s="2"/>
      <c r="AJ53" s="2"/>
      <c r="AK53" s="2"/>
      <c r="AL53" s="2"/>
      <c r="AM53" s="2"/>
      <c r="AN53" s="2"/>
      <c r="AO53" s="2"/>
      <c r="AP53" s="2"/>
    </row>
    <row r="54" ht="12.75" customHeight="1">
      <c r="A54" s="2"/>
      <c r="B54" s="140">
        <v>26.5</v>
      </c>
      <c r="C54" s="135">
        <f t="shared" ref="C54:J54" si="185">ROUND(AVERAGE($B54/(1.0278-0.0278*C$2),$B54*C$2^0.1),1)</f>
        <v>27.8</v>
      </c>
      <c r="D54" s="135">
        <f t="shared" si="185"/>
        <v>28.8</v>
      </c>
      <c r="E54" s="135">
        <f t="shared" si="185"/>
        <v>29.7</v>
      </c>
      <c r="F54" s="136">
        <f t="shared" si="185"/>
        <v>30.5</v>
      </c>
      <c r="G54" s="135">
        <f t="shared" si="185"/>
        <v>31.2</v>
      </c>
      <c r="H54" s="135">
        <f t="shared" si="185"/>
        <v>32</v>
      </c>
      <c r="I54" s="136">
        <f t="shared" si="185"/>
        <v>32.8</v>
      </c>
      <c r="J54" s="135">
        <f t="shared" si="185"/>
        <v>33.5</v>
      </c>
      <c r="K54" s="136">
        <f t="shared" ref="K54:U54" si="186">ROUND(AVERAGE($B54*(1+0.0333*K$2),$B54*K$2^0.1),1)</f>
        <v>34.3</v>
      </c>
      <c r="L54" s="135">
        <f t="shared" si="186"/>
        <v>34.9</v>
      </c>
      <c r="M54" s="136">
        <f t="shared" si="186"/>
        <v>35.5</v>
      </c>
      <c r="N54" s="135">
        <f t="shared" si="186"/>
        <v>36.1</v>
      </c>
      <c r="O54" s="135">
        <f t="shared" si="186"/>
        <v>36.7</v>
      </c>
      <c r="P54" s="136">
        <f t="shared" si="186"/>
        <v>37.2</v>
      </c>
      <c r="Q54" s="135">
        <f t="shared" si="186"/>
        <v>37.8</v>
      </c>
      <c r="R54" s="135">
        <f t="shared" si="186"/>
        <v>38.3</v>
      </c>
      <c r="S54" s="136">
        <f t="shared" si="186"/>
        <v>38.9</v>
      </c>
      <c r="T54" s="135">
        <f t="shared" si="186"/>
        <v>39.4</v>
      </c>
      <c r="U54" s="135">
        <f t="shared" si="186"/>
        <v>40</v>
      </c>
      <c r="V54" s="2"/>
      <c r="W54" s="2"/>
      <c r="X54" s="2"/>
      <c r="Y54" s="2"/>
      <c r="Z54" s="2"/>
      <c r="AA54" s="2"/>
      <c r="AB54" s="2"/>
      <c r="AC54" s="2"/>
      <c r="AD54" s="2"/>
      <c r="AE54" s="2"/>
      <c r="AF54" s="2"/>
      <c r="AG54" s="2"/>
      <c r="AH54" s="2"/>
      <c r="AI54" s="2"/>
      <c r="AJ54" s="2"/>
      <c r="AK54" s="2"/>
      <c r="AL54" s="2"/>
      <c r="AM54" s="2"/>
      <c r="AN54" s="2"/>
      <c r="AO54" s="2"/>
      <c r="AP54" s="2"/>
    </row>
    <row r="55" ht="12.75" customHeight="1">
      <c r="A55" s="2"/>
      <c r="B55" s="140">
        <v>27.0</v>
      </c>
      <c r="C55" s="135">
        <f t="shared" ref="C55:J55" si="187">ROUND(AVERAGE($B55/(1.0278-0.0278*C$2),$B55*C$2^0.1),1)</f>
        <v>28.4</v>
      </c>
      <c r="D55" s="135">
        <f t="shared" si="187"/>
        <v>29.4</v>
      </c>
      <c r="E55" s="135">
        <f t="shared" si="187"/>
        <v>30.2</v>
      </c>
      <c r="F55" s="136">
        <f t="shared" si="187"/>
        <v>31</v>
      </c>
      <c r="G55" s="135">
        <f t="shared" si="187"/>
        <v>31.8</v>
      </c>
      <c r="H55" s="135">
        <f t="shared" si="187"/>
        <v>32.6</v>
      </c>
      <c r="I55" s="136">
        <f t="shared" si="187"/>
        <v>33.4</v>
      </c>
      <c r="J55" s="135">
        <f t="shared" si="187"/>
        <v>34.2</v>
      </c>
      <c r="K55" s="136">
        <f t="shared" ref="K55:U55" si="188">ROUND(AVERAGE($B55*(1+0.0333*K$2),$B55*K$2^0.1),1)</f>
        <v>35</v>
      </c>
      <c r="L55" s="135">
        <f t="shared" si="188"/>
        <v>35.6</v>
      </c>
      <c r="M55" s="136">
        <f t="shared" si="188"/>
        <v>36.2</v>
      </c>
      <c r="N55" s="135">
        <f t="shared" si="188"/>
        <v>36.8</v>
      </c>
      <c r="O55" s="135">
        <f t="shared" si="188"/>
        <v>37.4</v>
      </c>
      <c r="P55" s="136">
        <f t="shared" si="188"/>
        <v>37.9</v>
      </c>
      <c r="Q55" s="135">
        <f t="shared" si="188"/>
        <v>38.5</v>
      </c>
      <c r="R55" s="135">
        <f t="shared" si="188"/>
        <v>39.1</v>
      </c>
      <c r="S55" s="136">
        <f t="shared" si="188"/>
        <v>39.6</v>
      </c>
      <c r="T55" s="135">
        <f t="shared" si="188"/>
        <v>40.2</v>
      </c>
      <c r="U55" s="135">
        <f t="shared" si="188"/>
        <v>40.7</v>
      </c>
      <c r="V55" s="2"/>
      <c r="W55" s="2"/>
      <c r="X55" s="2"/>
      <c r="Y55" s="2"/>
      <c r="Z55" s="2"/>
      <c r="AA55" s="2"/>
      <c r="AB55" s="2"/>
      <c r="AC55" s="2"/>
      <c r="AD55" s="2"/>
      <c r="AE55" s="2"/>
      <c r="AF55" s="2"/>
      <c r="AG55" s="2"/>
      <c r="AH55" s="2"/>
      <c r="AI55" s="2"/>
      <c r="AJ55" s="2"/>
      <c r="AK55" s="2"/>
      <c r="AL55" s="2"/>
      <c r="AM55" s="2"/>
      <c r="AN55" s="2"/>
      <c r="AO55" s="2"/>
      <c r="AP55" s="2"/>
    </row>
    <row r="56" ht="12.75" customHeight="1">
      <c r="A56" s="2"/>
      <c r="B56" s="140">
        <v>27.5</v>
      </c>
      <c r="C56" s="135">
        <f t="shared" ref="C56:J56" si="189">ROUND(AVERAGE($B56/(1.0278-0.0278*C$2),$B56*C$2^0.1),1)</f>
        <v>28.9</v>
      </c>
      <c r="D56" s="135">
        <f t="shared" si="189"/>
        <v>29.9</v>
      </c>
      <c r="E56" s="135">
        <f t="shared" si="189"/>
        <v>30.8</v>
      </c>
      <c r="F56" s="136">
        <f t="shared" si="189"/>
        <v>31.6</v>
      </c>
      <c r="G56" s="135">
        <f t="shared" si="189"/>
        <v>32.4</v>
      </c>
      <c r="H56" s="135">
        <f t="shared" si="189"/>
        <v>33.2</v>
      </c>
      <c r="I56" s="136">
        <f t="shared" si="189"/>
        <v>34</v>
      </c>
      <c r="J56" s="135">
        <f t="shared" si="189"/>
        <v>34.8</v>
      </c>
      <c r="K56" s="136">
        <f t="shared" ref="K56:U56" si="190">ROUND(AVERAGE($B56*(1+0.0333*K$2),$B56*K$2^0.1),1)</f>
        <v>35.6</v>
      </c>
      <c r="L56" s="135">
        <f t="shared" si="190"/>
        <v>36.3</v>
      </c>
      <c r="M56" s="136">
        <f t="shared" si="190"/>
        <v>36.9</v>
      </c>
      <c r="N56" s="135">
        <f t="shared" si="190"/>
        <v>37.5</v>
      </c>
      <c r="O56" s="135">
        <f t="shared" si="190"/>
        <v>38.1</v>
      </c>
      <c r="P56" s="136">
        <f t="shared" si="190"/>
        <v>38.6</v>
      </c>
      <c r="Q56" s="135">
        <f t="shared" si="190"/>
        <v>39.2</v>
      </c>
      <c r="R56" s="135">
        <f t="shared" si="190"/>
        <v>39.8</v>
      </c>
      <c r="S56" s="136">
        <f t="shared" si="190"/>
        <v>40.3</v>
      </c>
      <c r="T56" s="135">
        <f t="shared" si="190"/>
        <v>40.9</v>
      </c>
      <c r="U56" s="135">
        <f t="shared" si="190"/>
        <v>41.5</v>
      </c>
      <c r="V56" s="2"/>
      <c r="W56" s="2"/>
      <c r="X56" s="2"/>
      <c r="Y56" s="2"/>
      <c r="Z56" s="2"/>
      <c r="AA56" s="2"/>
      <c r="AB56" s="2"/>
      <c r="AC56" s="2"/>
      <c r="AD56" s="2"/>
      <c r="AE56" s="2"/>
      <c r="AF56" s="2"/>
      <c r="AG56" s="2"/>
      <c r="AH56" s="2"/>
      <c r="AI56" s="2"/>
      <c r="AJ56" s="2"/>
      <c r="AK56" s="2"/>
      <c r="AL56" s="2"/>
      <c r="AM56" s="2"/>
      <c r="AN56" s="2"/>
      <c r="AO56" s="2"/>
      <c r="AP56" s="2"/>
    </row>
    <row r="57" ht="12.75" customHeight="1">
      <c r="A57" s="2"/>
      <c r="B57" s="140">
        <v>28.0</v>
      </c>
      <c r="C57" s="135">
        <f t="shared" ref="C57:J57" si="191">ROUND(AVERAGE($B57/(1.0278-0.0278*C$2),$B57*C$2^0.1),1)</f>
        <v>29.4</v>
      </c>
      <c r="D57" s="135">
        <f t="shared" si="191"/>
        <v>30.4</v>
      </c>
      <c r="E57" s="135">
        <f t="shared" si="191"/>
        <v>31.4</v>
      </c>
      <c r="F57" s="136">
        <f t="shared" si="191"/>
        <v>32.2</v>
      </c>
      <c r="G57" s="135">
        <f t="shared" si="191"/>
        <v>33</v>
      </c>
      <c r="H57" s="135">
        <f t="shared" si="191"/>
        <v>33.8</v>
      </c>
      <c r="I57" s="136">
        <f t="shared" si="191"/>
        <v>34.6</v>
      </c>
      <c r="J57" s="135">
        <f t="shared" si="191"/>
        <v>35.4</v>
      </c>
      <c r="K57" s="136">
        <f t="shared" ref="K57:U57" si="192">ROUND(AVERAGE($B57*(1+0.0333*K$2),$B57*K$2^0.1),1)</f>
        <v>36.3</v>
      </c>
      <c r="L57" s="135">
        <f t="shared" si="192"/>
        <v>36.9</v>
      </c>
      <c r="M57" s="136">
        <f t="shared" si="192"/>
        <v>37.5</v>
      </c>
      <c r="N57" s="135">
        <f t="shared" si="192"/>
        <v>38.2</v>
      </c>
      <c r="O57" s="135">
        <f t="shared" si="192"/>
        <v>38.8</v>
      </c>
      <c r="P57" s="136">
        <f t="shared" si="192"/>
        <v>39.3</v>
      </c>
      <c r="Q57" s="135">
        <f t="shared" si="192"/>
        <v>39.9</v>
      </c>
      <c r="R57" s="135">
        <f t="shared" si="192"/>
        <v>40.5</v>
      </c>
      <c r="S57" s="136">
        <f t="shared" si="192"/>
        <v>41.1</v>
      </c>
      <c r="T57" s="135">
        <f t="shared" si="192"/>
        <v>41.7</v>
      </c>
      <c r="U57" s="135">
        <f t="shared" si="192"/>
        <v>42.2</v>
      </c>
      <c r="V57" s="2"/>
      <c r="W57" s="2"/>
      <c r="X57" s="2"/>
      <c r="Y57" s="2"/>
      <c r="Z57" s="2"/>
      <c r="AA57" s="2"/>
      <c r="AB57" s="2"/>
      <c r="AC57" s="2"/>
      <c r="AD57" s="2"/>
      <c r="AE57" s="2"/>
      <c r="AF57" s="2"/>
      <c r="AG57" s="2"/>
      <c r="AH57" s="2"/>
      <c r="AI57" s="2"/>
      <c r="AJ57" s="2"/>
      <c r="AK57" s="2"/>
      <c r="AL57" s="2"/>
      <c r="AM57" s="2"/>
      <c r="AN57" s="2"/>
      <c r="AO57" s="2"/>
      <c r="AP57" s="2"/>
    </row>
    <row r="58" ht="12.75" customHeight="1">
      <c r="A58" s="2"/>
      <c r="B58" s="140">
        <v>28.5</v>
      </c>
      <c r="C58" s="135">
        <f t="shared" ref="C58:J58" si="193">ROUND(AVERAGE($B58/(1.0278-0.0278*C$2),$B58*C$2^0.1),1)</f>
        <v>29.9</v>
      </c>
      <c r="D58" s="135">
        <f t="shared" si="193"/>
        <v>31</v>
      </c>
      <c r="E58" s="135">
        <f t="shared" si="193"/>
        <v>31.9</v>
      </c>
      <c r="F58" s="136">
        <f t="shared" si="193"/>
        <v>32.8</v>
      </c>
      <c r="G58" s="135">
        <f t="shared" si="193"/>
        <v>33.6</v>
      </c>
      <c r="H58" s="135">
        <f t="shared" si="193"/>
        <v>34.4</v>
      </c>
      <c r="I58" s="136">
        <f t="shared" si="193"/>
        <v>35.2</v>
      </c>
      <c r="J58" s="135">
        <f t="shared" si="193"/>
        <v>36.1</v>
      </c>
      <c r="K58" s="136">
        <f t="shared" ref="K58:U58" si="194">ROUND(AVERAGE($B58*(1+0.0333*K$2),$B58*K$2^0.1),1)</f>
        <v>36.9</v>
      </c>
      <c r="L58" s="135">
        <f t="shared" si="194"/>
        <v>37.6</v>
      </c>
      <c r="M58" s="136">
        <f t="shared" si="194"/>
        <v>38.2</v>
      </c>
      <c r="N58" s="135">
        <f t="shared" si="194"/>
        <v>38.8</v>
      </c>
      <c r="O58" s="135">
        <f t="shared" si="194"/>
        <v>39.4</v>
      </c>
      <c r="P58" s="136">
        <f t="shared" si="194"/>
        <v>40</v>
      </c>
      <c r="Q58" s="135">
        <f t="shared" si="194"/>
        <v>40.6</v>
      </c>
      <c r="R58" s="135">
        <f t="shared" si="194"/>
        <v>41.2</v>
      </c>
      <c r="S58" s="136">
        <f t="shared" si="194"/>
        <v>41.8</v>
      </c>
      <c r="T58" s="135">
        <f t="shared" si="194"/>
        <v>42.4</v>
      </c>
      <c r="U58" s="135">
        <f t="shared" si="194"/>
        <v>43</v>
      </c>
      <c r="V58" s="2"/>
      <c r="W58" s="2"/>
      <c r="X58" s="2"/>
      <c r="Y58" s="2"/>
      <c r="Z58" s="2"/>
      <c r="AA58" s="2"/>
      <c r="AB58" s="2"/>
      <c r="AC58" s="2"/>
      <c r="AD58" s="2"/>
      <c r="AE58" s="2"/>
      <c r="AF58" s="2"/>
      <c r="AG58" s="2"/>
      <c r="AH58" s="2"/>
      <c r="AI58" s="2"/>
      <c r="AJ58" s="2"/>
      <c r="AK58" s="2"/>
      <c r="AL58" s="2"/>
      <c r="AM58" s="2"/>
      <c r="AN58" s="2"/>
      <c r="AO58" s="2"/>
      <c r="AP58" s="2"/>
    </row>
    <row r="59" ht="12.75" customHeight="1">
      <c r="A59" s="2"/>
      <c r="B59" s="140">
        <v>29.0</v>
      </c>
      <c r="C59" s="135">
        <f t="shared" ref="C59:J59" si="195">ROUND(AVERAGE($B59/(1.0278-0.0278*C$2),$B59*C$2^0.1),1)</f>
        <v>30.5</v>
      </c>
      <c r="D59" s="135">
        <f t="shared" si="195"/>
        <v>31.5</v>
      </c>
      <c r="E59" s="135">
        <f t="shared" si="195"/>
        <v>32.5</v>
      </c>
      <c r="F59" s="136">
        <f t="shared" si="195"/>
        <v>33.3</v>
      </c>
      <c r="G59" s="135">
        <f t="shared" si="195"/>
        <v>34.2</v>
      </c>
      <c r="H59" s="135">
        <f t="shared" si="195"/>
        <v>35</v>
      </c>
      <c r="I59" s="136">
        <f t="shared" si="195"/>
        <v>35.9</v>
      </c>
      <c r="J59" s="135">
        <f t="shared" si="195"/>
        <v>36.7</v>
      </c>
      <c r="K59" s="136">
        <f t="shared" ref="K59:U59" si="196">ROUND(AVERAGE($B59*(1+0.0333*K$2),$B59*K$2^0.1),1)</f>
        <v>37.6</v>
      </c>
      <c r="L59" s="135">
        <f t="shared" si="196"/>
        <v>38.2</v>
      </c>
      <c r="M59" s="136">
        <f t="shared" si="196"/>
        <v>38.9</v>
      </c>
      <c r="N59" s="135">
        <f t="shared" si="196"/>
        <v>39.5</v>
      </c>
      <c r="O59" s="135">
        <f t="shared" si="196"/>
        <v>40.1</v>
      </c>
      <c r="P59" s="136">
        <f t="shared" si="196"/>
        <v>40.8</v>
      </c>
      <c r="Q59" s="135">
        <f t="shared" si="196"/>
        <v>41.4</v>
      </c>
      <c r="R59" s="135">
        <f t="shared" si="196"/>
        <v>42</v>
      </c>
      <c r="S59" s="136">
        <f t="shared" si="196"/>
        <v>42.6</v>
      </c>
      <c r="T59" s="135">
        <f t="shared" si="196"/>
        <v>43.1</v>
      </c>
      <c r="U59" s="135">
        <f t="shared" si="196"/>
        <v>43.7</v>
      </c>
      <c r="V59" s="2"/>
      <c r="W59" s="2"/>
      <c r="X59" s="2"/>
      <c r="Y59" s="2"/>
      <c r="Z59" s="2"/>
      <c r="AA59" s="2"/>
      <c r="AB59" s="2"/>
      <c r="AC59" s="2"/>
      <c r="AD59" s="2"/>
      <c r="AE59" s="2"/>
      <c r="AF59" s="2"/>
      <c r="AG59" s="2"/>
      <c r="AH59" s="2"/>
      <c r="AI59" s="2"/>
      <c r="AJ59" s="2"/>
      <c r="AK59" s="2"/>
      <c r="AL59" s="2"/>
      <c r="AM59" s="2"/>
      <c r="AN59" s="2"/>
      <c r="AO59" s="2"/>
      <c r="AP59" s="2"/>
    </row>
    <row r="60" ht="12.75" customHeight="1">
      <c r="A60" s="2"/>
      <c r="B60" s="140">
        <v>29.5</v>
      </c>
      <c r="C60" s="135">
        <f t="shared" ref="C60:J60" si="197">ROUND(AVERAGE($B60/(1.0278-0.0278*C$2),$B60*C$2^0.1),1)</f>
        <v>31</v>
      </c>
      <c r="D60" s="135">
        <f t="shared" si="197"/>
        <v>32.1</v>
      </c>
      <c r="E60" s="135">
        <f t="shared" si="197"/>
        <v>33</v>
      </c>
      <c r="F60" s="136">
        <f t="shared" si="197"/>
        <v>33.9</v>
      </c>
      <c r="G60" s="135">
        <f t="shared" si="197"/>
        <v>34.8</v>
      </c>
      <c r="H60" s="135">
        <f t="shared" si="197"/>
        <v>35.6</v>
      </c>
      <c r="I60" s="136">
        <f t="shared" si="197"/>
        <v>36.5</v>
      </c>
      <c r="J60" s="135">
        <f t="shared" si="197"/>
        <v>37.3</v>
      </c>
      <c r="K60" s="136">
        <f t="shared" ref="K60:U60" si="198">ROUND(AVERAGE($B60*(1+0.0333*K$2),$B60*K$2^0.1),1)</f>
        <v>38.2</v>
      </c>
      <c r="L60" s="135">
        <f t="shared" si="198"/>
        <v>38.9</v>
      </c>
      <c r="M60" s="136">
        <f t="shared" si="198"/>
        <v>39.6</v>
      </c>
      <c r="N60" s="135">
        <f t="shared" si="198"/>
        <v>40.2</v>
      </c>
      <c r="O60" s="135">
        <f t="shared" si="198"/>
        <v>40.8</v>
      </c>
      <c r="P60" s="136">
        <f t="shared" si="198"/>
        <v>41.5</v>
      </c>
      <c r="Q60" s="135">
        <f t="shared" si="198"/>
        <v>42.1</v>
      </c>
      <c r="R60" s="135">
        <f t="shared" si="198"/>
        <v>42.7</v>
      </c>
      <c r="S60" s="136">
        <f t="shared" si="198"/>
        <v>43.3</v>
      </c>
      <c r="T60" s="135">
        <f t="shared" si="198"/>
        <v>43.9</v>
      </c>
      <c r="U60" s="135">
        <f t="shared" si="198"/>
        <v>44.5</v>
      </c>
      <c r="V60" s="2"/>
      <c r="W60" s="2"/>
      <c r="X60" s="2"/>
      <c r="Y60" s="2"/>
      <c r="Z60" s="2"/>
      <c r="AA60" s="2"/>
      <c r="AB60" s="2"/>
      <c r="AC60" s="2"/>
      <c r="AD60" s="2"/>
      <c r="AE60" s="2"/>
      <c r="AF60" s="2"/>
      <c r="AG60" s="2"/>
      <c r="AH60" s="2"/>
      <c r="AI60" s="2"/>
      <c r="AJ60" s="2"/>
      <c r="AK60" s="2"/>
      <c r="AL60" s="2"/>
      <c r="AM60" s="2"/>
      <c r="AN60" s="2"/>
      <c r="AO60" s="2"/>
      <c r="AP60" s="2"/>
    </row>
    <row r="61" ht="12.75" customHeight="1">
      <c r="A61" s="2"/>
      <c r="B61" s="140">
        <v>30.0</v>
      </c>
      <c r="C61" s="135">
        <f t="shared" ref="C61:J61" si="199">ROUND(AVERAGE($B61/(1.0278-0.0278*C$2),$B61*C$2^0.1),1)</f>
        <v>31.5</v>
      </c>
      <c r="D61" s="135">
        <f t="shared" si="199"/>
        <v>32.6</v>
      </c>
      <c r="E61" s="135">
        <f t="shared" si="199"/>
        <v>33.6</v>
      </c>
      <c r="F61" s="136">
        <f t="shared" si="199"/>
        <v>34.5</v>
      </c>
      <c r="G61" s="135">
        <f t="shared" si="199"/>
        <v>35.4</v>
      </c>
      <c r="H61" s="135">
        <f t="shared" si="199"/>
        <v>36.2</v>
      </c>
      <c r="I61" s="136">
        <f t="shared" si="199"/>
        <v>37.1</v>
      </c>
      <c r="J61" s="135">
        <f t="shared" si="199"/>
        <v>38</v>
      </c>
      <c r="K61" s="136">
        <f t="shared" ref="K61:U61" si="200">ROUND(AVERAGE($B61*(1+0.0333*K$2),$B61*K$2^0.1),1)</f>
        <v>38.9</v>
      </c>
      <c r="L61" s="135">
        <f t="shared" si="200"/>
        <v>39.6</v>
      </c>
      <c r="M61" s="136">
        <f t="shared" si="200"/>
        <v>40.2</v>
      </c>
      <c r="N61" s="135">
        <f t="shared" si="200"/>
        <v>40.9</v>
      </c>
      <c r="O61" s="135">
        <f t="shared" si="200"/>
        <v>41.5</v>
      </c>
      <c r="P61" s="136">
        <f t="shared" si="200"/>
        <v>42.2</v>
      </c>
      <c r="Q61" s="135">
        <f t="shared" si="200"/>
        <v>42.8</v>
      </c>
      <c r="R61" s="135">
        <f t="shared" si="200"/>
        <v>43.4</v>
      </c>
      <c r="S61" s="136">
        <f t="shared" si="200"/>
        <v>44</v>
      </c>
      <c r="T61" s="135">
        <f t="shared" si="200"/>
        <v>44.6</v>
      </c>
      <c r="U61" s="135">
        <f t="shared" si="200"/>
        <v>45.2</v>
      </c>
      <c r="V61" s="2"/>
      <c r="W61" s="2"/>
      <c r="X61" s="2"/>
      <c r="Y61" s="2"/>
      <c r="Z61" s="2"/>
      <c r="AA61" s="2"/>
      <c r="AB61" s="2"/>
      <c r="AC61" s="2"/>
      <c r="AD61" s="2"/>
      <c r="AE61" s="2"/>
      <c r="AF61" s="2"/>
      <c r="AG61" s="2"/>
      <c r="AH61" s="2"/>
      <c r="AI61" s="2"/>
      <c r="AJ61" s="2"/>
      <c r="AK61" s="2"/>
      <c r="AL61" s="2"/>
      <c r="AM61" s="2"/>
      <c r="AN61" s="2"/>
      <c r="AO61" s="2"/>
      <c r="AP61" s="2"/>
    </row>
    <row r="62" ht="12.75" customHeight="1">
      <c r="A62" s="2"/>
      <c r="B62" s="140">
        <v>30.5</v>
      </c>
      <c r="C62" s="135">
        <f t="shared" ref="C62:J62" si="201">ROUND(AVERAGE($B62/(1.0278-0.0278*C$2),$B62*C$2^0.1),1)</f>
        <v>32</v>
      </c>
      <c r="D62" s="135">
        <f t="shared" si="201"/>
        <v>33.2</v>
      </c>
      <c r="E62" s="135">
        <f t="shared" si="201"/>
        <v>34.2</v>
      </c>
      <c r="F62" s="136">
        <f t="shared" si="201"/>
        <v>35.1</v>
      </c>
      <c r="G62" s="135">
        <f t="shared" si="201"/>
        <v>36</v>
      </c>
      <c r="H62" s="135">
        <f t="shared" si="201"/>
        <v>36.8</v>
      </c>
      <c r="I62" s="136">
        <f t="shared" si="201"/>
        <v>37.7</v>
      </c>
      <c r="J62" s="135">
        <f t="shared" si="201"/>
        <v>38.6</v>
      </c>
      <c r="K62" s="136">
        <f t="shared" ref="K62:U62" si="202">ROUND(AVERAGE($B62*(1+0.0333*K$2),$B62*K$2^0.1),1)</f>
        <v>39.5</v>
      </c>
      <c r="L62" s="135">
        <f t="shared" si="202"/>
        <v>40.2</v>
      </c>
      <c r="M62" s="136">
        <f t="shared" si="202"/>
        <v>40.9</v>
      </c>
      <c r="N62" s="135">
        <f t="shared" si="202"/>
        <v>41.6</v>
      </c>
      <c r="O62" s="135">
        <f t="shared" si="202"/>
        <v>42.2</v>
      </c>
      <c r="P62" s="136">
        <f t="shared" si="202"/>
        <v>42.9</v>
      </c>
      <c r="Q62" s="135">
        <f t="shared" si="202"/>
        <v>43.5</v>
      </c>
      <c r="R62" s="135">
        <f t="shared" si="202"/>
        <v>44.1</v>
      </c>
      <c r="S62" s="136">
        <f t="shared" si="202"/>
        <v>44.8</v>
      </c>
      <c r="T62" s="135">
        <f t="shared" si="202"/>
        <v>45.4</v>
      </c>
      <c r="U62" s="135">
        <f t="shared" si="202"/>
        <v>46</v>
      </c>
      <c r="V62" s="2"/>
      <c r="W62" s="2"/>
      <c r="X62" s="2"/>
      <c r="Y62" s="2"/>
      <c r="Z62" s="2"/>
      <c r="AA62" s="2"/>
      <c r="AB62" s="2"/>
      <c r="AC62" s="2"/>
      <c r="AD62" s="2"/>
      <c r="AE62" s="2"/>
      <c r="AF62" s="2"/>
      <c r="AG62" s="2"/>
      <c r="AH62" s="2"/>
      <c r="AI62" s="2"/>
      <c r="AJ62" s="2"/>
      <c r="AK62" s="2"/>
      <c r="AL62" s="2"/>
      <c r="AM62" s="2"/>
      <c r="AN62" s="2"/>
      <c r="AO62" s="2"/>
      <c r="AP62" s="2"/>
    </row>
    <row r="63" ht="12.75" customHeight="1">
      <c r="A63" s="2"/>
      <c r="B63" s="140">
        <v>31.0</v>
      </c>
      <c r="C63" s="135">
        <f t="shared" ref="C63:J63" si="203">ROUND(AVERAGE($B63/(1.0278-0.0278*C$2),$B63*C$2^0.1),1)</f>
        <v>32.6</v>
      </c>
      <c r="D63" s="135">
        <f t="shared" si="203"/>
        <v>33.7</v>
      </c>
      <c r="E63" s="135">
        <f t="shared" si="203"/>
        <v>34.7</v>
      </c>
      <c r="F63" s="136">
        <f t="shared" si="203"/>
        <v>35.6</v>
      </c>
      <c r="G63" s="135">
        <f t="shared" si="203"/>
        <v>36.5</v>
      </c>
      <c r="H63" s="135">
        <f t="shared" si="203"/>
        <v>37.4</v>
      </c>
      <c r="I63" s="136">
        <f t="shared" si="203"/>
        <v>38.3</v>
      </c>
      <c r="J63" s="135">
        <f t="shared" si="203"/>
        <v>39.2</v>
      </c>
      <c r="K63" s="136">
        <f t="shared" ref="K63:U63" si="204">ROUND(AVERAGE($B63*(1+0.0333*K$2),$B63*K$2^0.1),1)</f>
        <v>40.2</v>
      </c>
      <c r="L63" s="135">
        <f t="shared" si="204"/>
        <v>40.9</v>
      </c>
      <c r="M63" s="136">
        <f t="shared" si="204"/>
        <v>41.6</v>
      </c>
      <c r="N63" s="135">
        <f t="shared" si="204"/>
        <v>42.2</v>
      </c>
      <c r="O63" s="135">
        <f t="shared" si="204"/>
        <v>42.9</v>
      </c>
      <c r="P63" s="136">
        <f t="shared" si="204"/>
        <v>43.6</v>
      </c>
      <c r="Q63" s="135">
        <f t="shared" si="204"/>
        <v>44.2</v>
      </c>
      <c r="R63" s="135">
        <f t="shared" si="204"/>
        <v>44.9</v>
      </c>
      <c r="S63" s="136">
        <f t="shared" si="204"/>
        <v>45.5</v>
      </c>
      <c r="T63" s="135">
        <f t="shared" si="204"/>
        <v>46.1</v>
      </c>
      <c r="U63" s="135">
        <f t="shared" si="204"/>
        <v>46.7</v>
      </c>
      <c r="V63" s="2"/>
      <c r="W63" s="2"/>
      <c r="X63" s="2"/>
      <c r="Y63" s="2"/>
      <c r="Z63" s="2"/>
      <c r="AA63" s="2"/>
      <c r="AB63" s="2"/>
      <c r="AC63" s="2"/>
      <c r="AD63" s="2"/>
      <c r="AE63" s="2"/>
      <c r="AF63" s="2"/>
      <c r="AG63" s="2"/>
      <c r="AH63" s="2"/>
      <c r="AI63" s="2"/>
      <c r="AJ63" s="2"/>
      <c r="AK63" s="2"/>
      <c r="AL63" s="2"/>
      <c r="AM63" s="2"/>
      <c r="AN63" s="2"/>
      <c r="AO63" s="2"/>
      <c r="AP63" s="2"/>
    </row>
    <row r="64" ht="12.75" customHeight="1">
      <c r="A64" s="2"/>
      <c r="B64" s="140">
        <v>31.5</v>
      </c>
      <c r="C64" s="135">
        <f t="shared" ref="C64:J64" si="205">ROUND(AVERAGE($B64/(1.0278-0.0278*C$2),$B64*C$2^0.1),1)</f>
        <v>33.1</v>
      </c>
      <c r="D64" s="135">
        <f t="shared" si="205"/>
        <v>34.3</v>
      </c>
      <c r="E64" s="135">
        <f t="shared" si="205"/>
        <v>35.3</v>
      </c>
      <c r="F64" s="136">
        <f t="shared" si="205"/>
        <v>36.2</v>
      </c>
      <c r="G64" s="135">
        <f t="shared" si="205"/>
        <v>37.1</v>
      </c>
      <c r="H64" s="135">
        <f t="shared" si="205"/>
        <v>38</v>
      </c>
      <c r="I64" s="136">
        <f t="shared" si="205"/>
        <v>38.9</v>
      </c>
      <c r="J64" s="135">
        <f t="shared" si="205"/>
        <v>39.9</v>
      </c>
      <c r="K64" s="136">
        <f t="shared" ref="K64:U64" si="206">ROUND(AVERAGE($B64*(1+0.0333*K$2),$B64*K$2^0.1),1)</f>
        <v>40.8</v>
      </c>
      <c r="L64" s="135">
        <f t="shared" si="206"/>
        <v>41.5</v>
      </c>
      <c r="M64" s="136">
        <f t="shared" si="206"/>
        <v>42.2</v>
      </c>
      <c r="N64" s="135">
        <f t="shared" si="206"/>
        <v>42.9</v>
      </c>
      <c r="O64" s="135">
        <f t="shared" si="206"/>
        <v>43.6</v>
      </c>
      <c r="P64" s="136">
        <f t="shared" si="206"/>
        <v>44.3</v>
      </c>
      <c r="Q64" s="135">
        <f t="shared" si="206"/>
        <v>44.9</v>
      </c>
      <c r="R64" s="135">
        <f t="shared" si="206"/>
        <v>45.6</v>
      </c>
      <c r="S64" s="136">
        <f t="shared" si="206"/>
        <v>46.2</v>
      </c>
      <c r="T64" s="135">
        <f t="shared" si="206"/>
        <v>46.9</v>
      </c>
      <c r="U64" s="135">
        <f t="shared" si="206"/>
        <v>47.5</v>
      </c>
      <c r="V64" s="2"/>
      <c r="W64" s="2"/>
      <c r="X64" s="2"/>
      <c r="Y64" s="2"/>
      <c r="Z64" s="2"/>
      <c r="AA64" s="2"/>
      <c r="AB64" s="2"/>
      <c r="AC64" s="2"/>
      <c r="AD64" s="2"/>
      <c r="AE64" s="2"/>
      <c r="AF64" s="2"/>
      <c r="AG64" s="2"/>
      <c r="AH64" s="2"/>
      <c r="AI64" s="2"/>
      <c r="AJ64" s="2"/>
      <c r="AK64" s="2"/>
      <c r="AL64" s="2"/>
      <c r="AM64" s="2"/>
      <c r="AN64" s="2"/>
      <c r="AO64" s="2"/>
      <c r="AP64" s="2"/>
    </row>
    <row r="65" ht="12.75" customHeight="1">
      <c r="A65" s="2"/>
      <c r="B65" s="140">
        <v>32.0</v>
      </c>
      <c r="C65" s="135">
        <f t="shared" ref="C65:J65" si="207">ROUND(AVERAGE($B65/(1.0278-0.0278*C$2),$B65*C$2^0.1),1)</f>
        <v>33.6</v>
      </c>
      <c r="D65" s="135">
        <f t="shared" si="207"/>
        <v>34.8</v>
      </c>
      <c r="E65" s="135">
        <f t="shared" si="207"/>
        <v>35.8</v>
      </c>
      <c r="F65" s="136">
        <f t="shared" si="207"/>
        <v>36.8</v>
      </c>
      <c r="G65" s="135">
        <f t="shared" si="207"/>
        <v>37.7</v>
      </c>
      <c r="H65" s="135">
        <f t="shared" si="207"/>
        <v>38.6</v>
      </c>
      <c r="I65" s="136">
        <f t="shared" si="207"/>
        <v>39.6</v>
      </c>
      <c r="J65" s="135">
        <f t="shared" si="207"/>
        <v>40.5</v>
      </c>
      <c r="K65" s="136">
        <f t="shared" ref="K65:U65" si="208">ROUND(AVERAGE($B65*(1+0.0333*K$2),$B65*K$2^0.1),1)</f>
        <v>41.5</v>
      </c>
      <c r="L65" s="135">
        <f t="shared" si="208"/>
        <v>42.2</v>
      </c>
      <c r="M65" s="136">
        <f t="shared" si="208"/>
        <v>42.9</v>
      </c>
      <c r="N65" s="135">
        <f t="shared" si="208"/>
        <v>43.6</v>
      </c>
      <c r="O65" s="135">
        <f t="shared" si="208"/>
        <v>44.3</v>
      </c>
      <c r="P65" s="136">
        <f t="shared" si="208"/>
        <v>45</v>
      </c>
      <c r="Q65" s="135">
        <f t="shared" si="208"/>
        <v>45.6</v>
      </c>
      <c r="R65" s="135">
        <f t="shared" si="208"/>
        <v>46.3</v>
      </c>
      <c r="S65" s="136">
        <f t="shared" si="208"/>
        <v>47</v>
      </c>
      <c r="T65" s="135">
        <f t="shared" si="208"/>
        <v>47.6</v>
      </c>
      <c r="U65" s="135">
        <f t="shared" si="208"/>
        <v>48.2</v>
      </c>
      <c r="V65" s="2"/>
      <c r="W65" s="2"/>
      <c r="X65" s="2"/>
      <c r="Y65" s="2"/>
      <c r="Z65" s="2"/>
      <c r="AA65" s="2"/>
      <c r="AB65" s="2"/>
      <c r="AC65" s="2"/>
      <c r="AD65" s="2"/>
      <c r="AE65" s="2"/>
      <c r="AF65" s="2"/>
      <c r="AG65" s="2"/>
      <c r="AH65" s="2"/>
      <c r="AI65" s="2"/>
      <c r="AJ65" s="2"/>
      <c r="AK65" s="2"/>
      <c r="AL65" s="2"/>
      <c r="AM65" s="2"/>
      <c r="AN65" s="2"/>
      <c r="AO65" s="2"/>
      <c r="AP65" s="2"/>
    </row>
    <row r="66" ht="12.75" customHeight="1">
      <c r="A66" s="2"/>
      <c r="B66" s="140">
        <v>32.5</v>
      </c>
      <c r="C66" s="135">
        <f t="shared" ref="C66:J66" si="209">ROUND(AVERAGE($B66/(1.0278-0.0278*C$2),$B66*C$2^0.1),1)</f>
        <v>34.1</v>
      </c>
      <c r="D66" s="135">
        <f t="shared" si="209"/>
        <v>35.3</v>
      </c>
      <c r="E66" s="135">
        <f t="shared" si="209"/>
        <v>36.4</v>
      </c>
      <c r="F66" s="136">
        <f t="shared" si="209"/>
        <v>37.4</v>
      </c>
      <c r="G66" s="135">
        <f t="shared" si="209"/>
        <v>38.3</v>
      </c>
      <c r="H66" s="135">
        <f t="shared" si="209"/>
        <v>39.2</v>
      </c>
      <c r="I66" s="136">
        <f t="shared" si="209"/>
        <v>40.2</v>
      </c>
      <c r="J66" s="135">
        <f t="shared" si="209"/>
        <v>41.1</v>
      </c>
      <c r="K66" s="136">
        <f t="shared" ref="K66:U66" si="210">ROUND(AVERAGE($B66*(1+0.0333*K$2),$B66*K$2^0.1),1)</f>
        <v>42.1</v>
      </c>
      <c r="L66" s="135">
        <f t="shared" si="210"/>
        <v>42.9</v>
      </c>
      <c r="M66" s="136">
        <f t="shared" si="210"/>
        <v>43.6</v>
      </c>
      <c r="N66" s="135">
        <f t="shared" si="210"/>
        <v>44.3</v>
      </c>
      <c r="O66" s="135">
        <f t="shared" si="210"/>
        <v>45</v>
      </c>
      <c r="P66" s="136">
        <f t="shared" si="210"/>
        <v>45.7</v>
      </c>
      <c r="Q66" s="135">
        <f t="shared" si="210"/>
        <v>46.4</v>
      </c>
      <c r="R66" s="135">
        <f t="shared" si="210"/>
        <v>47</v>
      </c>
      <c r="S66" s="136">
        <f t="shared" si="210"/>
        <v>47.7</v>
      </c>
      <c r="T66" s="135">
        <f t="shared" si="210"/>
        <v>48.3</v>
      </c>
      <c r="U66" s="135">
        <f t="shared" si="210"/>
        <v>49</v>
      </c>
      <c r="V66" s="2"/>
      <c r="W66" s="2"/>
      <c r="X66" s="2"/>
      <c r="Y66" s="2"/>
      <c r="Z66" s="2"/>
      <c r="AA66" s="2"/>
      <c r="AB66" s="2"/>
      <c r="AC66" s="2"/>
      <c r="AD66" s="2"/>
      <c r="AE66" s="2"/>
      <c r="AF66" s="2"/>
      <c r="AG66" s="2"/>
      <c r="AH66" s="2"/>
      <c r="AI66" s="2"/>
      <c r="AJ66" s="2"/>
      <c r="AK66" s="2"/>
      <c r="AL66" s="2"/>
      <c r="AM66" s="2"/>
      <c r="AN66" s="2"/>
      <c r="AO66" s="2"/>
      <c r="AP66" s="2"/>
    </row>
    <row r="67" ht="12.75" customHeight="1">
      <c r="A67" s="2"/>
      <c r="B67" s="140">
        <v>33.0</v>
      </c>
      <c r="C67" s="135">
        <f t="shared" ref="C67:J67" si="211">ROUND(AVERAGE($B67/(1.0278-0.0278*C$2),$B67*C$2^0.1),1)</f>
        <v>34.7</v>
      </c>
      <c r="D67" s="135">
        <f t="shared" si="211"/>
        <v>35.9</v>
      </c>
      <c r="E67" s="135">
        <f t="shared" si="211"/>
        <v>37</v>
      </c>
      <c r="F67" s="136">
        <f t="shared" si="211"/>
        <v>37.9</v>
      </c>
      <c r="G67" s="135">
        <f t="shared" si="211"/>
        <v>38.9</v>
      </c>
      <c r="H67" s="135">
        <f t="shared" si="211"/>
        <v>39.8</v>
      </c>
      <c r="I67" s="136">
        <f t="shared" si="211"/>
        <v>40.8</v>
      </c>
      <c r="J67" s="135">
        <f t="shared" si="211"/>
        <v>41.8</v>
      </c>
      <c r="K67" s="136">
        <f t="shared" ref="K67:U67" si="212">ROUND(AVERAGE($B67*(1+0.0333*K$2),$B67*K$2^0.1),1)</f>
        <v>42.8</v>
      </c>
      <c r="L67" s="135">
        <f t="shared" si="212"/>
        <v>43.5</v>
      </c>
      <c r="M67" s="136">
        <f t="shared" si="212"/>
        <v>44.2</v>
      </c>
      <c r="N67" s="135">
        <f t="shared" si="212"/>
        <v>45</v>
      </c>
      <c r="O67" s="135">
        <f t="shared" si="212"/>
        <v>45.7</v>
      </c>
      <c r="P67" s="136">
        <f t="shared" si="212"/>
        <v>46.4</v>
      </c>
      <c r="Q67" s="135">
        <f t="shared" si="212"/>
        <v>47.1</v>
      </c>
      <c r="R67" s="135">
        <f t="shared" si="212"/>
        <v>47.7</v>
      </c>
      <c r="S67" s="136">
        <f t="shared" si="212"/>
        <v>48.4</v>
      </c>
      <c r="T67" s="135">
        <f t="shared" si="212"/>
        <v>49.1</v>
      </c>
      <c r="U67" s="135">
        <f t="shared" si="212"/>
        <v>49.8</v>
      </c>
      <c r="V67" s="2"/>
      <c r="W67" s="2"/>
      <c r="X67" s="2"/>
      <c r="Y67" s="2"/>
      <c r="Z67" s="2"/>
      <c r="AA67" s="2"/>
      <c r="AB67" s="2"/>
      <c r="AC67" s="2"/>
      <c r="AD67" s="2"/>
      <c r="AE67" s="2"/>
      <c r="AF67" s="2"/>
      <c r="AG67" s="2"/>
      <c r="AH67" s="2"/>
      <c r="AI67" s="2"/>
      <c r="AJ67" s="2"/>
      <c r="AK67" s="2"/>
      <c r="AL67" s="2"/>
      <c r="AM67" s="2"/>
      <c r="AN67" s="2"/>
      <c r="AO67" s="2"/>
      <c r="AP67" s="2"/>
    </row>
    <row r="68" ht="12.75" customHeight="1">
      <c r="A68" s="2"/>
      <c r="B68" s="140">
        <v>33.5</v>
      </c>
      <c r="C68" s="135">
        <f t="shared" ref="C68:J68" si="213">ROUND(AVERAGE($B68/(1.0278-0.0278*C$2),$B68*C$2^0.1),1)</f>
        <v>35.2</v>
      </c>
      <c r="D68" s="135">
        <f t="shared" si="213"/>
        <v>36.4</v>
      </c>
      <c r="E68" s="135">
        <f t="shared" si="213"/>
        <v>37.5</v>
      </c>
      <c r="F68" s="136">
        <f t="shared" si="213"/>
        <v>38.5</v>
      </c>
      <c r="G68" s="135">
        <f t="shared" si="213"/>
        <v>39.5</v>
      </c>
      <c r="H68" s="135">
        <f t="shared" si="213"/>
        <v>40.5</v>
      </c>
      <c r="I68" s="136">
        <f t="shared" si="213"/>
        <v>41.4</v>
      </c>
      <c r="J68" s="135">
        <f t="shared" si="213"/>
        <v>42.4</v>
      </c>
      <c r="K68" s="136">
        <f t="shared" ref="K68:U68" si="214">ROUND(AVERAGE($B68*(1+0.0333*K$2),$B68*K$2^0.1),1)</f>
        <v>43.4</v>
      </c>
      <c r="L68" s="135">
        <f t="shared" si="214"/>
        <v>44.2</v>
      </c>
      <c r="M68" s="136">
        <f t="shared" si="214"/>
        <v>44.9</v>
      </c>
      <c r="N68" s="135">
        <f t="shared" si="214"/>
        <v>45.6</v>
      </c>
      <c r="O68" s="135">
        <f t="shared" si="214"/>
        <v>46.4</v>
      </c>
      <c r="P68" s="136">
        <f t="shared" si="214"/>
        <v>47.1</v>
      </c>
      <c r="Q68" s="135">
        <f t="shared" si="214"/>
        <v>47.8</v>
      </c>
      <c r="R68" s="135">
        <f t="shared" si="214"/>
        <v>48.5</v>
      </c>
      <c r="S68" s="136">
        <f t="shared" si="214"/>
        <v>49.2</v>
      </c>
      <c r="T68" s="135">
        <f t="shared" si="214"/>
        <v>49.8</v>
      </c>
      <c r="U68" s="135">
        <f t="shared" si="214"/>
        <v>50.5</v>
      </c>
      <c r="V68" s="2"/>
      <c r="W68" s="2"/>
      <c r="X68" s="2"/>
      <c r="Y68" s="2"/>
      <c r="Z68" s="2"/>
      <c r="AA68" s="2"/>
      <c r="AB68" s="2"/>
      <c r="AC68" s="2"/>
      <c r="AD68" s="2"/>
      <c r="AE68" s="2"/>
      <c r="AF68" s="2"/>
      <c r="AG68" s="2"/>
      <c r="AH68" s="2"/>
      <c r="AI68" s="2"/>
      <c r="AJ68" s="2"/>
      <c r="AK68" s="2"/>
      <c r="AL68" s="2"/>
      <c r="AM68" s="2"/>
      <c r="AN68" s="2"/>
      <c r="AO68" s="2"/>
      <c r="AP68" s="2"/>
    </row>
    <row r="69" ht="12.75" customHeight="1">
      <c r="A69" s="2"/>
      <c r="B69" s="140">
        <v>34.0</v>
      </c>
      <c r="C69" s="135">
        <f t="shared" ref="C69:J69" si="215">ROUND(AVERAGE($B69/(1.0278-0.0278*C$2),$B69*C$2^0.1),1)</f>
        <v>35.7</v>
      </c>
      <c r="D69" s="135">
        <f t="shared" si="215"/>
        <v>37</v>
      </c>
      <c r="E69" s="135">
        <f t="shared" si="215"/>
        <v>38.1</v>
      </c>
      <c r="F69" s="136">
        <f t="shared" si="215"/>
        <v>39.1</v>
      </c>
      <c r="G69" s="135">
        <f t="shared" si="215"/>
        <v>40.1</v>
      </c>
      <c r="H69" s="135">
        <f t="shared" si="215"/>
        <v>41.1</v>
      </c>
      <c r="I69" s="136">
        <f t="shared" si="215"/>
        <v>42</v>
      </c>
      <c r="J69" s="135">
        <f t="shared" si="215"/>
        <v>43</v>
      </c>
      <c r="K69" s="136">
        <f t="shared" ref="K69:U69" si="216">ROUND(AVERAGE($B69*(1+0.0333*K$2),$B69*K$2^0.1),1)</f>
        <v>44.1</v>
      </c>
      <c r="L69" s="135">
        <f t="shared" si="216"/>
        <v>44.8</v>
      </c>
      <c r="M69" s="136">
        <f t="shared" si="216"/>
        <v>45.6</v>
      </c>
      <c r="N69" s="135">
        <f t="shared" si="216"/>
        <v>46.3</v>
      </c>
      <c r="O69" s="135">
        <f t="shared" si="216"/>
        <v>47.1</v>
      </c>
      <c r="P69" s="136">
        <f t="shared" si="216"/>
        <v>47.8</v>
      </c>
      <c r="Q69" s="135">
        <f t="shared" si="216"/>
        <v>48.5</v>
      </c>
      <c r="R69" s="135">
        <f t="shared" si="216"/>
        <v>49.2</v>
      </c>
      <c r="S69" s="136">
        <f t="shared" si="216"/>
        <v>49.9</v>
      </c>
      <c r="T69" s="135">
        <f t="shared" si="216"/>
        <v>50.6</v>
      </c>
      <c r="U69" s="135">
        <f t="shared" si="216"/>
        <v>51.3</v>
      </c>
      <c r="V69" s="2"/>
      <c r="W69" s="2"/>
      <c r="X69" s="2"/>
      <c r="Y69" s="2"/>
      <c r="Z69" s="2"/>
      <c r="AA69" s="2"/>
      <c r="AB69" s="2"/>
      <c r="AC69" s="2"/>
      <c r="AD69" s="2"/>
      <c r="AE69" s="2"/>
      <c r="AF69" s="2"/>
      <c r="AG69" s="2"/>
      <c r="AH69" s="2"/>
      <c r="AI69" s="2"/>
      <c r="AJ69" s="2"/>
      <c r="AK69" s="2"/>
      <c r="AL69" s="2"/>
      <c r="AM69" s="2"/>
      <c r="AN69" s="2"/>
      <c r="AO69" s="2"/>
      <c r="AP69" s="2"/>
    </row>
    <row r="70" ht="12.75" customHeight="1">
      <c r="A70" s="2"/>
      <c r="B70" s="140">
        <v>34.5</v>
      </c>
      <c r="C70" s="135">
        <f t="shared" ref="C70:J70" si="217">ROUND(AVERAGE($B70/(1.0278-0.0278*C$2),$B70*C$2^0.1),1)</f>
        <v>36.2</v>
      </c>
      <c r="D70" s="135">
        <f t="shared" si="217"/>
        <v>37.5</v>
      </c>
      <c r="E70" s="135">
        <f t="shared" si="217"/>
        <v>38.6</v>
      </c>
      <c r="F70" s="136">
        <f t="shared" si="217"/>
        <v>39.7</v>
      </c>
      <c r="G70" s="135">
        <f t="shared" si="217"/>
        <v>40.7</v>
      </c>
      <c r="H70" s="135">
        <f t="shared" si="217"/>
        <v>41.7</v>
      </c>
      <c r="I70" s="136">
        <f t="shared" si="217"/>
        <v>42.7</v>
      </c>
      <c r="J70" s="135">
        <f t="shared" si="217"/>
        <v>43.7</v>
      </c>
      <c r="K70" s="136">
        <f t="shared" ref="K70:U70" si="218">ROUND(AVERAGE($B70*(1+0.0333*K$2),$B70*K$2^0.1),1)</f>
        <v>44.7</v>
      </c>
      <c r="L70" s="135">
        <f t="shared" si="218"/>
        <v>45.5</v>
      </c>
      <c r="M70" s="136">
        <f t="shared" si="218"/>
        <v>46.3</v>
      </c>
      <c r="N70" s="135">
        <f t="shared" si="218"/>
        <v>47</v>
      </c>
      <c r="O70" s="135">
        <f t="shared" si="218"/>
        <v>47.8</v>
      </c>
      <c r="P70" s="136">
        <f t="shared" si="218"/>
        <v>48.5</v>
      </c>
      <c r="Q70" s="135">
        <f t="shared" si="218"/>
        <v>49.2</v>
      </c>
      <c r="R70" s="135">
        <f t="shared" si="218"/>
        <v>49.9</v>
      </c>
      <c r="S70" s="136">
        <f t="shared" si="218"/>
        <v>50.6</v>
      </c>
      <c r="T70" s="135">
        <f t="shared" si="218"/>
        <v>51.3</v>
      </c>
      <c r="U70" s="135">
        <f t="shared" si="218"/>
        <v>52</v>
      </c>
      <c r="V70" s="2"/>
      <c r="W70" s="2"/>
      <c r="X70" s="2"/>
      <c r="Y70" s="2"/>
      <c r="Z70" s="2"/>
      <c r="AA70" s="2"/>
      <c r="AB70" s="2"/>
      <c r="AC70" s="2"/>
      <c r="AD70" s="2"/>
      <c r="AE70" s="2"/>
      <c r="AF70" s="2"/>
      <c r="AG70" s="2"/>
      <c r="AH70" s="2"/>
      <c r="AI70" s="2"/>
      <c r="AJ70" s="2"/>
      <c r="AK70" s="2"/>
      <c r="AL70" s="2"/>
      <c r="AM70" s="2"/>
      <c r="AN70" s="2"/>
      <c r="AO70" s="2"/>
      <c r="AP70" s="2"/>
    </row>
    <row r="71" ht="12.75" customHeight="1">
      <c r="A71" s="2"/>
      <c r="B71" s="140">
        <v>35.0</v>
      </c>
      <c r="C71" s="135">
        <f t="shared" ref="C71:J71" si="219">ROUND(AVERAGE($B71/(1.0278-0.0278*C$2),$B71*C$2^0.1),1)</f>
        <v>36.8</v>
      </c>
      <c r="D71" s="135">
        <f t="shared" si="219"/>
        <v>38.1</v>
      </c>
      <c r="E71" s="135">
        <f t="shared" si="219"/>
        <v>39.2</v>
      </c>
      <c r="F71" s="136">
        <f t="shared" si="219"/>
        <v>40.2</v>
      </c>
      <c r="G71" s="135">
        <f t="shared" si="219"/>
        <v>41.3</v>
      </c>
      <c r="H71" s="135">
        <f t="shared" si="219"/>
        <v>42.3</v>
      </c>
      <c r="I71" s="136">
        <f t="shared" si="219"/>
        <v>43.3</v>
      </c>
      <c r="J71" s="135">
        <f t="shared" si="219"/>
        <v>44.3</v>
      </c>
      <c r="K71" s="136">
        <f t="shared" ref="K71:U71" si="220">ROUND(AVERAGE($B71*(1+0.0333*K$2),$B71*K$2^0.1),1)</f>
        <v>45.4</v>
      </c>
      <c r="L71" s="135">
        <f t="shared" si="220"/>
        <v>46.2</v>
      </c>
      <c r="M71" s="136">
        <f t="shared" si="220"/>
        <v>46.9</v>
      </c>
      <c r="N71" s="135">
        <f t="shared" si="220"/>
        <v>47.7</v>
      </c>
      <c r="O71" s="135">
        <f t="shared" si="220"/>
        <v>48.4</v>
      </c>
      <c r="P71" s="136">
        <f t="shared" si="220"/>
        <v>49.2</v>
      </c>
      <c r="Q71" s="135">
        <f t="shared" si="220"/>
        <v>49.9</v>
      </c>
      <c r="R71" s="135">
        <f t="shared" si="220"/>
        <v>50.6</v>
      </c>
      <c r="S71" s="136">
        <f t="shared" si="220"/>
        <v>51.4</v>
      </c>
      <c r="T71" s="135">
        <f t="shared" si="220"/>
        <v>52.1</v>
      </c>
      <c r="U71" s="135">
        <f t="shared" si="220"/>
        <v>52.8</v>
      </c>
      <c r="V71" s="2"/>
      <c r="W71" s="2"/>
      <c r="X71" s="2"/>
      <c r="Y71" s="2"/>
      <c r="Z71" s="2"/>
      <c r="AA71" s="2"/>
      <c r="AB71" s="2"/>
      <c r="AC71" s="2"/>
      <c r="AD71" s="2"/>
      <c r="AE71" s="2"/>
      <c r="AF71" s="2"/>
      <c r="AG71" s="2"/>
      <c r="AH71" s="2"/>
      <c r="AI71" s="2"/>
      <c r="AJ71" s="2"/>
      <c r="AK71" s="2"/>
      <c r="AL71" s="2"/>
      <c r="AM71" s="2"/>
      <c r="AN71" s="2"/>
      <c r="AO71" s="2"/>
      <c r="AP71" s="2"/>
    </row>
    <row r="72" ht="12.75" customHeight="1">
      <c r="A72" s="2"/>
      <c r="B72" s="140">
        <v>35.5</v>
      </c>
      <c r="C72" s="135">
        <f t="shared" ref="C72:J72" si="221">ROUND(AVERAGE($B72/(1.0278-0.0278*C$2),$B72*C$2^0.1),1)</f>
        <v>37.3</v>
      </c>
      <c r="D72" s="135">
        <f t="shared" si="221"/>
        <v>38.6</v>
      </c>
      <c r="E72" s="135">
        <f t="shared" si="221"/>
        <v>39.8</v>
      </c>
      <c r="F72" s="136">
        <f t="shared" si="221"/>
        <v>40.8</v>
      </c>
      <c r="G72" s="135">
        <f t="shared" si="221"/>
        <v>41.8</v>
      </c>
      <c r="H72" s="135">
        <f t="shared" si="221"/>
        <v>42.9</v>
      </c>
      <c r="I72" s="136">
        <f t="shared" si="221"/>
        <v>43.9</v>
      </c>
      <c r="J72" s="135">
        <f t="shared" si="221"/>
        <v>44.9</v>
      </c>
      <c r="K72" s="136">
        <f t="shared" ref="K72:U72" si="222">ROUND(AVERAGE($B72*(1+0.0333*K$2),$B72*K$2^0.1),1)</f>
        <v>46</v>
      </c>
      <c r="L72" s="135">
        <f t="shared" si="222"/>
        <v>46.8</v>
      </c>
      <c r="M72" s="136">
        <f t="shared" si="222"/>
        <v>47.6</v>
      </c>
      <c r="N72" s="135">
        <f t="shared" si="222"/>
        <v>48.4</v>
      </c>
      <c r="O72" s="135">
        <f t="shared" si="222"/>
        <v>49.1</v>
      </c>
      <c r="P72" s="136">
        <f t="shared" si="222"/>
        <v>49.9</v>
      </c>
      <c r="Q72" s="135">
        <f t="shared" si="222"/>
        <v>50.6</v>
      </c>
      <c r="R72" s="135">
        <f t="shared" si="222"/>
        <v>51.4</v>
      </c>
      <c r="S72" s="136">
        <f t="shared" si="222"/>
        <v>52.1</v>
      </c>
      <c r="T72" s="135">
        <f t="shared" si="222"/>
        <v>52.8</v>
      </c>
      <c r="U72" s="135">
        <f t="shared" si="222"/>
        <v>53.5</v>
      </c>
      <c r="V72" s="2"/>
      <c r="W72" s="2"/>
      <c r="X72" s="2"/>
      <c r="Y72" s="2"/>
      <c r="Z72" s="2"/>
      <c r="AA72" s="2"/>
      <c r="AB72" s="2"/>
      <c r="AC72" s="2"/>
      <c r="AD72" s="2"/>
      <c r="AE72" s="2"/>
      <c r="AF72" s="2"/>
      <c r="AG72" s="2"/>
      <c r="AH72" s="2"/>
      <c r="AI72" s="2"/>
      <c r="AJ72" s="2"/>
      <c r="AK72" s="2"/>
      <c r="AL72" s="2"/>
      <c r="AM72" s="2"/>
      <c r="AN72" s="2"/>
      <c r="AO72" s="2"/>
      <c r="AP72" s="2"/>
    </row>
    <row r="73" ht="12.75" customHeight="1">
      <c r="A73" s="2"/>
      <c r="B73" s="140">
        <v>36.0</v>
      </c>
      <c r="C73" s="135">
        <f t="shared" ref="C73:J73" si="223">ROUND(AVERAGE($B73/(1.0278-0.0278*C$2),$B73*C$2^0.1),1)</f>
        <v>37.8</v>
      </c>
      <c r="D73" s="135">
        <f t="shared" si="223"/>
        <v>39.1</v>
      </c>
      <c r="E73" s="135">
        <f t="shared" si="223"/>
        <v>40.3</v>
      </c>
      <c r="F73" s="136">
        <f t="shared" si="223"/>
        <v>41.4</v>
      </c>
      <c r="G73" s="135">
        <f t="shared" si="223"/>
        <v>42.4</v>
      </c>
      <c r="H73" s="135">
        <f t="shared" si="223"/>
        <v>43.5</v>
      </c>
      <c r="I73" s="136">
        <f t="shared" si="223"/>
        <v>44.5</v>
      </c>
      <c r="J73" s="135">
        <f t="shared" si="223"/>
        <v>45.6</v>
      </c>
      <c r="K73" s="136">
        <f t="shared" ref="K73:U73" si="224">ROUND(AVERAGE($B73*(1+0.0333*K$2),$B73*K$2^0.1),1)</f>
        <v>46.7</v>
      </c>
      <c r="L73" s="135">
        <f t="shared" si="224"/>
        <v>47.5</v>
      </c>
      <c r="M73" s="136">
        <f t="shared" si="224"/>
        <v>48.3</v>
      </c>
      <c r="N73" s="135">
        <f t="shared" si="224"/>
        <v>49.1</v>
      </c>
      <c r="O73" s="135">
        <f t="shared" si="224"/>
        <v>49.8</v>
      </c>
      <c r="P73" s="136">
        <f t="shared" si="224"/>
        <v>50.6</v>
      </c>
      <c r="Q73" s="135">
        <f t="shared" si="224"/>
        <v>51.3</v>
      </c>
      <c r="R73" s="135">
        <f t="shared" si="224"/>
        <v>52.1</v>
      </c>
      <c r="S73" s="136">
        <f t="shared" si="224"/>
        <v>52.8</v>
      </c>
      <c r="T73" s="135">
        <f t="shared" si="224"/>
        <v>53.6</v>
      </c>
      <c r="U73" s="135">
        <f t="shared" si="224"/>
        <v>54.3</v>
      </c>
      <c r="V73" s="2"/>
      <c r="W73" s="2"/>
      <c r="X73" s="2"/>
      <c r="Y73" s="2"/>
      <c r="Z73" s="2"/>
      <c r="AA73" s="2"/>
      <c r="AB73" s="2"/>
      <c r="AC73" s="2"/>
      <c r="AD73" s="2"/>
      <c r="AE73" s="2"/>
      <c r="AF73" s="2"/>
      <c r="AG73" s="2"/>
      <c r="AH73" s="2"/>
      <c r="AI73" s="2"/>
      <c r="AJ73" s="2"/>
      <c r="AK73" s="2"/>
      <c r="AL73" s="2"/>
      <c r="AM73" s="2"/>
      <c r="AN73" s="2"/>
      <c r="AO73" s="2"/>
      <c r="AP73" s="2"/>
    </row>
    <row r="74" ht="12.75" customHeight="1">
      <c r="A74" s="2"/>
      <c r="B74" s="140">
        <v>36.5</v>
      </c>
      <c r="C74" s="135">
        <f t="shared" ref="C74:J74" si="225">ROUND(AVERAGE($B74/(1.0278-0.0278*C$2),$B74*C$2^0.1),1)</f>
        <v>38.3</v>
      </c>
      <c r="D74" s="135">
        <f t="shared" si="225"/>
        <v>39.7</v>
      </c>
      <c r="E74" s="135">
        <f t="shared" si="225"/>
        <v>40.9</v>
      </c>
      <c r="F74" s="136">
        <f t="shared" si="225"/>
        <v>42</v>
      </c>
      <c r="G74" s="135">
        <f t="shared" si="225"/>
        <v>43</v>
      </c>
      <c r="H74" s="135">
        <f t="shared" si="225"/>
        <v>44.1</v>
      </c>
      <c r="I74" s="136">
        <f t="shared" si="225"/>
        <v>45.1</v>
      </c>
      <c r="J74" s="135">
        <f t="shared" si="225"/>
        <v>46.2</v>
      </c>
      <c r="K74" s="136">
        <f t="shared" ref="K74:U74" si="226">ROUND(AVERAGE($B74*(1+0.0333*K$2),$B74*K$2^0.1),1)</f>
        <v>47.3</v>
      </c>
      <c r="L74" s="135">
        <f t="shared" si="226"/>
        <v>48.1</v>
      </c>
      <c r="M74" s="136">
        <f t="shared" si="226"/>
        <v>48.9</v>
      </c>
      <c r="N74" s="135">
        <f t="shared" si="226"/>
        <v>49.7</v>
      </c>
      <c r="O74" s="135">
        <f t="shared" si="226"/>
        <v>50.5</v>
      </c>
      <c r="P74" s="136">
        <f t="shared" si="226"/>
        <v>51.3</v>
      </c>
      <c r="Q74" s="135">
        <f t="shared" si="226"/>
        <v>52.1</v>
      </c>
      <c r="R74" s="135">
        <f t="shared" si="226"/>
        <v>52.8</v>
      </c>
      <c r="S74" s="136">
        <f t="shared" si="226"/>
        <v>53.6</v>
      </c>
      <c r="T74" s="135">
        <f t="shared" si="226"/>
        <v>54.3</v>
      </c>
      <c r="U74" s="135">
        <f t="shared" si="226"/>
        <v>55</v>
      </c>
      <c r="V74" s="2"/>
      <c r="W74" s="2"/>
      <c r="X74" s="2"/>
      <c r="Y74" s="2"/>
      <c r="Z74" s="2"/>
      <c r="AA74" s="2"/>
      <c r="AB74" s="2"/>
      <c r="AC74" s="2"/>
      <c r="AD74" s="2"/>
      <c r="AE74" s="2"/>
      <c r="AF74" s="2"/>
      <c r="AG74" s="2"/>
      <c r="AH74" s="2"/>
      <c r="AI74" s="2"/>
      <c r="AJ74" s="2"/>
      <c r="AK74" s="2"/>
      <c r="AL74" s="2"/>
      <c r="AM74" s="2"/>
      <c r="AN74" s="2"/>
      <c r="AO74" s="2"/>
      <c r="AP74" s="2"/>
    </row>
    <row r="75" ht="12.75" customHeight="1">
      <c r="A75" s="2"/>
      <c r="B75" s="140">
        <v>37.0</v>
      </c>
      <c r="C75" s="135">
        <f t="shared" ref="C75:J75" si="227">ROUND(AVERAGE($B75/(1.0278-0.0278*C$2),$B75*C$2^0.1),1)</f>
        <v>38.9</v>
      </c>
      <c r="D75" s="135">
        <f t="shared" si="227"/>
        <v>40.2</v>
      </c>
      <c r="E75" s="135">
        <f t="shared" si="227"/>
        <v>41.4</v>
      </c>
      <c r="F75" s="136">
        <f t="shared" si="227"/>
        <v>42.5</v>
      </c>
      <c r="G75" s="135">
        <f t="shared" si="227"/>
        <v>43.6</v>
      </c>
      <c r="H75" s="135">
        <f t="shared" si="227"/>
        <v>44.7</v>
      </c>
      <c r="I75" s="136">
        <f t="shared" si="227"/>
        <v>45.7</v>
      </c>
      <c r="J75" s="135">
        <f t="shared" si="227"/>
        <v>46.8</v>
      </c>
      <c r="K75" s="136">
        <f t="shared" ref="K75:U75" si="228">ROUND(AVERAGE($B75*(1+0.0333*K$2),$B75*K$2^0.1),1)</f>
        <v>48</v>
      </c>
      <c r="L75" s="135">
        <f t="shared" si="228"/>
        <v>48.8</v>
      </c>
      <c r="M75" s="136">
        <f t="shared" si="228"/>
        <v>49.6</v>
      </c>
      <c r="N75" s="135">
        <f t="shared" si="228"/>
        <v>50.4</v>
      </c>
      <c r="O75" s="135">
        <f t="shared" si="228"/>
        <v>51.2</v>
      </c>
      <c r="P75" s="136">
        <f t="shared" si="228"/>
        <v>52</v>
      </c>
      <c r="Q75" s="135">
        <f t="shared" si="228"/>
        <v>52.8</v>
      </c>
      <c r="R75" s="135">
        <f t="shared" si="228"/>
        <v>53.5</v>
      </c>
      <c r="S75" s="136">
        <f t="shared" si="228"/>
        <v>54.3</v>
      </c>
      <c r="T75" s="135">
        <f t="shared" si="228"/>
        <v>55</v>
      </c>
      <c r="U75" s="135">
        <f t="shared" si="228"/>
        <v>55.8</v>
      </c>
      <c r="V75" s="2"/>
      <c r="W75" s="2"/>
      <c r="X75" s="2"/>
      <c r="Y75" s="2"/>
      <c r="Z75" s="2"/>
      <c r="AA75" s="2"/>
      <c r="AB75" s="2"/>
      <c r="AC75" s="2"/>
      <c r="AD75" s="2"/>
      <c r="AE75" s="2"/>
      <c r="AF75" s="2"/>
      <c r="AG75" s="2"/>
      <c r="AH75" s="2"/>
      <c r="AI75" s="2"/>
      <c r="AJ75" s="2"/>
      <c r="AK75" s="2"/>
      <c r="AL75" s="2"/>
      <c r="AM75" s="2"/>
      <c r="AN75" s="2"/>
      <c r="AO75" s="2"/>
      <c r="AP75" s="2"/>
    </row>
    <row r="76" ht="12.75" customHeight="1">
      <c r="A76" s="2"/>
      <c r="B76" s="140">
        <v>37.5</v>
      </c>
      <c r="C76" s="135">
        <f t="shared" ref="C76:J76" si="229">ROUND(AVERAGE($B76/(1.0278-0.0278*C$2),$B76*C$2^0.1),1)</f>
        <v>39.4</v>
      </c>
      <c r="D76" s="135">
        <f t="shared" si="229"/>
        <v>40.8</v>
      </c>
      <c r="E76" s="135">
        <f t="shared" si="229"/>
        <v>42</v>
      </c>
      <c r="F76" s="136">
        <f t="shared" si="229"/>
        <v>43.1</v>
      </c>
      <c r="G76" s="135">
        <f t="shared" si="229"/>
        <v>44.2</v>
      </c>
      <c r="H76" s="135">
        <f t="shared" si="229"/>
        <v>45.3</v>
      </c>
      <c r="I76" s="136">
        <f t="shared" si="229"/>
        <v>46.4</v>
      </c>
      <c r="J76" s="135">
        <f t="shared" si="229"/>
        <v>47.5</v>
      </c>
      <c r="K76" s="136">
        <f t="shared" ref="K76:U76" si="230">ROUND(AVERAGE($B76*(1+0.0333*K$2),$B76*K$2^0.1),1)</f>
        <v>48.6</v>
      </c>
      <c r="L76" s="135">
        <f t="shared" si="230"/>
        <v>49.4</v>
      </c>
      <c r="M76" s="136">
        <f t="shared" si="230"/>
        <v>50.3</v>
      </c>
      <c r="N76" s="135">
        <f t="shared" si="230"/>
        <v>51.1</v>
      </c>
      <c r="O76" s="135">
        <f t="shared" si="230"/>
        <v>51.9</v>
      </c>
      <c r="P76" s="136">
        <f t="shared" si="230"/>
        <v>52.7</v>
      </c>
      <c r="Q76" s="135">
        <f t="shared" si="230"/>
        <v>53.5</v>
      </c>
      <c r="R76" s="135">
        <f t="shared" si="230"/>
        <v>54.3</v>
      </c>
      <c r="S76" s="136">
        <f t="shared" si="230"/>
        <v>55</v>
      </c>
      <c r="T76" s="135">
        <f t="shared" si="230"/>
        <v>55.8</v>
      </c>
      <c r="U76" s="135">
        <f t="shared" si="230"/>
        <v>56.5</v>
      </c>
      <c r="V76" s="2"/>
      <c r="W76" s="2"/>
      <c r="X76" s="2"/>
      <c r="Y76" s="2"/>
      <c r="Z76" s="2"/>
      <c r="AA76" s="2"/>
      <c r="AB76" s="2"/>
      <c r="AC76" s="2"/>
      <c r="AD76" s="2"/>
      <c r="AE76" s="2"/>
      <c r="AF76" s="2"/>
      <c r="AG76" s="2"/>
      <c r="AH76" s="2"/>
      <c r="AI76" s="2"/>
      <c r="AJ76" s="2"/>
      <c r="AK76" s="2"/>
      <c r="AL76" s="2"/>
      <c r="AM76" s="2"/>
      <c r="AN76" s="2"/>
      <c r="AO76" s="2"/>
      <c r="AP76" s="2"/>
    </row>
    <row r="77" ht="12.75" customHeight="1">
      <c r="A77" s="2"/>
      <c r="B77" s="140">
        <v>38.0</v>
      </c>
      <c r="C77" s="135">
        <f t="shared" ref="C77:J77" si="231">ROUND(AVERAGE($B77/(1.0278-0.0278*C$2),$B77*C$2^0.1),1)</f>
        <v>39.9</v>
      </c>
      <c r="D77" s="135">
        <f t="shared" si="231"/>
        <v>41.3</v>
      </c>
      <c r="E77" s="135">
        <f t="shared" si="231"/>
        <v>42.6</v>
      </c>
      <c r="F77" s="136">
        <f t="shared" si="231"/>
        <v>43.7</v>
      </c>
      <c r="G77" s="135">
        <f t="shared" si="231"/>
        <v>44.8</v>
      </c>
      <c r="H77" s="135">
        <f t="shared" si="231"/>
        <v>45.9</v>
      </c>
      <c r="I77" s="136">
        <f t="shared" si="231"/>
        <v>47</v>
      </c>
      <c r="J77" s="135">
        <f t="shared" si="231"/>
        <v>48.1</v>
      </c>
      <c r="K77" s="136">
        <f t="shared" ref="K77:U77" si="232">ROUND(AVERAGE($B77*(1+0.0333*K$2),$B77*K$2^0.1),1)</f>
        <v>49.2</v>
      </c>
      <c r="L77" s="135">
        <f t="shared" si="232"/>
        <v>50.1</v>
      </c>
      <c r="M77" s="136">
        <f t="shared" si="232"/>
        <v>51</v>
      </c>
      <c r="N77" s="135">
        <f t="shared" si="232"/>
        <v>51.8</v>
      </c>
      <c r="O77" s="135">
        <f t="shared" si="232"/>
        <v>52.6</v>
      </c>
      <c r="P77" s="136">
        <f t="shared" si="232"/>
        <v>53.4</v>
      </c>
      <c r="Q77" s="135">
        <f t="shared" si="232"/>
        <v>54.2</v>
      </c>
      <c r="R77" s="135">
        <f t="shared" si="232"/>
        <v>55</v>
      </c>
      <c r="S77" s="136">
        <f t="shared" si="232"/>
        <v>55.8</v>
      </c>
      <c r="T77" s="135">
        <f t="shared" si="232"/>
        <v>56.5</v>
      </c>
      <c r="U77" s="135">
        <f t="shared" si="232"/>
        <v>57.3</v>
      </c>
      <c r="V77" s="2"/>
      <c r="W77" s="2"/>
      <c r="X77" s="2"/>
      <c r="Y77" s="2"/>
      <c r="Z77" s="2"/>
      <c r="AA77" s="2"/>
      <c r="AB77" s="2"/>
      <c r="AC77" s="2"/>
      <c r="AD77" s="2"/>
      <c r="AE77" s="2"/>
      <c r="AF77" s="2"/>
      <c r="AG77" s="2"/>
      <c r="AH77" s="2"/>
      <c r="AI77" s="2"/>
      <c r="AJ77" s="2"/>
      <c r="AK77" s="2"/>
      <c r="AL77" s="2"/>
      <c r="AM77" s="2"/>
      <c r="AN77" s="2"/>
      <c r="AO77" s="2"/>
      <c r="AP77" s="2"/>
    </row>
    <row r="78" ht="12.75" customHeight="1">
      <c r="A78" s="2"/>
      <c r="B78" s="140">
        <v>38.5</v>
      </c>
      <c r="C78" s="135">
        <f t="shared" ref="C78:J78" si="233">ROUND(AVERAGE($B78/(1.0278-0.0278*C$2),$B78*C$2^0.1),1)</f>
        <v>40.4</v>
      </c>
      <c r="D78" s="135">
        <f t="shared" si="233"/>
        <v>41.9</v>
      </c>
      <c r="E78" s="135">
        <f t="shared" si="233"/>
        <v>43.1</v>
      </c>
      <c r="F78" s="136">
        <f t="shared" si="233"/>
        <v>44.3</v>
      </c>
      <c r="G78" s="135">
        <f t="shared" si="233"/>
        <v>45.4</v>
      </c>
      <c r="H78" s="135">
        <f t="shared" si="233"/>
        <v>46.5</v>
      </c>
      <c r="I78" s="136">
        <f t="shared" si="233"/>
        <v>47.6</v>
      </c>
      <c r="J78" s="135">
        <f t="shared" si="233"/>
        <v>48.7</v>
      </c>
      <c r="K78" s="136">
        <f t="shared" ref="K78:U78" si="234">ROUND(AVERAGE($B78*(1+0.0333*K$2),$B78*K$2^0.1),1)</f>
        <v>49.9</v>
      </c>
      <c r="L78" s="135">
        <f t="shared" si="234"/>
        <v>50.8</v>
      </c>
      <c r="M78" s="136">
        <f t="shared" si="234"/>
        <v>51.6</v>
      </c>
      <c r="N78" s="135">
        <f t="shared" si="234"/>
        <v>52.5</v>
      </c>
      <c r="O78" s="135">
        <f t="shared" si="234"/>
        <v>53.3</v>
      </c>
      <c r="P78" s="136">
        <f t="shared" si="234"/>
        <v>54.1</v>
      </c>
      <c r="Q78" s="135">
        <f t="shared" si="234"/>
        <v>54.9</v>
      </c>
      <c r="R78" s="135">
        <f t="shared" si="234"/>
        <v>55.7</v>
      </c>
      <c r="S78" s="136">
        <f t="shared" si="234"/>
        <v>56.5</v>
      </c>
      <c r="T78" s="135">
        <f t="shared" si="234"/>
        <v>57.3</v>
      </c>
      <c r="U78" s="135">
        <f t="shared" si="234"/>
        <v>58</v>
      </c>
      <c r="V78" s="2"/>
      <c r="W78" s="2"/>
      <c r="X78" s="2"/>
      <c r="Y78" s="2"/>
      <c r="Z78" s="2"/>
      <c r="AA78" s="2"/>
      <c r="AB78" s="2"/>
      <c r="AC78" s="2"/>
      <c r="AD78" s="2"/>
      <c r="AE78" s="2"/>
      <c r="AF78" s="2"/>
      <c r="AG78" s="2"/>
      <c r="AH78" s="2"/>
      <c r="AI78" s="2"/>
      <c r="AJ78" s="2"/>
      <c r="AK78" s="2"/>
      <c r="AL78" s="2"/>
      <c r="AM78" s="2"/>
      <c r="AN78" s="2"/>
      <c r="AO78" s="2"/>
      <c r="AP78" s="2"/>
    </row>
    <row r="79" ht="12.75" customHeight="1">
      <c r="A79" s="2"/>
      <c r="B79" s="140">
        <v>39.0</v>
      </c>
      <c r="C79" s="135">
        <f t="shared" ref="C79:J79" si="235">ROUND(AVERAGE($B79/(1.0278-0.0278*C$2),$B79*C$2^0.1),1)</f>
        <v>41</v>
      </c>
      <c r="D79" s="135">
        <f t="shared" si="235"/>
        <v>42.4</v>
      </c>
      <c r="E79" s="135">
        <f t="shared" si="235"/>
        <v>43.7</v>
      </c>
      <c r="F79" s="136">
        <f t="shared" si="235"/>
        <v>44.8</v>
      </c>
      <c r="G79" s="135">
        <f t="shared" si="235"/>
        <v>46</v>
      </c>
      <c r="H79" s="135">
        <f t="shared" si="235"/>
        <v>47.1</v>
      </c>
      <c r="I79" s="136">
        <f t="shared" si="235"/>
        <v>48.2</v>
      </c>
      <c r="J79" s="135">
        <f t="shared" si="235"/>
        <v>49.4</v>
      </c>
      <c r="K79" s="136">
        <f t="shared" ref="K79:U79" si="236">ROUND(AVERAGE($B79*(1+0.0333*K$2),$B79*K$2^0.1),1)</f>
        <v>50.5</v>
      </c>
      <c r="L79" s="135">
        <f t="shared" si="236"/>
        <v>51.4</v>
      </c>
      <c r="M79" s="136">
        <f t="shared" si="236"/>
        <v>52.3</v>
      </c>
      <c r="N79" s="135">
        <f t="shared" si="236"/>
        <v>53.1</v>
      </c>
      <c r="O79" s="135">
        <f t="shared" si="236"/>
        <v>54</v>
      </c>
      <c r="P79" s="136">
        <f t="shared" si="236"/>
        <v>54.8</v>
      </c>
      <c r="Q79" s="135">
        <f t="shared" si="236"/>
        <v>55.6</v>
      </c>
      <c r="R79" s="135">
        <f t="shared" si="236"/>
        <v>56.4</v>
      </c>
      <c r="S79" s="136">
        <f t="shared" si="236"/>
        <v>57.2</v>
      </c>
      <c r="T79" s="135">
        <f t="shared" si="236"/>
        <v>58</v>
      </c>
      <c r="U79" s="135">
        <f t="shared" si="236"/>
        <v>58.8</v>
      </c>
      <c r="V79" s="2"/>
      <c r="W79" s="2"/>
      <c r="X79" s="2"/>
      <c r="Y79" s="2"/>
      <c r="Z79" s="2"/>
      <c r="AA79" s="2"/>
      <c r="AB79" s="2"/>
      <c r="AC79" s="2"/>
      <c r="AD79" s="2"/>
      <c r="AE79" s="2"/>
      <c r="AF79" s="2"/>
      <c r="AG79" s="2"/>
      <c r="AH79" s="2"/>
      <c r="AI79" s="2"/>
      <c r="AJ79" s="2"/>
      <c r="AK79" s="2"/>
      <c r="AL79" s="2"/>
      <c r="AM79" s="2"/>
      <c r="AN79" s="2"/>
      <c r="AO79" s="2"/>
      <c r="AP79" s="2"/>
    </row>
    <row r="80" ht="12.75" customHeight="1">
      <c r="A80" s="2"/>
      <c r="B80" s="140">
        <v>39.5</v>
      </c>
      <c r="C80" s="135">
        <f t="shared" ref="C80:J80" si="237">ROUND(AVERAGE($B80/(1.0278-0.0278*C$2),$B80*C$2^0.1),1)</f>
        <v>41.5</v>
      </c>
      <c r="D80" s="135">
        <f t="shared" si="237"/>
        <v>43</v>
      </c>
      <c r="E80" s="135">
        <f t="shared" si="237"/>
        <v>44.2</v>
      </c>
      <c r="F80" s="136">
        <f t="shared" si="237"/>
        <v>45.4</v>
      </c>
      <c r="G80" s="135">
        <f t="shared" si="237"/>
        <v>46.6</v>
      </c>
      <c r="H80" s="135">
        <f t="shared" si="237"/>
        <v>47.7</v>
      </c>
      <c r="I80" s="136">
        <f t="shared" si="237"/>
        <v>48.8</v>
      </c>
      <c r="J80" s="135">
        <f t="shared" si="237"/>
        <v>50</v>
      </c>
      <c r="K80" s="136">
        <f t="shared" ref="K80:U80" si="238">ROUND(AVERAGE($B80*(1+0.0333*K$2),$B80*K$2^0.1),1)</f>
        <v>51.2</v>
      </c>
      <c r="L80" s="135">
        <f t="shared" si="238"/>
        <v>52.1</v>
      </c>
      <c r="M80" s="136">
        <f t="shared" si="238"/>
        <v>53</v>
      </c>
      <c r="N80" s="135">
        <f t="shared" si="238"/>
        <v>53.8</v>
      </c>
      <c r="O80" s="135">
        <f t="shared" si="238"/>
        <v>54.7</v>
      </c>
      <c r="P80" s="136">
        <f t="shared" si="238"/>
        <v>55.5</v>
      </c>
      <c r="Q80" s="135">
        <f t="shared" si="238"/>
        <v>56.3</v>
      </c>
      <c r="R80" s="135">
        <f t="shared" si="238"/>
        <v>57.1</v>
      </c>
      <c r="S80" s="136">
        <f t="shared" si="238"/>
        <v>58</v>
      </c>
      <c r="T80" s="135">
        <f t="shared" si="238"/>
        <v>58.8</v>
      </c>
      <c r="U80" s="135">
        <f t="shared" si="238"/>
        <v>59.6</v>
      </c>
      <c r="V80" s="2"/>
      <c r="W80" s="2"/>
      <c r="X80" s="2"/>
      <c r="Y80" s="2"/>
      <c r="Z80" s="2"/>
      <c r="AA80" s="2"/>
      <c r="AB80" s="2"/>
      <c r="AC80" s="2"/>
      <c r="AD80" s="2"/>
      <c r="AE80" s="2"/>
      <c r="AF80" s="2"/>
      <c r="AG80" s="2"/>
      <c r="AH80" s="2"/>
      <c r="AI80" s="2"/>
      <c r="AJ80" s="2"/>
      <c r="AK80" s="2"/>
      <c r="AL80" s="2"/>
      <c r="AM80" s="2"/>
      <c r="AN80" s="2"/>
      <c r="AO80" s="2"/>
      <c r="AP80" s="2"/>
    </row>
    <row r="81" ht="12.75" customHeight="1">
      <c r="A81" s="2"/>
      <c r="B81" s="140">
        <v>40.0</v>
      </c>
      <c r="C81" s="135">
        <f t="shared" ref="C81:J81" si="239">ROUND(AVERAGE($B81/(1.0278-0.0278*C$2),$B81*C$2^0.1),1)</f>
        <v>42</v>
      </c>
      <c r="D81" s="135">
        <f t="shared" si="239"/>
        <v>43.5</v>
      </c>
      <c r="E81" s="135">
        <f t="shared" si="239"/>
        <v>44.8</v>
      </c>
      <c r="F81" s="136">
        <f t="shared" si="239"/>
        <v>46</v>
      </c>
      <c r="G81" s="135">
        <f t="shared" si="239"/>
        <v>47.2</v>
      </c>
      <c r="H81" s="135">
        <f t="shared" si="239"/>
        <v>48.3</v>
      </c>
      <c r="I81" s="136">
        <f t="shared" si="239"/>
        <v>49.5</v>
      </c>
      <c r="J81" s="135">
        <f t="shared" si="239"/>
        <v>50.6</v>
      </c>
      <c r="K81" s="136">
        <f t="shared" ref="K81:U81" si="240">ROUND(AVERAGE($B81*(1+0.0333*K$2),$B81*K$2^0.1),1)</f>
        <v>51.8</v>
      </c>
      <c r="L81" s="135">
        <f t="shared" si="240"/>
        <v>52.7</v>
      </c>
      <c r="M81" s="136">
        <f t="shared" si="240"/>
        <v>53.6</v>
      </c>
      <c r="N81" s="135">
        <f t="shared" si="240"/>
        <v>54.5</v>
      </c>
      <c r="O81" s="135">
        <f t="shared" si="240"/>
        <v>55.4</v>
      </c>
      <c r="P81" s="136">
        <f t="shared" si="240"/>
        <v>56.2</v>
      </c>
      <c r="Q81" s="135">
        <f t="shared" si="240"/>
        <v>57</v>
      </c>
      <c r="R81" s="135">
        <f t="shared" si="240"/>
        <v>57.9</v>
      </c>
      <c r="S81" s="136">
        <f t="shared" si="240"/>
        <v>58.7</v>
      </c>
      <c r="T81" s="135">
        <f t="shared" si="240"/>
        <v>59.5</v>
      </c>
      <c r="U81" s="135">
        <f t="shared" si="240"/>
        <v>60.3</v>
      </c>
      <c r="V81" s="2"/>
      <c r="W81" s="2"/>
      <c r="X81" s="2"/>
      <c r="Y81" s="2"/>
      <c r="Z81" s="2"/>
      <c r="AA81" s="2"/>
      <c r="AB81" s="2"/>
      <c r="AC81" s="2"/>
      <c r="AD81" s="2"/>
      <c r="AE81" s="2"/>
      <c r="AF81" s="2"/>
      <c r="AG81" s="2"/>
      <c r="AH81" s="2"/>
      <c r="AI81" s="2"/>
      <c r="AJ81" s="2"/>
      <c r="AK81" s="2"/>
      <c r="AL81" s="2"/>
      <c r="AM81" s="2"/>
      <c r="AN81" s="2"/>
      <c r="AO81" s="2"/>
      <c r="AP81" s="2"/>
    </row>
    <row r="82" ht="12.75" customHeight="1">
      <c r="A82" s="2"/>
      <c r="B82" s="140">
        <v>40.5</v>
      </c>
      <c r="C82" s="135">
        <f t="shared" ref="C82:J82" si="241">ROUND(AVERAGE($B82/(1.0278-0.0278*C$2),$B82*C$2^0.1),1)</f>
        <v>42.5</v>
      </c>
      <c r="D82" s="135">
        <f t="shared" si="241"/>
        <v>44</v>
      </c>
      <c r="E82" s="135">
        <f t="shared" si="241"/>
        <v>45.4</v>
      </c>
      <c r="F82" s="136">
        <f t="shared" si="241"/>
        <v>46.6</v>
      </c>
      <c r="G82" s="135">
        <f t="shared" si="241"/>
        <v>47.7</v>
      </c>
      <c r="H82" s="135">
        <f t="shared" si="241"/>
        <v>48.9</v>
      </c>
      <c r="I82" s="136">
        <f t="shared" si="241"/>
        <v>50.1</v>
      </c>
      <c r="J82" s="135">
        <f t="shared" si="241"/>
        <v>51.3</v>
      </c>
      <c r="K82" s="136">
        <f t="shared" ref="K82:U82" si="242">ROUND(AVERAGE($B82*(1+0.0333*K$2),$B82*K$2^0.1),1)</f>
        <v>52.5</v>
      </c>
      <c r="L82" s="135">
        <f t="shared" si="242"/>
        <v>53.4</v>
      </c>
      <c r="M82" s="136">
        <f t="shared" si="242"/>
        <v>54.3</v>
      </c>
      <c r="N82" s="135">
        <f t="shared" si="242"/>
        <v>55.2</v>
      </c>
      <c r="O82" s="135">
        <f t="shared" si="242"/>
        <v>56.1</v>
      </c>
      <c r="P82" s="136">
        <f t="shared" si="242"/>
        <v>56.9</v>
      </c>
      <c r="Q82" s="135">
        <f t="shared" si="242"/>
        <v>57.8</v>
      </c>
      <c r="R82" s="135">
        <f t="shared" si="242"/>
        <v>58.6</v>
      </c>
      <c r="S82" s="136">
        <f t="shared" si="242"/>
        <v>59.4</v>
      </c>
      <c r="T82" s="135">
        <f t="shared" si="242"/>
        <v>60.2</v>
      </c>
      <c r="U82" s="135">
        <f t="shared" si="242"/>
        <v>61.1</v>
      </c>
      <c r="V82" s="2"/>
      <c r="W82" s="2"/>
      <c r="X82" s="2"/>
      <c r="Y82" s="2"/>
      <c r="Z82" s="2"/>
      <c r="AA82" s="2"/>
      <c r="AB82" s="2"/>
      <c r="AC82" s="2"/>
      <c r="AD82" s="2"/>
      <c r="AE82" s="2"/>
      <c r="AF82" s="2"/>
      <c r="AG82" s="2"/>
      <c r="AH82" s="2"/>
      <c r="AI82" s="2"/>
      <c r="AJ82" s="2"/>
      <c r="AK82" s="2"/>
      <c r="AL82" s="2"/>
      <c r="AM82" s="2"/>
      <c r="AN82" s="2"/>
      <c r="AO82" s="2"/>
      <c r="AP82" s="2"/>
    </row>
    <row r="83" ht="12.75" customHeight="1">
      <c r="A83" s="2"/>
      <c r="B83" s="140">
        <v>41.0</v>
      </c>
      <c r="C83" s="135">
        <f t="shared" ref="C83:J83" si="243">ROUND(AVERAGE($B83/(1.0278-0.0278*C$2),$B83*C$2^0.1),1)</f>
        <v>43.1</v>
      </c>
      <c r="D83" s="135">
        <f t="shared" si="243"/>
        <v>44.6</v>
      </c>
      <c r="E83" s="135">
        <f t="shared" si="243"/>
        <v>45.9</v>
      </c>
      <c r="F83" s="136">
        <f t="shared" si="243"/>
        <v>47.1</v>
      </c>
      <c r="G83" s="135">
        <f t="shared" si="243"/>
        <v>48.3</v>
      </c>
      <c r="H83" s="135">
        <f t="shared" si="243"/>
        <v>49.5</v>
      </c>
      <c r="I83" s="136">
        <f t="shared" si="243"/>
        <v>50.7</v>
      </c>
      <c r="J83" s="135">
        <f t="shared" si="243"/>
        <v>51.9</v>
      </c>
      <c r="K83" s="136">
        <f t="shared" ref="K83:U83" si="244">ROUND(AVERAGE($B83*(1+0.0333*K$2),$B83*K$2^0.1),1)</f>
        <v>53.1</v>
      </c>
      <c r="L83" s="135">
        <f t="shared" si="244"/>
        <v>54.1</v>
      </c>
      <c r="M83" s="136">
        <f t="shared" si="244"/>
        <v>55</v>
      </c>
      <c r="N83" s="135">
        <f t="shared" si="244"/>
        <v>55.9</v>
      </c>
      <c r="O83" s="135">
        <f t="shared" si="244"/>
        <v>56.7</v>
      </c>
      <c r="P83" s="136">
        <f t="shared" si="244"/>
        <v>57.6</v>
      </c>
      <c r="Q83" s="135">
        <f t="shared" si="244"/>
        <v>58.5</v>
      </c>
      <c r="R83" s="135">
        <f t="shared" si="244"/>
        <v>59.3</v>
      </c>
      <c r="S83" s="136">
        <f t="shared" si="244"/>
        <v>60.2</v>
      </c>
      <c r="T83" s="135">
        <f t="shared" si="244"/>
        <v>61</v>
      </c>
      <c r="U83" s="135">
        <f t="shared" si="244"/>
        <v>61.8</v>
      </c>
      <c r="V83" s="2"/>
      <c r="W83" s="2"/>
      <c r="X83" s="2"/>
      <c r="Y83" s="2"/>
      <c r="Z83" s="2"/>
      <c r="AA83" s="2"/>
      <c r="AB83" s="2"/>
      <c r="AC83" s="2"/>
      <c r="AD83" s="2"/>
      <c r="AE83" s="2"/>
      <c r="AF83" s="2"/>
      <c r="AG83" s="2"/>
      <c r="AH83" s="2"/>
      <c r="AI83" s="2"/>
      <c r="AJ83" s="2"/>
      <c r="AK83" s="2"/>
      <c r="AL83" s="2"/>
      <c r="AM83" s="2"/>
      <c r="AN83" s="2"/>
      <c r="AO83" s="2"/>
      <c r="AP83" s="2"/>
    </row>
    <row r="84" ht="12.75" customHeight="1">
      <c r="A84" s="2"/>
      <c r="B84" s="140">
        <v>41.5</v>
      </c>
      <c r="C84" s="135">
        <f t="shared" ref="C84:J84" si="245">ROUND(AVERAGE($B84/(1.0278-0.0278*C$2),$B84*C$2^0.1),1)</f>
        <v>43.6</v>
      </c>
      <c r="D84" s="135">
        <f t="shared" si="245"/>
        <v>45.1</v>
      </c>
      <c r="E84" s="135">
        <f t="shared" si="245"/>
        <v>46.5</v>
      </c>
      <c r="F84" s="136">
        <f t="shared" si="245"/>
        <v>47.7</v>
      </c>
      <c r="G84" s="135">
        <f t="shared" si="245"/>
        <v>48.9</v>
      </c>
      <c r="H84" s="135">
        <f t="shared" si="245"/>
        <v>50.1</v>
      </c>
      <c r="I84" s="136">
        <f t="shared" si="245"/>
        <v>51.3</v>
      </c>
      <c r="J84" s="135">
        <f t="shared" si="245"/>
        <v>52.5</v>
      </c>
      <c r="K84" s="136">
        <f t="shared" ref="K84:U84" si="246">ROUND(AVERAGE($B84*(1+0.0333*K$2),$B84*K$2^0.1),1)</f>
        <v>53.8</v>
      </c>
      <c r="L84" s="135">
        <f t="shared" si="246"/>
        <v>54.7</v>
      </c>
      <c r="M84" s="136">
        <f t="shared" si="246"/>
        <v>55.6</v>
      </c>
      <c r="N84" s="135">
        <f t="shared" si="246"/>
        <v>56.5</v>
      </c>
      <c r="O84" s="135">
        <f t="shared" si="246"/>
        <v>57.4</v>
      </c>
      <c r="P84" s="136">
        <f t="shared" si="246"/>
        <v>58.3</v>
      </c>
      <c r="Q84" s="135">
        <f t="shared" si="246"/>
        <v>59.2</v>
      </c>
      <c r="R84" s="135">
        <f t="shared" si="246"/>
        <v>60</v>
      </c>
      <c r="S84" s="136">
        <f t="shared" si="246"/>
        <v>60.9</v>
      </c>
      <c r="T84" s="135">
        <f t="shared" si="246"/>
        <v>61.7</v>
      </c>
      <c r="U84" s="135">
        <f t="shared" si="246"/>
        <v>62.6</v>
      </c>
      <c r="V84" s="2"/>
      <c r="W84" s="2"/>
      <c r="X84" s="2"/>
      <c r="Y84" s="2"/>
      <c r="Z84" s="2"/>
      <c r="AA84" s="2"/>
      <c r="AB84" s="2"/>
      <c r="AC84" s="2"/>
      <c r="AD84" s="2"/>
      <c r="AE84" s="2"/>
      <c r="AF84" s="2"/>
      <c r="AG84" s="2"/>
      <c r="AH84" s="2"/>
      <c r="AI84" s="2"/>
      <c r="AJ84" s="2"/>
      <c r="AK84" s="2"/>
      <c r="AL84" s="2"/>
      <c r="AM84" s="2"/>
      <c r="AN84" s="2"/>
      <c r="AO84" s="2"/>
      <c r="AP84" s="2"/>
    </row>
    <row r="85" ht="12.75" customHeight="1">
      <c r="A85" s="2"/>
      <c r="B85" s="140">
        <v>42.0</v>
      </c>
      <c r="C85" s="135">
        <f t="shared" ref="C85:J85" si="247">ROUND(AVERAGE($B85/(1.0278-0.0278*C$2),$B85*C$2^0.1),1)</f>
        <v>44.1</v>
      </c>
      <c r="D85" s="135">
        <f t="shared" si="247"/>
        <v>45.7</v>
      </c>
      <c r="E85" s="135">
        <f t="shared" si="247"/>
        <v>47</v>
      </c>
      <c r="F85" s="136">
        <f t="shared" si="247"/>
        <v>48.3</v>
      </c>
      <c r="G85" s="135">
        <f t="shared" si="247"/>
        <v>49.5</v>
      </c>
      <c r="H85" s="135">
        <f t="shared" si="247"/>
        <v>50.7</v>
      </c>
      <c r="I85" s="136">
        <f t="shared" si="247"/>
        <v>51.9</v>
      </c>
      <c r="J85" s="135">
        <f t="shared" si="247"/>
        <v>53.2</v>
      </c>
      <c r="K85" s="136">
        <f t="shared" ref="K85:U85" si="248">ROUND(AVERAGE($B85*(1+0.0333*K$2),$B85*K$2^0.1),1)</f>
        <v>54.4</v>
      </c>
      <c r="L85" s="135">
        <f t="shared" si="248"/>
        <v>55.4</v>
      </c>
      <c r="M85" s="136">
        <f t="shared" si="248"/>
        <v>56.3</v>
      </c>
      <c r="N85" s="135">
        <f t="shared" si="248"/>
        <v>57.2</v>
      </c>
      <c r="O85" s="135">
        <f t="shared" si="248"/>
        <v>58.1</v>
      </c>
      <c r="P85" s="136">
        <f t="shared" si="248"/>
        <v>59</v>
      </c>
      <c r="Q85" s="135">
        <f t="shared" si="248"/>
        <v>59.9</v>
      </c>
      <c r="R85" s="135">
        <f t="shared" si="248"/>
        <v>60.8</v>
      </c>
      <c r="S85" s="136">
        <f t="shared" si="248"/>
        <v>61.6</v>
      </c>
      <c r="T85" s="135">
        <f t="shared" si="248"/>
        <v>62.5</v>
      </c>
      <c r="U85" s="135">
        <f t="shared" si="248"/>
        <v>63.3</v>
      </c>
      <c r="V85" s="2"/>
      <c r="W85" s="2"/>
      <c r="X85" s="2"/>
      <c r="Y85" s="2"/>
      <c r="Z85" s="2"/>
      <c r="AA85" s="2"/>
      <c r="AB85" s="2"/>
      <c r="AC85" s="2"/>
      <c r="AD85" s="2"/>
      <c r="AE85" s="2"/>
      <c r="AF85" s="2"/>
      <c r="AG85" s="2"/>
      <c r="AH85" s="2"/>
      <c r="AI85" s="2"/>
      <c r="AJ85" s="2"/>
      <c r="AK85" s="2"/>
      <c r="AL85" s="2"/>
      <c r="AM85" s="2"/>
      <c r="AN85" s="2"/>
      <c r="AO85" s="2"/>
      <c r="AP85" s="2"/>
    </row>
    <row r="86" ht="12.75" customHeight="1">
      <c r="A86" s="2"/>
      <c r="B86" s="140">
        <v>42.5</v>
      </c>
      <c r="C86" s="135">
        <f t="shared" ref="C86:J86" si="249">ROUND(AVERAGE($B86/(1.0278-0.0278*C$2),$B86*C$2^0.1),1)</f>
        <v>44.6</v>
      </c>
      <c r="D86" s="135">
        <f t="shared" si="249"/>
        <v>46.2</v>
      </c>
      <c r="E86" s="135">
        <f t="shared" si="249"/>
        <v>47.6</v>
      </c>
      <c r="F86" s="136">
        <f t="shared" si="249"/>
        <v>48.9</v>
      </c>
      <c r="G86" s="135">
        <f t="shared" si="249"/>
        <v>50.1</v>
      </c>
      <c r="H86" s="135">
        <f t="shared" si="249"/>
        <v>51.3</v>
      </c>
      <c r="I86" s="136">
        <f t="shared" si="249"/>
        <v>52.5</v>
      </c>
      <c r="J86" s="135">
        <f t="shared" si="249"/>
        <v>53.8</v>
      </c>
      <c r="K86" s="136">
        <f t="shared" ref="K86:U86" si="250">ROUND(AVERAGE($B86*(1+0.0333*K$2),$B86*K$2^0.1),1)</f>
        <v>55.1</v>
      </c>
      <c r="L86" s="135">
        <f t="shared" si="250"/>
        <v>56</v>
      </c>
      <c r="M86" s="136">
        <f t="shared" si="250"/>
        <v>57</v>
      </c>
      <c r="N86" s="135">
        <f t="shared" si="250"/>
        <v>57.9</v>
      </c>
      <c r="O86" s="135">
        <f t="shared" si="250"/>
        <v>58.8</v>
      </c>
      <c r="P86" s="136">
        <f t="shared" si="250"/>
        <v>59.7</v>
      </c>
      <c r="Q86" s="135">
        <f t="shared" si="250"/>
        <v>60.6</v>
      </c>
      <c r="R86" s="135">
        <f t="shared" si="250"/>
        <v>61.5</v>
      </c>
      <c r="S86" s="136">
        <f t="shared" si="250"/>
        <v>62.4</v>
      </c>
      <c r="T86" s="135">
        <f t="shared" si="250"/>
        <v>63.2</v>
      </c>
      <c r="U86" s="135">
        <f t="shared" si="250"/>
        <v>64.1</v>
      </c>
      <c r="V86" s="2"/>
      <c r="W86" s="2"/>
      <c r="X86" s="2"/>
      <c r="Y86" s="2"/>
      <c r="Z86" s="2"/>
      <c r="AA86" s="2"/>
      <c r="AB86" s="2"/>
      <c r="AC86" s="2"/>
      <c r="AD86" s="2"/>
      <c r="AE86" s="2"/>
      <c r="AF86" s="2"/>
      <c r="AG86" s="2"/>
      <c r="AH86" s="2"/>
      <c r="AI86" s="2"/>
      <c r="AJ86" s="2"/>
      <c r="AK86" s="2"/>
      <c r="AL86" s="2"/>
      <c r="AM86" s="2"/>
      <c r="AN86" s="2"/>
      <c r="AO86" s="2"/>
      <c r="AP86" s="2"/>
    </row>
    <row r="87" ht="12.75" customHeight="1">
      <c r="A87" s="2"/>
      <c r="B87" s="140">
        <v>43.0</v>
      </c>
      <c r="C87" s="135">
        <f t="shared" ref="C87:J87" si="251">ROUND(AVERAGE($B87/(1.0278-0.0278*C$2),$B87*C$2^0.1),1)</f>
        <v>45.2</v>
      </c>
      <c r="D87" s="135">
        <f t="shared" si="251"/>
        <v>46.8</v>
      </c>
      <c r="E87" s="135">
        <f t="shared" si="251"/>
        <v>48.2</v>
      </c>
      <c r="F87" s="136">
        <f t="shared" si="251"/>
        <v>49.4</v>
      </c>
      <c r="G87" s="135">
        <f t="shared" si="251"/>
        <v>50.7</v>
      </c>
      <c r="H87" s="135">
        <f t="shared" si="251"/>
        <v>51.9</v>
      </c>
      <c r="I87" s="136">
        <f t="shared" si="251"/>
        <v>53.2</v>
      </c>
      <c r="J87" s="135">
        <f t="shared" si="251"/>
        <v>54.4</v>
      </c>
      <c r="K87" s="136">
        <f t="shared" ref="K87:U87" si="252">ROUND(AVERAGE($B87*(1+0.0333*K$2),$B87*K$2^0.1),1)</f>
        <v>55.7</v>
      </c>
      <c r="L87" s="135">
        <f t="shared" si="252"/>
        <v>56.7</v>
      </c>
      <c r="M87" s="136">
        <f t="shared" si="252"/>
        <v>57.7</v>
      </c>
      <c r="N87" s="135">
        <f t="shared" si="252"/>
        <v>58.6</v>
      </c>
      <c r="O87" s="135">
        <f t="shared" si="252"/>
        <v>59.5</v>
      </c>
      <c r="P87" s="136">
        <f t="shared" si="252"/>
        <v>60.4</v>
      </c>
      <c r="Q87" s="135">
        <f t="shared" si="252"/>
        <v>61.3</v>
      </c>
      <c r="R87" s="135">
        <f t="shared" si="252"/>
        <v>62.2</v>
      </c>
      <c r="S87" s="136">
        <f t="shared" si="252"/>
        <v>63.1</v>
      </c>
      <c r="T87" s="135">
        <f t="shared" si="252"/>
        <v>64</v>
      </c>
      <c r="U87" s="135">
        <f t="shared" si="252"/>
        <v>64.8</v>
      </c>
      <c r="V87" s="2"/>
      <c r="W87" s="2"/>
      <c r="X87" s="2"/>
      <c r="Y87" s="2"/>
      <c r="Z87" s="2"/>
      <c r="AA87" s="2"/>
      <c r="AB87" s="2"/>
      <c r="AC87" s="2"/>
      <c r="AD87" s="2"/>
      <c r="AE87" s="2"/>
      <c r="AF87" s="2"/>
      <c r="AG87" s="2"/>
      <c r="AH87" s="2"/>
      <c r="AI87" s="2"/>
      <c r="AJ87" s="2"/>
      <c r="AK87" s="2"/>
      <c r="AL87" s="2"/>
      <c r="AM87" s="2"/>
      <c r="AN87" s="2"/>
      <c r="AO87" s="2"/>
      <c r="AP87" s="2"/>
    </row>
    <row r="88" ht="12.75" customHeight="1">
      <c r="A88" s="2"/>
      <c r="B88" s="140">
        <v>43.5</v>
      </c>
      <c r="C88" s="135">
        <f t="shared" ref="C88:J88" si="253">ROUND(AVERAGE($B88/(1.0278-0.0278*C$2),$B88*C$2^0.1),1)</f>
        <v>45.7</v>
      </c>
      <c r="D88" s="135">
        <f t="shared" si="253"/>
        <v>47.3</v>
      </c>
      <c r="E88" s="135">
        <f t="shared" si="253"/>
        <v>48.7</v>
      </c>
      <c r="F88" s="136">
        <f t="shared" si="253"/>
        <v>50</v>
      </c>
      <c r="G88" s="135">
        <f t="shared" si="253"/>
        <v>51.3</v>
      </c>
      <c r="H88" s="135">
        <f t="shared" si="253"/>
        <v>52.5</v>
      </c>
      <c r="I88" s="136">
        <f t="shared" si="253"/>
        <v>53.8</v>
      </c>
      <c r="J88" s="135">
        <f t="shared" si="253"/>
        <v>55.1</v>
      </c>
      <c r="K88" s="136">
        <f t="shared" ref="K88:U88" si="254">ROUND(AVERAGE($B88*(1+0.0333*K$2),$B88*K$2^0.1),1)</f>
        <v>56.4</v>
      </c>
      <c r="L88" s="135">
        <f t="shared" si="254"/>
        <v>57.4</v>
      </c>
      <c r="M88" s="136">
        <f t="shared" si="254"/>
        <v>58.3</v>
      </c>
      <c r="N88" s="135">
        <f t="shared" si="254"/>
        <v>59.3</v>
      </c>
      <c r="O88" s="135">
        <f t="shared" si="254"/>
        <v>60.2</v>
      </c>
      <c r="P88" s="136">
        <f t="shared" si="254"/>
        <v>61.1</v>
      </c>
      <c r="Q88" s="135">
        <f t="shared" si="254"/>
        <v>62</v>
      </c>
      <c r="R88" s="135">
        <f t="shared" si="254"/>
        <v>62.9</v>
      </c>
      <c r="S88" s="136">
        <f t="shared" si="254"/>
        <v>63.8</v>
      </c>
      <c r="T88" s="135">
        <f t="shared" si="254"/>
        <v>64.7</v>
      </c>
      <c r="U88" s="135">
        <f t="shared" si="254"/>
        <v>65.6</v>
      </c>
      <c r="V88" s="2"/>
      <c r="W88" s="2"/>
      <c r="X88" s="2"/>
      <c r="Y88" s="2"/>
      <c r="Z88" s="2"/>
      <c r="AA88" s="2"/>
      <c r="AB88" s="2"/>
      <c r="AC88" s="2"/>
      <c r="AD88" s="2"/>
      <c r="AE88" s="2"/>
      <c r="AF88" s="2"/>
      <c r="AG88" s="2"/>
      <c r="AH88" s="2"/>
      <c r="AI88" s="2"/>
      <c r="AJ88" s="2"/>
      <c r="AK88" s="2"/>
      <c r="AL88" s="2"/>
      <c r="AM88" s="2"/>
      <c r="AN88" s="2"/>
      <c r="AO88" s="2"/>
      <c r="AP88" s="2"/>
    </row>
    <row r="89" ht="12.75" customHeight="1">
      <c r="A89" s="2"/>
      <c r="B89" s="140">
        <v>44.0</v>
      </c>
      <c r="C89" s="135">
        <f t="shared" ref="C89:J89" si="255">ROUND(AVERAGE($B89/(1.0278-0.0278*C$2),$B89*C$2^0.1),1)</f>
        <v>46.2</v>
      </c>
      <c r="D89" s="135">
        <f t="shared" si="255"/>
        <v>47.8</v>
      </c>
      <c r="E89" s="135">
        <f t="shared" si="255"/>
        <v>49.3</v>
      </c>
      <c r="F89" s="136">
        <f t="shared" si="255"/>
        <v>50.6</v>
      </c>
      <c r="G89" s="135">
        <f t="shared" si="255"/>
        <v>51.9</v>
      </c>
      <c r="H89" s="135">
        <f t="shared" si="255"/>
        <v>53.1</v>
      </c>
      <c r="I89" s="136">
        <f t="shared" si="255"/>
        <v>54.4</v>
      </c>
      <c r="J89" s="135">
        <f t="shared" si="255"/>
        <v>55.7</v>
      </c>
      <c r="K89" s="136">
        <f t="shared" ref="K89:U89" si="256">ROUND(AVERAGE($B89*(1+0.0333*K$2),$B89*K$2^0.1),1)</f>
        <v>57</v>
      </c>
      <c r="L89" s="135">
        <f t="shared" si="256"/>
        <v>58</v>
      </c>
      <c r="M89" s="136">
        <f t="shared" si="256"/>
        <v>59</v>
      </c>
      <c r="N89" s="135">
        <f t="shared" si="256"/>
        <v>60</v>
      </c>
      <c r="O89" s="135">
        <f t="shared" si="256"/>
        <v>60.9</v>
      </c>
      <c r="P89" s="136">
        <f t="shared" si="256"/>
        <v>61.8</v>
      </c>
      <c r="Q89" s="135">
        <f t="shared" si="256"/>
        <v>62.8</v>
      </c>
      <c r="R89" s="135">
        <f t="shared" si="256"/>
        <v>63.7</v>
      </c>
      <c r="S89" s="136">
        <f t="shared" si="256"/>
        <v>64.6</v>
      </c>
      <c r="T89" s="135">
        <f t="shared" si="256"/>
        <v>65.5</v>
      </c>
      <c r="U89" s="135">
        <f t="shared" si="256"/>
        <v>66.3</v>
      </c>
      <c r="V89" s="2"/>
      <c r="W89" s="2"/>
      <c r="X89" s="2"/>
      <c r="Y89" s="2"/>
      <c r="Z89" s="2"/>
      <c r="AA89" s="2"/>
      <c r="AB89" s="2"/>
      <c r="AC89" s="2"/>
      <c r="AD89" s="2"/>
      <c r="AE89" s="2"/>
      <c r="AF89" s="2"/>
      <c r="AG89" s="2"/>
      <c r="AH89" s="2"/>
      <c r="AI89" s="2"/>
      <c r="AJ89" s="2"/>
      <c r="AK89" s="2"/>
      <c r="AL89" s="2"/>
      <c r="AM89" s="2"/>
      <c r="AN89" s="2"/>
      <c r="AO89" s="2"/>
      <c r="AP89" s="2"/>
    </row>
    <row r="90" ht="12.75" customHeight="1">
      <c r="A90" s="2"/>
      <c r="B90" s="140">
        <v>44.5</v>
      </c>
      <c r="C90" s="135">
        <f t="shared" ref="C90:J90" si="257">ROUND(AVERAGE($B90/(1.0278-0.0278*C$2),$B90*C$2^0.1),1)</f>
        <v>46.7</v>
      </c>
      <c r="D90" s="135">
        <f t="shared" si="257"/>
        <v>48.4</v>
      </c>
      <c r="E90" s="135">
        <f t="shared" si="257"/>
        <v>49.8</v>
      </c>
      <c r="F90" s="136">
        <f t="shared" si="257"/>
        <v>51.2</v>
      </c>
      <c r="G90" s="135">
        <f t="shared" si="257"/>
        <v>52.5</v>
      </c>
      <c r="H90" s="135">
        <f t="shared" si="257"/>
        <v>53.7</v>
      </c>
      <c r="I90" s="136">
        <f t="shared" si="257"/>
        <v>55</v>
      </c>
      <c r="J90" s="135">
        <f t="shared" si="257"/>
        <v>56.3</v>
      </c>
      <c r="K90" s="136">
        <f t="shared" ref="K90:U90" si="258">ROUND(AVERAGE($B90*(1+0.0333*K$2),$B90*K$2^0.1),1)</f>
        <v>57.7</v>
      </c>
      <c r="L90" s="135">
        <f t="shared" si="258"/>
        <v>58.7</v>
      </c>
      <c r="M90" s="136">
        <f t="shared" si="258"/>
        <v>59.7</v>
      </c>
      <c r="N90" s="135">
        <f t="shared" si="258"/>
        <v>60.6</v>
      </c>
      <c r="O90" s="135">
        <f t="shared" si="258"/>
        <v>61.6</v>
      </c>
      <c r="P90" s="136">
        <f t="shared" si="258"/>
        <v>62.5</v>
      </c>
      <c r="Q90" s="135">
        <f t="shared" si="258"/>
        <v>63.5</v>
      </c>
      <c r="R90" s="135">
        <f t="shared" si="258"/>
        <v>64.4</v>
      </c>
      <c r="S90" s="136">
        <f t="shared" si="258"/>
        <v>65.3</v>
      </c>
      <c r="T90" s="135">
        <f t="shared" si="258"/>
        <v>66.2</v>
      </c>
      <c r="U90" s="135">
        <f t="shared" si="258"/>
        <v>67.1</v>
      </c>
      <c r="V90" s="2"/>
      <c r="W90" s="2"/>
      <c r="X90" s="2"/>
      <c r="Y90" s="2"/>
      <c r="Z90" s="2"/>
      <c r="AA90" s="2"/>
      <c r="AB90" s="2"/>
      <c r="AC90" s="2"/>
      <c r="AD90" s="2"/>
      <c r="AE90" s="2"/>
      <c r="AF90" s="2"/>
      <c r="AG90" s="2"/>
      <c r="AH90" s="2"/>
      <c r="AI90" s="2"/>
      <c r="AJ90" s="2"/>
      <c r="AK90" s="2"/>
      <c r="AL90" s="2"/>
      <c r="AM90" s="2"/>
      <c r="AN90" s="2"/>
      <c r="AO90" s="2"/>
      <c r="AP90" s="2"/>
    </row>
    <row r="91" ht="12.75" customHeight="1">
      <c r="A91" s="2"/>
      <c r="B91" s="140">
        <v>45.0</v>
      </c>
      <c r="C91" s="135">
        <f t="shared" ref="C91:J91" si="259">ROUND(AVERAGE($B91/(1.0278-0.0278*C$2),$B91*C$2^0.1),1)</f>
        <v>47.3</v>
      </c>
      <c r="D91" s="135">
        <f t="shared" si="259"/>
        <v>48.9</v>
      </c>
      <c r="E91" s="135">
        <f t="shared" si="259"/>
        <v>50.4</v>
      </c>
      <c r="F91" s="136">
        <f t="shared" si="259"/>
        <v>51.7</v>
      </c>
      <c r="G91" s="135">
        <f t="shared" si="259"/>
        <v>53</v>
      </c>
      <c r="H91" s="135">
        <f t="shared" si="259"/>
        <v>54.3</v>
      </c>
      <c r="I91" s="136">
        <f t="shared" si="259"/>
        <v>55.6</v>
      </c>
      <c r="J91" s="135">
        <f t="shared" si="259"/>
        <v>57</v>
      </c>
      <c r="K91" s="136">
        <f t="shared" ref="K91:U91" si="260">ROUND(AVERAGE($B91*(1+0.0333*K$2),$B91*K$2^0.1),1)</f>
        <v>58.3</v>
      </c>
      <c r="L91" s="135">
        <f t="shared" si="260"/>
        <v>59.3</v>
      </c>
      <c r="M91" s="136">
        <f t="shared" si="260"/>
        <v>60.3</v>
      </c>
      <c r="N91" s="135">
        <f t="shared" si="260"/>
        <v>61.3</v>
      </c>
      <c r="O91" s="135">
        <f t="shared" si="260"/>
        <v>62.3</v>
      </c>
      <c r="P91" s="136">
        <f t="shared" si="260"/>
        <v>63.2</v>
      </c>
      <c r="Q91" s="135">
        <f t="shared" si="260"/>
        <v>64.2</v>
      </c>
      <c r="R91" s="135">
        <f t="shared" si="260"/>
        <v>65.1</v>
      </c>
      <c r="S91" s="136">
        <f t="shared" si="260"/>
        <v>66</v>
      </c>
      <c r="T91" s="135">
        <f t="shared" si="260"/>
        <v>66.9</v>
      </c>
      <c r="U91" s="135">
        <f t="shared" si="260"/>
        <v>67.8</v>
      </c>
      <c r="V91" s="2"/>
      <c r="W91" s="2"/>
      <c r="X91" s="2"/>
      <c r="Y91" s="2"/>
      <c r="Z91" s="2"/>
      <c r="AA91" s="2"/>
      <c r="AB91" s="2"/>
      <c r="AC91" s="2"/>
      <c r="AD91" s="2"/>
      <c r="AE91" s="2"/>
      <c r="AF91" s="2"/>
      <c r="AG91" s="2"/>
      <c r="AH91" s="2"/>
      <c r="AI91" s="2"/>
      <c r="AJ91" s="2"/>
      <c r="AK91" s="2"/>
      <c r="AL91" s="2"/>
      <c r="AM91" s="2"/>
      <c r="AN91" s="2"/>
      <c r="AO91" s="2"/>
      <c r="AP91" s="2"/>
    </row>
    <row r="92" ht="12.75" customHeight="1">
      <c r="A92" s="2"/>
      <c r="B92" s="140">
        <v>45.5</v>
      </c>
      <c r="C92" s="135">
        <f t="shared" ref="C92:J92" si="261">ROUND(AVERAGE($B92/(1.0278-0.0278*C$2),$B92*C$2^0.1),1)</f>
        <v>47.8</v>
      </c>
      <c r="D92" s="135">
        <f t="shared" si="261"/>
        <v>49.5</v>
      </c>
      <c r="E92" s="135">
        <f t="shared" si="261"/>
        <v>51</v>
      </c>
      <c r="F92" s="136">
        <f t="shared" si="261"/>
        <v>52.3</v>
      </c>
      <c r="G92" s="135">
        <f t="shared" si="261"/>
        <v>53.6</v>
      </c>
      <c r="H92" s="135">
        <f t="shared" si="261"/>
        <v>54.9</v>
      </c>
      <c r="I92" s="136">
        <f t="shared" si="261"/>
        <v>56.3</v>
      </c>
      <c r="J92" s="135">
        <f t="shared" si="261"/>
        <v>57.6</v>
      </c>
      <c r="K92" s="136">
        <f t="shared" ref="K92:U92" si="262">ROUND(AVERAGE($B92*(1+0.0333*K$2),$B92*K$2^0.1),1)</f>
        <v>59</v>
      </c>
      <c r="L92" s="135">
        <f t="shared" si="262"/>
        <v>60</v>
      </c>
      <c r="M92" s="136">
        <f t="shared" si="262"/>
        <v>61</v>
      </c>
      <c r="N92" s="135">
        <f t="shared" si="262"/>
        <v>62</v>
      </c>
      <c r="O92" s="135">
        <f t="shared" si="262"/>
        <v>63</v>
      </c>
      <c r="P92" s="136">
        <f t="shared" si="262"/>
        <v>63.9</v>
      </c>
      <c r="Q92" s="135">
        <f t="shared" si="262"/>
        <v>64.9</v>
      </c>
      <c r="R92" s="135">
        <f t="shared" si="262"/>
        <v>65.8</v>
      </c>
      <c r="S92" s="136">
        <f t="shared" si="262"/>
        <v>66.8</v>
      </c>
      <c r="T92" s="135">
        <f t="shared" si="262"/>
        <v>67.7</v>
      </c>
      <c r="U92" s="135">
        <f t="shared" si="262"/>
        <v>68.6</v>
      </c>
      <c r="V92" s="2"/>
      <c r="W92" s="2"/>
      <c r="X92" s="2"/>
      <c r="Y92" s="2"/>
      <c r="Z92" s="2"/>
      <c r="AA92" s="2"/>
      <c r="AB92" s="2"/>
      <c r="AC92" s="2"/>
      <c r="AD92" s="2"/>
      <c r="AE92" s="2"/>
      <c r="AF92" s="2"/>
      <c r="AG92" s="2"/>
      <c r="AH92" s="2"/>
      <c r="AI92" s="2"/>
      <c r="AJ92" s="2"/>
      <c r="AK92" s="2"/>
      <c r="AL92" s="2"/>
      <c r="AM92" s="2"/>
      <c r="AN92" s="2"/>
      <c r="AO92" s="2"/>
      <c r="AP92" s="2"/>
    </row>
    <row r="93" ht="12.75" customHeight="1">
      <c r="A93" s="2"/>
      <c r="B93" s="140">
        <v>46.0</v>
      </c>
      <c r="C93" s="135">
        <f t="shared" ref="C93:J93" si="263">ROUND(AVERAGE($B93/(1.0278-0.0278*C$2),$B93*C$2^0.1),1)</f>
        <v>48.3</v>
      </c>
      <c r="D93" s="135">
        <f t="shared" si="263"/>
        <v>50</v>
      </c>
      <c r="E93" s="135">
        <f t="shared" si="263"/>
        <v>51.5</v>
      </c>
      <c r="F93" s="136">
        <f t="shared" si="263"/>
        <v>52.9</v>
      </c>
      <c r="G93" s="135">
        <f t="shared" si="263"/>
        <v>54.2</v>
      </c>
      <c r="H93" s="135">
        <f t="shared" si="263"/>
        <v>55.5</v>
      </c>
      <c r="I93" s="136">
        <f t="shared" si="263"/>
        <v>56.9</v>
      </c>
      <c r="J93" s="135">
        <f t="shared" si="263"/>
        <v>58.2</v>
      </c>
      <c r="K93" s="136">
        <f t="shared" ref="K93:U93" si="264">ROUND(AVERAGE($B93*(1+0.0333*K$2),$B93*K$2^0.1),1)</f>
        <v>59.6</v>
      </c>
      <c r="L93" s="135">
        <f t="shared" si="264"/>
        <v>60.7</v>
      </c>
      <c r="M93" s="136">
        <f t="shared" si="264"/>
        <v>61.7</v>
      </c>
      <c r="N93" s="135">
        <f t="shared" si="264"/>
        <v>62.7</v>
      </c>
      <c r="O93" s="135">
        <f t="shared" si="264"/>
        <v>63.7</v>
      </c>
      <c r="P93" s="136">
        <f t="shared" si="264"/>
        <v>64.6</v>
      </c>
      <c r="Q93" s="135">
        <f t="shared" si="264"/>
        <v>65.6</v>
      </c>
      <c r="R93" s="135">
        <f t="shared" si="264"/>
        <v>66.6</v>
      </c>
      <c r="S93" s="136">
        <f t="shared" si="264"/>
        <v>67.5</v>
      </c>
      <c r="T93" s="135">
        <f t="shared" si="264"/>
        <v>68.4</v>
      </c>
      <c r="U93" s="135">
        <f t="shared" si="264"/>
        <v>69.4</v>
      </c>
      <c r="V93" s="2"/>
      <c r="W93" s="2"/>
      <c r="X93" s="2"/>
      <c r="Y93" s="2"/>
      <c r="Z93" s="2"/>
      <c r="AA93" s="2"/>
      <c r="AB93" s="2"/>
      <c r="AC93" s="2"/>
      <c r="AD93" s="2"/>
      <c r="AE93" s="2"/>
      <c r="AF93" s="2"/>
      <c r="AG93" s="2"/>
      <c r="AH93" s="2"/>
      <c r="AI93" s="2"/>
      <c r="AJ93" s="2"/>
      <c r="AK93" s="2"/>
      <c r="AL93" s="2"/>
      <c r="AM93" s="2"/>
      <c r="AN93" s="2"/>
      <c r="AO93" s="2"/>
      <c r="AP93" s="2"/>
    </row>
    <row r="94" ht="12.75" customHeight="1">
      <c r="A94" s="2"/>
      <c r="B94" s="140">
        <v>46.5</v>
      </c>
      <c r="C94" s="135">
        <f t="shared" ref="C94:J94" si="265">ROUND(AVERAGE($B94/(1.0278-0.0278*C$2),$B94*C$2^0.1),1)</f>
        <v>48.8</v>
      </c>
      <c r="D94" s="135">
        <f t="shared" si="265"/>
        <v>50.6</v>
      </c>
      <c r="E94" s="135">
        <f t="shared" si="265"/>
        <v>52.1</v>
      </c>
      <c r="F94" s="136">
        <f t="shared" si="265"/>
        <v>53.5</v>
      </c>
      <c r="G94" s="135">
        <f t="shared" si="265"/>
        <v>54.8</v>
      </c>
      <c r="H94" s="135">
        <f t="shared" si="265"/>
        <v>56.1</v>
      </c>
      <c r="I94" s="136">
        <f t="shared" si="265"/>
        <v>57.5</v>
      </c>
      <c r="J94" s="135">
        <f t="shared" si="265"/>
        <v>58.9</v>
      </c>
      <c r="K94" s="136">
        <f t="shared" ref="K94:U94" si="266">ROUND(AVERAGE($B94*(1+0.0333*K$2),$B94*K$2^0.1),1)</f>
        <v>60.3</v>
      </c>
      <c r="L94" s="135">
        <f t="shared" si="266"/>
        <v>61.3</v>
      </c>
      <c r="M94" s="136">
        <f t="shared" si="266"/>
        <v>62.3</v>
      </c>
      <c r="N94" s="135">
        <f t="shared" si="266"/>
        <v>63.4</v>
      </c>
      <c r="O94" s="135">
        <f t="shared" si="266"/>
        <v>64.4</v>
      </c>
      <c r="P94" s="136">
        <f t="shared" si="266"/>
        <v>65.3</v>
      </c>
      <c r="Q94" s="135">
        <f t="shared" si="266"/>
        <v>66.3</v>
      </c>
      <c r="R94" s="135">
        <f t="shared" si="266"/>
        <v>67.3</v>
      </c>
      <c r="S94" s="136">
        <f t="shared" si="266"/>
        <v>68.2</v>
      </c>
      <c r="T94" s="135">
        <f t="shared" si="266"/>
        <v>69.2</v>
      </c>
      <c r="U94" s="135">
        <f t="shared" si="266"/>
        <v>70.1</v>
      </c>
      <c r="V94" s="2"/>
      <c r="W94" s="2"/>
      <c r="X94" s="2"/>
      <c r="Y94" s="2"/>
      <c r="Z94" s="2"/>
      <c r="AA94" s="2"/>
      <c r="AB94" s="2"/>
      <c r="AC94" s="2"/>
      <c r="AD94" s="2"/>
      <c r="AE94" s="2"/>
      <c r="AF94" s="2"/>
      <c r="AG94" s="2"/>
      <c r="AH94" s="2"/>
      <c r="AI94" s="2"/>
      <c r="AJ94" s="2"/>
      <c r="AK94" s="2"/>
      <c r="AL94" s="2"/>
      <c r="AM94" s="2"/>
      <c r="AN94" s="2"/>
      <c r="AO94" s="2"/>
      <c r="AP94" s="2"/>
    </row>
    <row r="95" ht="12.75" customHeight="1">
      <c r="A95" s="2"/>
      <c r="B95" s="140">
        <v>47.0</v>
      </c>
      <c r="C95" s="135">
        <f t="shared" ref="C95:J95" si="267">ROUND(AVERAGE($B95/(1.0278-0.0278*C$2),$B95*C$2^0.1),1)</f>
        <v>49.4</v>
      </c>
      <c r="D95" s="135">
        <f t="shared" si="267"/>
        <v>51.1</v>
      </c>
      <c r="E95" s="135">
        <f t="shared" si="267"/>
        <v>52.6</v>
      </c>
      <c r="F95" s="136">
        <f t="shared" si="267"/>
        <v>54</v>
      </c>
      <c r="G95" s="135">
        <f t="shared" si="267"/>
        <v>55.4</v>
      </c>
      <c r="H95" s="135">
        <f t="shared" si="267"/>
        <v>56.8</v>
      </c>
      <c r="I95" s="136">
        <f t="shared" si="267"/>
        <v>58.1</v>
      </c>
      <c r="J95" s="135">
        <f t="shared" si="267"/>
        <v>59.5</v>
      </c>
      <c r="K95" s="136">
        <f t="shared" ref="K95:U95" si="268">ROUND(AVERAGE($B95*(1+0.0333*K$2),$B95*K$2^0.1),1)</f>
        <v>60.9</v>
      </c>
      <c r="L95" s="135">
        <f t="shared" si="268"/>
        <v>62</v>
      </c>
      <c r="M95" s="136">
        <f t="shared" si="268"/>
        <v>63</v>
      </c>
      <c r="N95" s="135">
        <f t="shared" si="268"/>
        <v>64</v>
      </c>
      <c r="O95" s="135">
        <f t="shared" si="268"/>
        <v>65.1</v>
      </c>
      <c r="P95" s="136">
        <f t="shared" si="268"/>
        <v>66</v>
      </c>
      <c r="Q95" s="135">
        <f t="shared" si="268"/>
        <v>67</v>
      </c>
      <c r="R95" s="135">
        <f t="shared" si="268"/>
        <v>68</v>
      </c>
      <c r="S95" s="136">
        <f t="shared" si="268"/>
        <v>69</v>
      </c>
      <c r="T95" s="135">
        <f t="shared" si="268"/>
        <v>69.9</v>
      </c>
      <c r="U95" s="135">
        <f t="shared" si="268"/>
        <v>70.9</v>
      </c>
      <c r="V95" s="2"/>
      <c r="W95" s="2"/>
      <c r="X95" s="2"/>
      <c r="Y95" s="2"/>
      <c r="Z95" s="2"/>
      <c r="AA95" s="2"/>
      <c r="AB95" s="2"/>
      <c r="AC95" s="2"/>
      <c r="AD95" s="2"/>
      <c r="AE95" s="2"/>
      <c r="AF95" s="2"/>
      <c r="AG95" s="2"/>
      <c r="AH95" s="2"/>
      <c r="AI95" s="2"/>
      <c r="AJ95" s="2"/>
      <c r="AK95" s="2"/>
      <c r="AL95" s="2"/>
      <c r="AM95" s="2"/>
      <c r="AN95" s="2"/>
      <c r="AO95" s="2"/>
      <c r="AP95" s="2"/>
    </row>
    <row r="96" ht="12.75" customHeight="1">
      <c r="A96" s="2"/>
      <c r="B96" s="140">
        <v>47.5</v>
      </c>
      <c r="C96" s="135">
        <f t="shared" ref="C96:J96" si="269">ROUND(AVERAGE($B96/(1.0278-0.0278*C$2),$B96*C$2^0.1),1)</f>
        <v>49.9</v>
      </c>
      <c r="D96" s="135">
        <f t="shared" si="269"/>
        <v>51.7</v>
      </c>
      <c r="E96" s="135">
        <f t="shared" si="269"/>
        <v>53.2</v>
      </c>
      <c r="F96" s="136">
        <f t="shared" si="269"/>
        <v>54.6</v>
      </c>
      <c r="G96" s="135">
        <f t="shared" si="269"/>
        <v>56</v>
      </c>
      <c r="H96" s="135">
        <f t="shared" si="269"/>
        <v>57.4</v>
      </c>
      <c r="I96" s="136">
        <f t="shared" si="269"/>
        <v>58.7</v>
      </c>
      <c r="J96" s="135">
        <f t="shared" si="269"/>
        <v>60.1</v>
      </c>
      <c r="K96" s="136">
        <f t="shared" ref="K96:U96" si="270">ROUND(AVERAGE($B96*(1+0.0333*K$2),$B96*K$2^0.1),1)</f>
        <v>61.6</v>
      </c>
      <c r="L96" s="135">
        <f t="shared" si="270"/>
        <v>62.6</v>
      </c>
      <c r="M96" s="136">
        <f t="shared" si="270"/>
        <v>63.7</v>
      </c>
      <c r="N96" s="135">
        <f t="shared" si="270"/>
        <v>64.7</v>
      </c>
      <c r="O96" s="135">
        <f t="shared" si="270"/>
        <v>65.7</v>
      </c>
      <c r="P96" s="136">
        <f t="shared" si="270"/>
        <v>66.7</v>
      </c>
      <c r="Q96" s="135">
        <f t="shared" si="270"/>
        <v>67.7</v>
      </c>
      <c r="R96" s="135">
        <f t="shared" si="270"/>
        <v>68.7</v>
      </c>
      <c r="S96" s="136">
        <f t="shared" si="270"/>
        <v>69.7</v>
      </c>
      <c r="T96" s="135">
        <f t="shared" si="270"/>
        <v>70.7</v>
      </c>
      <c r="U96" s="135">
        <f t="shared" si="270"/>
        <v>71.6</v>
      </c>
      <c r="V96" s="2"/>
      <c r="W96" s="2"/>
      <c r="X96" s="2"/>
      <c r="Y96" s="2"/>
      <c r="Z96" s="2"/>
      <c r="AA96" s="2"/>
      <c r="AB96" s="2"/>
      <c r="AC96" s="2"/>
      <c r="AD96" s="2"/>
      <c r="AE96" s="2"/>
      <c r="AF96" s="2"/>
      <c r="AG96" s="2"/>
      <c r="AH96" s="2"/>
      <c r="AI96" s="2"/>
      <c r="AJ96" s="2"/>
      <c r="AK96" s="2"/>
      <c r="AL96" s="2"/>
      <c r="AM96" s="2"/>
      <c r="AN96" s="2"/>
      <c r="AO96" s="2"/>
      <c r="AP96" s="2"/>
    </row>
    <row r="97" ht="12.75" customHeight="1">
      <c r="A97" s="2"/>
      <c r="B97" s="140">
        <v>48.0</v>
      </c>
      <c r="C97" s="135">
        <f t="shared" ref="C97:J97" si="271">ROUND(AVERAGE($B97/(1.0278-0.0278*C$2),$B97*C$2^0.1),1)</f>
        <v>50.4</v>
      </c>
      <c r="D97" s="135">
        <f t="shared" si="271"/>
        <v>52.2</v>
      </c>
      <c r="E97" s="135">
        <f t="shared" si="271"/>
        <v>53.8</v>
      </c>
      <c r="F97" s="136">
        <f t="shared" si="271"/>
        <v>55.2</v>
      </c>
      <c r="G97" s="135">
        <f t="shared" si="271"/>
        <v>56.6</v>
      </c>
      <c r="H97" s="135">
        <f t="shared" si="271"/>
        <v>58</v>
      </c>
      <c r="I97" s="136">
        <f t="shared" si="271"/>
        <v>59.3</v>
      </c>
      <c r="J97" s="135">
        <f t="shared" si="271"/>
        <v>60.8</v>
      </c>
      <c r="K97" s="136">
        <f t="shared" ref="K97:U97" si="272">ROUND(AVERAGE($B97*(1+0.0333*K$2),$B97*K$2^0.1),1)</f>
        <v>62.2</v>
      </c>
      <c r="L97" s="135">
        <f t="shared" si="272"/>
        <v>63.3</v>
      </c>
      <c r="M97" s="136">
        <f t="shared" si="272"/>
        <v>64.4</v>
      </c>
      <c r="N97" s="135">
        <f t="shared" si="272"/>
        <v>65.4</v>
      </c>
      <c r="O97" s="135">
        <f t="shared" si="272"/>
        <v>66.4</v>
      </c>
      <c r="P97" s="136">
        <f t="shared" si="272"/>
        <v>67.5</v>
      </c>
      <c r="Q97" s="135">
        <f t="shared" si="272"/>
        <v>68.5</v>
      </c>
      <c r="R97" s="135">
        <f t="shared" si="272"/>
        <v>69.4</v>
      </c>
      <c r="S97" s="136">
        <f t="shared" si="272"/>
        <v>70.4</v>
      </c>
      <c r="T97" s="135">
        <f t="shared" si="272"/>
        <v>71.4</v>
      </c>
      <c r="U97" s="135">
        <f t="shared" si="272"/>
        <v>72.4</v>
      </c>
      <c r="V97" s="2"/>
      <c r="W97" s="2"/>
      <c r="X97" s="2"/>
      <c r="Y97" s="2"/>
      <c r="Z97" s="2"/>
      <c r="AA97" s="2"/>
      <c r="AB97" s="2"/>
      <c r="AC97" s="2"/>
      <c r="AD97" s="2"/>
      <c r="AE97" s="2"/>
      <c r="AF97" s="2"/>
      <c r="AG97" s="2"/>
      <c r="AH97" s="2"/>
      <c r="AI97" s="2"/>
      <c r="AJ97" s="2"/>
      <c r="AK97" s="2"/>
      <c r="AL97" s="2"/>
      <c r="AM97" s="2"/>
      <c r="AN97" s="2"/>
      <c r="AO97" s="2"/>
      <c r="AP97" s="2"/>
    </row>
    <row r="98" ht="12.75" customHeight="1">
      <c r="A98" s="2"/>
      <c r="B98" s="140">
        <v>48.5</v>
      </c>
      <c r="C98" s="135">
        <f t="shared" ref="C98:J98" si="273">ROUND(AVERAGE($B98/(1.0278-0.0278*C$2),$B98*C$2^0.1),1)</f>
        <v>50.9</v>
      </c>
      <c r="D98" s="135">
        <f t="shared" si="273"/>
        <v>52.7</v>
      </c>
      <c r="E98" s="135">
        <f t="shared" si="273"/>
        <v>54.3</v>
      </c>
      <c r="F98" s="136">
        <f t="shared" si="273"/>
        <v>55.8</v>
      </c>
      <c r="G98" s="135">
        <f t="shared" si="273"/>
        <v>57.2</v>
      </c>
      <c r="H98" s="135">
        <f t="shared" si="273"/>
        <v>58.6</v>
      </c>
      <c r="I98" s="136">
        <f t="shared" si="273"/>
        <v>60</v>
      </c>
      <c r="J98" s="135">
        <f t="shared" si="273"/>
        <v>61.4</v>
      </c>
      <c r="K98" s="136">
        <f t="shared" ref="K98:U98" si="274">ROUND(AVERAGE($B98*(1+0.0333*K$2),$B98*K$2^0.1),1)</f>
        <v>62.9</v>
      </c>
      <c r="L98" s="135">
        <f t="shared" si="274"/>
        <v>64</v>
      </c>
      <c r="M98" s="136">
        <f t="shared" si="274"/>
        <v>65</v>
      </c>
      <c r="N98" s="135">
        <f t="shared" si="274"/>
        <v>66.1</v>
      </c>
      <c r="O98" s="135">
        <f t="shared" si="274"/>
        <v>67.1</v>
      </c>
      <c r="P98" s="136">
        <f t="shared" si="274"/>
        <v>68.2</v>
      </c>
      <c r="Q98" s="135">
        <f t="shared" si="274"/>
        <v>69.2</v>
      </c>
      <c r="R98" s="135">
        <f t="shared" si="274"/>
        <v>70.2</v>
      </c>
      <c r="S98" s="136">
        <f t="shared" si="274"/>
        <v>71.2</v>
      </c>
      <c r="T98" s="135">
        <f t="shared" si="274"/>
        <v>72.1</v>
      </c>
      <c r="U98" s="135">
        <f t="shared" si="274"/>
        <v>73.1</v>
      </c>
      <c r="V98" s="2"/>
      <c r="W98" s="2"/>
      <c r="X98" s="2"/>
      <c r="Y98" s="2"/>
      <c r="Z98" s="2"/>
      <c r="AA98" s="2"/>
      <c r="AB98" s="2"/>
      <c r="AC98" s="2"/>
      <c r="AD98" s="2"/>
      <c r="AE98" s="2"/>
      <c r="AF98" s="2"/>
      <c r="AG98" s="2"/>
      <c r="AH98" s="2"/>
      <c r="AI98" s="2"/>
      <c r="AJ98" s="2"/>
      <c r="AK98" s="2"/>
      <c r="AL98" s="2"/>
      <c r="AM98" s="2"/>
      <c r="AN98" s="2"/>
      <c r="AO98" s="2"/>
      <c r="AP98" s="2"/>
    </row>
    <row r="99" ht="12.75" customHeight="1">
      <c r="A99" s="2"/>
      <c r="B99" s="140">
        <v>49.0</v>
      </c>
      <c r="C99" s="135">
        <f t="shared" ref="C99:J99" si="275">ROUND(AVERAGE($B99/(1.0278-0.0278*C$2),$B99*C$2^0.1),1)</f>
        <v>51.5</v>
      </c>
      <c r="D99" s="135">
        <f t="shared" si="275"/>
        <v>53.3</v>
      </c>
      <c r="E99" s="135">
        <f t="shared" si="275"/>
        <v>54.9</v>
      </c>
      <c r="F99" s="136">
        <f t="shared" si="275"/>
        <v>56.3</v>
      </c>
      <c r="G99" s="135">
        <f t="shared" si="275"/>
        <v>57.8</v>
      </c>
      <c r="H99" s="135">
        <f t="shared" si="275"/>
        <v>59.2</v>
      </c>
      <c r="I99" s="136">
        <f t="shared" si="275"/>
        <v>60.6</v>
      </c>
      <c r="J99" s="135">
        <f t="shared" si="275"/>
        <v>62</v>
      </c>
      <c r="K99" s="136">
        <f t="shared" ref="K99:U99" si="276">ROUND(AVERAGE($B99*(1+0.0333*K$2),$B99*K$2^0.1),1)</f>
        <v>63.5</v>
      </c>
      <c r="L99" s="135">
        <f t="shared" si="276"/>
        <v>64.6</v>
      </c>
      <c r="M99" s="136">
        <f t="shared" si="276"/>
        <v>65.7</v>
      </c>
      <c r="N99" s="135">
        <f t="shared" si="276"/>
        <v>66.8</v>
      </c>
      <c r="O99" s="135">
        <f t="shared" si="276"/>
        <v>67.8</v>
      </c>
      <c r="P99" s="136">
        <f t="shared" si="276"/>
        <v>68.9</v>
      </c>
      <c r="Q99" s="135">
        <f t="shared" si="276"/>
        <v>69.9</v>
      </c>
      <c r="R99" s="135">
        <f t="shared" si="276"/>
        <v>70.9</v>
      </c>
      <c r="S99" s="136">
        <f t="shared" si="276"/>
        <v>71.9</v>
      </c>
      <c r="T99" s="135">
        <f t="shared" si="276"/>
        <v>72.9</v>
      </c>
      <c r="U99" s="135">
        <f t="shared" si="276"/>
        <v>73.9</v>
      </c>
      <c r="V99" s="2"/>
      <c r="W99" s="2"/>
      <c r="X99" s="2"/>
      <c r="Y99" s="2"/>
      <c r="Z99" s="2"/>
      <c r="AA99" s="2"/>
      <c r="AB99" s="2"/>
      <c r="AC99" s="2"/>
      <c r="AD99" s="2"/>
      <c r="AE99" s="2"/>
      <c r="AF99" s="2"/>
      <c r="AG99" s="2"/>
      <c r="AH99" s="2"/>
      <c r="AI99" s="2"/>
      <c r="AJ99" s="2"/>
      <c r="AK99" s="2"/>
      <c r="AL99" s="2"/>
      <c r="AM99" s="2"/>
      <c r="AN99" s="2"/>
      <c r="AO99" s="2"/>
      <c r="AP99" s="2"/>
    </row>
    <row r="100" ht="12.75" customHeight="1">
      <c r="A100" s="2"/>
      <c r="B100" s="140">
        <v>49.5</v>
      </c>
      <c r="C100" s="135">
        <f t="shared" ref="C100:J100" si="277">ROUND(AVERAGE($B100/(1.0278-0.0278*C$2),$B100*C$2^0.1),1)</f>
        <v>52</v>
      </c>
      <c r="D100" s="135">
        <f t="shared" si="277"/>
        <v>53.8</v>
      </c>
      <c r="E100" s="135">
        <f t="shared" si="277"/>
        <v>55.4</v>
      </c>
      <c r="F100" s="136">
        <f t="shared" si="277"/>
        <v>56.9</v>
      </c>
      <c r="G100" s="135">
        <f t="shared" si="277"/>
        <v>58.4</v>
      </c>
      <c r="H100" s="135">
        <f t="shared" si="277"/>
        <v>59.8</v>
      </c>
      <c r="I100" s="136">
        <f t="shared" si="277"/>
        <v>61.2</v>
      </c>
      <c r="J100" s="135">
        <f t="shared" si="277"/>
        <v>62.7</v>
      </c>
      <c r="K100" s="136">
        <f t="shared" ref="K100:U100" si="278">ROUND(AVERAGE($B100*(1+0.0333*K$2),$B100*K$2^0.1),1)</f>
        <v>64.2</v>
      </c>
      <c r="L100" s="135">
        <f t="shared" si="278"/>
        <v>65.3</v>
      </c>
      <c r="M100" s="136">
        <f t="shared" si="278"/>
        <v>66.4</v>
      </c>
      <c r="N100" s="135">
        <f t="shared" si="278"/>
        <v>67.5</v>
      </c>
      <c r="O100" s="135">
        <f t="shared" si="278"/>
        <v>68.5</v>
      </c>
      <c r="P100" s="136">
        <f t="shared" si="278"/>
        <v>69.6</v>
      </c>
      <c r="Q100" s="135">
        <f t="shared" si="278"/>
        <v>70.6</v>
      </c>
      <c r="R100" s="135">
        <f t="shared" si="278"/>
        <v>71.6</v>
      </c>
      <c r="S100" s="136">
        <f t="shared" si="278"/>
        <v>72.6</v>
      </c>
      <c r="T100" s="135">
        <f t="shared" si="278"/>
        <v>73.6</v>
      </c>
      <c r="U100" s="135">
        <f t="shared" si="278"/>
        <v>74.6</v>
      </c>
      <c r="V100" s="2"/>
      <c r="W100" s="2"/>
      <c r="X100" s="2"/>
      <c r="Y100" s="2"/>
      <c r="Z100" s="2"/>
      <c r="AA100" s="2"/>
      <c r="AB100" s="2"/>
      <c r="AC100" s="2"/>
      <c r="AD100" s="2"/>
      <c r="AE100" s="2"/>
      <c r="AF100" s="2"/>
      <c r="AG100" s="2"/>
      <c r="AH100" s="2"/>
      <c r="AI100" s="2"/>
      <c r="AJ100" s="2"/>
      <c r="AK100" s="2"/>
      <c r="AL100" s="2"/>
      <c r="AM100" s="2"/>
      <c r="AN100" s="2"/>
      <c r="AO100" s="2"/>
      <c r="AP100" s="2"/>
    </row>
    <row r="101" ht="12.75" customHeight="1">
      <c r="A101" s="2"/>
      <c r="B101" s="140">
        <v>50.0</v>
      </c>
      <c r="C101" s="135">
        <f t="shared" ref="C101:J101" si="279">ROUND(AVERAGE($B101/(1.0278-0.0278*C$2),$B101*C$2^0.1),1)</f>
        <v>52.5</v>
      </c>
      <c r="D101" s="135">
        <f t="shared" si="279"/>
        <v>54.4</v>
      </c>
      <c r="E101" s="135">
        <f t="shared" si="279"/>
        <v>56</v>
      </c>
      <c r="F101" s="136">
        <f t="shared" si="279"/>
        <v>57.5</v>
      </c>
      <c r="G101" s="135">
        <f t="shared" si="279"/>
        <v>58.9</v>
      </c>
      <c r="H101" s="135">
        <f t="shared" si="279"/>
        <v>60.4</v>
      </c>
      <c r="I101" s="136">
        <f t="shared" si="279"/>
        <v>61.8</v>
      </c>
      <c r="J101" s="135">
        <f t="shared" si="279"/>
        <v>63.3</v>
      </c>
      <c r="K101" s="136">
        <f t="shared" ref="K101:U101" si="280">ROUND(AVERAGE($B101*(1+0.0333*K$2),$B101*K$2^0.1),1)</f>
        <v>64.8</v>
      </c>
      <c r="L101" s="135">
        <f t="shared" si="280"/>
        <v>65.9</v>
      </c>
      <c r="M101" s="136">
        <f t="shared" si="280"/>
        <v>67</v>
      </c>
      <c r="N101" s="135">
        <f t="shared" si="280"/>
        <v>68.1</v>
      </c>
      <c r="O101" s="135">
        <f t="shared" si="280"/>
        <v>69.2</v>
      </c>
      <c r="P101" s="136">
        <f t="shared" si="280"/>
        <v>70.3</v>
      </c>
      <c r="Q101" s="135">
        <f t="shared" si="280"/>
        <v>71.3</v>
      </c>
      <c r="R101" s="135">
        <f t="shared" si="280"/>
        <v>72.3</v>
      </c>
      <c r="S101" s="136">
        <f t="shared" si="280"/>
        <v>73.4</v>
      </c>
      <c r="T101" s="135">
        <f t="shared" si="280"/>
        <v>74.4</v>
      </c>
      <c r="U101" s="135">
        <f t="shared" si="280"/>
        <v>75.4</v>
      </c>
      <c r="V101" s="2"/>
      <c r="W101" s="2"/>
      <c r="X101" s="2"/>
      <c r="Y101" s="2"/>
      <c r="Z101" s="2"/>
      <c r="AA101" s="2"/>
      <c r="AB101" s="2"/>
      <c r="AC101" s="2"/>
      <c r="AD101" s="2"/>
      <c r="AE101" s="2"/>
      <c r="AF101" s="2"/>
      <c r="AG101" s="2"/>
      <c r="AH101" s="2"/>
      <c r="AI101" s="2"/>
      <c r="AJ101" s="2"/>
      <c r="AK101" s="2"/>
      <c r="AL101" s="2"/>
      <c r="AM101" s="2"/>
      <c r="AN101" s="2"/>
      <c r="AO101" s="2"/>
      <c r="AP101" s="2"/>
    </row>
    <row r="102" ht="12.75" customHeight="1">
      <c r="A102" s="2"/>
      <c r="B102" s="140">
        <v>50.5</v>
      </c>
      <c r="C102" s="135">
        <f t="shared" ref="C102:J102" si="281">ROUND(AVERAGE($B102/(1.0278-0.0278*C$2),$B102*C$2^0.1),1)</f>
        <v>53</v>
      </c>
      <c r="D102" s="135">
        <f t="shared" si="281"/>
        <v>54.9</v>
      </c>
      <c r="E102" s="135">
        <f t="shared" si="281"/>
        <v>56.6</v>
      </c>
      <c r="F102" s="136">
        <f t="shared" si="281"/>
        <v>58.1</v>
      </c>
      <c r="G102" s="135">
        <f t="shared" si="281"/>
        <v>59.5</v>
      </c>
      <c r="H102" s="135">
        <f t="shared" si="281"/>
        <v>61</v>
      </c>
      <c r="I102" s="136">
        <f t="shared" si="281"/>
        <v>62.4</v>
      </c>
      <c r="J102" s="135">
        <f t="shared" si="281"/>
        <v>63.9</v>
      </c>
      <c r="K102" s="136">
        <f t="shared" ref="K102:U102" si="282">ROUND(AVERAGE($B102*(1+0.0333*K$2),$B102*K$2^0.1),1)</f>
        <v>65.4</v>
      </c>
      <c r="L102" s="135">
        <f t="shared" si="282"/>
        <v>66.6</v>
      </c>
      <c r="M102" s="136">
        <f t="shared" si="282"/>
        <v>67.7</v>
      </c>
      <c r="N102" s="135">
        <f t="shared" si="282"/>
        <v>68.8</v>
      </c>
      <c r="O102" s="135">
        <f t="shared" si="282"/>
        <v>69.9</v>
      </c>
      <c r="P102" s="136">
        <f t="shared" si="282"/>
        <v>71</v>
      </c>
      <c r="Q102" s="135">
        <f t="shared" si="282"/>
        <v>72</v>
      </c>
      <c r="R102" s="135">
        <f t="shared" si="282"/>
        <v>73.1</v>
      </c>
      <c r="S102" s="136">
        <f t="shared" si="282"/>
        <v>74.1</v>
      </c>
      <c r="T102" s="135">
        <f t="shared" si="282"/>
        <v>75.1</v>
      </c>
      <c r="U102" s="135">
        <f t="shared" si="282"/>
        <v>76.1</v>
      </c>
      <c r="V102" s="2"/>
      <c r="W102" s="2"/>
      <c r="X102" s="2"/>
      <c r="Y102" s="2"/>
      <c r="Z102" s="2"/>
      <c r="AA102" s="2"/>
      <c r="AB102" s="2"/>
      <c r="AC102" s="2"/>
      <c r="AD102" s="2"/>
      <c r="AE102" s="2"/>
      <c r="AF102" s="2"/>
      <c r="AG102" s="2"/>
      <c r="AH102" s="2"/>
      <c r="AI102" s="2"/>
      <c r="AJ102" s="2"/>
      <c r="AK102" s="2"/>
      <c r="AL102" s="2"/>
      <c r="AM102" s="2"/>
      <c r="AN102" s="2"/>
      <c r="AO102" s="2"/>
      <c r="AP102" s="2"/>
    </row>
    <row r="103" ht="12.75" customHeight="1">
      <c r="A103" s="2"/>
      <c r="B103" s="140">
        <v>51.0</v>
      </c>
      <c r="C103" s="135">
        <f t="shared" ref="C103:J103" si="283">ROUND(AVERAGE($B103/(1.0278-0.0278*C$2),$B103*C$2^0.1),1)</f>
        <v>53.6</v>
      </c>
      <c r="D103" s="135">
        <f t="shared" si="283"/>
        <v>55.5</v>
      </c>
      <c r="E103" s="135">
        <f t="shared" si="283"/>
        <v>57.1</v>
      </c>
      <c r="F103" s="136">
        <f t="shared" si="283"/>
        <v>58.6</v>
      </c>
      <c r="G103" s="135">
        <f t="shared" si="283"/>
        <v>60.1</v>
      </c>
      <c r="H103" s="135">
        <f t="shared" si="283"/>
        <v>61.6</v>
      </c>
      <c r="I103" s="136">
        <f t="shared" si="283"/>
        <v>63.1</v>
      </c>
      <c r="J103" s="135">
        <f t="shared" si="283"/>
        <v>64.6</v>
      </c>
      <c r="K103" s="136">
        <f t="shared" ref="K103:U103" si="284">ROUND(AVERAGE($B103*(1+0.0333*K$2),$B103*K$2^0.1),1)</f>
        <v>66.1</v>
      </c>
      <c r="L103" s="135">
        <f t="shared" si="284"/>
        <v>67.3</v>
      </c>
      <c r="M103" s="136">
        <f t="shared" si="284"/>
        <v>68.4</v>
      </c>
      <c r="N103" s="135">
        <f t="shared" si="284"/>
        <v>69.5</v>
      </c>
      <c r="O103" s="135">
        <f t="shared" si="284"/>
        <v>70.6</v>
      </c>
      <c r="P103" s="136">
        <f t="shared" si="284"/>
        <v>71.7</v>
      </c>
      <c r="Q103" s="135">
        <f t="shared" si="284"/>
        <v>72.7</v>
      </c>
      <c r="R103" s="135">
        <f t="shared" si="284"/>
        <v>73.8</v>
      </c>
      <c r="S103" s="136">
        <f t="shared" si="284"/>
        <v>74.8</v>
      </c>
      <c r="T103" s="135">
        <f t="shared" si="284"/>
        <v>75.9</v>
      </c>
      <c r="U103" s="135">
        <f t="shared" si="284"/>
        <v>76.9</v>
      </c>
      <c r="V103" s="2"/>
      <c r="W103" s="2"/>
      <c r="X103" s="2"/>
      <c r="Y103" s="2"/>
      <c r="Z103" s="2"/>
      <c r="AA103" s="2"/>
      <c r="AB103" s="2"/>
      <c r="AC103" s="2"/>
      <c r="AD103" s="2"/>
      <c r="AE103" s="2"/>
      <c r="AF103" s="2"/>
      <c r="AG103" s="2"/>
      <c r="AH103" s="2"/>
      <c r="AI103" s="2"/>
      <c r="AJ103" s="2"/>
      <c r="AK103" s="2"/>
      <c r="AL103" s="2"/>
      <c r="AM103" s="2"/>
      <c r="AN103" s="2"/>
      <c r="AO103" s="2"/>
      <c r="AP103" s="2"/>
    </row>
    <row r="104" ht="12.75" customHeight="1">
      <c r="A104" s="2"/>
      <c r="B104" s="140">
        <v>51.5</v>
      </c>
      <c r="C104" s="135">
        <f t="shared" ref="C104:J104" si="285">ROUND(AVERAGE($B104/(1.0278-0.0278*C$2),$B104*C$2^0.1),1)</f>
        <v>54.1</v>
      </c>
      <c r="D104" s="135">
        <f t="shared" si="285"/>
        <v>56</v>
      </c>
      <c r="E104" s="135">
        <f t="shared" si="285"/>
        <v>57.7</v>
      </c>
      <c r="F104" s="136">
        <f t="shared" si="285"/>
        <v>59.2</v>
      </c>
      <c r="G104" s="135">
        <f t="shared" si="285"/>
        <v>60.7</v>
      </c>
      <c r="H104" s="135">
        <f t="shared" si="285"/>
        <v>62.2</v>
      </c>
      <c r="I104" s="136">
        <f t="shared" si="285"/>
        <v>63.7</v>
      </c>
      <c r="J104" s="135">
        <f t="shared" si="285"/>
        <v>65.2</v>
      </c>
      <c r="K104" s="136">
        <f t="shared" ref="K104:U104" si="286">ROUND(AVERAGE($B104*(1+0.0333*K$2),$B104*K$2^0.1),1)</f>
        <v>66.7</v>
      </c>
      <c r="L104" s="135">
        <f t="shared" si="286"/>
        <v>67.9</v>
      </c>
      <c r="M104" s="136">
        <f t="shared" si="286"/>
        <v>69.1</v>
      </c>
      <c r="N104" s="135">
        <f t="shared" si="286"/>
        <v>70.2</v>
      </c>
      <c r="O104" s="135">
        <f t="shared" si="286"/>
        <v>71.3</v>
      </c>
      <c r="P104" s="136">
        <f t="shared" si="286"/>
        <v>72.4</v>
      </c>
      <c r="Q104" s="135">
        <f t="shared" si="286"/>
        <v>73.4</v>
      </c>
      <c r="R104" s="135">
        <f t="shared" si="286"/>
        <v>74.5</v>
      </c>
      <c r="S104" s="136">
        <f t="shared" si="286"/>
        <v>75.6</v>
      </c>
      <c r="T104" s="135">
        <f t="shared" si="286"/>
        <v>76.6</v>
      </c>
      <c r="U104" s="135">
        <f t="shared" si="286"/>
        <v>77.6</v>
      </c>
      <c r="V104" s="2"/>
      <c r="W104" s="2"/>
      <c r="X104" s="2"/>
      <c r="Y104" s="2"/>
      <c r="Z104" s="2"/>
      <c r="AA104" s="2"/>
      <c r="AB104" s="2"/>
      <c r="AC104" s="2"/>
      <c r="AD104" s="2"/>
      <c r="AE104" s="2"/>
      <c r="AF104" s="2"/>
      <c r="AG104" s="2"/>
      <c r="AH104" s="2"/>
      <c r="AI104" s="2"/>
      <c r="AJ104" s="2"/>
      <c r="AK104" s="2"/>
      <c r="AL104" s="2"/>
      <c r="AM104" s="2"/>
      <c r="AN104" s="2"/>
      <c r="AO104" s="2"/>
      <c r="AP104" s="2"/>
    </row>
    <row r="105" ht="12.75" customHeight="1">
      <c r="A105" s="2"/>
      <c r="B105" s="140">
        <v>52.0</v>
      </c>
      <c r="C105" s="135">
        <f t="shared" ref="C105:J105" si="287">ROUND(AVERAGE($B105/(1.0278-0.0278*C$2),$B105*C$2^0.1),1)</f>
        <v>54.6</v>
      </c>
      <c r="D105" s="135">
        <f t="shared" si="287"/>
        <v>56.5</v>
      </c>
      <c r="E105" s="135">
        <f t="shared" si="287"/>
        <v>58.2</v>
      </c>
      <c r="F105" s="136">
        <f t="shared" si="287"/>
        <v>59.8</v>
      </c>
      <c r="G105" s="135">
        <f t="shared" si="287"/>
        <v>61.3</v>
      </c>
      <c r="H105" s="135">
        <f t="shared" si="287"/>
        <v>62.8</v>
      </c>
      <c r="I105" s="136">
        <f t="shared" si="287"/>
        <v>64.3</v>
      </c>
      <c r="J105" s="135">
        <f t="shared" si="287"/>
        <v>65.8</v>
      </c>
      <c r="K105" s="136">
        <f t="shared" ref="K105:U105" si="288">ROUND(AVERAGE($B105*(1+0.0333*K$2),$B105*K$2^0.1),1)</f>
        <v>67.4</v>
      </c>
      <c r="L105" s="135">
        <f t="shared" si="288"/>
        <v>68.6</v>
      </c>
      <c r="M105" s="136">
        <f t="shared" si="288"/>
        <v>69.7</v>
      </c>
      <c r="N105" s="135">
        <f t="shared" si="288"/>
        <v>70.9</v>
      </c>
      <c r="O105" s="135">
        <f t="shared" si="288"/>
        <v>72</v>
      </c>
      <c r="P105" s="136">
        <f t="shared" si="288"/>
        <v>73.1</v>
      </c>
      <c r="Q105" s="135">
        <f t="shared" si="288"/>
        <v>74.2</v>
      </c>
      <c r="R105" s="135">
        <f t="shared" si="288"/>
        <v>75.2</v>
      </c>
      <c r="S105" s="136">
        <f t="shared" si="288"/>
        <v>76.3</v>
      </c>
      <c r="T105" s="135">
        <f t="shared" si="288"/>
        <v>77.4</v>
      </c>
      <c r="U105" s="135">
        <f t="shared" si="288"/>
        <v>78.4</v>
      </c>
      <c r="V105" s="2"/>
      <c r="W105" s="2"/>
      <c r="X105" s="2"/>
      <c r="Y105" s="2"/>
      <c r="Z105" s="2"/>
      <c r="AA105" s="2"/>
      <c r="AB105" s="2"/>
      <c r="AC105" s="2"/>
      <c r="AD105" s="2"/>
      <c r="AE105" s="2"/>
      <c r="AF105" s="2"/>
      <c r="AG105" s="2"/>
      <c r="AH105" s="2"/>
      <c r="AI105" s="2"/>
      <c r="AJ105" s="2"/>
      <c r="AK105" s="2"/>
      <c r="AL105" s="2"/>
      <c r="AM105" s="2"/>
      <c r="AN105" s="2"/>
      <c r="AO105" s="2"/>
      <c r="AP105" s="2"/>
    </row>
    <row r="106" ht="12.75" customHeight="1">
      <c r="A106" s="2"/>
      <c r="B106" s="140">
        <v>52.5</v>
      </c>
      <c r="C106" s="135">
        <f t="shared" ref="C106:J106" si="289">ROUND(AVERAGE($B106/(1.0278-0.0278*C$2),$B106*C$2^0.1),1)</f>
        <v>55.1</v>
      </c>
      <c r="D106" s="135">
        <f t="shared" si="289"/>
        <v>57.1</v>
      </c>
      <c r="E106" s="135">
        <f t="shared" si="289"/>
        <v>58.8</v>
      </c>
      <c r="F106" s="136">
        <f t="shared" si="289"/>
        <v>60.4</v>
      </c>
      <c r="G106" s="135">
        <f t="shared" si="289"/>
        <v>61.9</v>
      </c>
      <c r="H106" s="135">
        <f t="shared" si="289"/>
        <v>63.4</v>
      </c>
      <c r="I106" s="136">
        <f t="shared" si="289"/>
        <v>64.9</v>
      </c>
      <c r="J106" s="135">
        <f t="shared" si="289"/>
        <v>66.5</v>
      </c>
      <c r="K106" s="136">
        <f t="shared" ref="K106:U106" si="290">ROUND(AVERAGE($B106*(1+0.0333*K$2),$B106*K$2^0.1),1)</f>
        <v>68</v>
      </c>
      <c r="L106" s="135">
        <f t="shared" si="290"/>
        <v>69.2</v>
      </c>
      <c r="M106" s="136">
        <f t="shared" si="290"/>
        <v>70.4</v>
      </c>
      <c r="N106" s="135">
        <f t="shared" si="290"/>
        <v>71.5</v>
      </c>
      <c r="O106" s="135">
        <f t="shared" si="290"/>
        <v>72.7</v>
      </c>
      <c r="P106" s="136">
        <f t="shared" si="290"/>
        <v>73.8</v>
      </c>
      <c r="Q106" s="135">
        <f t="shared" si="290"/>
        <v>74.9</v>
      </c>
      <c r="R106" s="135">
        <f t="shared" si="290"/>
        <v>76</v>
      </c>
      <c r="S106" s="136">
        <f t="shared" si="290"/>
        <v>77</v>
      </c>
      <c r="T106" s="135">
        <f t="shared" si="290"/>
        <v>78.1</v>
      </c>
      <c r="U106" s="135">
        <f t="shared" si="290"/>
        <v>79.2</v>
      </c>
      <c r="V106" s="2"/>
      <c r="W106" s="2"/>
      <c r="X106" s="2"/>
      <c r="Y106" s="2"/>
      <c r="Z106" s="2"/>
      <c r="AA106" s="2"/>
      <c r="AB106" s="2"/>
      <c r="AC106" s="2"/>
      <c r="AD106" s="2"/>
      <c r="AE106" s="2"/>
      <c r="AF106" s="2"/>
      <c r="AG106" s="2"/>
      <c r="AH106" s="2"/>
      <c r="AI106" s="2"/>
      <c r="AJ106" s="2"/>
      <c r="AK106" s="2"/>
      <c r="AL106" s="2"/>
      <c r="AM106" s="2"/>
      <c r="AN106" s="2"/>
      <c r="AO106" s="2"/>
      <c r="AP106" s="2"/>
    </row>
    <row r="107" ht="12.75" customHeight="1">
      <c r="A107" s="2"/>
      <c r="B107" s="140">
        <v>53.0</v>
      </c>
      <c r="C107" s="135">
        <f t="shared" ref="C107:J107" si="291">ROUND(AVERAGE($B107/(1.0278-0.0278*C$2),$B107*C$2^0.1),1)</f>
        <v>55.7</v>
      </c>
      <c r="D107" s="135">
        <f t="shared" si="291"/>
        <v>57.6</v>
      </c>
      <c r="E107" s="135">
        <f t="shared" si="291"/>
        <v>59.4</v>
      </c>
      <c r="F107" s="136">
        <f t="shared" si="291"/>
        <v>60.9</v>
      </c>
      <c r="G107" s="135">
        <f t="shared" si="291"/>
        <v>62.5</v>
      </c>
      <c r="H107" s="135">
        <f t="shared" si="291"/>
        <v>64</v>
      </c>
      <c r="I107" s="136">
        <f t="shared" si="291"/>
        <v>65.5</v>
      </c>
      <c r="J107" s="135">
        <f t="shared" si="291"/>
        <v>67.1</v>
      </c>
      <c r="K107" s="136">
        <f t="shared" ref="K107:U107" si="292">ROUND(AVERAGE($B107*(1+0.0333*K$2),$B107*K$2^0.1),1)</f>
        <v>68.7</v>
      </c>
      <c r="L107" s="135">
        <f t="shared" si="292"/>
        <v>69.9</v>
      </c>
      <c r="M107" s="136">
        <f t="shared" si="292"/>
        <v>71.1</v>
      </c>
      <c r="N107" s="135">
        <f t="shared" si="292"/>
        <v>72.2</v>
      </c>
      <c r="O107" s="135">
        <f t="shared" si="292"/>
        <v>73.4</v>
      </c>
      <c r="P107" s="136">
        <f t="shared" si="292"/>
        <v>74.5</v>
      </c>
      <c r="Q107" s="135">
        <f t="shared" si="292"/>
        <v>75.6</v>
      </c>
      <c r="R107" s="135">
        <f t="shared" si="292"/>
        <v>76.7</v>
      </c>
      <c r="S107" s="136">
        <f t="shared" si="292"/>
        <v>77.8</v>
      </c>
      <c r="T107" s="135">
        <f t="shared" si="292"/>
        <v>78.8</v>
      </c>
      <c r="U107" s="135">
        <f t="shared" si="292"/>
        <v>79.9</v>
      </c>
      <c r="V107" s="2"/>
      <c r="W107" s="2"/>
      <c r="X107" s="2"/>
      <c r="Y107" s="2"/>
      <c r="Z107" s="2"/>
      <c r="AA107" s="2"/>
      <c r="AB107" s="2"/>
      <c r="AC107" s="2"/>
      <c r="AD107" s="2"/>
      <c r="AE107" s="2"/>
      <c r="AF107" s="2"/>
      <c r="AG107" s="2"/>
      <c r="AH107" s="2"/>
      <c r="AI107" s="2"/>
      <c r="AJ107" s="2"/>
      <c r="AK107" s="2"/>
      <c r="AL107" s="2"/>
      <c r="AM107" s="2"/>
      <c r="AN107" s="2"/>
      <c r="AO107" s="2"/>
      <c r="AP107" s="2"/>
    </row>
    <row r="108" ht="12.75" customHeight="1">
      <c r="A108" s="2"/>
      <c r="B108" s="140">
        <v>53.5</v>
      </c>
      <c r="C108" s="135">
        <f t="shared" ref="C108:J108" si="293">ROUND(AVERAGE($B108/(1.0278-0.0278*C$2),$B108*C$2^0.1),1)</f>
        <v>56.2</v>
      </c>
      <c r="D108" s="135">
        <f t="shared" si="293"/>
        <v>58.2</v>
      </c>
      <c r="E108" s="135">
        <f t="shared" si="293"/>
        <v>59.9</v>
      </c>
      <c r="F108" s="136">
        <f t="shared" si="293"/>
        <v>61.5</v>
      </c>
      <c r="G108" s="135">
        <f t="shared" si="293"/>
        <v>63.1</v>
      </c>
      <c r="H108" s="135">
        <f t="shared" si="293"/>
        <v>64.6</v>
      </c>
      <c r="I108" s="136">
        <f t="shared" si="293"/>
        <v>66.1</v>
      </c>
      <c r="J108" s="135">
        <f t="shared" si="293"/>
        <v>67.7</v>
      </c>
      <c r="K108" s="136">
        <f t="shared" ref="K108:U108" si="294">ROUND(AVERAGE($B108*(1+0.0333*K$2),$B108*K$2^0.1),1)</f>
        <v>69.3</v>
      </c>
      <c r="L108" s="135">
        <f t="shared" si="294"/>
        <v>70.5</v>
      </c>
      <c r="M108" s="136">
        <f t="shared" si="294"/>
        <v>71.7</v>
      </c>
      <c r="N108" s="135">
        <f t="shared" si="294"/>
        <v>72.9</v>
      </c>
      <c r="O108" s="135">
        <f t="shared" si="294"/>
        <v>74</v>
      </c>
      <c r="P108" s="136">
        <f t="shared" si="294"/>
        <v>75.2</v>
      </c>
      <c r="Q108" s="135">
        <f t="shared" si="294"/>
        <v>76.3</v>
      </c>
      <c r="R108" s="135">
        <f t="shared" si="294"/>
        <v>77.4</v>
      </c>
      <c r="S108" s="136">
        <f t="shared" si="294"/>
        <v>78.5</v>
      </c>
      <c r="T108" s="135">
        <f t="shared" si="294"/>
        <v>79.6</v>
      </c>
      <c r="U108" s="135">
        <f t="shared" si="294"/>
        <v>80.7</v>
      </c>
      <c r="V108" s="2"/>
      <c r="W108" s="2"/>
      <c r="X108" s="2"/>
      <c r="Y108" s="2"/>
      <c r="Z108" s="2"/>
      <c r="AA108" s="2"/>
      <c r="AB108" s="2"/>
      <c r="AC108" s="2"/>
      <c r="AD108" s="2"/>
      <c r="AE108" s="2"/>
      <c r="AF108" s="2"/>
      <c r="AG108" s="2"/>
      <c r="AH108" s="2"/>
      <c r="AI108" s="2"/>
      <c r="AJ108" s="2"/>
      <c r="AK108" s="2"/>
      <c r="AL108" s="2"/>
      <c r="AM108" s="2"/>
      <c r="AN108" s="2"/>
      <c r="AO108" s="2"/>
      <c r="AP108" s="2"/>
    </row>
    <row r="109" ht="12.75" customHeight="1">
      <c r="A109" s="2"/>
      <c r="B109" s="140">
        <v>54.0</v>
      </c>
      <c r="C109" s="135">
        <f t="shared" ref="C109:J109" si="295">ROUND(AVERAGE($B109/(1.0278-0.0278*C$2),$B109*C$2^0.1),1)</f>
        <v>56.7</v>
      </c>
      <c r="D109" s="135">
        <f t="shared" si="295"/>
        <v>58.7</v>
      </c>
      <c r="E109" s="135">
        <f t="shared" si="295"/>
        <v>60.5</v>
      </c>
      <c r="F109" s="136">
        <f t="shared" si="295"/>
        <v>62.1</v>
      </c>
      <c r="G109" s="135">
        <f t="shared" si="295"/>
        <v>63.7</v>
      </c>
      <c r="H109" s="135">
        <f t="shared" si="295"/>
        <v>65.2</v>
      </c>
      <c r="I109" s="136">
        <f t="shared" si="295"/>
        <v>66.8</v>
      </c>
      <c r="J109" s="135">
        <f t="shared" si="295"/>
        <v>68.4</v>
      </c>
      <c r="K109" s="136">
        <f t="shared" ref="K109:U109" si="296">ROUND(AVERAGE($B109*(1+0.0333*K$2),$B109*K$2^0.1),1)</f>
        <v>70</v>
      </c>
      <c r="L109" s="135">
        <f t="shared" si="296"/>
        <v>71.2</v>
      </c>
      <c r="M109" s="136">
        <f t="shared" si="296"/>
        <v>72.4</v>
      </c>
      <c r="N109" s="135">
        <f t="shared" si="296"/>
        <v>73.6</v>
      </c>
      <c r="O109" s="135">
        <f t="shared" si="296"/>
        <v>74.7</v>
      </c>
      <c r="P109" s="136">
        <f t="shared" si="296"/>
        <v>75.9</v>
      </c>
      <c r="Q109" s="135">
        <f t="shared" si="296"/>
        <v>77</v>
      </c>
      <c r="R109" s="135">
        <f t="shared" si="296"/>
        <v>78.1</v>
      </c>
      <c r="S109" s="136">
        <f t="shared" si="296"/>
        <v>79.2</v>
      </c>
      <c r="T109" s="135">
        <f t="shared" si="296"/>
        <v>80.3</v>
      </c>
      <c r="U109" s="135">
        <f t="shared" si="296"/>
        <v>81.4</v>
      </c>
      <c r="V109" s="2"/>
      <c r="W109" s="2"/>
      <c r="X109" s="2"/>
      <c r="Y109" s="2"/>
      <c r="Z109" s="2"/>
      <c r="AA109" s="2"/>
      <c r="AB109" s="2"/>
      <c r="AC109" s="2"/>
      <c r="AD109" s="2"/>
      <c r="AE109" s="2"/>
      <c r="AF109" s="2"/>
      <c r="AG109" s="2"/>
      <c r="AH109" s="2"/>
      <c r="AI109" s="2"/>
      <c r="AJ109" s="2"/>
      <c r="AK109" s="2"/>
      <c r="AL109" s="2"/>
      <c r="AM109" s="2"/>
      <c r="AN109" s="2"/>
      <c r="AO109" s="2"/>
      <c r="AP109" s="2"/>
    </row>
    <row r="110" ht="12.75" customHeight="1">
      <c r="A110" s="2"/>
      <c r="B110" s="140">
        <v>54.5</v>
      </c>
      <c r="C110" s="135">
        <f t="shared" ref="C110:J110" si="297">ROUND(AVERAGE($B110/(1.0278-0.0278*C$2),$B110*C$2^0.1),1)</f>
        <v>57.2</v>
      </c>
      <c r="D110" s="135">
        <f t="shared" si="297"/>
        <v>59.3</v>
      </c>
      <c r="E110" s="135">
        <f t="shared" si="297"/>
        <v>61</v>
      </c>
      <c r="F110" s="136">
        <f t="shared" si="297"/>
        <v>62.7</v>
      </c>
      <c r="G110" s="135">
        <f t="shared" si="297"/>
        <v>64.2</v>
      </c>
      <c r="H110" s="135">
        <f t="shared" si="297"/>
        <v>65.8</v>
      </c>
      <c r="I110" s="136">
        <f t="shared" si="297"/>
        <v>67.4</v>
      </c>
      <c r="J110" s="135">
        <f t="shared" si="297"/>
        <v>69</v>
      </c>
      <c r="K110" s="136">
        <f t="shared" ref="K110:U110" si="298">ROUND(AVERAGE($B110*(1+0.0333*K$2),$B110*K$2^0.1),1)</f>
        <v>70.6</v>
      </c>
      <c r="L110" s="135">
        <f t="shared" si="298"/>
        <v>71.9</v>
      </c>
      <c r="M110" s="136">
        <f t="shared" si="298"/>
        <v>73.1</v>
      </c>
      <c r="N110" s="135">
        <f t="shared" si="298"/>
        <v>74.3</v>
      </c>
      <c r="O110" s="135">
        <f t="shared" si="298"/>
        <v>75.4</v>
      </c>
      <c r="P110" s="136">
        <f t="shared" si="298"/>
        <v>76.6</v>
      </c>
      <c r="Q110" s="135">
        <f t="shared" si="298"/>
        <v>77.7</v>
      </c>
      <c r="R110" s="135">
        <f t="shared" si="298"/>
        <v>78.9</v>
      </c>
      <c r="S110" s="136">
        <f t="shared" si="298"/>
        <v>80</v>
      </c>
      <c r="T110" s="135">
        <f t="shared" si="298"/>
        <v>81.1</v>
      </c>
      <c r="U110" s="135">
        <f t="shared" si="298"/>
        <v>82.2</v>
      </c>
      <c r="V110" s="2"/>
      <c r="W110" s="2"/>
      <c r="X110" s="2"/>
      <c r="Y110" s="2"/>
      <c r="Z110" s="2"/>
      <c r="AA110" s="2"/>
      <c r="AB110" s="2"/>
      <c r="AC110" s="2"/>
      <c r="AD110" s="2"/>
      <c r="AE110" s="2"/>
      <c r="AF110" s="2"/>
      <c r="AG110" s="2"/>
      <c r="AH110" s="2"/>
      <c r="AI110" s="2"/>
      <c r="AJ110" s="2"/>
      <c r="AK110" s="2"/>
      <c r="AL110" s="2"/>
      <c r="AM110" s="2"/>
      <c r="AN110" s="2"/>
      <c r="AO110" s="2"/>
      <c r="AP110" s="2"/>
    </row>
    <row r="111" ht="12.75" customHeight="1">
      <c r="A111" s="2"/>
      <c r="B111" s="140">
        <v>55.0</v>
      </c>
      <c r="C111" s="135">
        <f t="shared" ref="C111:J111" si="299">ROUND(AVERAGE($B111/(1.0278-0.0278*C$2),$B111*C$2^0.1),1)</f>
        <v>57.8</v>
      </c>
      <c r="D111" s="135">
        <f t="shared" si="299"/>
        <v>59.8</v>
      </c>
      <c r="E111" s="135">
        <f t="shared" si="299"/>
        <v>61.6</v>
      </c>
      <c r="F111" s="136">
        <f t="shared" si="299"/>
        <v>63.2</v>
      </c>
      <c r="G111" s="135">
        <f t="shared" si="299"/>
        <v>64.8</v>
      </c>
      <c r="H111" s="135">
        <f t="shared" si="299"/>
        <v>66.4</v>
      </c>
      <c r="I111" s="136">
        <f t="shared" si="299"/>
        <v>68</v>
      </c>
      <c r="J111" s="135">
        <f t="shared" si="299"/>
        <v>69.6</v>
      </c>
      <c r="K111" s="136">
        <f t="shared" ref="K111:U111" si="300">ROUND(AVERAGE($B111*(1+0.0333*K$2),$B111*K$2^0.1),1)</f>
        <v>71.3</v>
      </c>
      <c r="L111" s="135">
        <f t="shared" si="300"/>
        <v>72.5</v>
      </c>
      <c r="M111" s="136">
        <f t="shared" si="300"/>
        <v>73.7</v>
      </c>
      <c r="N111" s="135">
        <f t="shared" si="300"/>
        <v>74.9</v>
      </c>
      <c r="O111" s="135">
        <f t="shared" si="300"/>
        <v>76.1</v>
      </c>
      <c r="P111" s="136">
        <f t="shared" si="300"/>
        <v>77.3</v>
      </c>
      <c r="Q111" s="135">
        <f t="shared" si="300"/>
        <v>78.4</v>
      </c>
      <c r="R111" s="135">
        <f t="shared" si="300"/>
        <v>79.6</v>
      </c>
      <c r="S111" s="136">
        <f t="shared" si="300"/>
        <v>80.7</v>
      </c>
      <c r="T111" s="135">
        <f t="shared" si="300"/>
        <v>81.8</v>
      </c>
      <c r="U111" s="135">
        <f t="shared" si="300"/>
        <v>82.9</v>
      </c>
      <c r="V111" s="2"/>
      <c r="W111" s="2"/>
      <c r="X111" s="2"/>
      <c r="Y111" s="2"/>
      <c r="Z111" s="2"/>
      <c r="AA111" s="2"/>
      <c r="AB111" s="2"/>
      <c r="AC111" s="2"/>
      <c r="AD111" s="2"/>
      <c r="AE111" s="2"/>
      <c r="AF111" s="2"/>
      <c r="AG111" s="2"/>
      <c r="AH111" s="2"/>
      <c r="AI111" s="2"/>
      <c r="AJ111" s="2"/>
      <c r="AK111" s="2"/>
      <c r="AL111" s="2"/>
      <c r="AM111" s="2"/>
      <c r="AN111" s="2"/>
      <c r="AO111" s="2"/>
      <c r="AP111" s="2"/>
    </row>
    <row r="112" ht="12.75" customHeight="1">
      <c r="A112" s="2"/>
      <c r="B112" s="140">
        <v>55.5</v>
      </c>
      <c r="C112" s="135">
        <f t="shared" ref="C112:J112" si="301">ROUND(AVERAGE($B112/(1.0278-0.0278*C$2),$B112*C$2^0.1),1)</f>
        <v>58.3</v>
      </c>
      <c r="D112" s="135">
        <f t="shared" si="301"/>
        <v>60.4</v>
      </c>
      <c r="E112" s="135">
        <f t="shared" si="301"/>
        <v>62.2</v>
      </c>
      <c r="F112" s="136">
        <f t="shared" si="301"/>
        <v>63.8</v>
      </c>
      <c r="G112" s="135">
        <f t="shared" si="301"/>
        <v>65.4</v>
      </c>
      <c r="H112" s="135">
        <f t="shared" si="301"/>
        <v>67</v>
      </c>
      <c r="I112" s="136">
        <f t="shared" si="301"/>
        <v>68.6</v>
      </c>
      <c r="J112" s="135">
        <f t="shared" si="301"/>
        <v>70.3</v>
      </c>
      <c r="K112" s="136">
        <f t="shared" ref="K112:U112" si="302">ROUND(AVERAGE($B112*(1+0.0333*K$2),$B112*K$2^0.1),1)</f>
        <v>71.9</v>
      </c>
      <c r="L112" s="135">
        <f t="shared" si="302"/>
        <v>73.2</v>
      </c>
      <c r="M112" s="136">
        <f t="shared" si="302"/>
        <v>74.4</v>
      </c>
      <c r="N112" s="135">
        <f t="shared" si="302"/>
        <v>75.6</v>
      </c>
      <c r="O112" s="135">
        <f t="shared" si="302"/>
        <v>76.8</v>
      </c>
      <c r="P112" s="136">
        <f t="shared" si="302"/>
        <v>78</v>
      </c>
      <c r="Q112" s="135">
        <f t="shared" si="302"/>
        <v>79.2</v>
      </c>
      <c r="R112" s="135">
        <f t="shared" si="302"/>
        <v>80.3</v>
      </c>
      <c r="S112" s="136">
        <f t="shared" si="302"/>
        <v>81.4</v>
      </c>
      <c r="T112" s="135">
        <f t="shared" si="302"/>
        <v>82.6</v>
      </c>
      <c r="U112" s="135">
        <f t="shared" si="302"/>
        <v>83.7</v>
      </c>
      <c r="V112" s="2"/>
      <c r="W112" s="2"/>
      <c r="X112" s="2"/>
      <c r="Y112" s="2"/>
      <c r="Z112" s="2"/>
      <c r="AA112" s="2"/>
      <c r="AB112" s="2"/>
      <c r="AC112" s="2"/>
      <c r="AD112" s="2"/>
      <c r="AE112" s="2"/>
      <c r="AF112" s="2"/>
      <c r="AG112" s="2"/>
      <c r="AH112" s="2"/>
      <c r="AI112" s="2"/>
      <c r="AJ112" s="2"/>
      <c r="AK112" s="2"/>
      <c r="AL112" s="2"/>
      <c r="AM112" s="2"/>
      <c r="AN112" s="2"/>
      <c r="AO112" s="2"/>
      <c r="AP112" s="2"/>
    </row>
    <row r="113" ht="12.75" customHeight="1">
      <c r="A113" s="2"/>
      <c r="B113" s="140">
        <v>56.0</v>
      </c>
      <c r="C113" s="135">
        <f t="shared" ref="C113:J113" si="303">ROUND(AVERAGE($B113/(1.0278-0.0278*C$2),$B113*C$2^0.1),1)</f>
        <v>58.8</v>
      </c>
      <c r="D113" s="135">
        <f t="shared" si="303"/>
        <v>60.9</v>
      </c>
      <c r="E113" s="135">
        <f t="shared" si="303"/>
        <v>62.7</v>
      </c>
      <c r="F113" s="136">
        <f t="shared" si="303"/>
        <v>64.4</v>
      </c>
      <c r="G113" s="135">
        <f t="shared" si="303"/>
        <v>66</v>
      </c>
      <c r="H113" s="135">
        <f t="shared" si="303"/>
        <v>67.6</v>
      </c>
      <c r="I113" s="136">
        <f t="shared" si="303"/>
        <v>69.2</v>
      </c>
      <c r="J113" s="135">
        <f t="shared" si="303"/>
        <v>70.9</v>
      </c>
      <c r="K113" s="136">
        <f t="shared" ref="K113:U113" si="304">ROUND(AVERAGE($B113*(1+0.0333*K$2),$B113*K$2^0.1),1)</f>
        <v>72.6</v>
      </c>
      <c r="L113" s="135">
        <f t="shared" si="304"/>
        <v>73.8</v>
      </c>
      <c r="M113" s="136">
        <f t="shared" si="304"/>
        <v>75.1</v>
      </c>
      <c r="N113" s="135">
        <f t="shared" si="304"/>
        <v>76.3</v>
      </c>
      <c r="O113" s="135">
        <f t="shared" si="304"/>
        <v>77.5</v>
      </c>
      <c r="P113" s="136">
        <f t="shared" si="304"/>
        <v>78.7</v>
      </c>
      <c r="Q113" s="135">
        <f t="shared" si="304"/>
        <v>79.9</v>
      </c>
      <c r="R113" s="135">
        <f t="shared" si="304"/>
        <v>81</v>
      </c>
      <c r="S113" s="136">
        <f t="shared" si="304"/>
        <v>82.2</v>
      </c>
      <c r="T113" s="135">
        <f t="shared" si="304"/>
        <v>83.3</v>
      </c>
      <c r="U113" s="135">
        <f t="shared" si="304"/>
        <v>84.4</v>
      </c>
      <c r="V113" s="2"/>
      <c r="W113" s="2"/>
      <c r="X113" s="2"/>
      <c r="Y113" s="2"/>
      <c r="Z113" s="2"/>
      <c r="AA113" s="2"/>
      <c r="AB113" s="2"/>
      <c r="AC113" s="2"/>
      <c r="AD113" s="2"/>
      <c r="AE113" s="2"/>
      <c r="AF113" s="2"/>
      <c r="AG113" s="2"/>
      <c r="AH113" s="2"/>
      <c r="AI113" s="2"/>
      <c r="AJ113" s="2"/>
      <c r="AK113" s="2"/>
      <c r="AL113" s="2"/>
      <c r="AM113" s="2"/>
      <c r="AN113" s="2"/>
      <c r="AO113" s="2"/>
      <c r="AP113" s="2"/>
    </row>
    <row r="114" ht="12.75" customHeight="1">
      <c r="A114" s="2"/>
      <c r="B114" s="140">
        <v>56.5</v>
      </c>
      <c r="C114" s="135">
        <f t="shared" ref="C114:J114" si="305">ROUND(AVERAGE($B114/(1.0278-0.0278*C$2),$B114*C$2^0.1),1)</f>
        <v>59.3</v>
      </c>
      <c r="D114" s="135">
        <f t="shared" si="305"/>
        <v>61.4</v>
      </c>
      <c r="E114" s="135">
        <f t="shared" si="305"/>
        <v>63.3</v>
      </c>
      <c r="F114" s="136">
        <f t="shared" si="305"/>
        <v>65</v>
      </c>
      <c r="G114" s="135">
        <f t="shared" si="305"/>
        <v>66.6</v>
      </c>
      <c r="H114" s="135">
        <f t="shared" si="305"/>
        <v>68.2</v>
      </c>
      <c r="I114" s="136">
        <f t="shared" si="305"/>
        <v>69.9</v>
      </c>
      <c r="J114" s="135">
        <f t="shared" si="305"/>
        <v>71.5</v>
      </c>
      <c r="K114" s="136">
        <f t="shared" ref="K114:U114" si="306">ROUND(AVERAGE($B114*(1+0.0333*K$2),$B114*K$2^0.1),1)</f>
        <v>73.2</v>
      </c>
      <c r="L114" s="135">
        <f t="shared" si="306"/>
        <v>74.5</v>
      </c>
      <c r="M114" s="136">
        <f t="shared" si="306"/>
        <v>75.8</v>
      </c>
      <c r="N114" s="135">
        <f t="shared" si="306"/>
        <v>77</v>
      </c>
      <c r="O114" s="135">
        <f t="shared" si="306"/>
        <v>78.2</v>
      </c>
      <c r="P114" s="136">
        <f t="shared" si="306"/>
        <v>79.4</v>
      </c>
      <c r="Q114" s="135">
        <f t="shared" si="306"/>
        <v>80.6</v>
      </c>
      <c r="R114" s="135">
        <f t="shared" si="306"/>
        <v>81.7</v>
      </c>
      <c r="S114" s="136">
        <f t="shared" si="306"/>
        <v>82.9</v>
      </c>
      <c r="T114" s="135">
        <f t="shared" si="306"/>
        <v>84</v>
      </c>
      <c r="U114" s="135">
        <f t="shared" si="306"/>
        <v>85.2</v>
      </c>
      <c r="V114" s="2"/>
      <c r="W114" s="2"/>
      <c r="X114" s="2"/>
      <c r="Y114" s="2"/>
      <c r="Z114" s="2"/>
      <c r="AA114" s="2"/>
      <c r="AB114" s="2"/>
      <c r="AC114" s="2"/>
      <c r="AD114" s="2"/>
      <c r="AE114" s="2"/>
      <c r="AF114" s="2"/>
      <c r="AG114" s="2"/>
      <c r="AH114" s="2"/>
      <c r="AI114" s="2"/>
      <c r="AJ114" s="2"/>
      <c r="AK114" s="2"/>
      <c r="AL114" s="2"/>
      <c r="AM114" s="2"/>
      <c r="AN114" s="2"/>
      <c r="AO114" s="2"/>
      <c r="AP114" s="2"/>
    </row>
    <row r="115" ht="12.75" customHeight="1">
      <c r="A115" s="2"/>
      <c r="B115" s="140">
        <v>57.0</v>
      </c>
      <c r="C115" s="135">
        <f t="shared" ref="C115:J115" si="307">ROUND(AVERAGE($B115/(1.0278-0.0278*C$2),$B115*C$2^0.1),1)</f>
        <v>59.9</v>
      </c>
      <c r="D115" s="135">
        <f t="shared" si="307"/>
        <v>62</v>
      </c>
      <c r="E115" s="135">
        <f t="shared" si="307"/>
        <v>63.8</v>
      </c>
      <c r="F115" s="136">
        <f t="shared" si="307"/>
        <v>65.5</v>
      </c>
      <c r="G115" s="135">
        <f t="shared" si="307"/>
        <v>67.2</v>
      </c>
      <c r="H115" s="135">
        <f t="shared" si="307"/>
        <v>68.8</v>
      </c>
      <c r="I115" s="136">
        <f t="shared" si="307"/>
        <v>70.5</v>
      </c>
      <c r="J115" s="135">
        <f t="shared" si="307"/>
        <v>72.2</v>
      </c>
      <c r="K115" s="136">
        <f t="shared" ref="K115:U115" si="308">ROUND(AVERAGE($B115*(1+0.0333*K$2),$B115*K$2^0.1),1)</f>
        <v>73.9</v>
      </c>
      <c r="L115" s="135">
        <f t="shared" si="308"/>
        <v>75.2</v>
      </c>
      <c r="M115" s="136">
        <f t="shared" si="308"/>
        <v>76.4</v>
      </c>
      <c r="N115" s="135">
        <f t="shared" si="308"/>
        <v>77.7</v>
      </c>
      <c r="O115" s="135">
        <f t="shared" si="308"/>
        <v>78.9</v>
      </c>
      <c r="P115" s="136">
        <f t="shared" si="308"/>
        <v>80.1</v>
      </c>
      <c r="Q115" s="135">
        <f t="shared" si="308"/>
        <v>81.3</v>
      </c>
      <c r="R115" s="135">
        <f t="shared" si="308"/>
        <v>82.5</v>
      </c>
      <c r="S115" s="136">
        <f t="shared" si="308"/>
        <v>83.6</v>
      </c>
      <c r="T115" s="135">
        <f t="shared" si="308"/>
        <v>84.8</v>
      </c>
      <c r="U115" s="135">
        <f t="shared" si="308"/>
        <v>85.9</v>
      </c>
      <c r="V115" s="2"/>
      <c r="W115" s="2"/>
      <c r="X115" s="2"/>
      <c r="Y115" s="2"/>
      <c r="Z115" s="2"/>
      <c r="AA115" s="2"/>
      <c r="AB115" s="2"/>
      <c r="AC115" s="2"/>
      <c r="AD115" s="2"/>
      <c r="AE115" s="2"/>
      <c r="AF115" s="2"/>
      <c r="AG115" s="2"/>
      <c r="AH115" s="2"/>
      <c r="AI115" s="2"/>
      <c r="AJ115" s="2"/>
      <c r="AK115" s="2"/>
      <c r="AL115" s="2"/>
      <c r="AM115" s="2"/>
      <c r="AN115" s="2"/>
      <c r="AO115" s="2"/>
      <c r="AP115" s="2"/>
    </row>
    <row r="116" ht="12.75" customHeight="1">
      <c r="A116" s="2"/>
      <c r="B116" s="140">
        <v>57.5</v>
      </c>
      <c r="C116" s="135">
        <f t="shared" ref="C116:J116" si="309">ROUND(AVERAGE($B116/(1.0278-0.0278*C$2),$B116*C$2^0.1),1)</f>
        <v>60.4</v>
      </c>
      <c r="D116" s="135">
        <f t="shared" si="309"/>
        <v>62.5</v>
      </c>
      <c r="E116" s="135">
        <f t="shared" si="309"/>
        <v>64.4</v>
      </c>
      <c r="F116" s="136">
        <f t="shared" si="309"/>
        <v>66.1</v>
      </c>
      <c r="G116" s="135">
        <f t="shared" si="309"/>
        <v>67.8</v>
      </c>
      <c r="H116" s="135">
        <f t="shared" si="309"/>
        <v>69.4</v>
      </c>
      <c r="I116" s="136">
        <f t="shared" si="309"/>
        <v>71.1</v>
      </c>
      <c r="J116" s="135">
        <f t="shared" si="309"/>
        <v>72.8</v>
      </c>
      <c r="K116" s="136">
        <f t="shared" ref="K116:U116" si="310">ROUND(AVERAGE($B116*(1+0.0333*K$2),$B116*K$2^0.1),1)</f>
        <v>74.5</v>
      </c>
      <c r="L116" s="135">
        <f t="shared" si="310"/>
        <v>75.8</v>
      </c>
      <c r="M116" s="136">
        <f t="shared" si="310"/>
        <v>77.1</v>
      </c>
      <c r="N116" s="135">
        <f t="shared" si="310"/>
        <v>78.4</v>
      </c>
      <c r="O116" s="135">
        <f t="shared" si="310"/>
        <v>79.6</v>
      </c>
      <c r="P116" s="136">
        <f t="shared" si="310"/>
        <v>80.8</v>
      </c>
      <c r="Q116" s="135">
        <f t="shared" si="310"/>
        <v>82</v>
      </c>
      <c r="R116" s="135">
        <f t="shared" si="310"/>
        <v>83.2</v>
      </c>
      <c r="S116" s="136">
        <f t="shared" si="310"/>
        <v>84.4</v>
      </c>
      <c r="T116" s="135">
        <f t="shared" si="310"/>
        <v>85.5</v>
      </c>
      <c r="U116" s="135">
        <f t="shared" si="310"/>
        <v>86.7</v>
      </c>
      <c r="V116" s="2"/>
      <c r="W116" s="2"/>
      <c r="X116" s="2"/>
      <c r="Y116" s="2"/>
      <c r="Z116" s="2"/>
      <c r="AA116" s="2"/>
      <c r="AB116" s="2"/>
      <c r="AC116" s="2"/>
      <c r="AD116" s="2"/>
      <c r="AE116" s="2"/>
      <c r="AF116" s="2"/>
      <c r="AG116" s="2"/>
      <c r="AH116" s="2"/>
      <c r="AI116" s="2"/>
      <c r="AJ116" s="2"/>
      <c r="AK116" s="2"/>
      <c r="AL116" s="2"/>
      <c r="AM116" s="2"/>
      <c r="AN116" s="2"/>
      <c r="AO116" s="2"/>
      <c r="AP116" s="2"/>
    </row>
    <row r="117" ht="12.75" customHeight="1">
      <c r="A117" s="2"/>
      <c r="B117" s="140">
        <v>58.0</v>
      </c>
      <c r="C117" s="135">
        <f t="shared" ref="C117:J117" si="311">ROUND(AVERAGE($B117/(1.0278-0.0278*C$2),$B117*C$2^0.1),1)</f>
        <v>60.9</v>
      </c>
      <c r="D117" s="135">
        <f t="shared" si="311"/>
        <v>63.1</v>
      </c>
      <c r="E117" s="135">
        <f t="shared" si="311"/>
        <v>65</v>
      </c>
      <c r="F117" s="136">
        <f t="shared" si="311"/>
        <v>66.7</v>
      </c>
      <c r="G117" s="135">
        <f t="shared" si="311"/>
        <v>68.4</v>
      </c>
      <c r="H117" s="135">
        <f t="shared" si="311"/>
        <v>70</v>
      </c>
      <c r="I117" s="136">
        <f t="shared" si="311"/>
        <v>71.7</v>
      </c>
      <c r="J117" s="135">
        <f t="shared" si="311"/>
        <v>73.4</v>
      </c>
      <c r="K117" s="136">
        <f t="shared" ref="K117:U117" si="312">ROUND(AVERAGE($B117*(1+0.0333*K$2),$B117*K$2^0.1),1)</f>
        <v>75.2</v>
      </c>
      <c r="L117" s="135">
        <f t="shared" si="312"/>
        <v>76.5</v>
      </c>
      <c r="M117" s="136">
        <f t="shared" si="312"/>
        <v>77.8</v>
      </c>
      <c r="N117" s="135">
        <f t="shared" si="312"/>
        <v>79</v>
      </c>
      <c r="O117" s="135">
        <f t="shared" si="312"/>
        <v>80.3</v>
      </c>
      <c r="P117" s="136">
        <f t="shared" si="312"/>
        <v>81.5</v>
      </c>
      <c r="Q117" s="135">
        <f t="shared" si="312"/>
        <v>82.7</v>
      </c>
      <c r="R117" s="135">
        <f t="shared" si="312"/>
        <v>83.9</v>
      </c>
      <c r="S117" s="136">
        <f t="shared" si="312"/>
        <v>85.1</v>
      </c>
      <c r="T117" s="135">
        <f t="shared" si="312"/>
        <v>86.3</v>
      </c>
      <c r="U117" s="135">
        <f t="shared" si="312"/>
        <v>87.4</v>
      </c>
      <c r="V117" s="2"/>
      <c r="W117" s="2"/>
      <c r="X117" s="2"/>
      <c r="Y117" s="2"/>
      <c r="Z117" s="2"/>
      <c r="AA117" s="2"/>
      <c r="AB117" s="2"/>
      <c r="AC117" s="2"/>
      <c r="AD117" s="2"/>
      <c r="AE117" s="2"/>
      <c r="AF117" s="2"/>
      <c r="AG117" s="2"/>
      <c r="AH117" s="2"/>
      <c r="AI117" s="2"/>
      <c r="AJ117" s="2"/>
      <c r="AK117" s="2"/>
      <c r="AL117" s="2"/>
      <c r="AM117" s="2"/>
      <c r="AN117" s="2"/>
      <c r="AO117" s="2"/>
      <c r="AP117" s="2"/>
    </row>
    <row r="118" ht="12.75" customHeight="1">
      <c r="A118" s="2"/>
      <c r="B118" s="140">
        <v>58.5</v>
      </c>
      <c r="C118" s="135">
        <f t="shared" ref="C118:J118" si="313">ROUND(AVERAGE($B118/(1.0278-0.0278*C$2),$B118*C$2^0.1),1)</f>
        <v>61.4</v>
      </c>
      <c r="D118" s="135">
        <f t="shared" si="313"/>
        <v>63.6</v>
      </c>
      <c r="E118" s="135">
        <f t="shared" si="313"/>
        <v>65.5</v>
      </c>
      <c r="F118" s="136">
        <f t="shared" si="313"/>
        <v>67.3</v>
      </c>
      <c r="G118" s="135">
        <f t="shared" si="313"/>
        <v>69</v>
      </c>
      <c r="H118" s="135">
        <f t="shared" si="313"/>
        <v>70.6</v>
      </c>
      <c r="I118" s="136">
        <f t="shared" si="313"/>
        <v>72.3</v>
      </c>
      <c r="J118" s="135">
        <f t="shared" si="313"/>
        <v>74.1</v>
      </c>
      <c r="K118" s="136">
        <f t="shared" ref="K118:U118" si="314">ROUND(AVERAGE($B118*(1+0.0333*K$2),$B118*K$2^0.1),1)</f>
        <v>75.8</v>
      </c>
      <c r="L118" s="135">
        <f t="shared" si="314"/>
        <v>77.1</v>
      </c>
      <c r="M118" s="136">
        <f t="shared" si="314"/>
        <v>78.4</v>
      </c>
      <c r="N118" s="135">
        <f t="shared" si="314"/>
        <v>79.7</v>
      </c>
      <c r="O118" s="135">
        <f t="shared" si="314"/>
        <v>81</v>
      </c>
      <c r="P118" s="136">
        <f t="shared" si="314"/>
        <v>82.2</v>
      </c>
      <c r="Q118" s="135">
        <f t="shared" si="314"/>
        <v>83.4</v>
      </c>
      <c r="R118" s="135">
        <f t="shared" si="314"/>
        <v>84.6</v>
      </c>
      <c r="S118" s="136">
        <f t="shared" si="314"/>
        <v>85.8</v>
      </c>
      <c r="T118" s="135">
        <f t="shared" si="314"/>
        <v>87</v>
      </c>
      <c r="U118" s="135">
        <f t="shared" si="314"/>
        <v>88.2</v>
      </c>
      <c r="V118" s="2"/>
      <c r="W118" s="2"/>
      <c r="X118" s="2"/>
      <c r="Y118" s="2"/>
      <c r="Z118" s="2"/>
      <c r="AA118" s="2"/>
      <c r="AB118" s="2"/>
      <c r="AC118" s="2"/>
      <c r="AD118" s="2"/>
      <c r="AE118" s="2"/>
      <c r="AF118" s="2"/>
      <c r="AG118" s="2"/>
      <c r="AH118" s="2"/>
      <c r="AI118" s="2"/>
      <c r="AJ118" s="2"/>
      <c r="AK118" s="2"/>
      <c r="AL118" s="2"/>
      <c r="AM118" s="2"/>
      <c r="AN118" s="2"/>
      <c r="AO118" s="2"/>
      <c r="AP118" s="2"/>
    </row>
    <row r="119" ht="12.75" customHeight="1">
      <c r="A119" s="2"/>
      <c r="B119" s="140">
        <v>59.0</v>
      </c>
      <c r="C119" s="135">
        <f t="shared" ref="C119:J119" si="315">ROUND(AVERAGE($B119/(1.0278-0.0278*C$2),$B119*C$2^0.1),1)</f>
        <v>62</v>
      </c>
      <c r="D119" s="135">
        <f t="shared" si="315"/>
        <v>64.2</v>
      </c>
      <c r="E119" s="135">
        <f t="shared" si="315"/>
        <v>66.1</v>
      </c>
      <c r="F119" s="136">
        <f t="shared" si="315"/>
        <v>67.8</v>
      </c>
      <c r="G119" s="135">
        <f t="shared" si="315"/>
        <v>69.6</v>
      </c>
      <c r="H119" s="135">
        <f t="shared" si="315"/>
        <v>71.2</v>
      </c>
      <c r="I119" s="136">
        <f t="shared" si="315"/>
        <v>72.9</v>
      </c>
      <c r="J119" s="135">
        <f t="shared" si="315"/>
        <v>74.7</v>
      </c>
      <c r="K119" s="136">
        <f t="shared" ref="K119:U119" si="316">ROUND(AVERAGE($B119*(1+0.0333*K$2),$B119*K$2^0.1),1)</f>
        <v>76.5</v>
      </c>
      <c r="L119" s="135">
        <f t="shared" si="316"/>
        <v>77.8</v>
      </c>
      <c r="M119" s="136">
        <f t="shared" si="316"/>
        <v>79.1</v>
      </c>
      <c r="N119" s="135">
        <f t="shared" si="316"/>
        <v>80.4</v>
      </c>
      <c r="O119" s="135">
        <f t="shared" si="316"/>
        <v>81.7</v>
      </c>
      <c r="P119" s="136">
        <f t="shared" si="316"/>
        <v>82.9</v>
      </c>
      <c r="Q119" s="135">
        <f t="shared" si="316"/>
        <v>84.1</v>
      </c>
      <c r="R119" s="135">
        <f t="shared" si="316"/>
        <v>85.4</v>
      </c>
      <c r="S119" s="136">
        <f t="shared" si="316"/>
        <v>86.6</v>
      </c>
      <c r="T119" s="135">
        <f t="shared" si="316"/>
        <v>87.8</v>
      </c>
      <c r="U119" s="135">
        <f t="shared" si="316"/>
        <v>89</v>
      </c>
      <c r="V119" s="2"/>
      <c r="W119" s="2"/>
      <c r="X119" s="2"/>
      <c r="Y119" s="2"/>
      <c r="Z119" s="2"/>
      <c r="AA119" s="2"/>
      <c r="AB119" s="2"/>
      <c r="AC119" s="2"/>
      <c r="AD119" s="2"/>
      <c r="AE119" s="2"/>
      <c r="AF119" s="2"/>
      <c r="AG119" s="2"/>
      <c r="AH119" s="2"/>
      <c r="AI119" s="2"/>
      <c r="AJ119" s="2"/>
      <c r="AK119" s="2"/>
      <c r="AL119" s="2"/>
      <c r="AM119" s="2"/>
      <c r="AN119" s="2"/>
      <c r="AO119" s="2"/>
      <c r="AP119" s="2"/>
    </row>
    <row r="120" ht="12.75" customHeight="1">
      <c r="A120" s="2"/>
      <c r="B120" s="140">
        <v>59.5</v>
      </c>
      <c r="C120" s="135">
        <f t="shared" ref="C120:J120" si="317">ROUND(AVERAGE($B120/(1.0278-0.0278*C$2),$B120*C$2^0.1),1)</f>
        <v>62.5</v>
      </c>
      <c r="D120" s="135">
        <f t="shared" si="317"/>
        <v>64.7</v>
      </c>
      <c r="E120" s="135">
        <f t="shared" si="317"/>
        <v>66.6</v>
      </c>
      <c r="F120" s="136">
        <f t="shared" si="317"/>
        <v>68.4</v>
      </c>
      <c r="G120" s="135">
        <f t="shared" si="317"/>
        <v>70.1</v>
      </c>
      <c r="H120" s="135">
        <f t="shared" si="317"/>
        <v>71.8</v>
      </c>
      <c r="I120" s="136">
        <f t="shared" si="317"/>
        <v>73.6</v>
      </c>
      <c r="J120" s="135">
        <f t="shared" si="317"/>
        <v>75.3</v>
      </c>
      <c r="K120" s="136">
        <f t="shared" ref="K120:U120" si="318">ROUND(AVERAGE($B120*(1+0.0333*K$2),$B120*K$2^0.1),1)</f>
        <v>77.1</v>
      </c>
      <c r="L120" s="135">
        <f t="shared" si="318"/>
        <v>78.5</v>
      </c>
      <c r="M120" s="136">
        <f t="shared" si="318"/>
        <v>79.8</v>
      </c>
      <c r="N120" s="135">
        <f t="shared" si="318"/>
        <v>81.1</v>
      </c>
      <c r="O120" s="135">
        <f t="shared" si="318"/>
        <v>82.4</v>
      </c>
      <c r="P120" s="136">
        <f t="shared" si="318"/>
        <v>83.6</v>
      </c>
      <c r="Q120" s="135">
        <f t="shared" si="318"/>
        <v>84.9</v>
      </c>
      <c r="R120" s="135">
        <f t="shared" si="318"/>
        <v>86.1</v>
      </c>
      <c r="S120" s="136">
        <f t="shared" si="318"/>
        <v>87.3</v>
      </c>
      <c r="T120" s="135">
        <f t="shared" si="318"/>
        <v>88.5</v>
      </c>
      <c r="U120" s="135">
        <f t="shared" si="318"/>
        <v>89.7</v>
      </c>
      <c r="V120" s="2"/>
      <c r="W120" s="2"/>
      <c r="X120" s="2"/>
      <c r="Y120" s="2"/>
      <c r="Z120" s="2"/>
      <c r="AA120" s="2"/>
      <c r="AB120" s="2"/>
      <c r="AC120" s="2"/>
      <c r="AD120" s="2"/>
      <c r="AE120" s="2"/>
      <c r="AF120" s="2"/>
      <c r="AG120" s="2"/>
      <c r="AH120" s="2"/>
      <c r="AI120" s="2"/>
      <c r="AJ120" s="2"/>
      <c r="AK120" s="2"/>
      <c r="AL120" s="2"/>
      <c r="AM120" s="2"/>
      <c r="AN120" s="2"/>
      <c r="AO120" s="2"/>
      <c r="AP120" s="2"/>
    </row>
    <row r="121" ht="12.75" customHeight="1">
      <c r="A121" s="2"/>
      <c r="B121" s="140">
        <v>60.0</v>
      </c>
      <c r="C121" s="135">
        <f t="shared" ref="C121:J121" si="319">ROUND(AVERAGE($B121/(1.0278-0.0278*C$2),$B121*C$2^0.1),1)</f>
        <v>63</v>
      </c>
      <c r="D121" s="135">
        <f t="shared" si="319"/>
        <v>65.2</v>
      </c>
      <c r="E121" s="135">
        <f t="shared" si="319"/>
        <v>67.2</v>
      </c>
      <c r="F121" s="136">
        <f t="shared" si="319"/>
        <v>69</v>
      </c>
      <c r="G121" s="135">
        <f t="shared" si="319"/>
        <v>70.7</v>
      </c>
      <c r="H121" s="135">
        <f t="shared" si="319"/>
        <v>72.5</v>
      </c>
      <c r="I121" s="136">
        <f t="shared" si="319"/>
        <v>74.2</v>
      </c>
      <c r="J121" s="135">
        <f t="shared" si="319"/>
        <v>76</v>
      </c>
      <c r="K121" s="136">
        <f t="shared" ref="K121:U121" si="320">ROUND(AVERAGE($B121*(1+0.0333*K$2),$B121*K$2^0.1),1)</f>
        <v>77.8</v>
      </c>
      <c r="L121" s="135">
        <f t="shared" si="320"/>
        <v>79.1</v>
      </c>
      <c r="M121" s="136">
        <f t="shared" si="320"/>
        <v>80.5</v>
      </c>
      <c r="N121" s="135">
        <f t="shared" si="320"/>
        <v>81.8</v>
      </c>
      <c r="O121" s="135">
        <f t="shared" si="320"/>
        <v>83</v>
      </c>
      <c r="P121" s="136">
        <f t="shared" si="320"/>
        <v>84.3</v>
      </c>
      <c r="Q121" s="135">
        <f t="shared" si="320"/>
        <v>85.6</v>
      </c>
      <c r="R121" s="135">
        <f t="shared" si="320"/>
        <v>86.8</v>
      </c>
      <c r="S121" s="136">
        <f t="shared" si="320"/>
        <v>88</v>
      </c>
      <c r="T121" s="135">
        <f t="shared" si="320"/>
        <v>89.3</v>
      </c>
      <c r="U121" s="135">
        <f t="shared" si="320"/>
        <v>90.5</v>
      </c>
      <c r="V121" s="2"/>
      <c r="W121" s="2"/>
      <c r="X121" s="2"/>
      <c r="Y121" s="2"/>
      <c r="Z121" s="2"/>
      <c r="AA121" s="2"/>
      <c r="AB121" s="2"/>
      <c r="AC121" s="2"/>
      <c r="AD121" s="2"/>
      <c r="AE121" s="2"/>
      <c r="AF121" s="2"/>
      <c r="AG121" s="2"/>
      <c r="AH121" s="2"/>
      <c r="AI121" s="2"/>
      <c r="AJ121" s="2"/>
      <c r="AK121" s="2"/>
      <c r="AL121" s="2"/>
      <c r="AM121" s="2"/>
      <c r="AN121" s="2"/>
      <c r="AO121" s="2"/>
      <c r="AP121" s="2"/>
    </row>
    <row r="122" ht="12.75" customHeight="1">
      <c r="A122" s="2"/>
      <c r="B122" s="140">
        <v>60.5</v>
      </c>
      <c r="C122" s="135">
        <f t="shared" ref="C122:J122" si="321">ROUND(AVERAGE($B122/(1.0278-0.0278*C$2),$B122*C$2^0.1),1)</f>
        <v>63.5</v>
      </c>
      <c r="D122" s="135">
        <f t="shared" si="321"/>
        <v>65.8</v>
      </c>
      <c r="E122" s="135">
        <f t="shared" si="321"/>
        <v>67.8</v>
      </c>
      <c r="F122" s="136">
        <f t="shared" si="321"/>
        <v>69.6</v>
      </c>
      <c r="G122" s="135">
        <f t="shared" si="321"/>
        <v>71.3</v>
      </c>
      <c r="H122" s="135">
        <f t="shared" si="321"/>
        <v>73.1</v>
      </c>
      <c r="I122" s="136">
        <f t="shared" si="321"/>
        <v>74.8</v>
      </c>
      <c r="J122" s="135">
        <f t="shared" si="321"/>
        <v>76.6</v>
      </c>
      <c r="K122" s="136">
        <f t="shared" ref="K122:U122" si="322">ROUND(AVERAGE($B122*(1+0.0333*K$2),$B122*K$2^0.1),1)</f>
        <v>78.4</v>
      </c>
      <c r="L122" s="135">
        <f t="shared" si="322"/>
        <v>79.8</v>
      </c>
      <c r="M122" s="136">
        <f t="shared" si="322"/>
        <v>81.1</v>
      </c>
      <c r="N122" s="135">
        <f t="shared" si="322"/>
        <v>82.4</v>
      </c>
      <c r="O122" s="135">
        <f t="shared" si="322"/>
        <v>83.7</v>
      </c>
      <c r="P122" s="136">
        <f t="shared" si="322"/>
        <v>85</v>
      </c>
      <c r="Q122" s="135">
        <f t="shared" si="322"/>
        <v>86.3</v>
      </c>
      <c r="R122" s="135">
        <f t="shared" si="322"/>
        <v>87.5</v>
      </c>
      <c r="S122" s="136">
        <f t="shared" si="322"/>
        <v>88.8</v>
      </c>
      <c r="T122" s="135">
        <f t="shared" si="322"/>
        <v>90</v>
      </c>
      <c r="U122" s="135">
        <f t="shared" si="322"/>
        <v>91.2</v>
      </c>
      <c r="V122" s="2"/>
      <c r="W122" s="2"/>
      <c r="X122" s="2"/>
      <c r="Y122" s="2"/>
      <c r="Z122" s="2"/>
      <c r="AA122" s="2"/>
      <c r="AB122" s="2"/>
      <c r="AC122" s="2"/>
      <c r="AD122" s="2"/>
      <c r="AE122" s="2"/>
      <c r="AF122" s="2"/>
      <c r="AG122" s="2"/>
      <c r="AH122" s="2"/>
      <c r="AI122" s="2"/>
      <c r="AJ122" s="2"/>
      <c r="AK122" s="2"/>
      <c r="AL122" s="2"/>
      <c r="AM122" s="2"/>
      <c r="AN122" s="2"/>
      <c r="AO122" s="2"/>
      <c r="AP122" s="2"/>
    </row>
    <row r="123" ht="12.75" customHeight="1">
      <c r="A123" s="2"/>
      <c r="B123" s="140">
        <v>61.0</v>
      </c>
      <c r="C123" s="135">
        <f t="shared" ref="C123:J123" si="323">ROUND(AVERAGE($B123/(1.0278-0.0278*C$2),$B123*C$2^0.1),1)</f>
        <v>64.1</v>
      </c>
      <c r="D123" s="135">
        <f t="shared" si="323"/>
        <v>66.3</v>
      </c>
      <c r="E123" s="135">
        <f t="shared" si="323"/>
        <v>68.3</v>
      </c>
      <c r="F123" s="136">
        <f t="shared" si="323"/>
        <v>70.1</v>
      </c>
      <c r="G123" s="135">
        <f t="shared" si="323"/>
        <v>71.9</v>
      </c>
      <c r="H123" s="135">
        <f t="shared" si="323"/>
        <v>73.7</v>
      </c>
      <c r="I123" s="136">
        <f t="shared" si="323"/>
        <v>75.4</v>
      </c>
      <c r="J123" s="135">
        <f t="shared" si="323"/>
        <v>77.2</v>
      </c>
      <c r="K123" s="136">
        <f t="shared" ref="K123:U123" si="324">ROUND(AVERAGE($B123*(1+0.0333*K$2),$B123*K$2^0.1),1)</f>
        <v>79.1</v>
      </c>
      <c r="L123" s="135">
        <f t="shared" si="324"/>
        <v>80.4</v>
      </c>
      <c r="M123" s="136">
        <f t="shared" si="324"/>
        <v>81.8</v>
      </c>
      <c r="N123" s="135">
        <f t="shared" si="324"/>
        <v>83.1</v>
      </c>
      <c r="O123" s="135">
        <f t="shared" si="324"/>
        <v>84.4</v>
      </c>
      <c r="P123" s="136">
        <f t="shared" si="324"/>
        <v>85.7</v>
      </c>
      <c r="Q123" s="135">
        <f t="shared" si="324"/>
        <v>87</v>
      </c>
      <c r="R123" s="135">
        <f t="shared" si="324"/>
        <v>88.3</v>
      </c>
      <c r="S123" s="136">
        <f t="shared" si="324"/>
        <v>89.5</v>
      </c>
      <c r="T123" s="135">
        <f t="shared" si="324"/>
        <v>90.7</v>
      </c>
      <c r="U123" s="135">
        <f t="shared" si="324"/>
        <v>92</v>
      </c>
      <c r="V123" s="2"/>
      <c r="W123" s="2"/>
      <c r="X123" s="2"/>
      <c r="Y123" s="2"/>
      <c r="Z123" s="2"/>
      <c r="AA123" s="2"/>
      <c r="AB123" s="2"/>
      <c r="AC123" s="2"/>
      <c r="AD123" s="2"/>
      <c r="AE123" s="2"/>
      <c r="AF123" s="2"/>
      <c r="AG123" s="2"/>
      <c r="AH123" s="2"/>
      <c r="AI123" s="2"/>
      <c r="AJ123" s="2"/>
      <c r="AK123" s="2"/>
      <c r="AL123" s="2"/>
      <c r="AM123" s="2"/>
      <c r="AN123" s="2"/>
      <c r="AO123" s="2"/>
      <c r="AP123" s="2"/>
    </row>
    <row r="124" ht="12.75" customHeight="1">
      <c r="A124" s="2"/>
      <c r="B124" s="140">
        <v>61.5</v>
      </c>
      <c r="C124" s="135">
        <f t="shared" ref="C124:J124" si="325">ROUND(AVERAGE($B124/(1.0278-0.0278*C$2),$B124*C$2^0.1),1)</f>
        <v>64.6</v>
      </c>
      <c r="D124" s="135">
        <f t="shared" si="325"/>
        <v>66.9</v>
      </c>
      <c r="E124" s="135">
        <f t="shared" si="325"/>
        <v>68.9</v>
      </c>
      <c r="F124" s="136">
        <f t="shared" si="325"/>
        <v>70.7</v>
      </c>
      <c r="G124" s="135">
        <f t="shared" si="325"/>
        <v>72.5</v>
      </c>
      <c r="H124" s="135">
        <f t="shared" si="325"/>
        <v>74.3</v>
      </c>
      <c r="I124" s="136">
        <f t="shared" si="325"/>
        <v>76</v>
      </c>
      <c r="J124" s="135">
        <f t="shared" si="325"/>
        <v>77.9</v>
      </c>
      <c r="K124" s="136">
        <f t="shared" ref="K124:U124" si="326">ROUND(AVERAGE($B124*(1+0.0333*K$2),$B124*K$2^0.1),1)</f>
        <v>79.7</v>
      </c>
      <c r="L124" s="135">
        <f t="shared" si="326"/>
        <v>81.1</v>
      </c>
      <c r="M124" s="136">
        <f t="shared" si="326"/>
        <v>82.5</v>
      </c>
      <c r="N124" s="135">
        <f t="shared" si="326"/>
        <v>83.8</v>
      </c>
      <c r="O124" s="135">
        <f t="shared" si="326"/>
        <v>85.1</v>
      </c>
      <c r="P124" s="136">
        <f t="shared" si="326"/>
        <v>86.4</v>
      </c>
      <c r="Q124" s="135">
        <f t="shared" si="326"/>
        <v>87.7</v>
      </c>
      <c r="R124" s="135">
        <f t="shared" si="326"/>
        <v>89</v>
      </c>
      <c r="S124" s="136">
        <f t="shared" si="326"/>
        <v>90.2</v>
      </c>
      <c r="T124" s="135">
        <f t="shared" si="326"/>
        <v>91.5</v>
      </c>
      <c r="U124" s="135">
        <f t="shared" si="326"/>
        <v>92.7</v>
      </c>
      <c r="V124" s="2"/>
      <c r="W124" s="2"/>
      <c r="X124" s="2"/>
      <c r="Y124" s="2"/>
      <c r="Z124" s="2"/>
      <c r="AA124" s="2"/>
      <c r="AB124" s="2"/>
      <c r="AC124" s="2"/>
      <c r="AD124" s="2"/>
      <c r="AE124" s="2"/>
      <c r="AF124" s="2"/>
      <c r="AG124" s="2"/>
      <c r="AH124" s="2"/>
      <c r="AI124" s="2"/>
      <c r="AJ124" s="2"/>
      <c r="AK124" s="2"/>
      <c r="AL124" s="2"/>
      <c r="AM124" s="2"/>
      <c r="AN124" s="2"/>
      <c r="AO124" s="2"/>
      <c r="AP124" s="2"/>
    </row>
    <row r="125" ht="12.75" customHeight="1">
      <c r="A125" s="2"/>
      <c r="B125" s="140">
        <v>62.0</v>
      </c>
      <c r="C125" s="135">
        <f t="shared" ref="C125:J125" si="327">ROUND(AVERAGE($B125/(1.0278-0.0278*C$2),$B125*C$2^0.1),1)</f>
        <v>65.1</v>
      </c>
      <c r="D125" s="135">
        <f t="shared" si="327"/>
        <v>67.4</v>
      </c>
      <c r="E125" s="135">
        <f t="shared" si="327"/>
        <v>69.4</v>
      </c>
      <c r="F125" s="136">
        <f t="shared" si="327"/>
        <v>71.3</v>
      </c>
      <c r="G125" s="135">
        <f t="shared" si="327"/>
        <v>73.1</v>
      </c>
      <c r="H125" s="135">
        <f t="shared" si="327"/>
        <v>74.9</v>
      </c>
      <c r="I125" s="136">
        <f t="shared" si="327"/>
        <v>76.7</v>
      </c>
      <c r="J125" s="135">
        <f t="shared" si="327"/>
        <v>78.5</v>
      </c>
      <c r="K125" s="136">
        <f t="shared" ref="K125:U125" si="328">ROUND(AVERAGE($B125*(1+0.0333*K$2),$B125*K$2^0.1),1)</f>
        <v>80.3</v>
      </c>
      <c r="L125" s="135">
        <f t="shared" si="328"/>
        <v>81.8</v>
      </c>
      <c r="M125" s="136">
        <f t="shared" si="328"/>
        <v>83.1</v>
      </c>
      <c r="N125" s="135">
        <f t="shared" si="328"/>
        <v>84.5</v>
      </c>
      <c r="O125" s="135">
        <f t="shared" si="328"/>
        <v>85.8</v>
      </c>
      <c r="P125" s="136">
        <f t="shared" si="328"/>
        <v>87.1</v>
      </c>
      <c r="Q125" s="135">
        <f t="shared" si="328"/>
        <v>88.4</v>
      </c>
      <c r="R125" s="135">
        <f t="shared" si="328"/>
        <v>89.7</v>
      </c>
      <c r="S125" s="136">
        <f t="shared" si="328"/>
        <v>91</v>
      </c>
      <c r="T125" s="135">
        <f t="shared" si="328"/>
        <v>92.2</v>
      </c>
      <c r="U125" s="135">
        <f t="shared" si="328"/>
        <v>93.5</v>
      </c>
      <c r="V125" s="2"/>
      <c r="W125" s="2"/>
      <c r="X125" s="2"/>
      <c r="Y125" s="2"/>
      <c r="Z125" s="2"/>
      <c r="AA125" s="2"/>
      <c r="AB125" s="2"/>
      <c r="AC125" s="2"/>
      <c r="AD125" s="2"/>
      <c r="AE125" s="2"/>
      <c r="AF125" s="2"/>
      <c r="AG125" s="2"/>
      <c r="AH125" s="2"/>
      <c r="AI125" s="2"/>
      <c r="AJ125" s="2"/>
      <c r="AK125" s="2"/>
      <c r="AL125" s="2"/>
      <c r="AM125" s="2"/>
      <c r="AN125" s="2"/>
      <c r="AO125" s="2"/>
      <c r="AP125" s="2"/>
    </row>
    <row r="126" ht="12.75" customHeight="1">
      <c r="A126" s="2"/>
      <c r="B126" s="140">
        <v>62.5</v>
      </c>
      <c r="C126" s="135">
        <f t="shared" ref="C126:J126" si="329">ROUND(AVERAGE($B126/(1.0278-0.0278*C$2),$B126*C$2^0.1),1)</f>
        <v>65.6</v>
      </c>
      <c r="D126" s="135">
        <f t="shared" si="329"/>
        <v>68</v>
      </c>
      <c r="E126" s="135">
        <f t="shared" si="329"/>
        <v>70</v>
      </c>
      <c r="F126" s="136">
        <f t="shared" si="329"/>
        <v>71.9</v>
      </c>
      <c r="G126" s="135">
        <f t="shared" si="329"/>
        <v>73.7</v>
      </c>
      <c r="H126" s="135">
        <f t="shared" si="329"/>
        <v>75.5</v>
      </c>
      <c r="I126" s="136">
        <f t="shared" si="329"/>
        <v>77.3</v>
      </c>
      <c r="J126" s="135">
        <f t="shared" si="329"/>
        <v>79.1</v>
      </c>
      <c r="K126" s="136">
        <f t="shared" ref="K126:U126" si="330">ROUND(AVERAGE($B126*(1+0.0333*K$2),$B126*K$2^0.1),1)</f>
        <v>81</v>
      </c>
      <c r="L126" s="135">
        <f t="shared" si="330"/>
        <v>82.4</v>
      </c>
      <c r="M126" s="136">
        <f t="shared" si="330"/>
        <v>83.8</v>
      </c>
      <c r="N126" s="135">
        <f t="shared" si="330"/>
        <v>85.2</v>
      </c>
      <c r="O126" s="135">
        <f t="shared" si="330"/>
        <v>86.5</v>
      </c>
      <c r="P126" s="136">
        <f t="shared" si="330"/>
        <v>87.8</v>
      </c>
      <c r="Q126" s="135">
        <f t="shared" si="330"/>
        <v>89.1</v>
      </c>
      <c r="R126" s="135">
        <f t="shared" si="330"/>
        <v>90.4</v>
      </c>
      <c r="S126" s="136">
        <f t="shared" si="330"/>
        <v>91.7</v>
      </c>
      <c r="T126" s="135">
        <f t="shared" si="330"/>
        <v>93</v>
      </c>
      <c r="U126" s="135">
        <f t="shared" si="330"/>
        <v>94.2</v>
      </c>
      <c r="V126" s="2"/>
      <c r="W126" s="2"/>
      <c r="X126" s="2"/>
      <c r="Y126" s="2"/>
      <c r="Z126" s="2"/>
      <c r="AA126" s="2"/>
      <c r="AB126" s="2"/>
      <c r="AC126" s="2"/>
      <c r="AD126" s="2"/>
      <c r="AE126" s="2"/>
      <c r="AF126" s="2"/>
      <c r="AG126" s="2"/>
      <c r="AH126" s="2"/>
      <c r="AI126" s="2"/>
      <c r="AJ126" s="2"/>
      <c r="AK126" s="2"/>
      <c r="AL126" s="2"/>
      <c r="AM126" s="2"/>
      <c r="AN126" s="2"/>
      <c r="AO126" s="2"/>
      <c r="AP126" s="2"/>
    </row>
    <row r="127" ht="12.75" customHeight="1">
      <c r="A127" s="2"/>
      <c r="B127" s="140">
        <v>63.0</v>
      </c>
      <c r="C127" s="135">
        <f t="shared" ref="C127:J127" si="331">ROUND(AVERAGE($B127/(1.0278-0.0278*C$2),$B127*C$2^0.1),1)</f>
        <v>66.2</v>
      </c>
      <c r="D127" s="135">
        <f t="shared" si="331"/>
        <v>68.5</v>
      </c>
      <c r="E127" s="135">
        <f t="shared" si="331"/>
        <v>70.6</v>
      </c>
      <c r="F127" s="136">
        <f t="shared" si="331"/>
        <v>72.4</v>
      </c>
      <c r="G127" s="135">
        <f t="shared" si="331"/>
        <v>74.3</v>
      </c>
      <c r="H127" s="135">
        <f t="shared" si="331"/>
        <v>76.1</v>
      </c>
      <c r="I127" s="136">
        <f t="shared" si="331"/>
        <v>77.9</v>
      </c>
      <c r="J127" s="135">
        <f t="shared" si="331"/>
        <v>79.7</v>
      </c>
      <c r="K127" s="136">
        <f t="shared" ref="K127:U127" si="332">ROUND(AVERAGE($B127*(1+0.0333*K$2),$B127*K$2^0.1),1)</f>
        <v>81.6</v>
      </c>
      <c r="L127" s="135">
        <f t="shared" si="332"/>
        <v>83.1</v>
      </c>
      <c r="M127" s="136">
        <f t="shared" si="332"/>
        <v>84.5</v>
      </c>
      <c r="N127" s="135">
        <f t="shared" si="332"/>
        <v>85.8</v>
      </c>
      <c r="O127" s="135">
        <f t="shared" si="332"/>
        <v>87.2</v>
      </c>
      <c r="P127" s="136">
        <f t="shared" si="332"/>
        <v>88.5</v>
      </c>
      <c r="Q127" s="135">
        <f t="shared" si="332"/>
        <v>89.8</v>
      </c>
      <c r="R127" s="135">
        <f t="shared" si="332"/>
        <v>91.1</v>
      </c>
      <c r="S127" s="136">
        <f t="shared" si="332"/>
        <v>92.4</v>
      </c>
      <c r="T127" s="135">
        <f t="shared" si="332"/>
        <v>93.7</v>
      </c>
      <c r="U127" s="135">
        <f t="shared" si="332"/>
        <v>95</v>
      </c>
      <c r="V127" s="2"/>
      <c r="W127" s="2"/>
      <c r="X127" s="2"/>
      <c r="Y127" s="2"/>
      <c r="Z127" s="2"/>
      <c r="AA127" s="2"/>
      <c r="AB127" s="2"/>
      <c r="AC127" s="2"/>
      <c r="AD127" s="2"/>
      <c r="AE127" s="2"/>
      <c r="AF127" s="2"/>
      <c r="AG127" s="2"/>
      <c r="AH127" s="2"/>
      <c r="AI127" s="2"/>
      <c r="AJ127" s="2"/>
      <c r="AK127" s="2"/>
      <c r="AL127" s="2"/>
      <c r="AM127" s="2"/>
      <c r="AN127" s="2"/>
      <c r="AO127" s="2"/>
      <c r="AP127" s="2"/>
    </row>
    <row r="128" ht="12.75" customHeight="1">
      <c r="A128" s="2"/>
      <c r="B128" s="140">
        <v>63.5</v>
      </c>
      <c r="C128" s="135">
        <f t="shared" ref="C128:J128" si="333">ROUND(AVERAGE($B128/(1.0278-0.0278*C$2),$B128*C$2^0.1),1)</f>
        <v>66.7</v>
      </c>
      <c r="D128" s="135">
        <f t="shared" si="333"/>
        <v>69.1</v>
      </c>
      <c r="E128" s="135">
        <f t="shared" si="333"/>
        <v>71.1</v>
      </c>
      <c r="F128" s="136">
        <f t="shared" si="333"/>
        <v>73</v>
      </c>
      <c r="G128" s="135">
        <f t="shared" si="333"/>
        <v>74.9</v>
      </c>
      <c r="H128" s="135">
        <f t="shared" si="333"/>
        <v>76.7</v>
      </c>
      <c r="I128" s="136">
        <f t="shared" si="333"/>
        <v>78.5</v>
      </c>
      <c r="J128" s="135">
        <f t="shared" si="333"/>
        <v>80.4</v>
      </c>
      <c r="K128" s="136">
        <f t="shared" ref="K128:U128" si="334">ROUND(AVERAGE($B128*(1+0.0333*K$2),$B128*K$2^0.1),1)</f>
        <v>82.3</v>
      </c>
      <c r="L128" s="135">
        <f t="shared" si="334"/>
        <v>83.7</v>
      </c>
      <c r="M128" s="136">
        <f t="shared" si="334"/>
        <v>85.1</v>
      </c>
      <c r="N128" s="135">
        <f t="shared" si="334"/>
        <v>86.5</v>
      </c>
      <c r="O128" s="135">
        <f t="shared" si="334"/>
        <v>87.9</v>
      </c>
      <c r="P128" s="136">
        <f t="shared" si="334"/>
        <v>89.2</v>
      </c>
      <c r="Q128" s="135">
        <f t="shared" si="334"/>
        <v>90.6</v>
      </c>
      <c r="R128" s="135">
        <f t="shared" si="334"/>
        <v>91.9</v>
      </c>
      <c r="S128" s="136">
        <f t="shared" si="334"/>
        <v>93.2</v>
      </c>
      <c r="T128" s="135">
        <f t="shared" si="334"/>
        <v>94.5</v>
      </c>
      <c r="U128" s="135">
        <f t="shared" si="334"/>
        <v>95.7</v>
      </c>
      <c r="V128" s="2"/>
      <c r="W128" s="2"/>
      <c r="X128" s="2"/>
      <c r="Y128" s="2"/>
      <c r="Z128" s="2"/>
      <c r="AA128" s="2"/>
      <c r="AB128" s="2"/>
      <c r="AC128" s="2"/>
      <c r="AD128" s="2"/>
      <c r="AE128" s="2"/>
      <c r="AF128" s="2"/>
      <c r="AG128" s="2"/>
      <c r="AH128" s="2"/>
      <c r="AI128" s="2"/>
      <c r="AJ128" s="2"/>
      <c r="AK128" s="2"/>
      <c r="AL128" s="2"/>
      <c r="AM128" s="2"/>
      <c r="AN128" s="2"/>
      <c r="AO128" s="2"/>
      <c r="AP128" s="2"/>
    </row>
    <row r="129" ht="12.75" customHeight="1">
      <c r="A129" s="2"/>
      <c r="B129" s="140">
        <v>64.0</v>
      </c>
      <c r="C129" s="135">
        <f t="shared" ref="C129:J129" si="335">ROUND(AVERAGE($B129/(1.0278-0.0278*C$2),$B129*C$2^0.1),1)</f>
        <v>67.2</v>
      </c>
      <c r="D129" s="135">
        <f t="shared" si="335"/>
        <v>69.6</v>
      </c>
      <c r="E129" s="135">
        <f t="shared" si="335"/>
        <v>71.7</v>
      </c>
      <c r="F129" s="136">
        <f t="shared" si="335"/>
        <v>73.6</v>
      </c>
      <c r="G129" s="135">
        <f t="shared" si="335"/>
        <v>75.4</v>
      </c>
      <c r="H129" s="135">
        <f t="shared" si="335"/>
        <v>77.3</v>
      </c>
      <c r="I129" s="136">
        <f t="shared" si="335"/>
        <v>79.1</v>
      </c>
      <c r="J129" s="135">
        <f t="shared" si="335"/>
        <v>81</v>
      </c>
      <c r="K129" s="136">
        <f t="shared" ref="K129:U129" si="336">ROUND(AVERAGE($B129*(1+0.0333*K$2),$B129*K$2^0.1),1)</f>
        <v>82.9</v>
      </c>
      <c r="L129" s="135">
        <f t="shared" si="336"/>
        <v>84.4</v>
      </c>
      <c r="M129" s="136">
        <f t="shared" si="336"/>
        <v>85.8</v>
      </c>
      <c r="N129" s="135">
        <f t="shared" si="336"/>
        <v>87.2</v>
      </c>
      <c r="O129" s="135">
        <f t="shared" si="336"/>
        <v>88.6</v>
      </c>
      <c r="P129" s="136">
        <f t="shared" si="336"/>
        <v>89.9</v>
      </c>
      <c r="Q129" s="135">
        <f t="shared" si="336"/>
        <v>91.3</v>
      </c>
      <c r="R129" s="135">
        <f t="shared" si="336"/>
        <v>92.6</v>
      </c>
      <c r="S129" s="136">
        <f t="shared" si="336"/>
        <v>93.9</v>
      </c>
      <c r="T129" s="135">
        <f t="shared" si="336"/>
        <v>95.2</v>
      </c>
      <c r="U129" s="135">
        <f t="shared" si="336"/>
        <v>96.5</v>
      </c>
      <c r="V129" s="2"/>
      <c r="W129" s="2"/>
      <c r="X129" s="2"/>
      <c r="Y129" s="2"/>
      <c r="Z129" s="2"/>
      <c r="AA129" s="2"/>
      <c r="AB129" s="2"/>
      <c r="AC129" s="2"/>
      <c r="AD129" s="2"/>
      <c r="AE129" s="2"/>
      <c r="AF129" s="2"/>
      <c r="AG129" s="2"/>
      <c r="AH129" s="2"/>
      <c r="AI129" s="2"/>
      <c r="AJ129" s="2"/>
      <c r="AK129" s="2"/>
      <c r="AL129" s="2"/>
      <c r="AM129" s="2"/>
      <c r="AN129" s="2"/>
      <c r="AO129" s="2"/>
      <c r="AP129" s="2"/>
    </row>
    <row r="130" ht="12.75" customHeight="1">
      <c r="A130" s="2"/>
      <c r="B130" s="140">
        <v>64.5</v>
      </c>
      <c r="C130" s="135">
        <f t="shared" ref="C130:J130" si="337">ROUND(AVERAGE($B130/(1.0278-0.0278*C$2),$B130*C$2^0.1),1)</f>
        <v>67.7</v>
      </c>
      <c r="D130" s="135">
        <f t="shared" si="337"/>
        <v>70.1</v>
      </c>
      <c r="E130" s="135">
        <f t="shared" si="337"/>
        <v>72.2</v>
      </c>
      <c r="F130" s="136">
        <f t="shared" si="337"/>
        <v>74.2</v>
      </c>
      <c r="G130" s="135">
        <f t="shared" si="337"/>
        <v>76</v>
      </c>
      <c r="H130" s="135">
        <f t="shared" si="337"/>
        <v>77.9</v>
      </c>
      <c r="I130" s="136">
        <f t="shared" si="337"/>
        <v>79.7</v>
      </c>
      <c r="J130" s="135">
        <f t="shared" si="337"/>
        <v>81.6</v>
      </c>
      <c r="K130" s="136">
        <f t="shared" ref="K130:U130" si="338">ROUND(AVERAGE($B130*(1+0.0333*K$2),$B130*K$2^0.1),1)</f>
        <v>83.6</v>
      </c>
      <c r="L130" s="135">
        <f t="shared" si="338"/>
        <v>85.1</v>
      </c>
      <c r="M130" s="136">
        <f t="shared" si="338"/>
        <v>86.5</v>
      </c>
      <c r="N130" s="135">
        <f t="shared" si="338"/>
        <v>87.9</v>
      </c>
      <c r="O130" s="135">
        <f t="shared" si="338"/>
        <v>89.3</v>
      </c>
      <c r="P130" s="136">
        <f t="shared" si="338"/>
        <v>90.6</v>
      </c>
      <c r="Q130" s="135">
        <f t="shared" si="338"/>
        <v>92</v>
      </c>
      <c r="R130" s="135">
        <f t="shared" si="338"/>
        <v>93.3</v>
      </c>
      <c r="S130" s="136">
        <f t="shared" si="338"/>
        <v>94.6</v>
      </c>
      <c r="T130" s="135">
        <f t="shared" si="338"/>
        <v>95.9</v>
      </c>
      <c r="U130" s="135">
        <f t="shared" si="338"/>
        <v>97.2</v>
      </c>
      <c r="V130" s="2"/>
      <c r="W130" s="2"/>
      <c r="X130" s="2"/>
      <c r="Y130" s="2"/>
      <c r="Z130" s="2"/>
      <c r="AA130" s="2"/>
      <c r="AB130" s="2"/>
      <c r="AC130" s="2"/>
      <c r="AD130" s="2"/>
      <c r="AE130" s="2"/>
      <c r="AF130" s="2"/>
      <c r="AG130" s="2"/>
      <c r="AH130" s="2"/>
      <c r="AI130" s="2"/>
      <c r="AJ130" s="2"/>
      <c r="AK130" s="2"/>
      <c r="AL130" s="2"/>
      <c r="AM130" s="2"/>
      <c r="AN130" s="2"/>
      <c r="AO130" s="2"/>
      <c r="AP130" s="2"/>
    </row>
    <row r="131" ht="12.75" customHeight="1">
      <c r="A131" s="2"/>
      <c r="B131" s="140">
        <v>65.0</v>
      </c>
      <c r="C131" s="135">
        <f t="shared" ref="C131:J131" si="339">ROUND(AVERAGE($B131/(1.0278-0.0278*C$2),$B131*C$2^0.1),1)</f>
        <v>68.3</v>
      </c>
      <c r="D131" s="135">
        <f t="shared" si="339"/>
        <v>70.7</v>
      </c>
      <c r="E131" s="135">
        <f t="shared" si="339"/>
        <v>72.8</v>
      </c>
      <c r="F131" s="136">
        <f t="shared" si="339"/>
        <v>74.7</v>
      </c>
      <c r="G131" s="135">
        <f t="shared" si="339"/>
        <v>76.6</v>
      </c>
      <c r="H131" s="135">
        <f t="shared" si="339"/>
        <v>78.5</v>
      </c>
      <c r="I131" s="136">
        <f t="shared" si="339"/>
        <v>80.4</v>
      </c>
      <c r="J131" s="135">
        <f t="shared" si="339"/>
        <v>82.3</v>
      </c>
      <c r="K131" s="136">
        <f t="shared" ref="K131:U131" si="340">ROUND(AVERAGE($B131*(1+0.0333*K$2),$B131*K$2^0.1),1)</f>
        <v>84.2</v>
      </c>
      <c r="L131" s="135">
        <f t="shared" si="340"/>
        <v>85.7</v>
      </c>
      <c r="M131" s="136">
        <f t="shared" si="340"/>
        <v>87.2</v>
      </c>
      <c r="N131" s="135">
        <f t="shared" si="340"/>
        <v>88.6</v>
      </c>
      <c r="O131" s="135">
        <f t="shared" si="340"/>
        <v>90</v>
      </c>
      <c r="P131" s="136">
        <f t="shared" si="340"/>
        <v>91.3</v>
      </c>
      <c r="Q131" s="135">
        <f t="shared" si="340"/>
        <v>92.7</v>
      </c>
      <c r="R131" s="135">
        <f t="shared" si="340"/>
        <v>94</v>
      </c>
      <c r="S131" s="136">
        <f t="shared" si="340"/>
        <v>95.4</v>
      </c>
      <c r="T131" s="135">
        <f t="shared" si="340"/>
        <v>96.7</v>
      </c>
      <c r="U131" s="135">
        <f t="shared" si="340"/>
        <v>98</v>
      </c>
      <c r="V131" s="2"/>
      <c r="W131" s="2"/>
      <c r="X131" s="2"/>
      <c r="Y131" s="2"/>
      <c r="Z131" s="2"/>
      <c r="AA131" s="2"/>
      <c r="AB131" s="2"/>
      <c r="AC131" s="2"/>
      <c r="AD131" s="2"/>
      <c r="AE131" s="2"/>
      <c r="AF131" s="2"/>
      <c r="AG131" s="2"/>
      <c r="AH131" s="2"/>
      <c r="AI131" s="2"/>
      <c r="AJ131" s="2"/>
      <c r="AK131" s="2"/>
      <c r="AL131" s="2"/>
      <c r="AM131" s="2"/>
      <c r="AN131" s="2"/>
      <c r="AO131" s="2"/>
      <c r="AP131" s="2"/>
    </row>
    <row r="132" ht="12.75" customHeight="1">
      <c r="A132" s="2"/>
      <c r="B132" s="140">
        <v>65.5</v>
      </c>
      <c r="C132" s="135">
        <f t="shared" ref="C132:J132" si="341">ROUND(AVERAGE($B132/(1.0278-0.0278*C$2),$B132*C$2^0.1),1)</f>
        <v>68.8</v>
      </c>
      <c r="D132" s="135">
        <f t="shared" si="341"/>
        <v>71.2</v>
      </c>
      <c r="E132" s="135">
        <f t="shared" si="341"/>
        <v>73.3</v>
      </c>
      <c r="F132" s="136">
        <f t="shared" si="341"/>
        <v>75.3</v>
      </c>
      <c r="G132" s="135">
        <f t="shared" si="341"/>
        <v>77.2</v>
      </c>
      <c r="H132" s="135">
        <f t="shared" si="341"/>
        <v>79.1</v>
      </c>
      <c r="I132" s="136">
        <f t="shared" si="341"/>
        <v>81</v>
      </c>
      <c r="J132" s="135">
        <f t="shared" si="341"/>
        <v>82.9</v>
      </c>
      <c r="K132" s="136">
        <f t="shared" ref="K132:U132" si="342">ROUND(AVERAGE($B132*(1+0.0333*K$2),$B132*K$2^0.1),1)</f>
        <v>84.9</v>
      </c>
      <c r="L132" s="135">
        <f t="shared" si="342"/>
        <v>86.4</v>
      </c>
      <c r="M132" s="136">
        <f t="shared" si="342"/>
        <v>87.8</v>
      </c>
      <c r="N132" s="135">
        <f t="shared" si="342"/>
        <v>89.3</v>
      </c>
      <c r="O132" s="135">
        <f t="shared" si="342"/>
        <v>90.7</v>
      </c>
      <c r="P132" s="136">
        <f t="shared" si="342"/>
        <v>92</v>
      </c>
      <c r="Q132" s="135">
        <f t="shared" si="342"/>
        <v>93.4</v>
      </c>
      <c r="R132" s="135">
        <f t="shared" si="342"/>
        <v>94.8</v>
      </c>
      <c r="S132" s="136">
        <f t="shared" si="342"/>
        <v>96.1</v>
      </c>
      <c r="T132" s="135">
        <f t="shared" si="342"/>
        <v>97.4</v>
      </c>
      <c r="U132" s="135">
        <f t="shared" si="342"/>
        <v>98.8</v>
      </c>
      <c r="V132" s="2"/>
      <c r="W132" s="2"/>
      <c r="X132" s="2"/>
      <c r="Y132" s="2"/>
      <c r="Z132" s="2"/>
      <c r="AA132" s="2"/>
      <c r="AB132" s="2"/>
      <c r="AC132" s="2"/>
      <c r="AD132" s="2"/>
      <c r="AE132" s="2"/>
      <c r="AF132" s="2"/>
      <c r="AG132" s="2"/>
      <c r="AH132" s="2"/>
      <c r="AI132" s="2"/>
      <c r="AJ132" s="2"/>
      <c r="AK132" s="2"/>
      <c r="AL132" s="2"/>
      <c r="AM132" s="2"/>
      <c r="AN132" s="2"/>
      <c r="AO132" s="2"/>
      <c r="AP132" s="2"/>
    </row>
    <row r="133" ht="12.75" customHeight="1">
      <c r="A133" s="2"/>
      <c r="B133" s="140">
        <v>66.0</v>
      </c>
      <c r="C133" s="135">
        <f t="shared" ref="C133:J133" si="343">ROUND(AVERAGE($B133/(1.0278-0.0278*C$2),$B133*C$2^0.1),1)</f>
        <v>69.3</v>
      </c>
      <c r="D133" s="135">
        <f t="shared" si="343"/>
        <v>71.8</v>
      </c>
      <c r="E133" s="135">
        <f t="shared" si="343"/>
        <v>73.9</v>
      </c>
      <c r="F133" s="136">
        <f t="shared" si="343"/>
        <v>75.9</v>
      </c>
      <c r="G133" s="135">
        <f t="shared" si="343"/>
        <v>77.8</v>
      </c>
      <c r="H133" s="135">
        <f t="shared" si="343"/>
        <v>79.7</v>
      </c>
      <c r="I133" s="136">
        <f t="shared" si="343"/>
        <v>81.6</v>
      </c>
      <c r="J133" s="135">
        <f t="shared" si="343"/>
        <v>83.5</v>
      </c>
      <c r="K133" s="136">
        <f t="shared" ref="K133:U133" si="344">ROUND(AVERAGE($B133*(1+0.0333*K$2),$B133*K$2^0.1),1)</f>
        <v>85.5</v>
      </c>
      <c r="L133" s="135">
        <f t="shared" si="344"/>
        <v>87</v>
      </c>
      <c r="M133" s="136">
        <f t="shared" si="344"/>
        <v>88.5</v>
      </c>
      <c r="N133" s="135">
        <f t="shared" si="344"/>
        <v>89.9</v>
      </c>
      <c r="O133" s="135">
        <f t="shared" si="344"/>
        <v>91.4</v>
      </c>
      <c r="P133" s="136">
        <f t="shared" si="344"/>
        <v>92.7</v>
      </c>
      <c r="Q133" s="135">
        <f t="shared" si="344"/>
        <v>94.1</v>
      </c>
      <c r="R133" s="135">
        <f t="shared" si="344"/>
        <v>95.5</v>
      </c>
      <c r="S133" s="136">
        <f t="shared" si="344"/>
        <v>96.8</v>
      </c>
      <c r="T133" s="135">
        <f t="shared" si="344"/>
        <v>98.2</v>
      </c>
      <c r="U133" s="135">
        <f t="shared" si="344"/>
        <v>99.5</v>
      </c>
      <c r="V133" s="2"/>
      <c r="W133" s="2"/>
      <c r="X133" s="2"/>
      <c r="Y133" s="2"/>
      <c r="Z133" s="2"/>
      <c r="AA133" s="2"/>
      <c r="AB133" s="2"/>
      <c r="AC133" s="2"/>
      <c r="AD133" s="2"/>
      <c r="AE133" s="2"/>
      <c r="AF133" s="2"/>
      <c r="AG133" s="2"/>
      <c r="AH133" s="2"/>
      <c r="AI133" s="2"/>
      <c r="AJ133" s="2"/>
      <c r="AK133" s="2"/>
      <c r="AL133" s="2"/>
      <c r="AM133" s="2"/>
      <c r="AN133" s="2"/>
      <c r="AO133" s="2"/>
      <c r="AP133" s="2"/>
    </row>
    <row r="134" ht="12.75" customHeight="1">
      <c r="A134" s="2"/>
      <c r="B134" s="140">
        <v>66.5</v>
      </c>
      <c r="C134" s="135">
        <f t="shared" ref="C134:J134" si="345">ROUND(AVERAGE($B134/(1.0278-0.0278*C$2),$B134*C$2^0.1),1)</f>
        <v>69.8</v>
      </c>
      <c r="D134" s="135">
        <f t="shared" si="345"/>
        <v>72.3</v>
      </c>
      <c r="E134" s="135">
        <f t="shared" si="345"/>
        <v>74.5</v>
      </c>
      <c r="F134" s="136">
        <f t="shared" si="345"/>
        <v>76.5</v>
      </c>
      <c r="G134" s="135">
        <f t="shared" si="345"/>
        <v>78.4</v>
      </c>
      <c r="H134" s="135">
        <f t="shared" si="345"/>
        <v>80.3</v>
      </c>
      <c r="I134" s="136">
        <f t="shared" si="345"/>
        <v>82.2</v>
      </c>
      <c r="J134" s="135">
        <f t="shared" si="345"/>
        <v>84.2</v>
      </c>
      <c r="K134" s="136">
        <f t="shared" ref="K134:U134" si="346">ROUND(AVERAGE($B134*(1+0.0333*K$2),$B134*K$2^0.1),1)</f>
        <v>86.2</v>
      </c>
      <c r="L134" s="135">
        <f t="shared" si="346"/>
        <v>87.7</v>
      </c>
      <c r="M134" s="136">
        <f t="shared" si="346"/>
        <v>89.2</v>
      </c>
      <c r="N134" s="135">
        <f t="shared" si="346"/>
        <v>90.6</v>
      </c>
      <c r="O134" s="135">
        <f t="shared" si="346"/>
        <v>92</v>
      </c>
      <c r="P134" s="136">
        <f t="shared" si="346"/>
        <v>93.4</v>
      </c>
      <c r="Q134" s="135">
        <f t="shared" si="346"/>
        <v>94.8</v>
      </c>
      <c r="R134" s="135">
        <f t="shared" si="346"/>
        <v>96.2</v>
      </c>
      <c r="S134" s="136">
        <f t="shared" si="346"/>
        <v>97.6</v>
      </c>
      <c r="T134" s="135">
        <f t="shared" si="346"/>
        <v>98.9</v>
      </c>
      <c r="U134" s="135">
        <f t="shared" si="346"/>
        <v>100.3</v>
      </c>
      <c r="V134" s="2"/>
      <c r="W134" s="2"/>
      <c r="X134" s="2"/>
      <c r="Y134" s="2"/>
      <c r="Z134" s="2"/>
      <c r="AA134" s="2"/>
      <c r="AB134" s="2"/>
      <c r="AC134" s="2"/>
      <c r="AD134" s="2"/>
      <c r="AE134" s="2"/>
      <c r="AF134" s="2"/>
      <c r="AG134" s="2"/>
      <c r="AH134" s="2"/>
      <c r="AI134" s="2"/>
      <c r="AJ134" s="2"/>
      <c r="AK134" s="2"/>
      <c r="AL134" s="2"/>
      <c r="AM134" s="2"/>
      <c r="AN134" s="2"/>
      <c r="AO134" s="2"/>
      <c r="AP134" s="2"/>
    </row>
    <row r="135" ht="12.75" customHeight="1">
      <c r="A135" s="2"/>
      <c r="B135" s="140">
        <v>67.0</v>
      </c>
      <c r="C135" s="135">
        <f t="shared" ref="C135:J135" si="347">ROUND(AVERAGE($B135/(1.0278-0.0278*C$2),$B135*C$2^0.1),1)</f>
        <v>70.4</v>
      </c>
      <c r="D135" s="135">
        <f t="shared" si="347"/>
        <v>72.9</v>
      </c>
      <c r="E135" s="135">
        <f t="shared" si="347"/>
        <v>75</v>
      </c>
      <c r="F135" s="136">
        <f t="shared" si="347"/>
        <v>77</v>
      </c>
      <c r="G135" s="135">
        <f t="shared" si="347"/>
        <v>79</v>
      </c>
      <c r="H135" s="135">
        <f t="shared" si="347"/>
        <v>80.9</v>
      </c>
      <c r="I135" s="136">
        <f t="shared" si="347"/>
        <v>82.8</v>
      </c>
      <c r="J135" s="135">
        <f t="shared" si="347"/>
        <v>84.8</v>
      </c>
      <c r="K135" s="136">
        <f t="shared" ref="K135:U135" si="348">ROUND(AVERAGE($B135*(1+0.0333*K$2),$B135*K$2^0.1),1)</f>
        <v>86.8</v>
      </c>
      <c r="L135" s="135">
        <f t="shared" si="348"/>
        <v>88.3</v>
      </c>
      <c r="M135" s="136">
        <f t="shared" si="348"/>
        <v>89.8</v>
      </c>
      <c r="N135" s="135">
        <f t="shared" si="348"/>
        <v>91.3</v>
      </c>
      <c r="O135" s="135">
        <f t="shared" si="348"/>
        <v>92.7</v>
      </c>
      <c r="P135" s="136">
        <f t="shared" si="348"/>
        <v>94.2</v>
      </c>
      <c r="Q135" s="135">
        <f t="shared" si="348"/>
        <v>95.6</v>
      </c>
      <c r="R135" s="135">
        <f t="shared" si="348"/>
        <v>96.9</v>
      </c>
      <c r="S135" s="136">
        <f t="shared" si="348"/>
        <v>98.3</v>
      </c>
      <c r="T135" s="135">
        <f t="shared" si="348"/>
        <v>99.7</v>
      </c>
      <c r="U135" s="135">
        <f t="shared" si="348"/>
        <v>101</v>
      </c>
      <c r="V135" s="2"/>
      <c r="W135" s="2"/>
      <c r="X135" s="2"/>
      <c r="Y135" s="2"/>
      <c r="Z135" s="2"/>
      <c r="AA135" s="2"/>
      <c r="AB135" s="2"/>
      <c r="AC135" s="2"/>
      <c r="AD135" s="2"/>
      <c r="AE135" s="2"/>
      <c r="AF135" s="2"/>
      <c r="AG135" s="2"/>
      <c r="AH135" s="2"/>
      <c r="AI135" s="2"/>
      <c r="AJ135" s="2"/>
      <c r="AK135" s="2"/>
      <c r="AL135" s="2"/>
      <c r="AM135" s="2"/>
      <c r="AN135" s="2"/>
      <c r="AO135" s="2"/>
      <c r="AP135" s="2"/>
    </row>
    <row r="136" ht="12.75" customHeight="1">
      <c r="A136" s="2"/>
      <c r="B136" s="140">
        <v>67.5</v>
      </c>
      <c r="C136" s="135">
        <f t="shared" ref="C136:J136" si="349">ROUND(AVERAGE($B136/(1.0278-0.0278*C$2),$B136*C$2^0.1),1)</f>
        <v>70.9</v>
      </c>
      <c r="D136" s="135">
        <f t="shared" si="349"/>
        <v>73.4</v>
      </c>
      <c r="E136" s="135">
        <f t="shared" si="349"/>
        <v>75.6</v>
      </c>
      <c r="F136" s="136">
        <f t="shared" si="349"/>
        <v>77.6</v>
      </c>
      <c r="G136" s="135">
        <f t="shared" si="349"/>
        <v>79.6</v>
      </c>
      <c r="H136" s="135">
        <f t="shared" si="349"/>
        <v>81.5</v>
      </c>
      <c r="I136" s="136">
        <f t="shared" si="349"/>
        <v>83.5</v>
      </c>
      <c r="J136" s="135">
        <f t="shared" si="349"/>
        <v>85.4</v>
      </c>
      <c r="K136" s="136">
        <f t="shared" ref="K136:U136" si="350">ROUND(AVERAGE($B136*(1+0.0333*K$2),$B136*K$2^0.1),1)</f>
        <v>87.5</v>
      </c>
      <c r="L136" s="135">
        <f t="shared" si="350"/>
        <v>89</v>
      </c>
      <c r="M136" s="136">
        <f t="shared" si="350"/>
        <v>90.5</v>
      </c>
      <c r="N136" s="135">
        <f t="shared" si="350"/>
        <v>92</v>
      </c>
      <c r="O136" s="135">
        <f t="shared" si="350"/>
        <v>93.4</v>
      </c>
      <c r="P136" s="136">
        <f t="shared" si="350"/>
        <v>94.9</v>
      </c>
      <c r="Q136" s="135">
        <f t="shared" si="350"/>
        <v>96.3</v>
      </c>
      <c r="R136" s="135">
        <f t="shared" si="350"/>
        <v>97.7</v>
      </c>
      <c r="S136" s="136">
        <f t="shared" si="350"/>
        <v>99</v>
      </c>
      <c r="T136" s="135">
        <f t="shared" si="350"/>
        <v>100.4</v>
      </c>
      <c r="U136" s="135">
        <f t="shared" si="350"/>
        <v>101.8</v>
      </c>
      <c r="V136" s="2"/>
      <c r="W136" s="2"/>
      <c r="X136" s="2"/>
      <c r="Y136" s="2"/>
      <c r="Z136" s="2"/>
      <c r="AA136" s="2"/>
      <c r="AB136" s="2"/>
      <c r="AC136" s="2"/>
      <c r="AD136" s="2"/>
      <c r="AE136" s="2"/>
      <c r="AF136" s="2"/>
      <c r="AG136" s="2"/>
      <c r="AH136" s="2"/>
      <c r="AI136" s="2"/>
      <c r="AJ136" s="2"/>
      <c r="AK136" s="2"/>
      <c r="AL136" s="2"/>
      <c r="AM136" s="2"/>
      <c r="AN136" s="2"/>
      <c r="AO136" s="2"/>
      <c r="AP136" s="2"/>
    </row>
    <row r="137" ht="12.75" customHeight="1">
      <c r="A137" s="2"/>
      <c r="B137" s="140">
        <v>68.0</v>
      </c>
      <c r="C137" s="135">
        <f t="shared" ref="C137:J137" si="351">ROUND(AVERAGE($B137/(1.0278-0.0278*C$2),$B137*C$2^0.1),1)</f>
        <v>71.4</v>
      </c>
      <c r="D137" s="135">
        <f t="shared" si="351"/>
        <v>73.9</v>
      </c>
      <c r="E137" s="135">
        <f t="shared" si="351"/>
        <v>76.1</v>
      </c>
      <c r="F137" s="136">
        <f t="shared" si="351"/>
        <v>78.2</v>
      </c>
      <c r="G137" s="135">
        <f t="shared" si="351"/>
        <v>80.2</v>
      </c>
      <c r="H137" s="135">
        <f t="shared" si="351"/>
        <v>82.1</v>
      </c>
      <c r="I137" s="136">
        <f t="shared" si="351"/>
        <v>84.1</v>
      </c>
      <c r="J137" s="135">
        <f t="shared" si="351"/>
        <v>86.1</v>
      </c>
      <c r="K137" s="136">
        <f t="shared" ref="K137:U137" si="352">ROUND(AVERAGE($B137*(1+0.0333*K$2),$B137*K$2^0.1),1)</f>
        <v>88.1</v>
      </c>
      <c r="L137" s="135">
        <f t="shared" si="352"/>
        <v>89.7</v>
      </c>
      <c r="M137" s="136">
        <f t="shared" si="352"/>
        <v>91.2</v>
      </c>
      <c r="N137" s="135">
        <f t="shared" si="352"/>
        <v>92.7</v>
      </c>
      <c r="O137" s="135">
        <f t="shared" si="352"/>
        <v>94.1</v>
      </c>
      <c r="P137" s="136">
        <f t="shared" si="352"/>
        <v>95.6</v>
      </c>
      <c r="Q137" s="135">
        <f t="shared" si="352"/>
        <v>97</v>
      </c>
      <c r="R137" s="135">
        <f t="shared" si="352"/>
        <v>98.4</v>
      </c>
      <c r="S137" s="136">
        <f t="shared" si="352"/>
        <v>99.8</v>
      </c>
      <c r="T137" s="135">
        <f t="shared" si="352"/>
        <v>101.2</v>
      </c>
      <c r="U137" s="135">
        <f t="shared" si="352"/>
        <v>102.5</v>
      </c>
      <c r="V137" s="2"/>
      <c r="W137" s="2"/>
      <c r="X137" s="2"/>
      <c r="Y137" s="2"/>
      <c r="Z137" s="2"/>
      <c r="AA137" s="2"/>
      <c r="AB137" s="2"/>
      <c r="AC137" s="2"/>
      <c r="AD137" s="2"/>
      <c r="AE137" s="2"/>
      <c r="AF137" s="2"/>
      <c r="AG137" s="2"/>
      <c r="AH137" s="2"/>
      <c r="AI137" s="2"/>
      <c r="AJ137" s="2"/>
      <c r="AK137" s="2"/>
      <c r="AL137" s="2"/>
      <c r="AM137" s="2"/>
      <c r="AN137" s="2"/>
      <c r="AO137" s="2"/>
      <c r="AP137" s="2"/>
    </row>
    <row r="138" ht="12.75" customHeight="1">
      <c r="A138" s="2"/>
      <c r="B138" s="140">
        <v>68.5</v>
      </c>
      <c r="C138" s="135">
        <f t="shared" ref="C138:J138" si="353">ROUND(AVERAGE($B138/(1.0278-0.0278*C$2),$B138*C$2^0.1),1)</f>
        <v>71.9</v>
      </c>
      <c r="D138" s="135">
        <f t="shared" si="353"/>
        <v>74.5</v>
      </c>
      <c r="E138" s="135">
        <f t="shared" si="353"/>
        <v>76.7</v>
      </c>
      <c r="F138" s="136">
        <f t="shared" si="353"/>
        <v>78.8</v>
      </c>
      <c r="G138" s="135">
        <f t="shared" si="353"/>
        <v>80.8</v>
      </c>
      <c r="H138" s="135">
        <f t="shared" si="353"/>
        <v>82.7</v>
      </c>
      <c r="I138" s="136">
        <f t="shared" si="353"/>
        <v>84.7</v>
      </c>
      <c r="J138" s="135">
        <f t="shared" si="353"/>
        <v>86.7</v>
      </c>
      <c r="K138" s="136">
        <f t="shared" ref="K138:U138" si="354">ROUND(AVERAGE($B138*(1+0.0333*K$2),$B138*K$2^0.1),1)</f>
        <v>88.8</v>
      </c>
      <c r="L138" s="135">
        <f t="shared" si="354"/>
        <v>90.3</v>
      </c>
      <c r="M138" s="136">
        <f t="shared" si="354"/>
        <v>91.8</v>
      </c>
      <c r="N138" s="135">
        <f t="shared" si="354"/>
        <v>93.3</v>
      </c>
      <c r="O138" s="135">
        <f t="shared" si="354"/>
        <v>94.8</v>
      </c>
      <c r="P138" s="136">
        <f t="shared" si="354"/>
        <v>96.3</v>
      </c>
      <c r="Q138" s="135">
        <f t="shared" si="354"/>
        <v>97.7</v>
      </c>
      <c r="R138" s="135">
        <f t="shared" si="354"/>
        <v>99.1</v>
      </c>
      <c r="S138" s="136">
        <f t="shared" si="354"/>
        <v>100.5</v>
      </c>
      <c r="T138" s="135">
        <f t="shared" si="354"/>
        <v>101.9</v>
      </c>
      <c r="U138" s="135">
        <f t="shared" si="354"/>
        <v>103.3</v>
      </c>
      <c r="V138" s="2"/>
      <c r="W138" s="2"/>
      <c r="X138" s="2"/>
      <c r="Y138" s="2"/>
      <c r="Z138" s="2"/>
      <c r="AA138" s="2"/>
      <c r="AB138" s="2"/>
      <c r="AC138" s="2"/>
      <c r="AD138" s="2"/>
      <c r="AE138" s="2"/>
      <c r="AF138" s="2"/>
      <c r="AG138" s="2"/>
      <c r="AH138" s="2"/>
      <c r="AI138" s="2"/>
      <c r="AJ138" s="2"/>
      <c r="AK138" s="2"/>
      <c r="AL138" s="2"/>
      <c r="AM138" s="2"/>
      <c r="AN138" s="2"/>
      <c r="AO138" s="2"/>
      <c r="AP138" s="2"/>
    </row>
    <row r="139" ht="12.75" customHeight="1">
      <c r="A139" s="2"/>
      <c r="B139" s="140">
        <v>69.0</v>
      </c>
      <c r="C139" s="135">
        <f t="shared" ref="C139:J139" si="355">ROUND(AVERAGE($B139/(1.0278-0.0278*C$2),$B139*C$2^0.1),1)</f>
        <v>72.5</v>
      </c>
      <c r="D139" s="135">
        <f t="shared" si="355"/>
        <v>75</v>
      </c>
      <c r="E139" s="135">
        <f t="shared" si="355"/>
        <v>77.3</v>
      </c>
      <c r="F139" s="136">
        <f t="shared" si="355"/>
        <v>79.3</v>
      </c>
      <c r="G139" s="135">
        <f t="shared" si="355"/>
        <v>81.3</v>
      </c>
      <c r="H139" s="135">
        <f t="shared" si="355"/>
        <v>83.3</v>
      </c>
      <c r="I139" s="136">
        <f t="shared" si="355"/>
        <v>85.3</v>
      </c>
      <c r="J139" s="135">
        <f t="shared" si="355"/>
        <v>87.3</v>
      </c>
      <c r="K139" s="136">
        <f t="shared" ref="K139:U139" si="356">ROUND(AVERAGE($B139*(1+0.0333*K$2),$B139*K$2^0.1),1)</f>
        <v>89.4</v>
      </c>
      <c r="L139" s="135">
        <f t="shared" si="356"/>
        <v>91</v>
      </c>
      <c r="M139" s="136">
        <f t="shared" si="356"/>
        <v>92.5</v>
      </c>
      <c r="N139" s="135">
        <f t="shared" si="356"/>
        <v>94</v>
      </c>
      <c r="O139" s="135">
        <f t="shared" si="356"/>
        <v>95.5</v>
      </c>
      <c r="P139" s="136">
        <f t="shared" si="356"/>
        <v>97</v>
      </c>
      <c r="Q139" s="135">
        <f t="shared" si="356"/>
        <v>98.4</v>
      </c>
      <c r="R139" s="135">
        <f t="shared" si="356"/>
        <v>99.8</v>
      </c>
      <c r="S139" s="136">
        <f t="shared" si="356"/>
        <v>101.2</v>
      </c>
      <c r="T139" s="135">
        <f t="shared" si="356"/>
        <v>102.6</v>
      </c>
      <c r="U139" s="135">
        <f t="shared" si="356"/>
        <v>104</v>
      </c>
      <c r="V139" s="2"/>
      <c r="W139" s="2"/>
      <c r="X139" s="2"/>
      <c r="Y139" s="2"/>
      <c r="Z139" s="2"/>
      <c r="AA139" s="2"/>
      <c r="AB139" s="2"/>
      <c r="AC139" s="2"/>
      <c r="AD139" s="2"/>
      <c r="AE139" s="2"/>
      <c r="AF139" s="2"/>
      <c r="AG139" s="2"/>
      <c r="AH139" s="2"/>
      <c r="AI139" s="2"/>
      <c r="AJ139" s="2"/>
      <c r="AK139" s="2"/>
      <c r="AL139" s="2"/>
      <c r="AM139" s="2"/>
      <c r="AN139" s="2"/>
      <c r="AO139" s="2"/>
      <c r="AP139" s="2"/>
    </row>
    <row r="140" ht="12.75" customHeight="1">
      <c r="A140" s="2"/>
      <c r="B140" s="140">
        <v>69.5</v>
      </c>
      <c r="C140" s="135">
        <f t="shared" ref="C140:J140" si="357">ROUND(AVERAGE($B140/(1.0278-0.0278*C$2),$B140*C$2^0.1),1)</f>
        <v>73</v>
      </c>
      <c r="D140" s="135">
        <f t="shared" si="357"/>
        <v>75.6</v>
      </c>
      <c r="E140" s="135">
        <f t="shared" si="357"/>
        <v>77.8</v>
      </c>
      <c r="F140" s="136">
        <f t="shared" si="357"/>
        <v>79.9</v>
      </c>
      <c r="G140" s="135">
        <f t="shared" si="357"/>
        <v>81.9</v>
      </c>
      <c r="H140" s="135">
        <f t="shared" si="357"/>
        <v>83.9</v>
      </c>
      <c r="I140" s="136">
        <f t="shared" si="357"/>
        <v>85.9</v>
      </c>
      <c r="J140" s="135">
        <f t="shared" si="357"/>
        <v>88</v>
      </c>
      <c r="K140" s="136">
        <f t="shared" ref="K140:U140" si="358">ROUND(AVERAGE($B140*(1+0.0333*K$2),$B140*K$2^0.1),1)</f>
        <v>90.1</v>
      </c>
      <c r="L140" s="135">
        <f t="shared" si="358"/>
        <v>91.6</v>
      </c>
      <c r="M140" s="136">
        <f t="shared" si="358"/>
        <v>93.2</v>
      </c>
      <c r="N140" s="135">
        <f t="shared" si="358"/>
        <v>94.7</v>
      </c>
      <c r="O140" s="135">
        <f t="shared" si="358"/>
        <v>96.2</v>
      </c>
      <c r="P140" s="136">
        <f t="shared" si="358"/>
        <v>97.7</v>
      </c>
      <c r="Q140" s="135">
        <f t="shared" si="358"/>
        <v>99.1</v>
      </c>
      <c r="R140" s="135">
        <f t="shared" si="358"/>
        <v>100.6</v>
      </c>
      <c r="S140" s="136">
        <f t="shared" si="358"/>
        <v>102</v>
      </c>
      <c r="T140" s="135">
        <f t="shared" si="358"/>
        <v>103.4</v>
      </c>
      <c r="U140" s="135">
        <f t="shared" si="358"/>
        <v>104.8</v>
      </c>
      <c r="V140" s="2"/>
      <c r="W140" s="2"/>
      <c r="X140" s="2"/>
      <c r="Y140" s="2"/>
      <c r="Z140" s="2"/>
      <c r="AA140" s="2"/>
      <c r="AB140" s="2"/>
      <c r="AC140" s="2"/>
      <c r="AD140" s="2"/>
      <c r="AE140" s="2"/>
      <c r="AF140" s="2"/>
      <c r="AG140" s="2"/>
      <c r="AH140" s="2"/>
      <c r="AI140" s="2"/>
      <c r="AJ140" s="2"/>
      <c r="AK140" s="2"/>
      <c r="AL140" s="2"/>
      <c r="AM140" s="2"/>
      <c r="AN140" s="2"/>
      <c r="AO140" s="2"/>
      <c r="AP140" s="2"/>
    </row>
    <row r="141" ht="12.75" customHeight="1">
      <c r="A141" s="2"/>
      <c r="B141" s="140">
        <v>70.0</v>
      </c>
      <c r="C141" s="135">
        <f t="shared" ref="C141:J141" si="359">ROUND(AVERAGE($B141/(1.0278-0.0278*C$2),$B141*C$2^0.1),1)</f>
        <v>73.5</v>
      </c>
      <c r="D141" s="135">
        <f t="shared" si="359"/>
        <v>76.1</v>
      </c>
      <c r="E141" s="135">
        <f t="shared" si="359"/>
        <v>78.4</v>
      </c>
      <c r="F141" s="136">
        <f t="shared" si="359"/>
        <v>80.5</v>
      </c>
      <c r="G141" s="135">
        <f t="shared" si="359"/>
        <v>82.5</v>
      </c>
      <c r="H141" s="135">
        <f t="shared" si="359"/>
        <v>84.5</v>
      </c>
      <c r="I141" s="136">
        <f t="shared" si="359"/>
        <v>86.5</v>
      </c>
      <c r="J141" s="135">
        <f t="shared" si="359"/>
        <v>88.6</v>
      </c>
      <c r="K141" s="136">
        <f t="shared" ref="K141:U141" si="360">ROUND(AVERAGE($B141*(1+0.0333*K$2),$B141*K$2^0.1),1)</f>
        <v>90.7</v>
      </c>
      <c r="L141" s="135">
        <f t="shared" si="360"/>
        <v>92.3</v>
      </c>
      <c r="M141" s="136">
        <f t="shared" si="360"/>
        <v>93.9</v>
      </c>
      <c r="N141" s="135">
        <f t="shared" si="360"/>
        <v>95.4</v>
      </c>
      <c r="O141" s="135">
        <f t="shared" si="360"/>
        <v>96.9</v>
      </c>
      <c r="P141" s="136">
        <f t="shared" si="360"/>
        <v>98.4</v>
      </c>
      <c r="Q141" s="135">
        <f t="shared" si="360"/>
        <v>99.8</v>
      </c>
      <c r="R141" s="135">
        <f t="shared" si="360"/>
        <v>101.3</v>
      </c>
      <c r="S141" s="136">
        <f t="shared" si="360"/>
        <v>102.7</v>
      </c>
      <c r="T141" s="135">
        <f t="shared" si="360"/>
        <v>104.1</v>
      </c>
      <c r="U141" s="135">
        <f t="shared" si="360"/>
        <v>105.5</v>
      </c>
      <c r="V141" s="2"/>
      <c r="W141" s="2"/>
      <c r="X141" s="2"/>
      <c r="Y141" s="2"/>
      <c r="Z141" s="2"/>
      <c r="AA141" s="2"/>
      <c r="AB141" s="2"/>
      <c r="AC141" s="2"/>
      <c r="AD141" s="2"/>
      <c r="AE141" s="2"/>
      <c r="AF141" s="2"/>
      <c r="AG141" s="2"/>
      <c r="AH141" s="2"/>
      <c r="AI141" s="2"/>
      <c r="AJ141" s="2"/>
      <c r="AK141" s="2"/>
      <c r="AL141" s="2"/>
      <c r="AM141" s="2"/>
      <c r="AN141" s="2"/>
      <c r="AO141" s="2"/>
      <c r="AP141" s="2"/>
    </row>
    <row r="142" ht="12.75" customHeight="1">
      <c r="A142" s="2"/>
      <c r="B142" s="140">
        <v>70.5</v>
      </c>
      <c r="C142" s="135">
        <f t="shared" ref="C142:J142" si="361">ROUND(AVERAGE($B142/(1.0278-0.0278*C$2),$B142*C$2^0.1),1)</f>
        <v>74</v>
      </c>
      <c r="D142" s="135">
        <f t="shared" si="361"/>
        <v>76.7</v>
      </c>
      <c r="E142" s="135">
        <f t="shared" si="361"/>
        <v>78.9</v>
      </c>
      <c r="F142" s="136">
        <f t="shared" si="361"/>
        <v>81.1</v>
      </c>
      <c r="G142" s="135">
        <f t="shared" si="361"/>
        <v>83.1</v>
      </c>
      <c r="H142" s="135">
        <f t="shared" si="361"/>
        <v>85.1</v>
      </c>
      <c r="I142" s="136">
        <f t="shared" si="361"/>
        <v>87.2</v>
      </c>
      <c r="J142" s="135">
        <f t="shared" si="361"/>
        <v>89.2</v>
      </c>
      <c r="K142" s="136">
        <f t="shared" ref="K142:U142" si="362">ROUND(AVERAGE($B142*(1+0.0333*K$2),$B142*K$2^0.1),1)</f>
        <v>91.4</v>
      </c>
      <c r="L142" s="135">
        <f t="shared" si="362"/>
        <v>93</v>
      </c>
      <c r="M142" s="136">
        <f t="shared" si="362"/>
        <v>94.5</v>
      </c>
      <c r="N142" s="135">
        <f t="shared" si="362"/>
        <v>96.1</v>
      </c>
      <c r="O142" s="135">
        <f t="shared" si="362"/>
        <v>97.6</v>
      </c>
      <c r="P142" s="136">
        <f t="shared" si="362"/>
        <v>99.1</v>
      </c>
      <c r="Q142" s="135">
        <f t="shared" si="362"/>
        <v>100.5</v>
      </c>
      <c r="R142" s="135">
        <f t="shared" si="362"/>
        <v>102</v>
      </c>
      <c r="S142" s="136">
        <f t="shared" si="362"/>
        <v>103.4</v>
      </c>
      <c r="T142" s="135">
        <f t="shared" si="362"/>
        <v>104.9</v>
      </c>
      <c r="U142" s="135">
        <f t="shared" si="362"/>
        <v>106.3</v>
      </c>
      <c r="V142" s="2"/>
      <c r="W142" s="2"/>
      <c r="X142" s="2"/>
      <c r="Y142" s="2"/>
      <c r="Z142" s="2"/>
      <c r="AA142" s="2"/>
      <c r="AB142" s="2"/>
      <c r="AC142" s="2"/>
      <c r="AD142" s="2"/>
      <c r="AE142" s="2"/>
      <c r="AF142" s="2"/>
      <c r="AG142" s="2"/>
      <c r="AH142" s="2"/>
      <c r="AI142" s="2"/>
      <c r="AJ142" s="2"/>
      <c r="AK142" s="2"/>
      <c r="AL142" s="2"/>
      <c r="AM142" s="2"/>
      <c r="AN142" s="2"/>
      <c r="AO142" s="2"/>
      <c r="AP142" s="2"/>
    </row>
    <row r="143" ht="12.75" customHeight="1">
      <c r="A143" s="2"/>
      <c r="B143" s="140">
        <v>71.0</v>
      </c>
      <c r="C143" s="135">
        <f t="shared" ref="C143:J143" si="363">ROUND(AVERAGE($B143/(1.0278-0.0278*C$2),$B143*C$2^0.1),1)</f>
        <v>74.6</v>
      </c>
      <c r="D143" s="135">
        <f t="shared" si="363"/>
        <v>77.2</v>
      </c>
      <c r="E143" s="135">
        <f t="shared" si="363"/>
        <v>79.5</v>
      </c>
      <c r="F143" s="136">
        <f t="shared" si="363"/>
        <v>81.6</v>
      </c>
      <c r="G143" s="135">
        <f t="shared" si="363"/>
        <v>83.7</v>
      </c>
      <c r="H143" s="135">
        <f t="shared" si="363"/>
        <v>85.7</v>
      </c>
      <c r="I143" s="136">
        <f t="shared" si="363"/>
        <v>87.8</v>
      </c>
      <c r="J143" s="135">
        <f t="shared" si="363"/>
        <v>89.9</v>
      </c>
      <c r="K143" s="136">
        <f t="shared" ref="K143:U143" si="364">ROUND(AVERAGE($B143*(1+0.0333*K$2),$B143*K$2^0.1),1)</f>
        <v>92</v>
      </c>
      <c r="L143" s="135">
        <f t="shared" si="364"/>
        <v>93.6</v>
      </c>
      <c r="M143" s="136">
        <f t="shared" si="364"/>
        <v>95.2</v>
      </c>
      <c r="N143" s="135">
        <f t="shared" si="364"/>
        <v>96.7</v>
      </c>
      <c r="O143" s="135">
        <f t="shared" si="364"/>
        <v>98.3</v>
      </c>
      <c r="P143" s="136">
        <f t="shared" si="364"/>
        <v>99.8</v>
      </c>
      <c r="Q143" s="135">
        <f t="shared" si="364"/>
        <v>101.3</v>
      </c>
      <c r="R143" s="135">
        <f t="shared" si="364"/>
        <v>102.7</v>
      </c>
      <c r="S143" s="136">
        <f t="shared" si="364"/>
        <v>104.2</v>
      </c>
      <c r="T143" s="135">
        <f t="shared" si="364"/>
        <v>105.6</v>
      </c>
      <c r="U143" s="135">
        <f t="shared" si="364"/>
        <v>107</v>
      </c>
      <c r="V143" s="2"/>
      <c r="W143" s="2"/>
      <c r="X143" s="2"/>
      <c r="Y143" s="2"/>
      <c r="Z143" s="2"/>
      <c r="AA143" s="2"/>
      <c r="AB143" s="2"/>
      <c r="AC143" s="2"/>
      <c r="AD143" s="2"/>
      <c r="AE143" s="2"/>
      <c r="AF143" s="2"/>
      <c r="AG143" s="2"/>
      <c r="AH143" s="2"/>
      <c r="AI143" s="2"/>
      <c r="AJ143" s="2"/>
      <c r="AK143" s="2"/>
      <c r="AL143" s="2"/>
      <c r="AM143" s="2"/>
      <c r="AN143" s="2"/>
      <c r="AO143" s="2"/>
      <c r="AP143" s="2"/>
    </row>
    <row r="144" ht="12.75" customHeight="1">
      <c r="A144" s="2"/>
      <c r="B144" s="140">
        <v>71.5</v>
      </c>
      <c r="C144" s="135">
        <f t="shared" ref="C144:J144" si="365">ROUND(AVERAGE($B144/(1.0278-0.0278*C$2),$B144*C$2^0.1),1)</f>
        <v>75.1</v>
      </c>
      <c r="D144" s="135">
        <f t="shared" si="365"/>
        <v>77.8</v>
      </c>
      <c r="E144" s="135">
        <f t="shared" si="365"/>
        <v>80.1</v>
      </c>
      <c r="F144" s="136">
        <f t="shared" si="365"/>
        <v>82.2</v>
      </c>
      <c r="G144" s="135">
        <f t="shared" si="365"/>
        <v>84.3</v>
      </c>
      <c r="H144" s="135">
        <f t="shared" si="365"/>
        <v>86.3</v>
      </c>
      <c r="I144" s="136">
        <f t="shared" si="365"/>
        <v>88.4</v>
      </c>
      <c r="J144" s="135">
        <f t="shared" si="365"/>
        <v>90.5</v>
      </c>
      <c r="K144" s="136">
        <f t="shared" ref="K144:U144" si="366">ROUND(AVERAGE($B144*(1+0.0333*K$2),$B144*K$2^0.1),1)</f>
        <v>92.7</v>
      </c>
      <c r="L144" s="135">
        <f t="shared" si="366"/>
        <v>94.3</v>
      </c>
      <c r="M144" s="136">
        <f t="shared" si="366"/>
        <v>95.9</v>
      </c>
      <c r="N144" s="135">
        <f t="shared" si="366"/>
        <v>97.4</v>
      </c>
      <c r="O144" s="135">
        <f t="shared" si="366"/>
        <v>99</v>
      </c>
      <c r="P144" s="136">
        <f t="shared" si="366"/>
        <v>100.5</v>
      </c>
      <c r="Q144" s="135">
        <f t="shared" si="366"/>
        <v>102</v>
      </c>
      <c r="R144" s="135">
        <f t="shared" si="366"/>
        <v>103.4</v>
      </c>
      <c r="S144" s="136">
        <f t="shared" si="366"/>
        <v>104.9</v>
      </c>
      <c r="T144" s="135">
        <f t="shared" si="366"/>
        <v>106.4</v>
      </c>
      <c r="U144" s="135">
        <f t="shared" si="366"/>
        <v>107.8</v>
      </c>
      <c r="V144" s="2"/>
      <c r="W144" s="2"/>
      <c r="X144" s="2"/>
      <c r="Y144" s="2"/>
      <c r="Z144" s="2"/>
      <c r="AA144" s="2"/>
      <c r="AB144" s="2"/>
      <c r="AC144" s="2"/>
      <c r="AD144" s="2"/>
      <c r="AE144" s="2"/>
      <c r="AF144" s="2"/>
      <c r="AG144" s="2"/>
      <c r="AH144" s="2"/>
      <c r="AI144" s="2"/>
      <c r="AJ144" s="2"/>
      <c r="AK144" s="2"/>
      <c r="AL144" s="2"/>
      <c r="AM144" s="2"/>
      <c r="AN144" s="2"/>
      <c r="AO144" s="2"/>
      <c r="AP144" s="2"/>
    </row>
    <row r="145" ht="12.75" customHeight="1">
      <c r="A145" s="2"/>
      <c r="B145" s="140">
        <v>72.0</v>
      </c>
      <c r="C145" s="135">
        <f t="shared" ref="C145:J145" si="367">ROUND(AVERAGE($B145/(1.0278-0.0278*C$2),$B145*C$2^0.1),1)</f>
        <v>75.6</v>
      </c>
      <c r="D145" s="135">
        <f t="shared" si="367"/>
        <v>78.3</v>
      </c>
      <c r="E145" s="135">
        <f t="shared" si="367"/>
        <v>80.6</v>
      </c>
      <c r="F145" s="136">
        <f t="shared" si="367"/>
        <v>82.8</v>
      </c>
      <c r="G145" s="135">
        <f t="shared" si="367"/>
        <v>84.9</v>
      </c>
      <c r="H145" s="135">
        <f t="shared" si="367"/>
        <v>86.9</v>
      </c>
      <c r="I145" s="136">
        <f t="shared" si="367"/>
        <v>89</v>
      </c>
      <c r="J145" s="135">
        <f t="shared" si="367"/>
        <v>91.1</v>
      </c>
      <c r="K145" s="136">
        <f t="shared" ref="K145:U145" si="368">ROUND(AVERAGE($B145*(1+0.0333*K$2),$B145*K$2^0.1),1)</f>
        <v>93.3</v>
      </c>
      <c r="L145" s="135">
        <f t="shared" si="368"/>
        <v>94.9</v>
      </c>
      <c r="M145" s="136">
        <f t="shared" si="368"/>
        <v>96.5</v>
      </c>
      <c r="N145" s="135">
        <f t="shared" si="368"/>
        <v>98.1</v>
      </c>
      <c r="O145" s="135">
        <f t="shared" si="368"/>
        <v>99.7</v>
      </c>
      <c r="P145" s="136">
        <f t="shared" si="368"/>
        <v>101.2</v>
      </c>
      <c r="Q145" s="135">
        <f t="shared" si="368"/>
        <v>102.7</v>
      </c>
      <c r="R145" s="135">
        <f t="shared" si="368"/>
        <v>104.2</v>
      </c>
      <c r="S145" s="136">
        <f t="shared" si="368"/>
        <v>105.6</v>
      </c>
      <c r="T145" s="135">
        <f t="shared" si="368"/>
        <v>107.1</v>
      </c>
      <c r="U145" s="135">
        <f t="shared" si="368"/>
        <v>108.6</v>
      </c>
      <c r="V145" s="2"/>
      <c r="W145" s="2"/>
      <c r="X145" s="2"/>
      <c r="Y145" s="2"/>
      <c r="Z145" s="2"/>
      <c r="AA145" s="2"/>
      <c r="AB145" s="2"/>
      <c r="AC145" s="2"/>
      <c r="AD145" s="2"/>
      <c r="AE145" s="2"/>
      <c r="AF145" s="2"/>
      <c r="AG145" s="2"/>
      <c r="AH145" s="2"/>
      <c r="AI145" s="2"/>
      <c r="AJ145" s="2"/>
      <c r="AK145" s="2"/>
      <c r="AL145" s="2"/>
      <c r="AM145" s="2"/>
      <c r="AN145" s="2"/>
      <c r="AO145" s="2"/>
      <c r="AP145" s="2"/>
    </row>
    <row r="146" ht="12.75" customHeight="1">
      <c r="A146" s="2"/>
      <c r="B146" s="140">
        <v>72.5</v>
      </c>
      <c r="C146" s="135">
        <f t="shared" ref="C146:J146" si="369">ROUND(AVERAGE($B146/(1.0278-0.0278*C$2),$B146*C$2^0.1),1)</f>
        <v>76.1</v>
      </c>
      <c r="D146" s="135">
        <f t="shared" si="369"/>
        <v>78.8</v>
      </c>
      <c r="E146" s="135">
        <f t="shared" si="369"/>
        <v>81.2</v>
      </c>
      <c r="F146" s="136">
        <f t="shared" si="369"/>
        <v>83.4</v>
      </c>
      <c r="G146" s="135">
        <f t="shared" si="369"/>
        <v>85.5</v>
      </c>
      <c r="H146" s="135">
        <f t="shared" si="369"/>
        <v>87.5</v>
      </c>
      <c r="I146" s="136">
        <f t="shared" si="369"/>
        <v>89.6</v>
      </c>
      <c r="J146" s="135">
        <f t="shared" si="369"/>
        <v>91.8</v>
      </c>
      <c r="K146" s="136">
        <f t="shared" ref="K146:U146" si="370">ROUND(AVERAGE($B146*(1+0.0333*K$2),$B146*K$2^0.1),1)</f>
        <v>94</v>
      </c>
      <c r="L146" s="135">
        <f t="shared" si="370"/>
        <v>95.6</v>
      </c>
      <c r="M146" s="136">
        <f t="shared" si="370"/>
        <v>97.2</v>
      </c>
      <c r="N146" s="135">
        <f t="shared" si="370"/>
        <v>98.8</v>
      </c>
      <c r="O146" s="135">
        <f t="shared" si="370"/>
        <v>100.3</v>
      </c>
      <c r="P146" s="136">
        <f t="shared" si="370"/>
        <v>101.9</v>
      </c>
      <c r="Q146" s="135">
        <f t="shared" si="370"/>
        <v>103.4</v>
      </c>
      <c r="R146" s="135">
        <f t="shared" si="370"/>
        <v>104.9</v>
      </c>
      <c r="S146" s="136">
        <f t="shared" si="370"/>
        <v>106.4</v>
      </c>
      <c r="T146" s="135">
        <f t="shared" si="370"/>
        <v>107.8</v>
      </c>
      <c r="U146" s="135">
        <f t="shared" si="370"/>
        <v>109.3</v>
      </c>
      <c r="V146" s="2"/>
      <c r="W146" s="2"/>
      <c r="X146" s="2"/>
      <c r="Y146" s="2"/>
      <c r="Z146" s="2"/>
      <c r="AA146" s="2"/>
      <c r="AB146" s="2"/>
      <c r="AC146" s="2"/>
      <c r="AD146" s="2"/>
      <c r="AE146" s="2"/>
      <c r="AF146" s="2"/>
      <c r="AG146" s="2"/>
      <c r="AH146" s="2"/>
      <c r="AI146" s="2"/>
      <c r="AJ146" s="2"/>
      <c r="AK146" s="2"/>
      <c r="AL146" s="2"/>
      <c r="AM146" s="2"/>
      <c r="AN146" s="2"/>
      <c r="AO146" s="2"/>
      <c r="AP146" s="2"/>
    </row>
    <row r="147" ht="12.75" customHeight="1">
      <c r="A147" s="2"/>
      <c r="B147" s="140">
        <v>73.0</v>
      </c>
      <c r="C147" s="135">
        <f t="shared" ref="C147:J147" si="371">ROUND(AVERAGE($B147/(1.0278-0.0278*C$2),$B147*C$2^0.1),1)</f>
        <v>76.7</v>
      </c>
      <c r="D147" s="135">
        <f t="shared" si="371"/>
        <v>79.4</v>
      </c>
      <c r="E147" s="135">
        <f t="shared" si="371"/>
        <v>81.7</v>
      </c>
      <c r="F147" s="136">
        <f t="shared" si="371"/>
        <v>83.9</v>
      </c>
      <c r="G147" s="135">
        <f t="shared" si="371"/>
        <v>86.1</v>
      </c>
      <c r="H147" s="135">
        <f t="shared" si="371"/>
        <v>88.1</v>
      </c>
      <c r="I147" s="136">
        <f t="shared" si="371"/>
        <v>90.3</v>
      </c>
      <c r="J147" s="135">
        <f t="shared" si="371"/>
        <v>92.4</v>
      </c>
      <c r="K147" s="136">
        <f t="shared" ref="K147:U147" si="372">ROUND(AVERAGE($B147*(1+0.0333*K$2),$B147*K$2^0.1),1)</f>
        <v>94.6</v>
      </c>
      <c r="L147" s="135">
        <f t="shared" si="372"/>
        <v>96.3</v>
      </c>
      <c r="M147" s="136">
        <f t="shared" si="372"/>
        <v>97.9</v>
      </c>
      <c r="N147" s="135">
        <f t="shared" si="372"/>
        <v>99.5</v>
      </c>
      <c r="O147" s="135">
        <f t="shared" si="372"/>
        <v>101</v>
      </c>
      <c r="P147" s="136">
        <f t="shared" si="372"/>
        <v>102.6</v>
      </c>
      <c r="Q147" s="135">
        <f t="shared" si="372"/>
        <v>104.1</v>
      </c>
      <c r="R147" s="135">
        <f t="shared" si="372"/>
        <v>105.6</v>
      </c>
      <c r="S147" s="136">
        <f t="shared" si="372"/>
        <v>107.1</v>
      </c>
      <c r="T147" s="135">
        <f t="shared" si="372"/>
        <v>108.6</v>
      </c>
      <c r="U147" s="135">
        <f t="shared" si="372"/>
        <v>110.1</v>
      </c>
      <c r="V147" s="2"/>
      <c r="W147" s="2"/>
      <c r="X147" s="2"/>
      <c r="Y147" s="2"/>
      <c r="Z147" s="2"/>
      <c r="AA147" s="2"/>
      <c r="AB147" s="2"/>
      <c r="AC147" s="2"/>
      <c r="AD147" s="2"/>
      <c r="AE147" s="2"/>
      <c r="AF147" s="2"/>
      <c r="AG147" s="2"/>
      <c r="AH147" s="2"/>
      <c r="AI147" s="2"/>
      <c r="AJ147" s="2"/>
      <c r="AK147" s="2"/>
      <c r="AL147" s="2"/>
      <c r="AM147" s="2"/>
      <c r="AN147" s="2"/>
      <c r="AO147" s="2"/>
      <c r="AP147" s="2"/>
    </row>
    <row r="148" ht="12.75" customHeight="1">
      <c r="A148" s="2"/>
      <c r="B148" s="140">
        <v>73.5</v>
      </c>
      <c r="C148" s="135">
        <f t="shared" ref="C148:J148" si="373">ROUND(AVERAGE($B148/(1.0278-0.0278*C$2),$B148*C$2^0.1),1)</f>
        <v>77.2</v>
      </c>
      <c r="D148" s="135">
        <f t="shared" si="373"/>
        <v>79.9</v>
      </c>
      <c r="E148" s="135">
        <f t="shared" si="373"/>
        <v>82.3</v>
      </c>
      <c r="F148" s="136">
        <f t="shared" si="373"/>
        <v>84.5</v>
      </c>
      <c r="G148" s="135">
        <f t="shared" si="373"/>
        <v>86.6</v>
      </c>
      <c r="H148" s="135">
        <f t="shared" si="373"/>
        <v>88.8</v>
      </c>
      <c r="I148" s="136">
        <f t="shared" si="373"/>
        <v>90.9</v>
      </c>
      <c r="J148" s="135">
        <f t="shared" si="373"/>
        <v>93</v>
      </c>
      <c r="K148" s="136">
        <f t="shared" ref="K148:U148" si="374">ROUND(AVERAGE($B148*(1+0.0333*K$2),$B148*K$2^0.1),1)</f>
        <v>95.3</v>
      </c>
      <c r="L148" s="135">
        <f t="shared" si="374"/>
        <v>96.9</v>
      </c>
      <c r="M148" s="136">
        <f t="shared" si="374"/>
        <v>98.6</v>
      </c>
      <c r="N148" s="135">
        <f t="shared" si="374"/>
        <v>100.2</v>
      </c>
      <c r="O148" s="135">
        <f t="shared" si="374"/>
        <v>101.7</v>
      </c>
      <c r="P148" s="136">
        <f t="shared" si="374"/>
        <v>103.3</v>
      </c>
      <c r="Q148" s="135">
        <f t="shared" si="374"/>
        <v>104.8</v>
      </c>
      <c r="R148" s="135">
        <f t="shared" si="374"/>
        <v>106.3</v>
      </c>
      <c r="S148" s="136">
        <f t="shared" si="374"/>
        <v>107.8</v>
      </c>
      <c r="T148" s="135">
        <f t="shared" si="374"/>
        <v>109.3</v>
      </c>
      <c r="U148" s="135">
        <f t="shared" si="374"/>
        <v>110.8</v>
      </c>
      <c r="V148" s="2"/>
      <c r="W148" s="2"/>
      <c r="X148" s="2"/>
      <c r="Y148" s="2"/>
      <c r="Z148" s="2"/>
      <c r="AA148" s="2"/>
      <c r="AB148" s="2"/>
      <c r="AC148" s="2"/>
      <c r="AD148" s="2"/>
      <c r="AE148" s="2"/>
      <c r="AF148" s="2"/>
      <c r="AG148" s="2"/>
      <c r="AH148" s="2"/>
      <c r="AI148" s="2"/>
      <c r="AJ148" s="2"/>
      <c r="AK148" s="2"/>
      <c r="AL148" s="2"/>
      <c r="AM148" s="2"/>
      <c r="AN148" s="2"/>
      <c r="AO148" s="2"/>
      <c r="AP148" s="2"/>
    </row>
    <row r="149" ht="12.75" customHeight="1">
      <c r="A149" s="2"/>
      <c r="B149" s="140">
        <v>74.0</v>
      </c>
      <c r="C149" s="135">
        <f t="shared" ref="C149:J149" si="375">ROUND(AVERAGE($B149/(1.0278-0.0278*C$2),$B149*C$2^0.1),1)</f>
        <v>77.7</v>
      </c>
      <c r="D149" s="135">
        <f t="shared" si="375"/>
        <v>80.5</v>
      </c>
      <c r="E149" s="135">
        <f t="shared" si="375"/>
        <v>82.9</v>
      </c>
      <c r="F149" s="136">
        <f t="shared" si="375"/>
        <v>85.1</v>
      </c>
      <c r="G149" s="135">
        <f t="shared" si="375"/>
        <v>87.2</v>
      </c>
      <c r="H149" s="135">
        <f t="shared" si="375"/>
        <v>89.4</v>
      </c>
      <c r="I149" s="136">
        <f t="shared" si="375"/>
        <v>91.5</v>
      </c>
      <c r="J149" s="135">
        <f t="shared" si="375"/>
        <v>93.7</v>
      </c>
      <c r="K149" s="136">
        <f t="shared" ref="K149:U149" si="376">ROUND(AVERAGE($B149*(1+0.0333*K$2),$B149*K$2^0.1),1)</f>
        <v>95.9</v>
      </c>
      <c r="L149" s="135">
        <f t="shared" si="376"/>
        <v>97.6</v>
      </c>
      <c r="M149" s="136">
        <f t="shared" si="376"/>
        <v>99.2</v>
      </c>
      <c r="N149" s="135">
        <f t="shared" si="376"/>
        <v>100.8</v>
      </c>
      <c r="O149" s="135">
        <f t="shared" si="376"/>
        <v>102.4</v>
      </c>
      <c r="P149" s="136">
        <f t="shared" si="376"/>
        <v>104</v>
      </c>
      <c r="Q149" s="135">
        <f t="shared" si="376"/>
        <v>105.5</v>
      </c>
      <c r="R149" s="135">
        <f t="shared" si="376"/>
        <v>107.1</v>
      </c>
      <c r="S149" s="136">
        <f t="shared" si="376"/>
        <v>108.6</v>
      </c>
      <c r="T149" s="135">
        <f t="shared" si="376"/>
        <v>110.1</v>
      </c>
      <c r="U149" s="135">
        <f t="shared" si="376"/>
        <v>111.6</v>
      </c>
      <c r="V149" s="2"/>
      <c r="W149" s="2"/>
      <c r="X149" s="2"/>
      <c r="Y149" s="2"/>
      <c r="Z149" s="2"/>
      <c r="AA149" s="2"/>
      <c r="AB149" s="2"/>
      <c r="AC149" s="2"/>
      <c r="AD149" s="2"/>
      <c r="AE149" s="2"/>
      <c r="AF149" s="2"/>
      <c r="AG149" s="2"/>
      <c r="AH149" s="2"/>
      <c r="AI149" s="2"/>
      <c r="AJ149" s="2"/>
      <c r="AK149" s="2"/>
      <c r="AL149" s="2"/>
      <c r="AM149" s="2"/>
      <c r="AN149" s="2"/>
      <c r="AO149" s="2"/>
      <c r="AP149" s="2"/>
    </row>
    <row r="150" ht="12.75" customHeight="1">
      <c r="A150" s="2"/>
      <c r="B150" s="140">
        <v>74.5</v>
      </c>
      <c r="C150" s="135">
        <f t="shared" ref="C150:J150" si="377">ROUND(AVERAGE($B150/(1.0278-0.0278*C$2),$B150*C$2^0.1),1)</f>
        <v>78.2</v>
      </c>
      <c r="D150" s="135">
        <f t="shared" si="377"/>
        <v>81</v>
      </c>
      <c r="E150" s="135">
        <f t="shared" si="377"/>
        <v>83.4</v>
      </c>
      <c r="F150" s="136">
        <f t="shared" si="377"/>
        <v>85.7</v>
      </c>
      <c r="G150" s="135">
        <f t="shared" si="377"/>
        <v>87.8</v>
      </c>
      <c r="H150" s="135">
        <f t="shared" si="377"/>
        <v>90</v>
      </c>
      <c r="I150" s="136">
        <f t="shared" si="377"/>
        <v>92.1</v>
      </c>
      <c r="J150" s="135">
        <f t="shared" si="377"/>
        <v>94.3</v>
      </c>
      <c r="K150" s="136">
        <f t="shared" ref="K150:U150" si="378">ROUND(AVERAGE($B150*(1+0.0333*K$2),$B150*K$2^0.1),1)</f>
        <v>96.5</v>
      </c>
      <c r="L150" s="135">
        <f t="shared" si="378"/>
        <v>98.2</v>
      </c>
      <c r="M150" s="136">
        <f t="shared" si="378"/>
        <v>99.9</v>
      </c>
      <c r="N150" s="135">
        <f t="shared" si="378"/>
        <v>101.5</v>
      </c>
      <c r="O150" s="135">
        <f t="shared" si="378"/>
        <v>103.1</v>
      </c>
      <c r="P150" s="136">
        <f t="shared" si="378"/>
        <v>104.7</v>
      </c>
      <c r="Q150" s="135">
        <f t="shared" si="378"/>
        <v>106.2</v>
      </c>
      <c r="R150" s="135">
        <f t="shared" si="378"/>
        <v>107.8</v>
      </c>
      <c r="S150" s="136">
        <f t="shared" si="378"/>
        <v>109.3</v>
      </c>
      <c r="T150" s="135">
        <f t="shared" si="378"/>
        <v>110.8</v>
      </c>
      <c r="U150" s="135">
        <f t="shared" si="378"/>
        <v>112.3</v>
      </c>
      <c r="V150" s="2"/>
      <c r="W150" s="2"/>
      <c r="X150" s="2"/>
      <c r="Y150" s="2"/>
      <c r="Z150" s="2"/>
      <c r="AA150" s="2"/>
      <c r="AB150" s="2"/>
      <c r="AC150" s="2"/>
      <c r="AD150" s="2"/>
      <c r="AE150" s="2"/>
      <c r="AF150" s="2"/>
      <c r="AG150" s="2"/>
      <c r="AH150" s="2"/>
      <c r="AI150" s="2"/>
      <c r="AJ150" s="2"/>
      <c r="AK150" s="2"/>
      <c r="AL150" s="2"/>
      <c r="AM150" s="2"/>
      <c r="AN150" s="2"/>
      <c r="AO150" s="2"/>
      <c r="AP150" s="2"/>
    </row>
    <row r="151" ht="12.75" customHeight="1">
      <c r="A151" s="2"/>
      <c r="B151" s="140">
        <v>75.0</v>
      </c>
      <c r="C151" s="135">
        <f t="shared" ref="C151:J151" si="379">ROUND(AVERAGE($B151/(1.0278-0.0278*C$2),$B151*C$2^0.1),1)</f>
        <v>78.8</v>
      </c>
      <c r="D151" s="135">
        <f t="shared" si="379"/>
        <v>81.6</v>
      </c>
      <c r="E151" s="135">
        <f t="shared" si="379"/>
        <v>84</v>
      </c>
      <c r="F151" s="136">
        <f t="shared" si="379"/>
        <v>86.2</v>
      </c>
      <c r="G151" s="135">
        <f t="shared" si="379"/>
        <v>88.4</v>
      </c>
      <c r="H151" s="135">
        <f t="shared" si="379"/>
        <v>90.6</v>
      </c>
      <c r="I151" s="136">
        <f t="shared" si="379"/>
        <v>92.7</v>
      </c>
      <c r="J151" s="135">
        <f t="shared" si="379"/>
        <v>94.9</v>
      </c>
      <c r="K151" s="136">
        <f t="shared" ref="K151:U151" si="380">ROUND(AVERAGE($B151*(1+0.0333*K$2),$B151*K$2^0.1),1)</f>
        <v>97.2</v>
      </c>
      <c r="L151" s="135">
        <f t="shared" si="380"/>
        <v>98.9</v>
      </c>
      <c r="M151" s="136">
        <f t="shared" si="380"/>
        <v>100.6</v>
      </c>
      <c r="N151" s="135">
        <f t="shared" si="380"/>
        <v>102.2</v>
      </c>
      <c r="O151" s="135">
        <f t="shared" si="380"/>
        <v>103.8</v>
      </c>
      <c r="P151" s="136">
        <f t="shared" si="380"/>
        <v>105.4</v>
      </c>
      <c r="Q151" s="135">
        <f t="shared" si="380"/>
        <v>107</v>
      </c>
      <c r="R151" s="135">
        <f t="shared" si="380"/>
        <v>108.5</v>
      </c>
      <c r="S151" s="136">
        <f t="shared" si="380"/>
        <v>110</v>
      </c>
      <c r="T151" s="135">
        <f t="shared" si="380"/>
        <v>111.6</v>
      </c>
      <c r="U151" s="135">
        <f t="shared" si="380"/>
        <v>113.1</v>
      </c>
      <c r="V151" s="2"/>
      <c r="W151" s="2"/>
      <c r="X151" s="2"/>
      <c r="Y151" s="2"/>
      <c r="Z151" s="2"/>
      <c r="AA151" s="2"/>
      <c r="AB151" s="2"/>
      <c r="AC151" s="2"/>
      <c r="AD151" s="2"/>
      <c r="AE151" s="2"/>
      <c r="AF151" s="2"/>
      <c r="AG151" s="2"/>
      <c r="AH151" s="2"/>
      <c r="AI151" s="2"/>
      <c r="AJ151" s="2"/>
      <c r="AK151" s="2"/>
      <c r="AL151" s="2"/>
      <c r="AM151" s="2"/>
      <c r="AN151" s="2"/>
      <c r="AO151" s="2"/>
      <c r="AP151" s="2"/>
    </row>
    <row r="152" ht="12.75" customHeight="1">
      <c r="A152" s="2"/>
      <c r="B152" s="140">
        <v>75.5</v>
      </c>
      <c r="C152" s="135">
        <f t="shared" ref="C152:J152" si="381">ROUND(AVERAGE($B152/(1.0278-0.0278*C$2),$B152*C$2^0.1),1)</f>
        <v>79.3</v>
      </c>
      <c r="D152" s="135">
        <f t="shared" si="381"/>
        <v>82.1</v>
      </c>
      <c r="E152" s="135">
        <f t="shared" si="381"/>
        <v>84.5</v>
      </c>
      <c r="F152" s="136">
        <f t="shared" si="381"/>
        <v>86.8</v>
      </c>
      <c r="G152" s="135">
        <f t="shared" si="381"/>
        <v>89</v>
      </c>
      <c r="H152" s="135">
        <f t="shared" si="381"/>
        <v>91.2</v>
      </c>
      <c r="I152" s="136">
        <f t="shared" si="381"/>
        <v>93.3</v>
      </c>
      <c r="J152" s="135">
        <f t="shared" si="381"/>
        <v>95.6</v>
      </c>
      <c r="K152" s="136">
        <f t="shared" ref="K152:U152" si="382">ROUND(AVERAGE($B152*(1+0.0333*K$2),$B152*K$2^0.1),1)</f>
        <v>97.8</v>
      </c>
      <c r="L152" s="135">
        <f t="shared" si="382"/>
        <v>99.6</v>
      </c>
      <c r="M152" s="136">
        <f t="shared" si="382"/>
        <v>101.2</v>
      </c>
      <c r="N152" s="135">
        <f t="shared" si="382"/>
        <v>102.9</v>
      </c>
      <c r="O152" s="135">
        <f t="shared" si="382"/>
        <v>104.5</v>
      </c>
      <c r="P152" s="136">
        <f t="shared" si="382"/>
        <v>106.1</v>
      </c>
      <c r="Q152" s="135">
        <f t="shared" si="382"/>
        <v>107.7</v>
      </c>
      <c r="R152" s="135">
        <f t="shared" si="382"/>
        <v>109.2</v>
      </c>
      <c r="S152" s="136">
        <f t="shared" si="382"/>
        <v>110.8</v>
      </c>
      <c r="T152" s="135">
        <f t="shared" si="382"/>
        <v>112.3</v>
      </c>
      <c r="U152" s="135">
        <f t="shared" si="382"/>
        <v>113.8</v>
      </c>
      <c r="V152" s="2"/>
      <c r="W152" s="2"/>
      <c r="X152" s="2"/>
      <c r="Y152" s="2"/>
      <c r="Z152" s="2"/>
      <c r="AA152" s="2"/>
      <c r="AB152" s="2"/>
      <c r="AC152" s="2"/>
      <c r="AD152" s="2"/>
      <c r="AE152" s="2"/>
      <c r="AF152" s="2"/>
      <c r="AG152" s="2"/>
      <c r="AH152" s="2"/>
      <c r="AI152" s="2"/>
      <c r="AJ152" s="2"/>
      <c r="AK152" s="2"/>
      <c r="AL152" s="2"/>
      <c r="AM152" s="2"/>
      <c r="AN152" s="2"/>
      <c r="AO152" s="2"/>
      <c r="AP152" s="2"/>
    </row>
    <row r="153" ht="12.75" customHeight="1">
      <c r="A153" s="2"/>
      <c r="B153" s="140">
        <v>76.0</v>
      </c>
      <c r="C153" s="135">
        <f t="shared" ref="C153:J153" si="383">ROUND(AVERAGE($B153/(1.0278-0.0278*C$2),$B153*C$2^0.1),1)</f>
        <v>79.8</v>
      </c>
      <c r="D153" s="135">
        <f t="shared" si="383"/>
        <v>82.6</v>
      </c>
      <c r="E153" s="135">
        <f t="shared" si="383"/>
        <v>85.1</v>
      </c>
      <c r="F153" s="136">
        <f t="shared" si="383"/>
        <v>87.4</v>
      </c>
      <c r="G153" s="135">
        <f t="shared" si="383"/>
        <v>89.6</v>
      </c>
      <c r="H153" s="135">
        <f t="shared" si="383"/>
        <v>91.8</v>
      </c>
      <c r="I153" s="136">
        <f t="shared" si="383"/>
        <v>94</v>
      </c>
      <c r="J153" s="135">
        <f t="shared" si="383"/>
        <v>96.2</v>
      </c>
      <c r="K153" s="136">
        <f t="shared" ref="K153:U153" si="384">ROUND(AVERAGE($B153*(1+0.0333*K$2),$B153*K$2^0.1),1)</f>
        <v>98.5</v>
      </c>
      <c r="L153" s="135">
        <f t="shared" si="384"/>
        <v>100.2</v>
      </c>
      <c r="M153" s="136">
        <f t="shared" si="384"/>
        <v>101.9</v>
      </c>
      <c r="N153" s="135">
        <f t="shared" si="384"/>
        <v>103.6</v>
      </c>
      <c r="O153" s="135">
        <f t="shared" si="384"/>
        <v>105.2</v>
      </c>
      <c r="P153" s="136">
        <f t="shared" si="384"/>
        <v>106.8</v>
      </c>
      <c r="Q153" s="135">
        <f t="shared" si="384"/>
        <v>108.4</v>
      </c>
      <c r="R153" s="135">
        <f t="shared" si="384"/>
        <v>110</v>
      </c>
      <c r="S153" s="136">
        <f t="shared" si="384"/>
        <v>111.5</v>
      </c>
      <c r="T153" s="135">
        <f t="shared" si="384"/>
        <v>113.1</v>
      </c>
      <c r="U153" s="135">
        <f t="shared" si="384"/>
        <v>114.6</v>
      </c>
      <c r="V153" s="2"/>
      <c r="W153" s="2"/>
      <c r="X153" s="2"/>
      <c r="Y153" s="2"/>
      <c r="Z153" s="2"/>
      <c r="AA153" s="2"/>
      <c r="AB153" s="2"/>
      <c r="AC153" s="2"/>
      <c r="AD153" s="2"/>
      <c r="AE153" s="2"/>
      <c r="AF153" s="2"/>
      <c r="AG153" s="2"/>
      <c r="AH153" s="2"/>
      <c r="AI153" s="2"/>
      <c r="AJ153" s="2"/>
      <c r="AK153" s="2"/>
      <c r="AL153" s="2"/>
      <c r="AM153" s="2"/>
      <c r="AN153" s="2"/>
      <c r="AO153" s="2"/>
      <c r="AP153" s="2"/>
    </row>
    <row r="154" ht="12.75" customHeight="1">
      <c r="A154" s="2"/>
      <c r="B154" s="140">
        <v>76.5</v>
      </c>
      <c r="C154" s="135">
        <f t="shared" ref="C154:J154" si="385">ROUND(AVERAGE($B154/(1.0278-0.0278*C$2),$B154*C$2^0.1),1)</f>
        <v>80.3</v>
      </c>
      <c r="D154" s="135">
        <f t="shared" si="385"/>
        <v>83.2</v>
      </c>
      <c r="E154" s="135">
        <f t="shared" si="385"/>
        <v>85.7</v>
      </c>
      <c r="F154" s="136">
        <f t="shared" si="385"/>
        <v>88</v>
      </c>
      <c r="G154" s="135">
        <f t="shared" si="385"/>
        <v>90.2</v>
      </c>
      <c r="H154" s="135">
        <f t="shared" si="385"/>
        <v>92.4</v>
      </c>
      <c r="I154" s="136">
        <f t="shared" si="385"/>
        <v>94.6</v>
      </c>
      <c r="J154" s="135">
        <f t="shared" si="385"/>
        <v>96.8</v>
      </c>
      <c r="K154" s="136">
        <f t="shared" ref="K154:U154" si="386">ROUND(AVERAGE($B154*(1+0.0333*K$2),$B154*K$2^0.1),1)</f>
        <v>99.1</v>
      </c>
      <c r="L154" s="135">
        <f t="shared" si="386"/>
        <v>100.9</v>
      </c>
      <c r="M154" s="136">
        <f t="shared" si="386"/>
        <v>102.6</v>
      </c>
      <c r="N154" s="135">
        <f t="shared" si="386"/>
        <v>104.2</v>
      </c>
      <c r="O154" s="135">
        <f t="shared" si="386"/>
        <v>105.9</v>
      </c>
      <c r="P154" s="136">
        <f t="shared" si="386"/>
        <v>107.5</v>
      </c>
      <c r="Q154" s="135">
        <f t="shared" si="386"/>
        <v>109.1</v>
      </c>
      <c r="R154" s="135">
        <f t="shared" si="386"/>
        <v>110.7</v>
      </c>
      <c r="S154" s="136">
        <f t="shared" si="386"/>
        <v>112.2</v>
      </c>
      <c r="T154" s="135">
        <f t="shared" si="386"/>
        <v>113.8</v>
      </c>
      <c r="U154" s="135">
        <f t="shared" si="386"/>
        <v>115.3</v>
      </c>
      <c r="V154" s="2"/>
      <c r="W154" s="2"/>
      <c r="X154" s="2"/>
      <c r="Y154" s="2"/>
      <c r="Z154" s="2"/>
      <c r="AA154" s="2"/>
      <c r="AB154" s="2"/>
      <c r="AC154" s="2"/>
      <c r="AD154" s="2"/>
      <c r="AE154" s="2"/>
      <c r="AF154" s="2"/>
      <c r="AG154" s="2"/>
      <c r="AH154" s="2"/>
      <c r="AI154" s="2"/>
      <c r="AJ154" s="2"/>
      <c r="AK154" s="2"/>
      <c r="AL154" s="2"/>
      <c r="AM154" s="2"/>
      <c r="AN154" s="2"/>
      <c r="AO154" s="2"/>
      <c r="AP154" s="2"/>
    </row>
    <row r="155" ht="12.75" customHeight="1">
      <c r="A155" s="2"/>
      <c r="B155" s="140">
        <v>77.0</v>
      </c>
      <c r="C155" s="135">
        <f t="shared" ref="C155:J155" si="387">ROUND(AVERAGE($B155/(1.0278-0.0278*C$2),$B155*C$2^0.1),1)</f>
        <v>80.9</v>
      </c>
      <c r="D155" s="135">
        <f t="shared" si="387"/>
        <v>83.7</v>
      </c>
      <c r="E155" s="135">
        <f t="shared" si="387"/>
        <v>86.2</v>
      </c>
      <c r="F155" s="136">
        <f t="shared" si="387"/>
        <v>88.5</v>
      </c>
      <c r="G155" s="135">
        <f t="shared" si="387"/>
        <v>90.8</v>
      </c>
      <c r="H155" s="135">
        <f t="shared" si="387"/>
        <v>93</v>
      </c>
      <c r="I155" s="136">
        <f t="shared" si="387"/>
        <v>95.2</v>
      </c>
      <c r="J155" s="135">
        <f t="shared" si="387"/>
        <v>97.5</v>
      </c>
      <c r="K155" s="136">
        <f t="shared" ref="K155:U155" si="388">ROUND(AVERAGE($B155*(1+0.0333*K$2),$B155*K$2^0.1),1)</f>
        <v>99.8</v>
      </c>
      <c r="L155" s="135">
        <f t="shared" si="388"/>
        <v>101.5</v>
      </c>
      <c r="M155" s="136">
        <f t="shared" si="388"/>
        <v>103.2</v>
      </c>
      <c r="N155" s="135">
        <f t="shared" si="388"/>
        <v>104.9</v>
      </c>
      <c r="O155" s="135">
        <f t="shared" si="388"/>
        <v>106.6</v>
      </c>
      <c r="P155" s="136">
        <f t="shared" si="388"/>
        <v>108.2</v>
      </c>
      <c r="Q155" s="135">
        <f t="shared" si="388"/>
        <v>109.8</v>
      </c>
      <c r="R155" s="135">
        <f t="shared" si="388"/>
        <v>111.4</v>
      </c>
      <c r="S155" s="136">
        <f t="shared" si="388"/>
        <v>113</v>
      </c>
      <c r="T155" s="135">
        <f t="shared" si="388"/>
        <v>114.5</v>
      </c>
      <c r="U155" s="135">
        <f t="shared" si="388"/>
        <v>116.1</v>
      </c>
      <c r="V155" s="2"/>
      <c r="W155" s="2"/>
      <c r="X155" s="2"/>
      <c r="Y155" s="2"/>
      <c r="Z155" s="2"/>
      <c r="AA155" s="2"/>
      <c r="AB155" s="2"/>
      <c r="AC155" s="2"/>
      <c r="AD155" s="2"/>
      <c r="AE155" s="2"/>
      <c r="AF155" s="2"/>
      <c r="AG155" s="2"/>
      <c r="AH155" s="2"/>
      <c r="AI155" s="2"/>
      <c r="AJ155" s="2"/>
      <c r="AK155" s="2"/>
      <c r="AL155" s="2"/>
      <c r="AM155" s="2"/>
      <c r="AN155" s="2"/>
      <c r="AO155" s="2"/>
      <c r="AP155" s="2"/>
    </row>
    <row r="156" ht="12.75" customHeight="1">
      <c r="A156" s="2"/>
      <c r="B156" s="140">
        <v>77.5</v>
      </c>
      <c r="C156" s="135">
        <f t="shared" ref="C156:J156" si="389">ROUND(AVERAGE($B156/(1.0278-0.0278*C$2),$B156*C$2^0.1),1)</f>
        <v>81.4</v>
      </c>
      <c r="D156" s="135">
        <f t="shared" si="389"/>
        <v>84.3</v>
      </c>
      <c r="E156" s="135">
        <f t="shared" si="389"/>
        <v>86.8</v>
      </c>
      <c r="F156" s="136">
        <f t="shared" si="389"/>
        <v>89.1</v>
      </c>
      <c r="G156" s="135">
        <f t="shared" si="389"/>
        <v>91.4</v>
      </c>
      <c r="H156" s="135">
        <f t="shared" si="389"/>
        <v>93.6</v>
      </c>
      <c r="I156" s="136">
        <f t="shared" si="389"/>
        <v>95.8</v>
      </c>
      <c r="J156" s="135">
        <f t="shared" si="389"/>
        <v>98.1</v>
      </c>
      <c r="K156" s="136">
        <f t="shared" ref="K156:U156" si="390">ROUND(AVERAGE($B156*(1+0.0333*K$2),$B156*K$2^0.1),1)</f>
        <v>100.4</v>
      </c>
      <c r="L156" s="135">
        <f t="shared" si="390"/>
        <v>102.2</v>
      </c>
      <c r="M156" s="136">
        <f t="shared" si="390"/>
        <v>103.9</v>
      </c>
      <c r="N156" s="135">
        <f t="shared" si="390"/>
        <v>105.6</v>
      </c>
      <c r="O156" s="135">
        <f t="shared" si="390"/>
        <v>107.3</v>
      </c>
      <c r="P156" s="136">
        <f t="shared" si="390"/>
        <v>108.9</v>
      </c>
      <c r="Q156" s="135">
        <f t="shared" si="390"/>
        <v>110.5</v>
      </c>
      <c r="R156" s="135">
        <f t="shared" si="390"/>
        <v>112.1</v>
      </c>
      <c r="S156" s="136">
        <f t="shared" si="390"/>
        <v>113.7</v>
      </c>
      <c r="T156" s="135">
        <f t="shared" si="390"/>
        <v>115.3</v>
      </c>
      <c r="U156" s="135">
        <f t="shared" si="390"/>
        <v>116.8</v>
      </c>
      <c r="V156" s="2"/>
      <c r="W156" s="2"/>
      <c r="X156" s="2"/>
      <c r="Y156" s="2"/>
      <c r="Z156" s="2"/>
      <c r="AA156" s="2"/>
      <c r="AB156" s="2"/>
      <c r="AC156" s="2"/>
      <c r="AD156" s="2"/>
      <c r="AE156" s="2"/>
      <c r="AF156" s="2"/>
      <c r="AG156" s="2"/>
      <c r="AH156" s="2"/>
      <c r="AI156" s="2"/>
      <c r="AJ156" s="2"/>
      <c r="AK156" s="2"/>
      <c r="AL156" s="2"/>
      <c r="AM156" s="2"/>
      <c r="AN156" s="2"/>
      <c r="AO156" s="2"/>
      <c r="AP156" s="2"/>
    </row>
    <row r="157" ht="12.75" customHeight="1">
      <c r="A157" s="2"/>
      <c r="B157" s="140">
        <v>78.0</v>
      </c>
      <c r="C157" s="135">
        <f t="shared" ref="C157:J157" si="391">ROUND(AVERAGE($B157/(1.0278-0.0278*C$2),$B157*C$2^0.1),1)</f>
        <v>81.9</v>
      </c>
      <c r="D157" s="135">
        <f t="shared" si="391"/>
        <v>84.8</v>
      </c>
      <c r="E157" s="135">
        <f t="shared" si="391"/>
        <v>87.3</v>
      </c>
      <c r="F157" s="136">
        <f t="shared" si="391"/>
        <v>89.7</v>
      </c>
      <c r="G157" s="135">
        <f t="shared" si="391"/>
        <v>91.9</v>
      </c>
      <c r="H157" s="135">
        <f t="shared" si="391"/>
        <v>94.2</v>
      </c>
      <c r="I157" s="136">
        <f t="shared" si="391"/>
        <v>96.4</v>
      </c>
      <c r="J157" s="135">
        <f t="shared" si="391"/>
        <v>98.7</v>
      </c>
      <c r="K157" s="136">
        <f t="shared" ref="K157:U157" si="392">ROUND(AVERAGE($B157*(1+0.0333*K$2),$B157*K$2^0.1),1)</f>
        <v>101.1</v>
      </c>
      <c r="L157" s="135">
        <f t="shared" si="392"/>
        <v>102.9</v>
      </c>
      <c r="M157" s="136">
        <f t="shared" si="392"/>
        <v>104.6</v>
      </c>
      <c r="N157" s="135">
        <f t="shared" si="392"/>
        <v>106.3</v>
      </c>
      <c r="O157" s="135">
        <f t="shared" si="392"/>
        <v>108</v>
      </c>
      <c r="P157" s="136">
        <f t="shared" si="392"/>
        <v>109.6</v>
      </c>
      <c r="Q157" s="135">
        <f t="shared" si="392"/>
        <v>111.2</v>
      </c>
      <c r="R157" s="135">
        <f t="shared" si="392"/>
        <v>112.9</v>
      </c>
      <c r="S157" s="136">
        <f t="shared" si="392"/>
        <v>114.4</v>
      </c>
      <c r="T157" s="135">
        <f t="shared" si="392"/>
        <v>116</v>
      </c>
      <c r="U157" s="135">
        <f t="shared" si="392"/>
        <v>117.6</v>
      </c>
      <c r="V157" s="2"/>
      <c r="W157" s="2"/>
      <c r="X157" s="2"/>
      <c r="Y157" s="2"/>
      <c r="Z157" s="2"/>
      <c r="AA157" s="2"/>
      <c r="AB157" s="2"/>
      <c r="AC157" s="2"/>
      <c r="AD157" s="2"/>
      <c r="AE157" s="2"/>
      <c r="AF157" s="2"/>
      <c r="AG157" s="2"/>
      <c r="AH157" s="2"/>
      <c r="AI157" s="2"/>
      <c r="AJ157" s="2"/>
      <c r="AK157" s="2"/>
      <c r="AL157" s="2"/>
      <c r="AM157" s="2"/>
      <c r="AN157" s="2"/>
      <c r="AO157" s="2"/>
      <c r="AP157" s="2"/>
    </row>
    <row r="158" ht="12.75" customHeight="1">
      <c r="A158" s="2"/>
      <c r="B158" s="140">
        <v>78.5</v>
      </c>
      <c r="C158" s="135">
        <f t="shared" ref="C158:J158" si="393">ROUND(AVERAGE($B158/(1.0278-0.0278*C$2),$B158*C$2^0.1),1)</f>
        <v>82.4</v>
      </c>
      <c r="D158" s="135">
        <f t="shared" si="393"/>
        <v>85.4</v>
      </c>
      <c r="E158" s="135">
        <f t="shared" si="393"/>
        <v>87.9</v>
      </c>
      <c r="F158" s="136">
        <f t="shared" si="393"/>
        <v>90.3</v>
      </c>
      <c r="G158" s="135">
        <f t="shared" si="393"/>
        <v>92.5</v>
      </c>
      <c r="H158" s="135">
        <f t="shared" si="393"/>
        <v>94.8</v>
      </c>
      <c r="I158" s="136">
        <f t="shared" si="393"/>
        <v>97.1</v>
      </c>
      <c r="J158" s="135">
        <f t="shared" si="393"/>
        <v>99.4</v>
      </c>
      <c r="K158" s="136">
        <f t="shared" ref="K158:U158" si="394">ROUND(AVERAGE($B158*(1+0.0333*K$2),$B158*K$2^0.1),1)</f>
        <v>101.7</v>
      </c>
      <c r="L158" s="135">
        <f t="shared" si="394"/>
        <v>103.5</v>
      </c>
      <c r="M158" s="136">
        <f t="shared" si="394"/>
        <v>105.3</v>
      </c>
      <c r="N158" s="135">
        <f t="shared" si="394"/>
        <v>107</v>
      </c>
      <c r="O158" s="135">
        <f t="shared" si="394"/>
        <v>108.7</v>
      </c>
      <c r="P158" s="136">
        <f t="shared" si="394"/>
        <v>110.3</v>
      </c>
      <c r="Q158" s="135">
        <f t="shared" si="394"/>
        <v>112</v>
      </c>
      <c r="R158" s="135">
        <f t="shared" si="394"/>
        <v>113.6</v>
      </c>
      <c r="S158" s="136">
        <f t="shared" si="394"/>
        <v>115.2</v>
      </c>
      <c r="T158" s="135">
        <f t="shared" si="394"/>
        <v>116.8</v>
      </c>
      <c r="U158" s="135">
        <f t="shared" si="394"/>
        <v>118.3</v>
      </c>
      <c r="V158" s="2"/>
      <c r="W158" s="2"/>
      <c r="X158" s="2"/>
      <c r="Y158" s="2"/>
      <c r="Z158" s="2"/>
      <c r="AA158" s="2"/>
      <c r="AB158" s="2"/>
      <c r="AC158" s="2"/>
      <c r="AD158" s="2"/>
      <c r="AE158" s="2"/>
      <c r="AF158" s="2"/>
      <c r="AG158" s="2"/>
      <c r="AH158" s="2"/>
      <c r="AI158" s="2"/>
      <c r="AJ158" s="2"/>
      <c r="AK158" s="2"/>
      <c r="AL158" s="2"/>
      <c r="AM158" s="2"/>
      <c r="AN158" s="2"/>
      <c r="AO158" s="2"/>
      <c r="AP158" s="2"/>
    </row>
    <row r="159" ht="12.75" customHeight="1">
      <c r="A159" s="2"/>
      <c r="B159" s="140">
        <v>79.0</v>
      </c>
      <c r="C159" s="135">
        <f t="shared" ref="C159:J159" si="395">ROUND(AVERAGE($B159/(1.0278-0.0278*C$2),$B159*C$2^0.1),1)</f>
        <v>83</v>
      </c>
      <c r="D159" s="135">
        <f t="shared" si="395"/>
        <v>85.9</v>
      </c>
      <c r="E159" s="135">
        <f t="shared" si="395"/>
        <v>88.5</v>
      </c>
      <c r="F159" s="136">
        <f t="shared" si="395"/>
        <v>90.8</v>
      </c>
      <c r="G159" s="135">
        <f t="shared" si="395"/>
        <v>93.1</v>
      </c>
      <c r="H159" s="135">
        <f t="shared" si="395"/>
        <v>95.4</v>
      </c>
      <c r="I159" s="136">
        <f t="shared" si="395"/>
        <v>97.7</v>
      </c>
      <c r="J159" s="135">
        <f t="shared" si="395"/>
        <v>100</v>
      </c>
      <c r="K159" s="136">
        <f t="shared" ref="K159:U159" si="396">ROUND(AVERAGE($B159*(1+0.0333*K$2),$B159*K$2^0.1),1)</f>
        <v>102.4</v>
      </c>
      <c r="L159" s="135">
        <f t="shared" si="396"/>
        <v>104.2</v>
      </c>
      <c r="M159" s="136">
        <f t="shared" si="396"/>
        <v>105.9</v>
      </c>
      <c r="N159" s="135">
        <f t="shared" si="396"/>
        <v>107.6</v>
      </c>
      <c r="O159" s="135">
        <f t="shared" si="396"/>
        <v>109.3</v>
      </c>
      <c r="P159" s="136">
        <f t="shared" si="396"/>
        <v>111</v>
      </c>
      <c r="Q159" s="135">
        <f t="shared" si="396"/>
        <v>112.7</v>
      </c>
      <c r="R159" s="135">
        <f t="shared" si="396"/>
        <v>114.3</v>
      </c>
      <c r="S159" s="136">
        <f t="shared" si="396"/>
        <v>115.9</v>
      </c>
      <c r="T159" s="135">
        <f t="shared" si="396"/>
        <v>117.5</v>
      </c>
      <c r="U159" s="135">
        <f t="shared" si="396"/>
        <v>119.1</v>
      </c>
      <c r="V159" s="2"/>
      <c r="W159" s="2"/>
      <c r="X159" s="2"/>
      <c r="Y159" s="2"/>
      <c r="Z159" s="2"/>
      <c r="AA159" s="2"/>
      <c r="AB159" s="2"/>
      <c r="AC159" s="2"/>
      <c r="AD159" s="2"/>
      <c r="AE159" s="2"/>
      <c r="AF159" s="2"/>
      <c r="AG159" s="2"/>
      <c r="AH159" s="2"/>
      <c r="AI159" s="2"/>
      <c r="AJ159" s="2"/>
      <c r="AK159" s="2"/>
      <c r="AL159" s="2"/>
      <c r="AM159" s="2"/>
      <c r="AN159" s="2"/>
      <c r="AO159" s="2"/>
      <c r="AP159" s="2"/>
    </row>
    <row r="160" ht="12.75" customHeight="1">
      <c r="A160" s="2"/>
      <c r="B160" s="140">
        <v>79.5</v>
      </c>
      <c r="C160" s="135">
        <f t="shared" ref="C160:J160" si="397">ROUND(AVERAGE($B160/(1.0278-0.0278*C$2),$B160*C$2^0.1),1)</f>
        <v>83.5</v>
      </c>
      <c r="D160" s="135">
        <f t="shared" si="397"/>
        <v>86.5</v>
      </c>
      <c r="E160" s="135">
        <f t="shared" si="397"/>
        <v>89</v>
      </c>
      <c r="F160" s="136">
        <f t="shared" si="397"/>
        <v>91.4</v>
      </c>
      <c r="G160" s="135">
        <f t="shared" si="397"/>
        <v>93.7</v>
      </c>
      <c r="H160" s="135">
        <f t="shared" si="397"/>
        <v>96</v>
      </c>
      <c r="I160" s="136">
        <f t="shared" si="397"/>
        <v>98.3</v>
      </c>
      <c r="J160" s="135">
        <f t="shared" si="397"/>
        <v>100.6</v>
      </c>
      <c r="K160" s="136">
        <f t="shared" ref="K160:U160" si="398">ROUND(AVERAGE($B160*(1+0.0333*K$2),$B160*K$2^0.1),1)</f>
        <v>103</v>
      </c>
      <c r="L160" s="135">
        <f t="shared" si="398"/>
        <v>104.8</v>
      </c>
      <c r="M160" s="136">
        <f t="shared" si="398"/>
        <v>106.6</v>
      </c>
      <c r="N160" s="135">
        <f t="shared" si="398"/>
        <v>108.3</v>
      </c>
      <c r="O160" s="135">
        <f t="shared" si="398"/>
        <v>110</v>
      </c>
      <c r="P160" s="136">
        <f t="shared" si="398"/>
        <v>111.7</v>
      </c>
      <c r="Q160" s="135">
        <f t="shared" si="398"/>
        <v>113.4</v>
      </c>
      <c r="R160" s="135">
        <f t="shared" si="398"/>
        <v>115</v>
      </c>
      <c r="S160" s="136">
        <f t="shared" si="398"/>
        <v>116.6</v>
      </c>
      <c r="T160" s="135">
        <f t="shared" si="398"/>
        <v>118.3</v>
      </c>
      <c r="U160" s="135">
        <f t="shared" si="398"/>
        <v>119.9</v>
      </c>
      <c r="V160" s="2"/>
      <c r="W160" s="2"/>
      <c r="X160" s="2"/>
      <c r="Y160" s="2"/>
      <c r="Z160" s="2"/>
      <c r="AA160" s="2"/>
      <c r="AB160" s="2"/>
      <c r="AC160" s="2"/>
      <c r="AD160" s="2"/>
      <c r="AE160" s="2"/>
      <c r="AF160" s="2"/>
      <c r="AG160" s="2"/>
      <c r="AH160" s="2"/>
      <c r="AI160" s="2"/>
      <c r="AJ160" s="2"/>
      <c r="AK160" s="2"/>
      <c r="AL160" s="2"/>
      <c r="AM160" s="2"/>
      <c r="AN160" s="2"/>
      <c r="AO160" s="2"/>
      <c r="AP160" s="2"/>
    </row>
    <row r="161" ht="12.75" customHeight="1">
      <c r="A161" s="2"/>
      <c r="B161" s="140">
        <v>80.0</v>
      </c>
      <c r="C161" s="135">
        <f t="shared" ref="C161:J161" si="399">ROUND(AVERAGE($B161/(1.0278-0.0278*C$2),$B161*C$2^0.1),1)</f>
        <v>84</v>
      </c>
      <c r="D161" s="135">
        <f t="shared" si="399"/>
        <v>87</v>
      </c>
      <c r="E161" s="135">
        <f t="shared" si="399"/>
        <v>89.6</v>
      </c>
      <c r="F161" s="136">
        <f t="shared" si="399"/>
        <v>92</v>
      </c>
      <c r="G161" s="135">
        <f t="shared" si="399"/>
        <v>94.3</v>
      </c>
      <c r="H161" s="135">
        <f t="shared" si="399"/>
        <v>96.6</v>
      </c>
      <c r="I161" s="136">
        <f t="shared" si="399"/>
        <v>98.9</v>
      </c>
      <c r="J161" s="135">
        <f t="shared" si="399"/>
        <v>101.3</v>
      </c>
      <c r="K161" s="136">
        <f t="shared" ref="K161:U161" si="400">ROUND(AVERAGE($B161*(1+0.0333*K$2),$B161*K$2^0.1),1)</f>
        <v>103.7</v>
      </c>
      <c r="L161" s="135">
        <f t="shared" si="400"/>
        <v>105.5</v>
      </c>
      <c r="M161" s="136">
        <f t="shared" si="400"/>
        <v>107.3</v>
      </c>
      <c r="N161" s="135">
        <f t="shared" si="400"/>
        <v>109</v>
      </c>
      <c r="O161" s="135">
        <f t="shared" si="400"/>
        <v>110.7</v>
      </c>
      <c r="P161" s="136">
        <f t="shared" si="400"/>
        <v>112.4</v>
      </c>
      <c r="Q161" s="135">
        <f t="shared" si="400"/>
        <v>114.1</v>
      </c>
      <c r="R161" s="135">
        <f t="shared" si="400"/>
        <v>115.7</v>
      </c>
      <c r="S161" s="136">
        <f t="shared" si="400"/>
        <v>117.4</v>
      </c>
      <c r="T161" s="135">
        <f t="shared" si="400"/>
        <v>119</v>
      </c>
      <c r="U161" s="135">
        <f t="shared" si="400"/>
        <v>120.6</v>
      </c>
      <c r="V161" s="2"/>
      <c r="W161" s="2"/>
      <c r="X161" s="2"/>
      <c r="Y161" s="2"/>
      <c r="Z161" s="2"/>
      <c r="AA161" s="2"/>
      <c r="AB161" s="2"/>
      <c r="AC161" s="2"/>
      <c r="AD161" s="2"/>
      <c r="AE161" s="2"/>
      <c r="AF161" s="2"/>
      <c r="AG161" s="2"/>
      <c r="AH161" s="2"/>
      <c r="AI161" s="2"/>
      <c r="AJ161" s="2"/>
      <c r="AK161" s="2"/>
      <c r="AL161" s="2"/>
      <c r="AM161" s="2"/>
      <c r="AN161" s="2"/>
      <c r="AO161" s="2"/>
      <c r="AP161" s="2"/>
    </row>
    <row r="162" ht="12.75" customHeight="1">
      <c r="A162" s="2"/>
      <c r="B162" s="140">
        <v>80.5</v>
      </c>
      <c r="C162" s="135">
        <f t="shared" ref="C162:J162" si="401">ROUND(AVERAGE($B162/(1.0278-0.0278*C$2),$B162*C$2^0.1),1)</f>
        <v>84.5</v>
      </c>
      <c r="D162" s="135">
        <f t="shared" si="401"/>
        <v>87.5</v>
      </c>
      <c r="E162" s="135">
        <f t="shared" si="401"/>
        <v>90.1</v>
      </c>
      <c r="F162" s="136">
        <f t="shared" si="401"/>
        <v>92.6</v>
      </c>
      <c r="G162" s="135">
        <f t="shared" si="401"/>
        <v>94.9</v>
      </c>
      <c r="H162" s="135">
        <f t="shared" si="401"/>
        <v>97.2</v>
      </c>
      <c r="I162" s="136">
        <f t="shared" si="401"/>
        <v>99.5</v>
      </c>
      <c r="J162" s="135">
        <f t="shared" si="401"/>
        <v>101.9</v>
      </c>
      <c r="K162" s="136">
        <f t="shared" ref="K162:U162" si="402">ROUND(AVERAGE($B162*(1+0.0333*K$2),$B162*K$2^0.1),1)</f>
        <v>104.3</v>
      </c>
      <c r="L162" s="135">
        <f t="shared" si="402"/>
        <v>106.2</v>
      </c>
      <c r="M162" s="136">
        <f t="shared" si="402"/>
        <v>107.9</v>
      </c>
      <c r="N162" s="135">
        <f t="shared" si="402"/>
        <v>109.7</v>
      </c>
      <c r="O162" s="135">
        <f t="shared" si="402"/>
        <v>111.4</v>
      </c>
      <c r="P162" s="136">
        <f t="shared" si="402"/>
        <v>113.1</v>
      </c>
      <c r="Q162" s="135">
        <f t="shared" si="402"/>
        <v>114.8</v>
      </c>
      <c r="R162" s="135">
        <f t="shared" si="402"/>
        <v>116.5</v>
      </c>
      <c r="S162" s="136">
        <f t="shared" si="402"/>
        <v>118.1</v>
      </c>
      <c r="T162" s="135">
        <f t="shared" si="402"/>
        <v>119.7</v>
      </c>
      <c r="U162" s="135">
        <f t="shared" si="402"/>
        <v>121.4</v>
      </c>
      <c r="V162" s="2"/>
      <c r="W162" s="2"/>
      <c r="X162" s="2"/>
      <c r="Y162" s="2"/>
      <c r="Z162" s="2"/>
      <c r="AA162" s="2"/>
      <c r="AB162" s="2"/>
      <c r="AC162" s="2"/>
      <c r="AD162" s="2"/>
      <c r="AE162" s="2"/>
      <c r="AF162" s="2"/>
      <c r="AG162" s="2"/>
      <c r="AH162" s="2"/>
      <c r="AI162" s="2"/>
      <c r="AJ162" s="2"/>
      <c r="AK162" s="2"/>
      <c r="AL162" s="2"/>
      <c r="AM162" s="2"/>
      <c r="AN162" s="2"/>
      <c r="AO162" s="2"/>
      <c r="AP162" s="2"/>
    </row>
    <row r="163" ht="12.75" customHeight="1">
      <c r="A163" s="2"/>
      <c r="B163" s="140">
        <v>81.0</v>
      </c>
      <c r="C163" s="135">
        <f t="shared" ref="C163:J163" si="403">ROUND(AVERAGE($B163/(1.0278-0.0278*C$2),$B163*C$2^0.1),1)</f>
        <v>85.1</v>
      </c>
      <c r="D163" s="135">
        <f t="shared" si="403"/>
        <v>88.1</v>
      </c>
      <c r="E163" s="135">
        <f t="shared" si="403"/>
        <v>90.7</v>
      </c>
      <c r="F163" s="136">
        <f t="shared" si="403"/>
        <v>93.1</v>
      </c>
      <c r="G163" s="135">
        <f t="shared" si="403"/>
        <v>95.5</v>
      </c>
      <c r="H163" s="135">
        <f t="shared" si="403"/>
        <v>97.8</v>
      </c>
      <c r="I163" s="136">
        <f t="shared" si="403"/>
        <v>100.1</v>
      </c>
      <c r="J163" s="135">
        <f t="shared" si="403"/>
        <v>102.5</v>
      </c>
      <c r="K163" s="136">
        <f t="shared" ref="K163:U163" si="404">ROUND(AVERAGE($B163*(1+0.0333*K$2),$B163*K$2^0.1),1)</f>
        <v>105</v>
      </c>
      <c r="L163" s="135">
        <f t="shared" si="404"/>
        <v>106.8</v>
      </c>
      <c r="M163" s="136">
        <f t="shared" si="404"/>
        <v>108.6</v>
      </c>
      <c r="N163" s="135">
        <f t="shared" si="404"/>
        <v>110.4</v>
      </c>
      <c r="O163" s="135">
        <f t="shared" si="404"/>
        <v>112.1</v>
      </c>
      <c r="P163" s="136">
        <f t="shared" si="404"/>
        <v>113.8</v>
      </c>
      <c r="Q163" s="135">
        <f t="shared" si="404"/>
        <v>115.5</v>
      </c>
      <c r="R163" s="135">
        <f t="shared" si="404"/>
        <v>117.2</v>
      </c>
      <c r="S163" s="136">
        <f t="shared" si="404"/>
        <v>118.8</v>
      </c>
      <c r="T163" s="135">
        <f t="shared" si="404"/>
        <v>120.5</v>
      </c>
      <c r="U163" s="135">
        <f t="shared" si="404"/>
        <v>122.1</v>
      </c>
      <c r="V163" s="2"/>
      <c r="W163" s="2"/>
      <c r="X163" s="2"/>
      <c r="Y163" s="2"/>
      <c r="Z163" s="2"/>
      <c r="AA163" s="2"/>
      <c r="AB163" s="2"/>
      <c r="AC163" s="2"/>
      <c r="AD163" s="2"/>
      <c r="AE163" s="2"/>
      <c r="AF163" s="2"/>
      <c r="AG163" s="2"/>
      <c r="AH163" s="2"/>
      <c r="AI163" s="2"/>
      <c r="AJ163" s="2"/>
      <c r="AK163" s="2"/>
      <c r="AL163" s="2"/>
      <c r="AM163" s="2"/>
      <c r="AN163" s="2"/>
      <c r="AO163" s="2"/>
      <c r="AP163" s="2"/>
    </row>
    <row r="164" ht="12.75" customHeight="1">
      <c r="A164" s="2"/>
      <c r="B164" s="140">
        <v>81.5</v>
      </c>
      <c r="C164" s="135">
        <f t="shared" ref="C164:J164" si="405">ROUND(AVERAGE($B164/(1.0278-0.0278*C$2),$B164*C$2^0.1),1)</f>
        <v>85.6</v>
      </c>
      <c r="D164" s="135">
        <f t="shared" si="405"/>
        <v>88.6</v>
      </c>
      <c r="E164" s="135">
        <f t="shared" si="405"/>
        <v>91.3</v>
      </c>
      <c r="F164" s="136">
        <f t="shared" si="405"/>
        <v>93.7</v>
      </c>
      <c r="G164" s="135">
        <f t="shared" si="405"/>
        <v>96.1</v>
      </c>
      <c r="H164" s="135">
        <f t="shared" si="405"/>
        <v>98.4</v>
      </c>
      <c r="I164" s="136">
        <f t="shared" si="405"/>
        <v>100.8</v>
      </c>
      <c r="J164" s="135">
        <f t="shared" si="405"/>
        <v>103.2</v>
      </c>
      <c r="K164" s="136">
        <f t="shared" ref="K164:U164" si="406">ROUND(AVERAGE($B164*(1+0.0333*K$2),$B164*K$2^0.1),1)</f>
        <v>105.6</v>
      </c>
      <c r="L164" s="135">
        <f t="shared" si="406"/>
        <v>107.5</v>
      </c>
      <c r="M164" s="136">
        <f t="shared" si="406"/>
        <v>109.3</v>
      </c>
      <c r="N164" s="135">
        <f t="shared" si="406"/>
        <v>111.1</v>
      </c>
      <c r="O164" s="135">
        <f t="shared" si="406"/>
        <v>112.8</v>
      </c>
      <c r="P164" s="136">
        <f t="shared" si="406"/>
        <v>114.5</v>
      </c>
      <c r="Q164" s="135">
        <f t="shared" si="406"/>
        <v>116.2</v>
      </c>
      <c r="R164" s="135">
        <f t="shared" si="406"/>
        <v>117.9</v>
      </c>
      <c r="S164" s="136">
        <f t="shared" si="406"/>
        <v>119.6</v>
      </c>
      <c r="T164" s="135">
        <f t="shared" si="406"/>
        <v>121.2</v>
      </c>
      <c r="U164" s="135">
        <f t="shared" si="406"/>
        <v>122.9</v>
      </c>
      <c r="V164" s="2"/>
      <c r="W164" s="2"/>
      <c r="X164" s="2"/>
      <c r="Y164" s="2"/>
      <c r="Z164" s="2"/>
      <c r="AA164" s="2"/>
      <c r="AB164" s="2"/>
      <c r="AC164" s="2"/>
      <c r="AD164" s="2"/>
      <c r="AE164" s="2"/>
      <c r="AF164" s="2"/>
      <c r="AG164" s="2"/>
      <c r="AH164" s="2"/>
      <c r="AI164" s="2"/>
      <c r="AJ164" s="2"/>
      <c r="AK164" s="2"/>
      <c r="AL164" s="2"/>
      <c r="AM164" s="2"/>
      <c r="AN164" s="2"/>
      <c r="AO164" s="2"/>
      <c r="AP164" s="2"/>
    </row>
    <row r="165" ht="12.75" customHeight="1">
      <c r="A165" s="2"/>
      <c r="B165" s="140">
        <v>82.0</v>
      </c>
      <c r="C165" s="135">
        <f t="shared" ref="C165:J165" si="407">ROUND(AVERAGE($B165/(1.0278-0.0278*C$2),$B165*C$2^0.1),1)</f>
        <v>86.1</v>
      </c>
      <c r="D165" s="135">
        <f t="shared" si="407"/>
        <v>89.2</v>
      </c>
      <c r="E165" s="135">
        <f t="shared" si="407"/>
        <v>91.8</v>
      </c>
      <c r="F165" s="136">
        <f t="shared" si="407"/>
        <v>94.3</v>
      </c>
      <c r="G165" s="135">
        <f t="shared" si="407"/>
        <v>96.7</v>
      </c>
      <c r="H165" s="135">
        <f t="shared" si="407"/>
        <v>99</v>
      </c>
      <c r="I165" s="136">
        <f t="shared" si="407"/>
        <v>101.4</v>
      </c>
      <c r="J165" s="135">
        <f t="shared" si="407"/>
        <v>103.8</v>
      </c>
      <c r="K165" s="136">
        <f t="shared" ref="K165:U165" si="408">ROUND(AVERAGE($B165*(1+0.0333*K$2),$B165*K$2^0.1),1)</f>
        <v>106.3</v>
      </c>
      <c r="L165" s="135">
        <f t="shared" si="408"/>
        <v>108.1</v>
      </c>
      <c r="M165" s="136">
        <f t="shared" si="408"/>
        <v>109.9</v>
      </c>
      <c r="N165" s="135">
        <f t="shared" si="408"/>
        <v>111.7</v>
      </c>
      <c r="O165" s="135">
        <f t="shared" si="408"/>
        <v>113.5</v>
      </c>
      <c r="P165" s="136">
        <f t="shared" si="408"/>
        <v>115.2</v>
      </c>
      <c r="Q165" s="135">
        <f t="shared" si="408"/>
        <v>116.9</v>
      </c>
      <c r="R165" s="135">
        <f t="shared" si="408"/>
        <v>118.6</v>
      </c>
      <c r="S165" s="136">
        <f t="shared" si="408"/>
        <v>120.3</v>
      </c>
      <c r="T165" s="135">
        <f t="shared" si="408"/>
        <v>122</v>
      </c>
      <c r="U165" s="135">
        <f t="shared" si="408"/>
        <v>123.6</v>
      </c>
      <c r="V165" s="2"/>
      <c r="W165" s="2"/>
      <c r="X165" s="2"/>
      <c r="Y165" s="2"/>
      <c r="Z165" s="2"/>
      <c r="AA165" s="2"/>
      <c r="AB165" s="2"/>
      <c r="AC165" s="2"/>
      <c r="AD165" s="2"/>
      <c r="AE165" s="2"/>
      <c r="AF165" s="2"/>
      <c r="AG165" s="2"/>
      <c r="AH165" s="2"/>
      <c r="AI165" s="2"/>
      <c r="AJ165" s="2"/>
      <c r="AK165" s="2"/>
      <c r="AL165" s="2"/>
      <c r="AM165" s="2"/>
      <c r="AN165" s="2"/>
      <c r="AO165" s="2"/>
      <c r="AP165" s="2"/>
    </row>
    <row r="166" ht="12.75" customHeight="1">
      <c r="A166" s="2"/>
      <c r="B166" s="140">
        <v>82.5</v>
      </c>
      <c r="C166" s="135">
        <f t="shared" ref="C166:J166" si="409">ROUND(AVERAGE($B166/(1.0278-0.0278*C$2),$B166*C$2^0.1),1)</f>
        <v>86.6</v>
      </c>
      <c r="D166" s="135">
        <f t="shared" si="409"/>
        <v>89.7</v>
      </c>
      <c r="E166" s="135">
        <f t="shared" si="409"/>
        <v>92.4</v>
      </c>
      <c r="F166" s="136">
        <f t="shared" si="409"/>
        <v>94.9</v>
      </c>
      <c r="G166" s="135">
        <f t="shared" si="409"/>
        <v>97.3</v>
      </c>
      <c r="H166" s="135">
        <f t="shared" si="409"/>
        <v>99.6</v>
      </c>
      <c r="I166" s="136">
        <f t="shared" si="409"/>
        <v>102</v>
      </c>
      <c r="J166" s="135">
        <f t="shared" si="409"/>
        <v>104.4</v>
      </c>
      <c r="K166" s="136">
        <f t="shared" ref="K166:U166" si="410">ROUND(AVERAGE($B166*(1+0.0333*K$2),$B166*K$2^0.1),1)</f>
        <v>106.9</v>
      </c>
      <c r="L166" s="135">
        <f t="shared" si="410"/>
        <v>108.8</v>
      </c>
      <c r="M166" s="136">
        <f t="shared" si="410"/>
        <v>110.6</v>
      </c>
      <c r="N166" s="135">
        <f t="shared" si="410"/>
        <v>112.4</v>
      </c>
      <c r="O166" s="135">
        <f t="shared" si="410"/>
        <v>114.2</v>
      </c>
      <c r="P166" s="136">
        <f t="shared" si="410"/>
        <v>115.9</v>
      </c>
      <c r="Q166" s="135">
        <f t="shared" si="410"/>
        <v>117.7</v>
      </c>
      <c r="R166" s="135">
        <f t="shared" si="410"/>
        <v>119.4</v>
      </c>
      <c r="S166" s="136">
        <f t="shared" si="410"/>
        <v>121</v>
      </c>
      <c r="T166" s="135">
        <f t="shared" si="410"/>
        <v>122.7</v>
      </c>
      <c r="U166" s="135">
        <f t="shared" si="410"/>
        <v>124.4</v>
      </c>
      <c r="V166" s="2"/>
      <c r="W166" s="2"/>
      <c r="X166" s="2"/>
      <c r="Y166" s="2"/>
      <c r="Z166" s="2"/>
      <c r="AA166" s="2"/>
      <c r="AB166" s="2"/>
      <c r="AC166" s="2"/>
      <c r="AD166" s="2"/>
      <c r="AE166" s="2"/>
      <c r="AF166" s="2"/>
      <c r="AG166" s="2"/>
      <c r="AH166" s="2"/>
      <c r="AI166" s="2"/>
      <c r="AJ166" s="2"/>
      <c r="AK166" s="2"/>
      <c r="AL166" s="2"/>
      <c r="AM166" s="2"/>
      <c r="AN166" s="2"/>
      <c r="AO166" s="2"/>
      <c r="AP166" s="2"/>
    </row>
    <row r="167" ht="12.75" customHeight="1">
      <c r="A167" s="2"/>
      <c r="B167" s="140">
        <v>83.0</v>
      </c>
      <c r="C167" s="135">
        <f t="shared" ref="C167:J167" si="411">ROUND(AVERAGE($B167/(1.0278-0.0278*C$2),$B167*C$2^0.1),1)</f>
        <v>87.2</v>
      </c>
      <c r="D167" s="135">
        <f t="shared" si="411"/>
        <v>90.3</v>
      </c>
      <c r="E167" s="135">
        <f t="shared" si="411"/>
        <v>92.9</v>
      </c>
      <c r="F167" s="136">
        <f t="shared" si="411"/>
        <v>95.4</v>
      </c>
      <c r="G167" s="135">
        <f t="shared" si="411"/>
        <v>97.8</v>
      </c>
      <c r="H167" s="135">
        <f t="shared" si="411"/>
        <v>100.2</v>
      </c>
      <c r="I167" s="136">
        <f t="shared" si="411"/>
        <v>102.6</v>
      </c>
      <c r="J167" s="135">
        <f t="shared" si="411"/>
        <v>105.1</v>
      </c>
      <c r="K167" s="136">
        <f t="shared" ref="K167:U167" si="412">ROUND(AVERAGE($B167*(1+0.0333*K$2),$B167*K$2^0.1),1)</f>
        <v>107.6</v>
      </c>
      <c r="L167" s="135">
        <f t="shared" si="412"/>
        <v>109.4</v>
      </c>
      <c r="M167" s="136">
        <f t="shared" si="412"/>
        <v>111.3</v>
      </c>
      <c r="N167" s="135">
        <f t="shared" si="412"/>
        <v>113.1</v>
      </c>
      <c r="O167" s="135">
        <f t="shared" si="412"/>
        <v>114.9</v>
      </c>
      <c r="P167" s="136">
        <f t="shared" si="412"/>
        <v>116.6</v>
      </c>
      <c r="Q167" s="135">
        <f t="shared" si="412"/>
        <v>118.4</v>
      </c>
      <c r="R167" s="135">
        <f t="shared" si="412"/>
        <v>120.1</v>
      </c>
      <c r="S167" s="136">
        <f t="shared" si="412"/>
        <v>121.8</v>
      </c>
      <c r="T167" s="135">
        <f t="shared" si="412"/>
        <v>123.5</v>
      </c>
      <c r="U167" s="135">
        <f t="shared" si="412"/>
        <v>125.1</v>
      </c>
      <c r="V167" s="2"/>
      <c r="W167" s="2"/>
      <c r="X167" s="2"/>
      <c r="Y167" s="2"/>
      <c r="Z167" s="2"/>
      <c r="AA167" s="2"/>
      <c r="AB167" s="2"/>
      <c r="AC167" s="2"/>
      <c r="AD167" s="2"/>
      <c r="AE167" s="2"/>
      <c r="AF167" s="2"/>
      <c r="AG167" s="2"/>
      <c r="AH167" s="2"/>
      <c r="AI167" s="2"/>
      <c r="AJ167" s="2"/>
      <c r="AK167" s="2"/>
      <c r="AL167" s="2"/>
      <c r="AM167" s="2"/>
      <c r="AN167" s="2"/>
      <c r="AO167" s="2"/>
      <c r="AP167" s="2"/>
    </row>
    <row r="168" ht="12.75" customHeight="1">
      <c r="A168" s="2"/>
      <c r="B168" s="140">
        <v>83.5</v>
      </c>
      <c r="C168" s="135">
        <f t="shared" ref="C168:J168" si="413">ROUND(AVERAGE($B168/(1.0278-0.0278*C$2),$B168*C$2^0.1),1)</f>
        <v>87.7</v>
      </c>
      <c r="D168" s="135">
        <f t="shared" si="413"/>
        <v>90.8</v>
      </c>
      <c r="E168" s="135">
        <f t="shared" si="413"/>
        <v>93.5</v>
      </c>
      <c r="F168" s="136">
        <f t="shared" si="413"/>
        <v>96</v>
      </c>
      <c r="G168" s="135">
        <f t="shared" si="413"/>
        <v>98.4</v>
      </c>
      <c r="H168" s="135">
        <f t="shared" si="413"/>
        <v>100.8</v>
      </c>
      <c r="I168" s="136">
        <f t="shared" si="413"/>
        <v>103.2</v>
      </c>
      <c r="J168" s="135">
        <f t="shared" si="413"/>
        <v>105.7</v>
      </c>
      <c r="K168" s="136">
        <f t="shared" ref="K168:U168" si="414">ROUND(AVERAGE($B168*(1+0.0333*K$2),$B168*K$2^0.1),1)</f>
        <v>108.2</v>
      </c>
      <c r="L168" s="135">
        <f t="shared" si="414"/>
        <v>110.1</v>
      </c>
      <c r="M168" s="136">
        <f t="shared" si="414"/>
        <v>112</v>
      </c>
      <c r="N168" s="135">
        <f t="shared" si="414"/>
        <v>113.8</v>
      </c>
      <c r="O168" s="135">
        <f t="shared" si="414"/>
        <v>115.6</v>
      </c>
      <c r="P168" s="136">
        <f t="shared" si="414"/>
        <v>117.3</v>
      </c>
      <c r="Q168" s="135">
        <f t="shared" si="414"/>
        <v>119.1</v>
      </c>
      <c r="R168" s="135">
        <f t="shared" si="414"/>
        <v>120.8</v>
      </c>
      <c r="S168" s="136">
        <f t="shared" si="414"/>
        <v>122.5</v>
      </c>
      <c r="T168" s="135">
        <f t="shared" si="414"/>
        <v>124.2</v>
      </c>
      <c r="U168" s="135">
        <f t="shared" si="414"/>
        <v>125.9</v>
      </c>
      <c r="V168" s="2"/>
      <c r="W168" s="2"/>
      <c r="X168" s="2"/>
      <c r="Y168" s="2"/>
      <c r="Z168" s="2"/>
      <c r="AA168" s="2"/>
      <c r="AB168" s="2"/>
      <c r="AC168" s="2"/>
      <c r="AD168" s="2"/>
      <c r="AE168" s="2"/>
      <c r="AF168" s="2"/>
      <c r="AG168" s="2"/>
      <c r="AH168" s="2"/>
      <c r="AI168" s="2"/>
      <c r="AJ168" s="2"/>
      <c r="AK168" s="2"/>
      <c r="AL168" s="2"/>
      <c r="AM168" s="2"/>
      <c r="AN168" s="2"/>
      <c r="AO168" s="2"/>
      <c r="AP168" s="2"/>
    </row>
    <row r="169" ht="12.75" customHeight="1">
      <c r="A169" s="2"/>
      <c r="B169" s="140">
        <v>84.0</v>
      </c>
      <c r="C169" s="135">
        <f t="shared" ref="C169:J169" si="415">ROUND(AVERAGE($B169/(1.0278-0.0278*C$2),$B169*C$2^0.1),1)</f>
        <v>88.2</v>
      </c>
      <c r="D169" s="135">
        <f t="shared" si="415"/>
        <v>91.3</v>
      </c>
      <c r="E169" s="135">
        <f t="shared" si="415"/>
        <v>94.1</v>
      </c>
      <c r="F169" s="136">
        <f t="shared" si="415"/>
        <v>96.6</v>
      </c>
      <c r="G169" s="135">
        <f t="shared" si="415"/>
        <v>99</v>
      </c>
      <c r="H169" s="135">
        <f t="shared" si="415"/>
        <v>101.4</v>
      </c>
      <c r="I169" s="136">
        <f t="shared" si="415"/>
        <v>103.9</v>
      </c>
      <c r="J169" s="135">
        <f t="shared" si="415"/>
        <v>106.3</v>
      </c>
      <c r="K169" s="136">
        <f t="shared" ref="K169:U169" si="416">ROUND(AVERAGE($B169*(1+0.0333*K$2),$B169*K$2^0.1),1)</f>
        <v>108.9</v>
      </c>
      <c r="L169" s="135">
        <f t="shared" si="416"/>
        <v>110.8</v>
      </c>
      <c r="M169" s="136">
        <f t="shared" si="416"/>
        <v>112.6</v>
      </c>
      <c r="N169" s="135">
        <f t="shared" si="416"/>
        <v>114.5</v>
      </c>
      <c r="O169" s="135">
        <f t="shared" si="416"/>
        <v>116.3</v>
      </c>
      <c r="P169" s="136">
        <f t="shared" si="416"/>
        <v>118</v>
      </c>
      <c r="Q169" s="135">
        <f t="shared" si="416"/>
        <v>119.8</v>
      </c>
      <c r="R169" s="135">
        <f t="shared" si="416"/>
        <v>121.5</v>
      </c>
      <c r="S169" s="136">
        <f t="shared" si="416"/>
        <v>123.3</v>
      </c>
      <c r="T169" s="135">
        <f t="shared" si="416"/>
        <v>125</v>
      </c>
      <c r="U169" s="135">
        <f t="shared" si="416"/>
        <v>126.6</v>
      </c>
      <c r="V169" s="2"/>
      <c r="W169" s="2"/>
      <c r="X169" s="2"/>
      <c r="Y169" s="2"/>
      <c r="Z169" s="2"/>
      <c r="AA169" s="2"/>
      <c r="AB169" s="2"/>
      <c r="AC169" s="2"/>
      <c r="AD169" s="2"/>
      <c r="AE169" s="2"/>
      <c r="AF169" s="2"/>
      <c r="AG169" s="2"/>
      <c r="AH169" s="2"/>
      <c r="AI169" s="2"/>
      <c r="AJ169" s="2"/>
      <c r="AK169" s="2"/>
      <c r="AL169" s="2"/>
      <c r="AM169" s="2"/>
      <c r="AN169" s="2"/>
      <c r="AO169" s="2"/>
      <c r="AP169" s="2"/>
    </row>
    <row r="170" ht="12.75" customHeight="1">
      <c r="A170" s="2"/>
      <c r="B170" s="140">
        <v>84.5</v>
      </c>
      <c r="C170" s="135">
        <f t="shared" ref="C170:J170" si="417">ROUND(AVERAGE($B170/(1.0278-0.0278*C$2),$B170*C$2^0.1),1)</f>
        <v>88.7</v>
      </c>
      <c r="D170" s="135">
        <f t="shared" si="417"/>
        <v>91.9</v>
      </c>
      <c r="E170" s="135">
        <f t="shared" si="417"/>
        <v>94.6</v>
      </c>
      <c r="F170" s="136">
        <f t="shared" si="417"/>
        <v>97.2</v>
      </c>
      <c r="G170" s="135">
        <f t="shared" si="417"/>
        <v>99.6</v>
      </c>
      <c r="H170" s="135">
        <f t="shared" si="417"/>
        <v>102</v>
      </c>
      <c r="I170" s="136">
        <f t="shared" si="417"/>
        <v>104.5</v>
      </c>
      <c r="J170" s="135">
        <f t="shared" si="417"/>
        <v>107</v>
      </c>
      <c r="K170" s="136">
        <f t="shared" ref="K170:U170" si="418">ROUND(AVERAGE($B170*(1+0.0333*K$2),$B170*K$2^0.1),1)</f>
        <v>109.5</v>
      </c>
      <c r="L170" s="135">
        <f t="shared" si="418"/>
        <v>111.4</v>
      </c>
      <c r="M170" s="136">
        <f t="shared" si="418"/>
        <v>113.3</v>
      </c>
      <c r="N170" s="135">
        <f t="shared" si="418"/>
        <v>115.1</v>
      </c>
      <c r="O170" s="135">
        <f t="shared" si="418"/>
        <v>117</v>
      </c>
      <c r="P170" s="136">
        <f t="shared" si="418"/>
        <v>118.7</v>
      </c>
      <c r="Q170" s="135">
        <f t="shared" si="418"/>
        <v>120.5</v>
      </c>
      <c r="R170" s="135">
        <f t="shared" si="418"/>
        <v>122.3</v>
      </c>
      <c r="S170" s="136">
        <f t="shared" si="418"/>
        <v>124</v>
      </c>
      <c r="T170" s="135">
        <f t="shared" si="418"/>
        <v>125.7</v>
      </c>
      <c r="U170" s="135">
        <f t="shared" si="418"/>
        <v>127.4</v>
      </c>
      <c r="V170" s="2"/>
      <c r="W170" s="2"/>
      <c r="X170" s="2"/>
      <c r="Y170" s="2"/>
      <c r="Z170" s="2"/>
      <c r="AA170" s="2"/>
      <c r="AB170" s="2"/>
      <c r="AC170" s="2"/>
      <c r="AD170" s="2"/>
      <c r="AE170" s="2"/>
      <c r="AF170" s="2"/>
      <c r="AG170" s="2"/>
      <c r="AH170" s="2"/>
      <c r="AI170" s="2"/>
      <c r="AJ170" s="2"/>
      <c r="AK170" s="2"/>
      <c r="AL170" s="2"/>
      <c r="AM170" s="2"/>
      <c r="AN170" s="2"/>
      <c r="AO170" s="2"/>
      <c r="AP170" s="2"/>
    </row>
    <row r="171" ht="12.75" customHeight="1">
      <c r="A171" s="2"/>
      <c r="B171" s="140">
        <v>85.0</v>
      </c>
      <c r="C171" s="135">
        <f t="shared" ref="C171:J171" si="419">ROUND(AVERAGE($B171/(1.0278-0.0278*C$2),$B171*C$2^0.1),1)</f>
        <v>89.3</v>
      </c>
      <c r="D171" s="135">
        <f t="shared" si="419"/>
        <v>92.4</v>
      </c>
      <c r="E171" s="135">
        <f t="shared" si="419"/>
        <v>95.2</v>
      </c>
      <c r="F171" s="136">
        <f t="shared" si="419"/>
        <v>97.7</v>
      </c>
      <c r="G171" s="135">
        <f t="shared" si="419"/>
        <v>100.2</v>
      </c>
      <c r="H171" s="135">
        <f t="shared" si="419"/>
        <v>102.6</v>
      </c>
      <c r="I171" s="136">
        <f t="shared" si="419"/>
        <v>105.1</v>
      </c>
      <c r="J171" s="135">
        <f t="shared" si="419"/>
        <v>107.6</v>
      </c>
      <c r="K171" s="136">
        <f t="shared" ref="K171:U171" si="420">ROUND(AVERAGE($B171*(1+0.0333*K$2),$B171*K$2^0.1),1)</f>
        <v>110.2</v>
      </c>
      <c r="L171" s="135">
        <f t="shared" si="420"/>
        <v>112.1</v>
      </c>
      <c r="M171" s="136">
        <f t="shared" si="420"/>
        <v>114</v>
      </c>
      <c r="N171" s="135">
        <f t="shared" si="420"/>
        <v>115.8</v>
      </c>
      <c r="O171" s="135">
        <f t="shared" si="420"/>
        <v>117.6</v>
      </c>
      <c r="P171" s="136">
        <f t="shared" si="420"/>
        <v>119.4</v>
      </c>
      <c r="Q171" s="135">
        <f t="shared" si="420"/>
        <v>121.2</v>
      </c>
      <c r="R171" s="135">
        <f t="shared" si="420"/>
        <v>123</v>
      </c>
      <c r="S171" s="136">
        <f t="shared" si="420"/>
        <v>124.7</v>
      </c>
      <c r="T171" s="135">
        <f t="shared" si="420"/>
        <v>126.4</v>
      </c>
      <c r="U171" s="135">
        <f t="shared" si="420"/>
        <v>128.1</v>
      </c>
      <c r="V171" s="2"/>
      <c r="W171" s="2"/>
      <c r="X171" s="2"/>
      <c r="Y171" s="2"/>
      <c r="Z171" s="2"/>
      <c r="AA171" s="2"/>
      <c r="AB171" s="2"/>
      <c r="AC171" s="2"/>
      <c r="AD171" s="2"/>
      <c r="AE171" s="2"/>
      <c r="AF171" s="2"/>
      <c r="AG171" s="2"/>
      <c r="AH171" s="2"/>
      <c r="AI171" s="2"/>
      <c r="AJ171" s="2"/>
      <c r="AK171" s="2"/>
      <c r="AL171" s="2"/>
      <c r="AM171" s="2"/>
      <c r="AN171" s="2"/>
      <c r="AO171" s="2"/>
      <c r="AP171" s="2"/>
    </row>
    <row r="172" ht="12.75" customHeight="1">
      <c r="A172" s="2"/>
      <c r="B172" s="140">
        <v>85.5</v>
      </c>
      <c r="C172" s="135">
        <f t="shared" ref="C172:J172" si="421">ROUND(AVERAGE($B172/(1.0278-0.0278*C$2),$B172*C$2^0.1),1)</f>
        <v>89.8</v>
      </c>
      <c r="D172" s="135">
        <f t="shared" si="421"/>
        <v>93</v>
      </c>
      <c r="E172" s="135">
        <f t="shared" si="421"/>
        <v>95.7</v>
      </c>
      <c r="F172" s="136">
        <f t="shared" si="421"/>
        <v>98.3</v>
      </c>
      <c r="G172" s="135">
        <f t="shared" si="421"/>
        <v>100.8</v>
      </c>
      <c r="H172" s="135">
        <f t="shared" si="421"/>
        <v>103.2</v>
      </c>
      <c r="I172" s="136">
        <f t="shared" si="421"/>
        <v>105.7</v>
      </c>
      <c r="J172" s="135">
        <f t="shared" si="421"/>
        <v>108.2</v>
      </c>
      <c r="K172" s="136">
        <f t="shared" ref="K172:U172" si="422">ROUND(AVERAGE($B172*(1+0.0333*K$2),$B172*K$2^0.1),1)</f>
        <v>110.8</v>
      </c>
      <c r="L172" s="135">
        <f t="shared" si="422"/>
        <v>112.7</v>
      </c>
      <c r="M172" s="136">
        <f t="shared" si="422"/>
        <v>114.6</v>
      </c>
      <c r="N172" s="135">
        <f t="shared" si="422"/>
        <v>116.5</v>
      </c>
      <c r="O172" s="135">
        <f t="shared" si="422"/>
        <v>118.3</v>
      </c>
      <c r="P172" s="136">
        <f t="shared" si="422"/>
        <v>120.1</v>
      </c>
      <c r="Q172" s="135">
        <f t="shared" si="422"/>
        <v>121.9</v>
      </c>
      <c r="R172" s="135">
        <f t="shared" si="422"/>
        <v>123.7</v>
      </c>
      <c r="S172" s="136">
        <f t="shared" si="422"/>
        <v>125.5</v>
      </c>
      <c r="T172" s="135">
        <f t="shared" si="422"/>
        <v>127.2</v>
      </c>
      <c r="U172" s="135">
        <f t="shared" si="422"/>
        <v>128.9</v>
      </c>
      <c r="V172" s="2"/>
      <c r="W172" s="2"/>
      <c r="X172" s="2"/>
      <c r="Y172" s="2"/>
      <c r="Z172" s="2"/>
      <c r="AA172" s="2"/>
      <c r="AB172" s="2"/>
      <c r="AC172" s="2"/>
      <c r="AD172" s="2"/>
      <c r="AE172" s="2"/>
      <c r="AF172" s="2"/>
      <c r="AG172" s="2"/>
      <c r="AH172" s="2"/>
      <c r="AI172" s="2"/>
      <c r="AJ172" s="2"/>
      <c r="AK172" s="2"/>
      <c r="AL172" s="2"/>
      <c r="AM172" s="2"/>
      <c r="AN172" s="2"/>
      <c r="AO172" s="2"/>
      <c r="AP172" s="2"/>
    </row>
    <row r="173" ht="12.75" customHeight="1">
      <c r="A173" s="2"/>
      <c r="B173" s="140">
        <v>86.0</v>
      </c>
      <c r="C173" s="135">
        <f t="shared" ref="C173:J173" si="423">ROUND(AVERAGE($B173/(1.0278-0.0278*C$2),$B173*C$2^0.1),1)</f>
        <v>90.3</v>
      </c>
      <c r="D173" s="135">
        <f t="shared" si="423"/>
        <v>93.5</v>
      </c>
      <c r="E173" s="135">
        <f t="shared" si="423"/>
        <v>96.3</v>
      </c>
      <c r="F173" s="136">
        <f t="shared" si="423"/>
        <v>98.9</v>
      </c>
      <c r="G173" s="135">
        <f t="shared" si="423"/>
        <v>101.4</v>
      </c>
      <c r="H173" s="135">
        <f t="shared" si="423"/>
        <v>103.8</v>
      </c>
      <c r="I173" s="136">
        <f t="shared" si="423"/>
        <v>106.3</v>
      </c>
      <c r="J173" s="135">
        <f t="shared" si="423"/>
        <v>108.9</v>
      </c>
      <c r="K173" s="136">
        <f t="shared" ref="K173:U173" si="424">ROUND(AVERAGE($B173*(1+0.0333*K$2),$B173*K$2^0.1),1)</f>
        <v>111.5</v>
      </c>
      <c r="L173" s="135">
        <f t="shared" si="424"/>
        <v>113.4</v>
      </c>
      <c r="M173" s="136">
        <f t="shared" si="424"/>
        <v>115.3</v>
      </c>
      <c r="N173" s="135">
        <f t="shared" si="424"/>
        <v>117.2</v>
      </c>
      <c r="O173" s="135">
        <f t="shared" si="424"/>
        <v>119</v>
      </c>
      <c r="P173" s="136">
        <f t="shared" si="424"/>
        <v>120.9</v>
      </c>
      <c r="Q173" s="135">
        <f t="shared" si="424"/>
        <v>122.6</v>
      </c>
      <c r="R173" s="135">
        <f t="shared" si="424"/>
        <v>124.4</v>
      </c>
      <c r="S173" s="136">
        <f t="shared" si="424"/>
        <v>126.2</v>
      </c>
      <c r="T173" s="135">
        <f t="shared" si="424"/>
        <v>127.9</v>
      </c>
      <c r="U173" s="135">
        <f t="shared" si="424"/>
        <v>129.7</v>
      </c>
      <c r="V173" s="2"/>
      <c r="W173" s="2"/>
      <c r="X173" s="2"/>
      <c r="Y173" s="2"/>
      <c r="Z173" s="2"/>
      <c r="AA173" s="2"/>
      <c r="AB173" s="2"/>
      <c r="AC173" s="2"/>
      <c r="AD173" s="2"/>
      <c r="AE173" s="2"/>
      <c r="AF173" s="2"/>
      <c r="AG173" s="2"/>
      <c r="AH173" s="2"/>
      <c r="AI173" s="2"/>
      <c r="AJ173" s="2"/>
      <c r="AK173" s="2"/>
      <c r="AL173" s="2"/>
      <c r="AM173" s="2"/>
      <c r="AN173" s="2"/>
      <c r="AO173" s="2"/>
      <c r="AP173" s="2"/>
    </row>
    <row r="174" ht="12.75" customHeight="1">
      <c r="A174" s="2"/>
      <c r="B174" s="140">
        <v>86.5</v>
      </c>
      <c r="C174" s="135">
        <f t="shared" ref="C174:J174" si="425">ROUND(AVERAGE($B174/(1.0278-0.0278*C$2),$B174*C$2^0.1),1)</f>
        <v>90.8</v>
      </c>
      <c r="D174" s="135">
        <f t="shared" si="425"/>
        <v>94.1</v>
      </c>
      <c r="E174" s="135">
        <f t="shared" si="425"/>
        <v>96.9</v>
      </c>
      <c r="F174" s="136">
        <f t="shared" si="425"/>
        <v>99.5</v>
      </c>
      <c r="G174" s="135">
        <f t="shared" si="425"/>
        <v>102</v>
      </c>
      <c r="H174" s="135">
        <f t="shared" si="425"/>
        <v>104.4</v>
      </c>
      <c r="I174" s="136">
        <f t="shared" si="425"/>
        <v>106.9</v>
      </c>
      <c r="J174" s="135">
        <f t="shared" si="425"/>
        <v>109.5</v>
      </c>
      <c r="K174" s="136">
        <f t="shared" ref="K174:U174" si="426">ROUND(AVERAGE($B174*(1+0.0333*K$2),$B174*K$2^0.1),1)</f>
        <v>112.1</v>
      </c>
      <c r="L174" s="135">
        <f t="shared" si="426"/>
        <v>114.1</v>
      </c>
      <c r="M174" s="136">
        <f t="shared" si="426"/>
        <v>116</v>
      </c>
      <c r="N174" s="135">
        <f t="shared" si="426"/>
        <v>117.9</v>
      </c>
      <c r="O174" s="135">
        <f t="shared" si="426"/>
        <v>119.7</v>
      </c>
      <c r="P174" s="136">
        <f t="shared" si="426"/>
        <v>121.6</v>
      </c>
      <c r="Q174" s="135">
        <f t="shared" si="426"/>
        <v>123.4</v>
      </c>
      <c r="R174" s="135">
        <f t="shared" si="426"/>
        <v>125.1</v>
      </c>
      <c r="S174" s="136">
        <f t="shared" si="426"/>
        <v>126.9</v>
      </c>
      <c r="T174" s="135">
        <f t="shared" si="426"/>
        <v>128.7</v>
      </c>
      <c r="U174" s="135">
        <f t="shared" si="426"/>
        <v>130.4</v>
      </c>
      <c r="V174" s="2"/>
      <c r="W174" s="2"/>
      <c r="X174" s="2"/>
      <c r="Y174" s="2"/>
      <c r="Z174" s="2"/>
      <c r="AA174" s="2"/>
      <c r="AB174" s="2"/>
      <c r="AC174" s="2"/>
      <c r="AD174" s="2"/>
      <c r="AE174" s="2"/>
      <c r="AF174" s="2"/>
      <c r="AG174" s="2"/>
      <c r="AH174" s="2"/>
      <c r="AI174" s="2"/>
      <c r="AJ174" s="2"/>
      <c r="AK174" s="2"/>
      <c r="AL174" s="2"/>
      <c r="AM174" s="2"/>
      <c r="AN174" s="2"/>
      <c r="AO174" s="2"/>
      <c r="AP174" s="2"/>
    </row>
    <row r="175" ht="12.75" customHeight="1">
      <c r="A175" s="2"/>
      <c r="B175" s="140">
        <v>87.0</v>
      </c>
      <c r="C175" s="135">
        <f t="shared" ref="C175:J175" si="427">ROUND(AVERAGE($B175/(1.0278-0.0278*C$2),$B175*C$2^0.1),1)</f>
        <v>91.4</v>
      </c>
      <c r="D175" s="135">
        <f t="shared" si="427"/>
        <v>94.6</v>
      </c>
      <c r="E175" s="135">
        <f t="shared" si="427"/>
        <v>97.4</v>
      </c>
      <c r="F175" s="136">
        <f t="shared" si="427"/>
        <v>100</v>
      </c>
      <c r="G175" s="135">
        <f t="shared" si="427"/>
        <v>102.6</v>
      </c>
      <c r="H175" s="135">
        <f t="shared" si="427"/>
        <v>105.1</v>
      </c>
      <c r="I175" s="136">
        <f t="shared" si="427"/>
        <v>107.6</v>
      </c>
      <c r="J175" s="135">
        <f t="shared" si="427"/>
        <v>110.1</v>
      </c>
      <c r="K175" s="136">
        <f t="shared" ref="K175:U175" si="428">ROUND(AVERAGE($B175*(1+0.0333*K$2),$B175*K$2^0.1),1)</f>
        <v>112.7</v>
      </c>
      <c r="L175" s="135">
        <f t="shared" si="428"/>
        <v>114.7</v>
      </c>
      <c r="M175" s="136">
        <f t="shared" si="428"/>
        <v>116.7</v>
      </c>
      <c r="N175" s="135">
        <f t="shared" si="428"/>
        <v>118.6</v>
      </c>
      <c r="O175" s="135">
        <f t="shared" si="428"/>
        <v>120.4</v>
      </c>
      <c r="P175" s="136">
        <f t="shared" si="428"/>
        <v>122.3</v>
      </c>
      <c r="Q175" s="135">
        <f t="shared" si="428"/>
        <v>124.1</v>
      </c>
      <c r="R175" s="135">
        <f t="shared" si="428"/>
        <v>125.9</v>
      </c>
      <c r="S175" s="136">
        <f t="shared" si="428"/>
        <v>127.7</v>
      </c>
      <c r="T175" s="135">
        <f t="shared" si="428"/>
        <v>129.4</v>
      </c>
      <c r="U175" s="135">
        <f t="shared" si="428"/>
        <v>131.2</v>
      </c>
      <c r="V175" s="2"/>
      <c r="W175" s="2"/>
      <c r="X175" s="2"/>
      <c r="Y175" s="2"/>
      <c r="Z175" s="2"/>
      <c r="AA175" s="2"/>
      <c r="AB175" s="2"/>
      <c r="AC175" s="2"/>
      <c r="AD175" s="2"/>
      <c r="AE175" s="2"/>
      <c r="AF175" s="2"/>
      <c r="AG175" s="2"/>
      <c r="AH175" s="2"/>
      <c r="AI175" s="2"/>
      <c r="AJ175" s="2"/>
      <c r="AK175" s="2"/>
      <c r="AL175" s="2"/>
      <c r="AM175" s="2"/>
      <c r="AN175" s="2"/>
      <c r="AO175" s="2"/>
      <c r="AP175" s="2"/>
    </row>
    <row r="176" ht="12.75" customHeight="1">
      <c r="A176" s="2"/>
      <c r="B176" s="140">
        <v>87.5</v>
      </c>
      <c r="C176" s="135">
        <f t="shared" ref="C176:J176" si="429">ROUND(AVERAGE($B176/(1.0278-0.0278*C$2),$B176*C$2^0.1),1)</f>
        <v>91.9</v>
      </c>
      <c r="D176" s="135">
        <f t="shared" si="429"/>
        <v>95.2</v>
      </c>
      <c r="E176" s="135">
        <f t="shared" si="429"/>
        <v>98</v>
      </c>
      <c r="F176" s="136">
        <f t="shared" si="429"/>
        <v>100.6</v>
      </c>
      <c r="G176" s="135">
        <f t="shared" si="429"/>
        <v>103.1</v>
      </c>
      <c r="H176" s="135">
        <f t="shared" si="429"/>
        <v>105.7</v>
      </c>
      <c r="I176" s="136">
        <f t="shared" si="429"/>
        <v>108.2</v>
      </c>
      <c r="J176" s="135">
        <f t="shared" si="429"/>
        <v>110.8</v>
      </c>
      <c r="K176" s="136">
        <f t="shared" ref="K176:U176" si="430">ROUND(AVERAGE($B176*(1+0.0333*K$2),$B176*K$2^0.1),1)</f>
        <v>113.4</v>
      </c>
      <c r="L176" s="135">
        <f t="shared" si="430"/>
        <v>115.4</v>
      </c>
      <c r="M176" s="136">
        <f t="shared" si="430"/>
        <v>117.3</v>
      </c>
      <c r="N176" s="135">
        <f t="shared" si="430"/>
        <v>119.2</v>
      </c>
      <c r="O176" s="135">
        <f t="shared" si="430"/>
        <v>121.1</v>
      </c>
      <c r="P176" s="136">
        <f t="shared" si="430"/>
        <v>123</v>
      </c>
      <c r="Q176" s="135">
        <f t="shared" si="430"/>
        <v>124.8</v>
      </c>
      <c r="R176" s="135">
        <f t="shared" si="430"/>
        <v>126.6</v>
      </c>
      <c r="S176" s="136">
        <f t="shared" si="430"/>
        <v>128.4</v>
      </c>
      <c r="T176" s="135">
        <f t="shared" si="430"/>
        <v>130.2</v>
      </c>
      <c r="U176" s="135">
        <f t="shared" si="430"/>
        <v>131.9</v>
      </c>
      <c r="V176" s="2"/>
      <c r="W176" s="2"/>
      <c r="X176" s="2"/>
      <c r="Y176" s="2"/>
      <c r="Z176" s="2"/>
      <c r="AA176" s="2"/>
      <c r="AB176" s="2"/>
      <c r="AC176" s="2"/>
      <c r="AD176" s="2"/>
      <c r="AE176" s="2"/>
      <c r="AF176" s="2"/>
      <c r="AG176" s="2"/>
      <c r="AH176" s="2"/>
      <c r="AI176" s="2"/>
      <c r="AJ176" s="2"/>
      <c r="AK176" s="2"/>
      <c r="AL176" s="2"/>
      <c r="AM176" s="2"/>
      <c r="AN176" s="2"/>
      <c r="AO176" s="2"/>
      <c r="AP176" s="2"/>
    </row>
    <row r="177" ht="12.75" customHeight="1">
      <c r="A177" s="2"/>
      <c r="B177" s="140">
        <v>88.0</v>
      </c>
      <c r="C177" s="135">
        <f t="shared" ref="C177:J177" si="431">ROUND(AVERAGE($B177/(1.0278-0.0278*C$2),$B177*C$2^0.1),1)</f>
        <v>92.4</v>
      </c>
      <c r="D177" s="135">
        <f t="shared" si="431"/>
        <v>95.7</v>
      </c>
      <c r="E177" s="135">
        <f t="shared" si="431"/>
        <v>98.5</v>
      </c>
      <c r="F177" s="136">
        <f t="shared" si="431"/>
        <v>101.2</v>
      </c>
      <c r="G177" s="135">
        <f t="shared" si="431"/>
        <v>103.7</v>
      </c>
      <c r="H177" s="135">
        <f t="shared" si="431"/>
        <v>106.3</v>
      </c>
      <c r="I177" s="136">
        <f t="shared" si="431"/>
        <v>108.8</v>
      </c>
      <c r="J177" s="135">
        <f t="shared" si="431"/>
        <v>111.4</v>
      </c>
      <c r="K177" s="136">
        <f t="shared" ref="K177:U177" si="432">ROUND(AVERAGE($B177*(1+0.0333*K$2),$B177*K$2^0.1),1)</f>
        <v>114</v>
      </c>
      <c r="L177" s="135">
        <f t="shared" si="432"/>
        <v>116</v>
      </c>
      <c r="M177" s="136">
        <f t="shared" si="432"/>
        <v>118</v>
      </c>
      <c r="N177" s="135">
        <f t="shared" si="432"/>
        <v>119.9</v>
      </c>
      <c r="O177" s="135">
        <f t="shared" si="432"/>
        <v>121.8</v>
      </c>
      <c r="P177" s="136">
        <f t="shared" si="432"/>
        <v>123.7</v>
      </c>
      <c r="Q177" s="135">
        <f t="shared" si="432"/>
        <v>125.5</v>
      </c>
      <c r="R177" s="135">
        <f t="shared" si="432"/>
        <v>127.3</v>
      </c>
      <c r="S177" s="136">
        <f t="shared" si="432"/>
        <v>129.1</v>
      </c>
      <c r="T177" s="135">
        <f t="shared" si="432"/>
        <v>130.9</v>
      </c>
      <c r="U177" s="135">
        <f t="shared" si="432"/>
        <v>132.7</v>
      </c>
      <c r="V177" s="2"/>
      <c r="W177" s="2"/>
      <c r="X177" s="2"/>
      <c r="Y177" s="2"/>
      <c r="Z177" s="2"/>
      <c r="AA177" s="2"/>
      <c r="AB177" s="2"/>
      <c r="AC177" s="2"/>
      <c r="AD177" s="2"/>
      <c r="AE177" s="2"/>
      <c r="AF177" s="2"/>
      <c r="AG177" s="2"/>
      <c r="AH177" s="2"/>
      <c r="AI177" s="2"/>
      <c r="AJ177" s="2"/>
      <c r="AK177" s="2"/>
      <c r="AL177" s="2"/>
      <c r="AM177" s="2"/>
      <c r="AN177" s="2"/>
      <c r="AO177" s="2"/>
      <c r="AP177" s="2"/>
    </row>
    <row r="178" ht="12.75" customHeight="1">
      <c r="A178" s="2"/>
      <c r="B178" s="140">
        <v>88.5</v>
      </c>
      <c r="C178" s="135">
        <f t="shared" ref="C178:J178" si="433">ROUND(AVERAGE($B178/(1.0278-0.0278*C$2),$B178*C$2^0.1),1)</f>
        <v>92.9</v>
      </c>
      <c r="D178" s="135">
        <f t="shared" si="433"/>
        <v>96.2</v>
      </c>
      <c r="E178" s="135">
        <f t="shared" si="433"/>
        <v>99.1</v>
      </c>
      <c r="F178" s="136">
        <f t="shared" si="433"/>
        <v>101.8</v>
      </c>
      <c r="G178" s="135">
        <f t="shared" si="433"/>
        <v>104.3</v>
      </c>
      <c r="H178" s="135">
        <f t="shared" si="433"/>
        <v>106.9</v>
      </c>
      <c r="I178" s="136">
        <f t="shared" si="433"/>
        <v>109.4</v>
      </c>
      <c r="J178" s="135">
        <f t="shared" si="433"/>
        <v>112</v>
      </c>
      <c r="K178" s="136">
        <f t="shared" ref="K178:U178" si="434">ROUND(AVERAGE($B178*(1+0.0333*K$2),$B178*K$2^0.1),1)</f>
        <v>114.7</v>
      </c>
      <c r="L178" s="135">
        <f t="shared" si="434"/>
        <v>116.7</v>
      </c>
      <c r="M178" s="136">
        <f t="shared" si="434"/>
        <v>118.7</v>
      </c>
      <c r="N178" s="135">
        <f t="shared" si="434"/>
        <v>120.6</v>
      </c>
      <c r="O178" s="135">
        <f t="shared" si="434"/>
        <v>122.5</v>
      </c>
      <c r="P178" s="136">
        <f t="shared" si="434"/>
        <v>124.4</v>
      </c>
      <c r="Q178" s="135">
        <f t="shared" si="434"/>
        <v>126.2</v>
      </c>
      <c r="R178" s="135">
        <f t="shared" si="434"/>
        <v>128</v>
      </c>
      <c r="S178" s="136">
        <f t="shared" si="434"/>
        <v>129.9</v>
      </c>
      <c r="T178" s="135">
        <f t="shared" si="434"/>
        <v>131.6</v>
      </c>
      <c r="U178" s="135">
        <f t="shared" si="434"/>
        <v>133.4</v>
      </c>
      <c r="V178" s="2"/>
      <c r="W178" s="2"/>
      <c r="X178" s="2"/>
      <c r="Y178" s="2"/>
      <c r="Z178" s="2"/>
      <c r="AA178" s="2"/>
      <c r="AB178" s="2"/>
      <c r="AC178" s="2"/>
      <c r="AD178" s="2"/>
      <c r="AE178" s="2"/>
      <c r="AF178" s="2"/>
      <c r="AG178" s="2"/>
      <c r="AH178" s="2"/>
      <c r="AI178" s="2"/>
      <c r="AJ178" s="2"/>
      <c r="AK178" s="2"/>
      <c r="AL178" s="2"/>
      <c r="AM178" s="2"/>
      <c r="AN178" s="2"/>
      <c r="AO178" s="2"/>
      <c r="AP178" s="2"/>
    </row>
    <row r="179" ht="12.75" customHeight="1">
      <c r="A179" s="2"/>
      <c r="B179" s="140">
        <v>89.0</v>
      </c>
      <c r="C179" s="135">
        <f t="shared" ref="C179:J179" si="435">ROUND(AVERAGE($B179/(1.0278-0.0278*C$2),$B179*C$2^0.1),1)</f>
        <v>93.5</v>
      </c>
      <c r="D179" s="135">
        <f t="shared" si="435"/>
        <v>96.8</v>
      </c>
      <c r="E179" s="135">
        <f t="shared" si="435"/>
        <v>99.7</v>
      </c>
      <c r="F179" s="136">
        <f t="shared" si="435"/>
        <v>102.3</v>
      </c>
      <c r="G179" s="135">
        <f t="shared" si="435"/>
        <v>104.9</v>
      </c>
      <c r="H179" s="135">
        <f t="shared" si="435"/>
        <v>107.5</v>
      </c>
      <c r="I179" s="136">
        <f t="shared" si="435"/>
        <v>110</v>
      </c>
      <c r="J179" s="135">
        <f t="shared" si="435"/>
        <v>112.7</v>
      </c>
      <c r="K179" s="136">
        <f t="shared" ref="K179:U179" si="436">ROUND(AVERAGE($B179*(1+0.0333*K$2),$B179*K$2^0.1),1)</f>
        <v>115.3</v>
      </c>
      <c r="L179" s="135">
        <f t="shared" si="436"/>
        <v>117.4</v>
      </c>
      <c r="M179" s="136">
        <f t="shared" si="436"/>
        <v>119.3</v>
      </c>
      <c r="N179" s="135">
        <f t="shared" si="436"/>
        <v>121.3</v>
      </c>
      <c r="O179" s="135">
        <f t="shared" si="436"/>
        <v>123.2</v>
      </c>
      <c r="P179" s="136">
        <f t="shared" si="436"/>
        <v>125.1</v>
      </c>
      <c r="Q179" s="135">
        <f t="shared" si="436"/>
        <v>126.9</v>
      </c>
      <c r="R179" s="135">
        <f t="shared" si="436"/>
        <v>128.8</v>
      </c>
      <c r="S179" s="136">
        <f t="shared" si="436"/>
        <v>130.6</v>
      </c>
      <c r="T179" s="135">
        <f t="shared" si="436"/>
        <v>132.4</v>
      </c>
      <c r="U179" s="135">
        <f t="shared" si="436"/>
        <v>134.2</v>
      </c>
      <c r="V179" s="2"/>
      <c r="W179" s="2"/>
      <c r="X179" s="2"/>
      <c r="Y179" s="2"/>
      <c r="Z179" s="2"/>
      <c r="AA179" s="2"/>
      <c r="AB179" s="2"/>
      <c r="AC179" s="2"/>
      <c r="AD179" s="2"/>
      <c r="AE179" s="2"/>
      <c r="AF179" s="2"/>
      <c r="AG179" s="2"/>
      <c r="AH179" s="2"/>
      <c r="AI179" s="2"/>
      <c r="AJ179" s="2"/>
      <c r="AK179" s="2"/>
      <c r="AL179" s="2"/>
      <c r="AM179" s="2"/>
      <c r="AN179" s="2"/>
      <c r="AO179" s="2"/>
      <c r="AP179" s="2"/>
    </row>
    <row r="180" ht="12.75" customHeight="1">
      <c r="A180" s="2"/>
      <c r="B180" s="140">
        <v>89.5</v>
      </c>
      <c r="C180" s="135">
        <f t="shared" ref="C180:J180" si="437">ROUND(AVERAGE($B180/(1.0278-0.0278*C$2),$B180*C$2^0.1),1)</f>
        <v>94</v>
      </c>
      <c r="D180" s="135">
        <f t="shared" si="437"/>
        <v>97.3</v>
      </c>
      <c r="E180" s="135">
        <f t="shared" si="437"/>
        <v>100.2</v>
      </c>
      <c r="F180" s="136">
        <f t="shared" si="437"/>
        <v>102.9</v>
      </c>
      <c r="G180" s="135">
        <f t="shared" si="437"/>
        <v>105.5</v>
      </c>
      <c r="H180" s="135">
        <f t="shared" si="437"/>
        <v>108.1</v>
      </c>
      <c r="I180" s="136">
        <f t="shared" si="437"/>
        <v>110.7</v>
      </c>
      <c r="J180" s="135">
        <f t="shared" si="437"/>
        <v>113.3</v>
      </c>
      <c r="K180" s="136">
        <f t="shared" ref="K180:U180" si="438">ROUND(AVERAGE($B180*(1+0.0333*K$2),$B180*K$2^0.1),1)</f>
        <v>116</v>
      </c>
      <c r="L180" s="135">
        <f t="shared" si="438"/>
        <v>118</v>
      </c>
      <c r="M180" s="136">
        <f t="shared" si="438"/>
        <v>120</v>
      </c>
      <c r="N180" s="135">
        <f t="shared" si="438"/>
        <v>122</v>
      </c>
      <c r="O180" s="135">
        <f t="shared" si="438"/>
        <v>123.9</v>
      </c>
      <c r="P180" s="136">
        <f t="shared" si="438"/>
        <v>125.8</v>
      </c>
      <c r="Q180" s="135">
        <f t="shared" si="438"/>
        <v>127.6</v>
      </c>
      <c r="R180" s="135">
        <f t="shared" si="438"/>
        <v>129.5</v>
      </c>
      <c r="S180" s="136">
        <f t="shared" si="438"/>
        <v>131.3</v>
      </c>
      <c r="T180" s="135">
        <f t="shared" si="438"/>
        <v>133.1</v>
      </c>
      <c r="U180" s="135">
        <f t="shared" si="438"/>
        <v>134.9</v>
      </c>
      <c r="V180" s="2"/>
      <c r="W180" s="2"/>
      <c r="X180" s="2"/>
      <c r="Y180" s="2"/>
      <c r="Z180" s="2"/>
      <c r="AA180" s="2"/>
      <c r="AB180" s="2"/>
      <c r="AC180" s="2"/>
      <c r="AD180" s="2"/>
      <c r="AE180" s="2"/>
      <c r="AF180" s="2"/>
      <c r="AG180" s="2"/>
      <c r="AH180" s="2"/>
      <c r="AI180" s="2"/>
      <c r="AJ180" s="2"/>
      <c r="AK180" s="2"/>
      <c r="AL180" s="2"/>
      <c r="AM180" s="2"/>
      <c r="AN180" s="2"/>
      <c r="AO180" s="2"/>
      <c r="AP180" s="2"/>
    </row>
    <row r="181" ht="12.75" customHeight="1">
      <c r="A181" s="2"/>
      <c r="B181" s="140">
        <v>90.0</v>
      </c>
      <c r="C181" s="135">
        <f t="shared" ref="C181:J181" si="439">ROUND(AVERAGE($B181/(1.0278-0.0278*C$2),$B181*C$2^0.1),1)</f>
        <v>94.5</v>
      </c>
      <c r="D181" s="135">
        <f t="shared" si="439"/>
        <v>97.9</v>
      </c>
      <c r="E181" s="135">
        <f t="shared" si="439"/>
        <v>100.8</v>
      </c>
      <c r="F181" s="136">
        <f t="shared" si="439"/>
        <v>103.5</v>
      </c>
      <c r="G181" s="135">
        <f t="shared" si="439"/>
        <v>106.1</v>
      </c>
      <c r="H181" s="135">
        <f t="shared" si="439"/>
        <v>108.7</v>
      </c>
      <c r="I181" s="136">
        <f t="shared" si="439"/>
        <v>111.3</v>
      </c>
      <c r="J181" s="135">
        <f t="shared" si="439"/>
        <v>113.9</v>
      </c>
      <c r="K181" s="136">
        <f t="shared" ref="K181:U181" si="440">ROUND(AVERAGE($B181*(1+0.0333*K$2),$B181*K$2^0.1),1)</f>
        <v>116.6</v>
      </c>
      <c r="L181" s="135">
        <f t="shared" si="440"/>
        <v>118.7</v>
      </c>
      <c r="M181" s="136">
        <f t="shared" si="440"/>
        <v>120.7</v>
      </c>
      <c r="N181" s="135">
        <f t="shared" si="440"/>
        <v>122.6</v>
      </c>
      <c r="O181" s="135">
        <f t="shared" si="440"/>
        <v>124.6</v>
      </c>
      <c r="P181" s="136">
        <f t="shared" si="440"/>
        <v>126.5</v>
      </c>
      <c r="Q181" s="135">
        <f t="shared" si="440"/>
        <v>128.4</v>
      </c>
      <c r="R181" s="135">
        <f t="shared" si="440"/>
        <v>130.2</v>
      </c>
      <c r="S181" s="136">
        <f t="shared" si="440"/>
        <v>132.1</v>
      </c>
      <c r="T181" s="135">
        <f t="shared" si="440"/>
        <v>133.9</v>
      </c>
      <c r="U181" s="135">
        <f t="shared" si="440"/>
        <v>135.7</v>
      </c>
      <c r="V181" s="2"/>
      <c r="W181" s="2"/>
      <c r="X181" s="2"/>
      <c r="Y181" s="2"/>
      <c r="Z181" s="2"/>
      <c r="AA181" s="2"/>
      <c r="AB181" s="2"/>
      <c r="AC181" s="2"/>
      <c r="AD181" s="2"/>
      <c r="AE181" s="2"/>
      <c r="AF181" s="2"/>
      <c r="AG181" s="2"/>
      <c r="AH181" s="2"/>
      <c r="AI181" s="2"/>
      <c r="AJ181" s="2"/>
      <c r="AK181" s="2"/>
      <c r="AL181" s="2"/>
      <c r="AM181" s="2"/>
      <c r="AN181" s="2"/>
      <c r="AO181" s="2"/>
      <c r="AP181" s="2"/>
    </row>
    <row r="182" ht="12.75" customHeight="1">
      <c r="A182" s="2"/>
      <c r="B182" s="140">
        <v>90.5</v>
      </c>
      <c r="C182" s="135">
        <f t="shared" ref="C182:J182" si="441">ROUND(AVERAGE($B182/(1.0278-0.0278*C$2),$B182*C$2^0.1),1)</f>
        <v>95</v>
      </c>
      <c r="D182" s="135">
        <f t="shared" si="441"/>
        <v>98.4</v>
      </c>
      <c r="E182" s="135">
        <f t="shared" si="441"/>
        <v>101.3</v>
      </c>
      <c r="F182" s="136">
        <f t="shared" si="441"/>
        <v>104.1</v>
      </c>
      <c r="G182" s="135">
        <f t="shared" si="441"/>
        <v>106.7</v>
      </c>
      <c r="H182" s="135">
        <f t="shared" si="441"/>
        <v>109.3</v>
      </c>
      <c r="I182" s="136">
        <f t="shared" si="441"/>
        <v>111.9</v>
      </c>
      <c r="J182" s="135">
        <f t="shared" si="441"/>
        <v>114.6</v>
      </c>
      <c r="K182" s="136">
        <f t="shared" ref="K182:U182" si="442">ROUND(AVERAGE($B182*(1+0.0333*K$2),$B182*K$2^0.1),1)</f>
        <v>117.3</v>
      </c>
      <c r="L182" s="135">
        <f t="shared" si="442"/>
        <v>119.3</v>
      </c>
      <c r="M182" s="136">
        <f t="shared" si="442"/>
        <v>121.3</v>
      </c>
      <c r="N182" s="135">
        <f t="shared" si="442"/>
        <v>123.3</v>
      </c>
      <c r="O182" s="135">
        <f t="shared" si="442"/>
        <v>125.3</v>
      </c>
      <c r="P182" s="136">
        <f t="shared" si="442"/>
        <v>127.2</v>
      </c>
      <c r="Q182" s="135">
        <f t="shared" si="442"/>
        <v>129.1</v>
      </c>
      <c r="R182" s="135">
        <f t="shared" si="442"/>
        <v>130.9</v>
      </c>
      <c r="S182" s="136">
        <f t="shared" si="442"/>
        <v>132.8</v>
      </c>
      <c r="T182" s="135">
        <f t="shared" si="442"/>
        <v>134.6</v>
      </c>
      <c r="U182" s="135">
        <f t="shared" si="442"/>
        <v>136.4</v>
      </c>
      <c r="V182" s="2"/>
      <c r="W182" s="2"/>
      <c r="X182" s="2"/>
      <c r="Y182" s="2"/>
      <c r="Z182" s="2"/>
      <c r="AA182" s="2"/>
      <c r="AB182" s="2"/>
      <c r="AC182" s="2"/>
      <c r="AD182" s="2"/>
      <c r="AE182" s="2"/>
      <c r="AF182" s="2"/>
      <c r="AG182" s="2"/>
      <c r="AH182" s="2"/>
      <c r="AI182" s="2"/>
      <c r="AJ182" s="2"/>
      <c r="AK182" s="2"/>
      <c r="AL182" s="2"/>
      <c r="AM182" s="2"/>
      <c r="AN182" s="2"/>
      <c r="AO182" s="2"/>
      <c r="AP182" s="2"/>
    </row>
    <row r="183" ht="12.75" customHeight="1">
      <c r="A183" s="2"/>
      <c r="B183" s="140">
        <v>91.0</v>
      </c>
      <c r="C183" s="135">
        <f t="shared" ref="C183:J183" si="443">ROUND(AVERAGE($B183/(1.0278-0.0278*C$2),$B183*C$2^0.1),1)</f>
        <v>95.6</v>
      </c>
      <c r="D183" s="135">
        <f t="shared" si="443"/>
        <v>99</v>
      </c>
      <c r="E183" s="135">
        <f t="shared" si="443"/>
        <v>101.9</v>
      </c>
      <c r="F183" s="136">
        <f t="shared" si="443"/>
        <v>104.6</v>
      </c>
      <c r="G183" s="135">
        <f t="shared" si="443"/>
        <v>107.3</v>
      </c>
      <c r="H183" s="135">
        <f t="shared" si="443"/>
        <v>109.9</v>
      </c>
      <c r="I183" s="136">
        <f t="shared" si="443"/>
        <v>112.5</v>
      </c>
      <c r="J183" s="135">
        <f t="shared" si="443"/>
        <v>115.2</v>
      </c>
      <c r="K183" s="136">
        <f t="shared" ref="K183:U183" si="444">ROUND(AVERAGE($B183*(1+0.0333*K$2),$B183*K$2^0.1),1)</f>
        <v>117.9</v>
      </c>
      <c r="L183" s="135">
        <f t="shared" si="444"/>
        <v>120</v>
      </c>
      <c r="M183" s="136">
        <f t="shared" si="444"/>
        <v>122</v>
      </c>
      <c r="N183" s="135">
        <f t="shared" si="444"/>
        <v>124</v>
      </c>
      <c r="O183" s="135">
        <f t="shared" si="444"/>
        <v>126</v>
      </c>
      <c r="P183" s="136">
        <f t="shared" si="444"/>
        <v>127.9</v>
      </c>
      <c r="Q183" s="135">
        <f t="shared" si="444"/>
        <v>129.8</v>
      </c>
      <c r="R183" s="135">
        <f t="shared" si="444"/>
        <v>131.7</v>
      </c>
      <c r="S183" s="136">
        <f t="shared" si="444"/>
        <v>133.5</v>
      </c>
      <c r="T183" s="135">
        <f t="shared" si="444"/>
        <v>135.4</v>
      </c>
      <c r="U183" s="135">
        <f t="shared" si="444"/>
        <v>137.2</v>
      </c>
      <c r="V183" s="2"/>
      <c r="W183" s="2"/>
      <c r="X183" s="2"/>
      <c r="Y183" s="2"/>
      <c r="Z183" s="2"/>
      <c r="AA183" s="2"/>
      <c r="AB183" s="2"/>
      <c r="AC183" s="2"/>
      <c r="AD183" s="2"/>
      <c r="AE183" s="2"/>
      <c r="AF183" s="2"/>
      <c r="AG183" s="2"/>
      <c r="AH183" s="2"/>
      <c r="AI183" s="2"/>
      <c r="AJ183" s="2"/>
      <c r="AK183" s="2"/>
      <c r="AL183" s="2"/>
      <c r="AM183" s="2"/>
      <c r="AN183" s="2"/>
      <c r="AO183" s="2"/>
      <c r="AP183" s="2"/>
    </row>
    <row r="184" ht="12.75" customHeight="1">
      <c r="A184" s="2"/>
      <c r="B184" s="140">
        <v>91.5</v>
      </c>
      <c r="C184" s="135">
        <f t="shared" ref="C184:J184" si="445">ROUND(AVERAGE($B184/(1.0278-0.0278*C$2),$B184*C$2^0.1),1)</f>
        <v>96.1</v>
      </c>
      <c r="D184" s="135">
        <f t="shared" si="445"/>
        <v>99.5</v>
      </c>
      <c r="E184" s="135">
        <f t="shared" si="445"/>
        <v>102.5</v>
      </c>
      <c r="F184" s="136">
        <f t="shared" si="445"/>
        <v>105.2</v>
      </c>
      <c r="G184" s="135">
        <f t="shared" si="445"/>
        <v>107.9</v>
      </c>
      <c r="H184" s="135">
        <f t="shared" si="445"/>
        <v>110.5</v>
      </c>
      <c r="I184" s="136">
        <f t="shared" si="445"/>
        <v>113.1</v>
      </c>
      <c r="J184" s="135">
        <f t="shared" si="445"/>
        <v>115.8</v>
      </c>
      <c r="K184" s="136">
        <f t="shared" ref="K184:U184" si="446">ROUND(AVERAGE($B184*(1+0.0333*K$2),$B184*K$2^0.1),1)</f>
        <v>118.6</v>
      </c>
      <c r="L184" s="135">
        <f t="shared" si="446"/>
        <v>120.7</v>
      </c>
      <c r="M184" s="136">
        <f t="shared" si="446"/>
        <v>122.7</v>
      </c>
      <c r="N184" s="135">
        <f t="shared" si="446"/>
        <v>124.7</v>
      </c>
      <c r="O184" s="135">
        <f t="shared" si="446"/>
        <v>126.6</v>
      </c>
      <c r="P184" s="136">
        <f t="shared" si="446"/>
        <v>128.6</v>
      </c>
      <c r="Q184" s="135">
        <f t="shared" si="446"/>
        <v>130.5</v>
      </c>
      <c r="R184" s="135">
        <f t="shared" si="446"/>
        <v>132.4</v>
      </c>
      <c r="S184" s="136">
        <f t="shared" si="446"/>
        <v>134.3</v>
      </c>
      <c r="T184" s="135">
        <f t="shared" si="446"/>
        <v>136.1</v>
      </c>
      <c r="U184" s="135">
        <f t="shared" si="446"/>
        <v>137.9</v>
      </c>
      <c r="V184" s="2"/>
      <c r="W184" s="2"/>
      <c r="X184" s="2"/>
      <c r="Y184" s="2"/>
      <c r="Z184" s="2"/>
      <c r="AA184" s="2"/>
      <c r="AB184" s="2"/>
      <c r="AC184" s="2"/>
      <c r="AD184" s="2"/>
      <c r="AE184" s="2"/>
      <c r="AF184" s="2"/>
      <c r="AG184" s="2"/>
      <c r="AH184" s="2"/>
      <c r="AI184" s="2"/>
      <c r="AJ184" s="2"/>
      <c r="AK184" s="2"/>
      <c r="AL184" s="2"/>
      <c r="AM184" s="2"/>
      <c r="AN184" s="2"/>
      <c r="AO184" s="2"/>
      <c r="AP184" s="2"/>
    </row>
    <row r="185" ht="12.75" customHeight="1">
      <c r="A185" s="2"/>
      <c r="B185" s="140">
        <v>92.0</v>
      </c>
      <c r="C185" s="135">
        <f t="shared" ref="C185:J185" si="447">ROUND(AVERAGE($B185/(1.0278-0.0278*C$2),$B185*C$2^0.1),1)</f>
        <v>96.6</v>
      </c>
      <c r="D185" s="135">
        <f t="shared" si="447"/>
        <v>100</v>
      </c>
      <c r="E185" s="135">
        <f t="shared" si="447"/>
        <v>103</v>
      </c>
      <c r="F185" s="136">
        <f t="shared" si="447"/>
        <v>105.8</v>
      </c>
      <c r="G185" s="135">
        <f t="shared" si="447"/>
        <v>108.5</v>
      </c>
      <c r="H185" s="135">
        <f t="shared" si="447"/>
        <v>111.1</v>
      </c>
      <c r="I185" s="136">
        <f t="shared" si="447"/>
        <v>113.7</v>
      </c>
      <c r="J185" s="135">
        <f t="shared" si="447"/>
        <v>116.5</v>
      </c>
      <c r="K185" s="136">
        <f t="shared" ref="K185:U185" si="448">ROUND(AVERAGE($B185*(1+0.0333*K$2),$B185*K$2^0.1),1)</f>
        <v>119.2</v>
      </c>
      <c r="L185" s="135">
        <f t="shared" si="448"/>
        <v>121.3</v>
      </c>
      <c r="M185" s="136">
        <f t="shared" si="448"/>
        <v>123.4</v>
      </c>
      <c r="N185" s="135">
        <f t="shared" si="448"/>
        <v>125.4</v>
      </c>
      <c r="O185" s="135">
        <f t="shared" si="448"/>
        <v>127.3</v>
      </c>
      <c r="P185" s="136">
        <f t="shared" si="448"/>
        <v>129.3</v>
      </c>
      <c r="Q185" s="135">
        <f t="shared" si="448"/>
        <v>131.2</v>
      </c>
      <c r="R185" s="135">
        <f t="shared" si="448"/>
        <v>133.1</v>
      </c>
      <c r="S185" s="136">
        <f t="shared" si="448"/>
        <v>135</v>
      </c>
      <c r="T185" s="135">
        <f t="shared" si="448"/>
        <v>136.9</v>
      </c>
      <c r="U185" s="135">
        <f t="shared" si="448"/>
        <v>138.7</v>
      </c>
      <c r="V185" s="2"/>
      <c r="W185" s="2"/>
      <c r="X185" s="2"/>
      <c r="Y185" s="2"/>
      <c r="Z185" s="2"/>
      <c r="AA185" s="2"/>
      <c r="AB185" s="2"/>
      <c r="AC185" s="2"/>
      <c r="AD185" s="2"/>
      <c r="AE185" s="2"/>
      <c r="AF185" s="2"/>
      <c r="AG185" s="2"/>
      <c r="AH185" s="2"/>
      <c r="AI185" s="2"/>
      <c r="AJ185" s="2"/>
      <c r="AK185" s="2"/>
      <c r="AL185" s="2"/>
      <c r="AM185" s="2"/>
      <c r="AN185" s="2"/>
      <c r="AO185" s="2"/>
      <c r="AP185" s="2"/>
    </row>
    <row r="186" ht="12.75" customHeight="1">
      <c r="A186" s="2"/>
      <c r="B186" s="140">
        <v>92.5</v>
      </c>
      <c r="C186" s="135">
        <f t="shared" ref="C186:J186" si="449">ROUND(AVERAGE($B186/(1.0278-0.0278*C$2),$B186*C$2^0.1),1)</f>
        <v>97.1</v>
      </c>
      <c r="D186" s="135">
        <f t="shared" si="449"/>
        <v>100.6</v>
      </c>
      <c r="E186" s="135">
        <f t="shared" si="449"/>
        <v>103.6</v>
      </c>
      <c r="F186" s="136">
        <f t="shared" si="449"/>
        <v>106.4</v>
      </c>
      <c r="G186" s="135">
        <f t="shared" si="449"/>
        <v>109</v>
      </c>
      <c r="H186" s="135">
        <f t="shared" si="449"/>
        <v>111.7</v>
      </c>
      <c r="I186" s="136">
        <f t="shared" si="449"/>
        <v>114.4</v>
      </c>
      <c r="J186" s="135">
        <f t="shared" si="449"/>
        <v>117.1</v>
      </c>
      <c r="K186" s="136">
        <f t="shared" ref="K186:U186" si="450">ROUND(AVERAGE($B186*(1+0.0333*K$2),$B186*K$2^0.1),1)</f>
        <v>119.9</v>
      </c>
      <c r="L186" s="135">
        <f t="shared" si="450"/>
        <v>122</v>
      </c>
      <c r="M186" s="136">
        <f t="shared" si="450"/>
        <v>124</v>
      </c>
      <c r="N186" s="135">
        <f t="shared" si="450"/>
        <v>126</v>
      </c>
      <c r="O186" s="135">
        <f t="shared" si="450"/>
        <v>128</v>
      </c>
      <c r="P186" s="136">
        <f t="shared" si="450"/>
        <v>130</v>
      </c>
      <c r="Q186" s="135">
        <f t="shared" si="450"/>
        <v>131.9</v>
      </c>
      <c r="R186" s="135">
        <f t="shared" si="450"/>
        <v>133.8</v>
      </c>
      <c r="S186" s="136">
        <f t="shared" si="450"/>
        <v>135.7</v>
      </c>
      <c r="T186" s="135">
        <f t="shared" si="450"/>
        <v>137.6</v>
      </c>
      <c r="U186" s="135">
        <f t="shared" si="450"/>
        <v>139.5</v>
      </c>
      <c r="V186" s="2"/>
      <c r="W186" s="2"/>
      <c r="X186" s="2"/>
      <c r="Y186" s="2"/>
      <c r="Z186" s="2"/>
      <c r="AA186" s="2"/>
      <c r="AB186" s="2"/>
      <c r="AC186" s="2"/>
      <c r="AD186" s="2"/>
      <c r="AE186" s="2"/>
      <c r="AF186" s="2"/>
      <c r="AG186" s="2"/>
      <c r="AH186" s="2"/>
      <c r="AI186" s="2"/>
      <c r="AJ186" s="2"/>
      <c r="AK186" s="2"/>
      <c r="AL186" s="2"/>
      <c r="AM186" s="2"/>
      <c r="AN186" s="2"/>
      <c r="AO186" s="2"/>
      <c r="AP186" s="2"/>
    </row>
    <row r="187" ht="12.75" customHeight="1">
      <c r="A187" s="2"/>
      <c r="B187" s="140">
        <v>93.0</v>
      </c>
      <c r="C187" s="135">
        <f t="shared" ref="C187:J187" si="451">ROUND(AVERAGE($B187/(1.0278-0.0278*C$2),$B187*C$2^0.1),1)</f>
        <v>97.7</v>
      </c>
      <c r="D187" s="135">
        <f t="shared" si="451"/>
        <v>101.1</v>
      </c>
      <c r="E187" s="135">
        <f t="shared" si="451"/>
        <v>104.1</v>
      </c>
      <c r="F187" s="136">
        <f t="shared" si="451"/>
        <v>106.9</v>
      </c>
      <c r="G187" s="135">
        <f t="shared" si="451"/>
        <v>109.6</v>
      </c>
      <c r="H187" s="135">
        <f t="shared" si="451"/>
        <v>112.3</v>
      </c>
      <c r="I187" s="136">
        <f t="shared" si="451"/>
        <v>115</v>
      </c>
      <c r="J187" s="135">
        <f t="shared" si="451"/>
        <v>117.7</v>
      </c>
      <c r="K187" s="136">
        <f t="shared" ref="K187:U187" si="452">ROUND(AVERAGE($B187*(1+0.0333*K$2),$B187*K$2^0.1),1)</f>
        <v>120.5</v>
      </c>
      <c r="L187" s="135">
        <f t="shared" si="452"/>
        <v>122.6</v>
      </c>
      <c r="M187" s="136">
        <f t="shared" si="452"/>
        <v>124.7</v>
      </c>
      <c r="N187" s="135">
        <f t="shared" si="452"/>
        <v>126.7</v>
      </c>
      <c r="O187" s="135">
        <f t="shared" si="452"/>
        <v>128.7</v>
      </c>
      <c r="P187" s="136">
        <f t="shared" si="452"/>
        <v>130.7</v>
      </c>
      <c r="Q187" s="135">
        <f t="shared" si="452"/>
        <v>132.6</v>
      </c>
      <c r="R187" s="135">
        <f t="shared" si="452"/>
        <v>134.6</v>
      </c>
      <c r="S187" s="136">
        <f t="shared" si="452"/>
        <v>136.5</v>
      </c>
      <c r="T187" s="135">
        <f t="shared" si="452"/>
        <v>138.3</v>
      </c>
      <c r="U187" s="135">
        <f t="shared" si="452"/>
        <v>140.2</v>
      </c>
      <c r="V187" s="2"/>
      <c r="W187" s="2"/>
      <c r="X187" s="2"/>
      <c r="Y187" s="2"/>
      <c r="Z187" s="2"/>
      <c r="AA187" s="2"/>
      <c r="AB187" s="2"/>
      <c r="AC187" s="2"/>
      <c r="AD187" s="2"/>
      <c r="AE187" s="2"/>
      <c r="AF187" s="2"/>
      <c r="AG187" s="2"/>
      <c r="AH187" s="2"/>
      <c r="AI187" s="2"/>
      <c r="AJ187" s="2"/>
      <c r="AK187" s="2"/>
      <c r="AL187" s="2"/>
      <c r="AM187" s="2"/>
      <c r="AN187" s="2"/>
      <c r="AO187" s="2"/>
      <c r="AP187" s="2"/>
    </row>
    <row r="188" ht="12.75" customHeight="1">
      <c r="A188" s="2"/>
      <c r="B188" s="140">
        <v>93.5</v>
      </c>
      <c r="C188" s="135">
        <f t="shared" ref="C188:J188" si="453">ROUND(AVERAGE($B188/(1.0278-0.0278*C$2),$B188*C$2^0.1),1)</f>
        <v>98.2</v>
      </c>
      <c r="D188" s="135">
        <f t="shared" si="453"/>
        <v>101.7</v>
      </c>
      <c r="E188" s="135">
        <f t="shared" si="453"/>
        <v>104.7</v>
      </c>
      <c r="F188" s="136">
        <f t="shared" si="453"/>
        <v>107.5</v>
      </c>
      <c r="G188" s="135">
        <f t="shared" si="453"/>
        <v>110.2</v>
      </c>
      <c r="H188" s="135">
        <f t="shared" si="453"/>
        <v>112.9</v>
      </c>
      <c r="I188" s="136">
        <f t="shared" si="453"/>
        <v>115.6</v>
      </c>
      <c r="J188" s="135">
        <f t="shared" si="453"/>
        <v>118.4</v>
      </c>
      <c r="K188" s="136">
        <f t="shared" ref="K188:U188" si="454">ROUND(AVERAGE($B188*(1+0.0333*K$2),$B188*K$2^0.1),1)</f>
        <v>121.2</v>
      </c>
      <c r="L188" s="135">
        <f t="shared" si="454"/>
        <v>123.3</v>
      </c>
      <c r="M188" s="136">
        <f t="shared" si="454"/>
        <v>125.4</v>
      </c>
      <c r="N188" s="135">
        <f t="shared" si="454"/>
        <v>127.4</v>
      </c>
      <c r="O188" s="135">
        <f t="shared" si="454"/>
        <v>129.4</v>
      </c>
      <c r="P188" s="136">
        <f t="shared" si="454"/>
        <v>131.4</v>
      </c>
      <c r="Q188" s="135">
        <f t="shared" si="454"/>
        <v>133.3</v>
      </c>
      <c r="R188" s="135">
        <f t="shared" si="454"/>
        <v>135.3</v>
      </c>
      <c r="S188" s="136">
        <f t="shared" si="454"/>
        <v>137.2</v>
      </c>
      <c r="T188" s="135">
        <f t="shared" si="454"/>
        <v>139.1</v>
      </c>
      <c r="U188" s="135">
        <f t="shared" si="454"/>
        <v>141</v>
      </c>
      <c r="V188" s="2"/>
      <c r="W188" s="2"/>
      <c r="X188" s="2"/>
      <c r="Y188" s="2"/>
      <c r="Z188" s="2"/>
      <c r="AA188" s="2"/>
      <c r="AB188" s="2"/>
      <c r="AC188" s="2"/>
      <c r="AD188" s="2"/>
      <c r="AE188" s="2"/>
      <c r="AF188" s="2"/>
      <c r="AG188" s="2"/>
      <c r="AH188" s="2"/>
      <c r="AI188" s="2"/>
      <c r="AJ188" s="2"/>
      <c r="AK188" s="2"/>
      <c r="AL188" s="2"/>
      <c r="AM188" s="2"/>
      <c r="AN188" s="2"/>
      <c r="AO188" s="2"/>
      <c r="AP188" s="2"/>
    </row>
    <row r="189" ht="12.75" customHeight="1">
      <c r="A189" s="2"/>
      <c r="B189" s="140">
        <v>94.0</v>
      </c>
      <c r="C189" s="135">
        <f t="shared" ref="C189:J189" si="455">ROUND(AVERAGE($B189/(1.0278-0.0278*C$2),$B189*C$2^0.1),1)</f>
        <v>98.7</v>
      </c>
      <c r="D189" s="135">
        <f t="shared" si="455"/>
        <v>102.2</v>
      </c>
      <c r="E189" s="135">
        <f t="shared" si="455"/>
        <v>105.3</v>
      </c>
      <c r="F189" s="136">
        <f t="shared" si="455"/>
        <v>108.1</v>
      </c>
      <c r="G189" s="135">
        <f t="shared" si="455"/>
        <v>110.8</v>
      </c>
      <c r="H189" s="135">
        <f t="shared" si="455"/>
        <v>113.5</v>
      </c>
      <c r="I189" s="136">
        <f t="shared" si="455"/>
        <v>116.2</v>
      </c>
      <c r="J189" s="135">
        <f t="shared" si="455"/>
        <v>119</v>
      </c>
      <c r="K189" s="136">
        <f t="shared" ref="K189:U189" si="456">ROUND(AVERAGE($B189*(1+0.0333*K$2),$B189*K$2^0.1),1)</f>
        <v>121.8</v>
      </c>
      <c r="L189" s="135">
        <f t="shared" si="456"/>
        <v>124</v>
      </c>
      <c r="M189" s="136">
        <f t="shared" si="456"/>
        <v>126</v>
      </c>
      <c r="N189" s="135">
        <f t="shared" si="456"/>
        <v>128.1</v>
      </c>
      <c r="O189" s="135">
        <f t="shared" si="456"/>
        <v>130.1</v>
      </c>
      <c r="P189" s="136">
        <f t="shared" si="456"/>
        <v>132.1</v>
      </c>
      <c r="Q189" s="135">
        <f t="shared" si="456"/>
        <v>134.1</v>
      </c>
      <c r="R189" s="135">
        <f t="shared" si="456"/>
        <v>136</v>
      </c>
      <c r="S189" s="136">
        <f t="shared" si="456"/>
        <v>137.9</v>
      </c>
      <c r="T189" s="135">
        <f t="shared" si="456"/>
        <v>139.8</v>
      </c>
      <c r="U189" s="135">
        <f t="shared" si="456"/>
        <v>141.7</v>
      </c>
      <c r="V189" s="2"/>
      <c r="W189" s="2"/>
      <c r="X189" s="2"/>
      <c r="Y189" s="2"/>
      <c r="Z189" s="2"/>
      <c r="AA189" s="2"/>
      <c r="AB189" s="2"/>
      <c r="AC189" s="2"/>
      <c r="AD189" s="2"/>
      <c r="AE189" s="2"/>
      <c r="AF189" s="2"/>
      <c r="AG189" s="2"/>
      <c r="AH189" s="2"/>
      <c r="AI189" s="2"/>
      <c r="AJ189" s="2"/>
      <c r="AK189" s="2"/>
      <c r="AL189" s="2"/>
      <c r="AM189" s="2"/>
      <c r="AN189" s="2"/>
      <c r="AO189" s="2"/>
      <c r="AP189" s="2"/>
    </row>
    <row r="190" ht="12.75" customHeight="1">
      <c r="A190" s="2"/>
      <c r="B190" s="140">
        <v>94.5</v>
      </c>
      <c r="C190" s="135">
        <f t="shared" ref="C190:J190" si="457">ROUND(AVERAGE($B190/(1.0278-0.0278*C$2),$B190*C$2^0.1),1)</f>
        <v>99.2</v>
      </c>
      <c r="D190" s="135">
        <f t="shared" si="457"/>
        <v>102.8</v>
      </c>
      <c r="E190" s="135">
        <f t="shared" si="457"/>
        <v>105.8</v>
      </c>
      <c r="F190" s="136">
        <f t="shared" si="457"/>
        <v>108.7</v>
      </c>
      <c r="G190" s="135">
        <f t="shared" si="457"/>
        <v>111.4</v>
      </c>
      <c r="H190" s="135">
        <f t="shared" si="457"/>
        <v>114.1</v>
      </c>
      <c r="I190" s="136">
        <f t="shared" si="457"/>
        <v>116.8</v>
      </c>
      <c r="J190" s="135">
        <f t="shared" si="457"/>
        <v>119.6</v>
      </c>
      <c r="K190" s="136">
        <f t="shared" ref="K190:U190" si="458">ROUND(AVERAGE($B190*(1+0.0333*K$2),$B190*K$2^0.1),1)</f>
        <v>122.5</v>
      </c>
      <c r="L190" s="135">
        <f t="shared" si="458"/>
        <v>124.6</v>
      </c>
      <c r="M190" s="136">
        <f t="shared" si="458"/>
        <v>126.7</v>
      </c>
      <c r="N190" s="135">
        <f t="shared" si="458"/>
        <v>128.8</v>
      </c>
      <c r="O190" s="135">
        <f t="shared" si="458"/>
        <v>130.8</v>
      </c>
      <c r="P190" s="136">
        <f t="shared" si="458"/>
        <v>132.8</v>
      </c>
      <c r="Q190" s="135">
        <f t="shared" si="458"/>
        <v>134.8</v>
      </c>
      <c r="R190" s="135">
        <f t="shared" si="458"/>
        <v>136.7</v>
      </c>
      <c r="S190" s="136">
        <f t="shared" si="458"/>
        <v>138.7</v>
      </c>
      <c r="T190" s="135">
        <f t="shared" si="458"/>
        <v>140.6</v>
      </c>
      <c r="U190" s="135">
        <f t="shared" si="458"/>
        <v>142.5</v>
      </c>
      <c r="V190" s="2"/>
      <c r="W190" s="2"/>
      <c r="X190" s="2"/>
      <c r="Y190" s="2"/>
      <c r="Z190" s="2"/>
      <c r="AA190" s="2"/>
      <c r="AB190" s="2"/>
      <c r="AC190" s="2"/>
      <c r="AD190" s="2"/>
      <c r="AE190" s="2"/>
      <c r="AF190" s="2"/>
      <c r="AG190" s="2"/>
      <c r="AH190" s="2"/>
      <c r="AI190" s="2"/>
      <c r="AJ190" s="2"/>
      <c r="AK190" s="2"/>
      <c r="AL190" s="2"/>
      <c r="AM190" s="2"/>
      <c r="AN190" s="2"/>
      <c r="AO190" s="2"/>
      <c r="AP190" s="2"/>
    </row>
    <row r="191" ht="12.75" customHeight="1">
      <c r="A191" s="2"/>
      <c r="B191" s="140">
        <v>95.0</v>
      </c>
      <c r="C191" s="135">
        <f t="shared" ref="C191:J191" si="459">ROUND(AVERAGE($B191/(1.0278-0.0278*C$2),$B191*C$2^0.1),1)</f>
        <v>99.8</v>
      </c>
      <c r="D191" s="135">
        <f t="shared" si="459"/>
        <v>103.3</v>
      </c>
      <c r="E191" s="135">
        <f t="shared" si="459"/>
        <v>106.4</v>
      </c>
      <c r="F191" s="136">
        <f t="shared" si="459"/>
        <v>109.2</v>
      </c>
      <c r="G191" s="135">
        <f t="shared" si="459"/>
        <v>112</v>
      </c>
      <c r="H191" s="135">
        <f t="shared" si="459"/>
        <v>114.7</v>
      </c>
      <c r="I191" s="136">
        <f t="shared" si="459"/>
        <v>117.5</v>
      </c>
      <c r="J191" s="135">
        <f t="shared" si="459"/>
        <v>120.3</v>
      </c>
      <c r="K191" s="136">
        <f t="shared" ref="K191:U191" si="460">ROUND(AVERAGE($B191*(1+0.0333*K$2),$B191*K$2^0.1),1)</f>
        <v>123.1</v>
      </c>
      <c r="L191" s="135">
        <f t="shared" si="460"/>
        <v>125.3</v>
      </c>
      <c r="M191" s="136">
        <f t="shared" si="460"/>
        <v>127.4</v>
      </c>
      <c r="N191" s="135">
        <f t="shared" si="460"/>
        <v>129.5</v>
      </c>
      <c r="O191" s="135">
        <f t="shared" si="460"/>
        <v>131.5</v>
      </c>
      <c r="P191" s="136">
        <f t="shared" si="460"/>
        <v>133.5</v>
      </c>
      <c r="Q191" s="135">
        <f t="shared" si="460"/>
        <v>135.5</v>
      </c>
      <c r="R191" s="135">
        <f t="shared" si="460"/>
        <v>137.4</v>
      </c>
      <c r="S191" s="136">
        <f t="shared" si="460"/>
        <v>139.4</v>
      </c>
      <c r="T191" s="135">
        <f t="shared" si="460"/>
        <v>141.3</v>
      </c>
      <c r="U191" s="135">
        <f t="shared" si="460"/>
        <v>143.2</v>
      </c>
      <c r="V191" s="2"/>
      <c r="W191" s="2"/>
      <c r="X191" s="2"/>
      <c r="Y191" s="2"/>
      <c r="Z191" s="2"/>
      <c r="AA191" s="2"/>
      <c r="AB191" s="2"/>
      <c r="AC191" s="2"/>
      <c r="AD191" s="2"/>
      <c r="AE191" s="2"/>
      <c r="AF191" s="2"/>
      <c r="AG191" s="2"/>
      <c r="AH191" s="2"/>
      <c r="AI191" s="2"/>
      <c r="AJ191" s="2"/>
      <c r="AK191" s="2"/>
      <c r="AL191" s="2"/>
      <c r="AM191" s="2"/>
      <c r="AN191" s="2"/>
      <c r="AO191" s="2"/>
      <c r="AP191" s="2"/>
    </row>
    <row r="192" ht="12.75" customHeight="1">
      <c r="A192" s="2"/>
      <c r="B192" s="140">
        <v>95.5</v>
      </c>
      <c r="C192" s="135">
        <f t="shared" ref="C192:J192" si="461">ROUND(AVERAGE($B192/(1.0278-0.0278*C$2),$B192*C$2^0.1),1)</f>
        <v>100.3</v>
      </c>
      <c r="D192" s="135">
        <f t="shared" si="461"/>
        <v>103.9</v>
      </c>
      <c r="E192" s="135">
        <f t="shared" si="461"/>
        <v>106.9</v>
      </c>
      <c r="F192" s="136">
        <f t="shared" si="461"/>
        <v>109.8</v>
      </c>
      <c r="G192" s="135">
        <f t="shared" si="461"/>
        <v>112.6</v>
      </c>
      <c r="H192" s="135">
        <f t="shared" si="461"/>
        <v>115.3</v>
      </c>
      <c r="I192" s="136">
        <f t="shared" si="461"/>
        <v>118.1</v>
      </c>
      <c r="J192" s="135">
        <f t="shared" si="461"/>
        <v>120.9</v>
      </c>
      <c r="K192" s="136">
        <f t="shared" ref="K192:U192" si="462">ROUND(AVERAGE($B192*(1+0.0333*K$2),$B192*K$2^0.1),1)</f>
        <v>123.8</v>
      </c>
      <c r="L192" s="135">
        <f t="shared" si="462"/>
        <v>125.9</v>
      </c>
      <c r="M192" s="136">
        <f t="shared" si="462"/>
        <v>128.1</v>
      </c>
      <c r="N192" s="135">
        <f t="shared" si="462"/>
        <v>130.1</v>
      </c>
      <c r="O192" s="135">
        <f t="shared" si="462"/>
        <v>132.2</v>
      </c>
      <c r="P192" s="136">
        <f t="shared" si="462"/>
        <v>134.2</v>
      </c>
      <c r="Q192" s="135">
        <f t="shared" si="462"/>
        <v>136.2</v>
      </c>
      <c r="R192" s="135">
        <f t="shared" si="462"/>
        <v>138.2</v>
      </c>
      <c r="S192" s="136">
        <f t="shared" si="462"/>
        <v>140.1</v>
      </c>
      <c r="T192" s="135">
        <f t="shared" si="462"/>
        <v>142.1</v>
      </c>
      <c r="U192" s="135">
        <f t="shared" si="462"/>
        <v>144</v>
      </c>
      <c r="V192" s="2"/>
      <c r="W192" s="2"/>
      <c r="X192" s="2"/>
      <c r="Y192" s="2"/>
      <c r="Z192" s="2"/>
      <c r="AA192" s="2"/>
      <c r="AB192" s="2"/>
      <c r="AC192" s="2"/>
      <c r="AD192" s="2"/>
      <c r="AE192" s="2"/>
      <c r="AF192" s="2"/>
      <c r="AG192" s="2"/>
      <c r="AH192" s="2"/>
      <c r="AI192" s="2"/>
      <c r="AJ192" s="2"/>
      <c r="AK192" s="2"/>
      <c r="AL192" s="2"/>
      <c r="AM192" s="2"/>
      <c r="AN192" s="2"/>
      <c r="AO192" s="2"/>
      <c r="AP192" s="2"/>
    </row>
    <row r="193" ht="12.75" customHeight="1">
      <c r="A193" s="2"/>
      <c r="B193" s="140">
        <v>96.0</v>
      </c>
      <c r="C193" s="135">
        <f t="shared" ref="C193:J193" si="463">ROUND(AVERAGE($B193/(1.0278-0.0278*C$2),$B193*C$2^0.1),1)</f>
        <v>100.8</v>
      </c>
      <c r="D193" s="135">
        <f t="shared" si="463"/>
        <v>104.4</v>
      </c>
      <c r="E193" s="135">
        <f t="shared" si="463"/>
        <v>107.5</v>
      </c>
      <c r="F193" s="136">
        <f t="shared" si="463"/>
        <v>110.4</v>
      </c>
      <c r="G193" s="135">
        <f t="shared" si="463"/>
        <v>113.2</v>
      </c>
      <c r="H193" s="135">
        <f t="shared" si="463"/>
        <v>115.9</v>
      </c>
      <c r="I193" s="136">
        <f t="shared" si="463"/>
        <v>118.7</v>
      </c>
      <c r="J193" s="135">
        <f t="shared" si="463"/>
        <v>121.5</v>
      </c>
      <c r="K193" s="136">
        <f t="shared" ref="K193:U193" si="464">ROUND(AVERAGE($B193*(1+0.0333*K$2),$B193*K$2^0.1),1)</f>
        <v>124.4</v>
      </c>
      <c r="L193" s="135">
        <f t="shared" si="464"/>
        <v>126.6</v>
      </c>
      <c r="M193" s="136">
        <f t="shared" si="464"/>
        <v>128.7</v>
      </c>
      <c r="N193" s="135">
        <f t="shared" si="464"/>
        <v>130.8</v>
      </c>
      <c r="O193" s="135">
        <f t="shared" si="464"/>
        <v>132.9</v>
      </c>
      <c r="P193" s="136">
        <f t="shared" si="464"/>
        <v>134.9</v>
      </c>
      <c r="Q193" s="135">
        <f t="shared" si="464"/>
        <v>136.9</v>
      </c>
      <c r="R193" s="135">
        <f t="shared" si="464"/>
        <v>138.9</v>
      </c>
      <c r="S193" s="136">
        <f t="shared" si="464"/>
        <v>140.9</v>
      </c>
      <c r="T193" s="135">
        <f t="shared" si="464"/>
        <v>142.8</v>
      </c>
      <c r="U193" s="135">
        <f t="shared" si="464"/>
        <v>144.7</v>
      </c>
      <c r="V193" s="2"/>
      <c r="W193" s="2"/>
      <c r="X193" s="2"/>
      <c r="Y193" s="2"/>
      <c r="Z193" s="2"/>
      <c r="AA193" s="2"/>
      <c r="AB193" s="2"/>
      <c r="AC193" s="2"/>
      <c r="AD193" s="2"/>
      <c r="AE193" s="2"/>
      <c r="AF193" s="2"/>
      <c r="AG193" s="2"/>
      <c r="AH193" s="2"/>
      <c r="AI193" s="2"/>
      <c r="AJ193" s="2"/>
      <c r="AK193" s="2"/>
      <c r="AL193" s="2"/>
      <c r="AM193" s="2"/>
      <c r="AN193" s="2"/>
      <c r="AO193" s="2"/>
      <c r="AP193" s="2"/>
    </row>
    <row r="194" ht="12.75" customHeight="1">
      <c r="A194" s="2"/>
      <c r="B194" s="140">
        <v>96.5</v>
      </c>
      <c r="C194" s="135">
        <f t="shared" ref="C194:J194" si="465">ROUND(AVERAGE($B194/(1.0278-0.0278*C$2),$B194*C$2^0.1),1)</f>
        <v>101.3</v>
      </c>
      <c r="D194" s="135">
        <f t="shared" si="465"/>
        <v>104.9</v>
      </c>
      <c r="E194" s="135">
        <f t="shared" si="465"/>
        <v>108.1</v>
      </c>
      <c r="F194" s="136">
        <f t="shared" si="465"/>
        <v>111</v>
      </c>
      <c r="G194" s="135">
        <f t="shared" si="465"/>
        <v>113.8</v>
      </c>
      <c r="H194" s="135">
        <f t="shared" si="465"/>
        <v>116.5</v>
      </c>
      <c r="I194" s="136">
        <f t="shared" si="465"/>
        <v>119.3</v>
      </c>
      <c r="J194" s="135">
        <f t="shared" si="465"/>
        <v>122.2</v>
      </c>
      <c r="K194" s="136">
        <f t="shared" ref="K194:U194" si="466">ROUND(AVERAGE($B194*(1+0.0333*K$2),$B194*K$2^0.1),1)</f>
        <v>125.1</v>
      </c>
      <c r="L194" s="135">
        <f t="shared" si="466"/>
        <v>127.2</v>
      </c>
      <c r="M194" s="136">
        <f t="shared" si="466"/>
        <v>129.4</v>
      </c>
      <c r="N194" s="135">
        <f t="shared" si="466"/>
        <v>131.5</v>
      </c>
      <c r="O194" s="135">
        <f t="shared" si="466"/>
        <v>133.6</v>
      </c>
      <c r="P194" s="136">
        <f t="shared" si="466"/>
        <v>135.6</v>
      </c>
      <c r="Q194" s="135">
        <f t="shared" si="466"/>
        <v>137.6</v>
      </c>
      <c r="R194" s="135">
        <f t="shared" si="466"/>
        <v>139.6</v>
      </c>
      <c r="S194" s="136">
        <f t="shared" si="466"/>
        <v>141.6</v>
      </c>
      <c r="T194" s="135">
        <f t="shared" si="466"/>
        <v>143.5</v>
      </c>
      <c r="U194" s="135">
        <f t="shared" si="466"/>
        <v>145.5</v>
      </c>
      <c r="V194" s="2"/>
      <c r="W194" s="2"/>
      <c r="X194" s="2"/>
      <c r="Y194" s="2"/>
      <c r="Z194" s="2"/>
      <c r="AA194" s="2"/>
      <c r="AB194" s="2"/>
      <c r="AC194" s="2"/>
      <c r="AD194" s="2"/>
      <c r="AE194" s="2"/>
      <c r="AF194" s="2"/>
      <c r="AG194" s="2"/>
      <c r="AH194" s="2"/>
      <c r="AI194" s="2"/>
      <c r="AJ194" s="2"/>
      <c r="AK194" s="2"/>
      <c r="AL194" s="2"/>
      <c r="AM194" s="2"/>
      <c r="AN194" s="2"/>
      <c r="AO194" s="2"/>
      <c r="AP194" s="2"/>
    </row>
    <row r="195" ht="12.75" customHeight="1">
      <c r="A195" s="2"/>
      <c r="B195" s="140">
        <v>97.0</v>
      </c>
      <c r="C195" s="135">
        <f t="shared" ref="C195:J195" si="467">ROUND(AVERAGE($B195/(1.0278-0.0278*C$2),$B195*C$2^0.1),1)</f>
        <v>101.9</v>
      </c>
      <c r="D195" s="135">
        <f t="shared" si="467"/>
        <v>105.5</v>
      </c>
      <c r="E195" s="135">
        <f t="shared" si="467"/>
        <v>108.6</v>
      </c>
      <c r="F195" s="136">
        <f t="shared" si="467"/>
        <v>111.5</v>
      </c>
      <c r="G195" s="135">
        <f t="shared" si="467"/>
        <v>114.3</v>
      </c>
      <c r="H195" s="135">
        <f t="shared" si="467"/>
        <v>117.1</v>
      </c>
      <c r="I195" s="136">
        <f t="shared" si="467"/>
        <v>119.9</v>
      </c>
      <c r="J195" s="135">
        <f t="shared" si="467"/>
        <v>122.8</v>
      </c>
      <c r="K195" s="136">
        <f t="shared" ref="K195:U195" si="468">ROUND(AVERAGE($B195*(1+0.0333*K$2),$B195*K$2^0.1),1)</f>
        <v>125.7</v>
      </c>
      <c r="L195" s="135">
        <f t="shared" si="468"/>
        <v>127.9</v>
      </c>
      <c r="M195" s="136">
        <f t="shared" si="468"/>
        <v>130.1</v>
      </c>
      <c r="N195" s="135">
        <f t="shared" si="468"/>
        <v>132.2</v>
      </c>
      <c r="O195" s="135">
        <f t="shared" si="468"/>
        <v>134.3</v>
      </c>
      <c r="P195" s="136">
        <f t="shared" si="468"/>
        <v>136.3</v>
      </c>
      <c r="Q195" s="135">
        <f t="shared" si="468"/>
        <v>138.3</v>
      </c>
      <c r="R195" s="135">
        <f t="shared" si="468"/>
        <v>140.3</v>
      </c>
      <c r="S195" s="136">
        <f t="shared" si="468"/>
        <v>142.3</v>
      </c>
      <c r="T195" s="135">
        <f t="shared" si="468"/>
        <v>144.3</v>
      </c>
      <c r="U195" s="135">
        <f t="shared" si="468"/>
        <v>146.2</v>
      </c>
      <c r="V195" s="2"/>
      <c r="W195" s="2"/>
      <c r="X195" s="2"/>
      <c r="Y195" s="2"/>
      <c r="Z195" s="2"/>
      <c r="AA195" s="2"/>
      <c r="AB195" s="2"/>
      <c r="AC195" s="2"/>
      <c r="AD195" s="2"/>
      <c r="AE195" s="2"/>
      <c r="AF195" s="2"/>
      <c r="AG195" s="2"/>
      <c r="AH195" s="2"/>
      <c r="AI195" s="2"/>
      <c r="AJ195" s="2"/>
      <c r="AK195" s="2"/>
      <c r="AL195" s="2"/>
      <c r="AM195" s="2"/>
      <c r="AN195" s="2"/>
      <c r="AO195" s="2"/>
      <c r="AP195" s="2"/>
    </row>
    <row r="196" ht="12.75" customHeight="1">
      <c r="A196" s="2"/>
      <c r="B196" s="140">
        <v>97.5</v>
      </c>
      <c r="C196" s="135">
        <f t="shared" ref="C196:J196" si="469">ROUND(AVERAGE($B196/(1.0278-0.0278*C$2),$B196*C$2^0.1),1)</f>
        <v>102.4</v>
      </c>
      <c r="D196" s="135">
        <f t="shared" si="469"/>
        <v>106</v>
      </c>
      <c r="E196" s="135">
        <f t="shared" si="469"/>
        <v>109.2</v>
      </c>
      <c r="F196" s="136">
        <f t="shared" si="469"/>
        <v>112.1</v>
      </c>
      <c r="G196" s="135">
        <f t="shared" si="469"/>
        <v>114.9</v>
      </c>
      <c r="H196" s="135">
        <f t="shared" si="469"/>
        <v>117.7</v>
      </c>
      <c r="I196" s="136">
        <f t="shared" si="469"/>
        <v>120.5</v>
      </c>
      <c r="J196" s="135">
        <f t="shared" si="469"/>
        <v>123.4</v>
      </c>
      <c r="K196" s="136">
        <f t="shared" ref="K196:U196" si="470">ROUND(AVERAGE($B196*(1+0.0333*K$2),$B196*K$2^0.1),1)</f>
        <v>126.4</v>
      </c>
      <c r="L196" s="135">
        <f t="shared" si="470"/>
        <v>128.6</v>
      </c>
      <c r="M196" s="136">
        <f t="shared" si="470"/>
        <v>130.7</v>
      </c>
      <c r="N196" s="135">
        <f t="shared" si="470"/>
        <v>132.9</v>
      </c>
      <c r="O196" s="135">
        <f t="shared" si="470"/>
        <v>135</v>
      </c>
      <c r="P196" s="136">
        <f t="shared" si="470"/>
        <v>137</v>
      </c>
      <c r="Q196" s="135">
        <f t="shared" si="470"/>
        <v>139.1</v>
      </c>
      <c r="R196" s="135">
        <f t="shared" si="470"/>
        <v>141.1</v>
      </c>
      <c r="S196" s="136">
        <f t="shared" si="470"/>
        <v>143.1</v>
      </c>
      <c r="T196" s="135">
        <f t="shared" si="470"/>
        <v>145</v>
      </c>
      <c r="U196" s="135">
        <f t="shared" si="470"/>
        <v>147</v>
      </c>
      <c r="V196" s="2"/>
      <c r="W196" s="2"/>
      <c r="X196" s="2"/>
      <c r="Y196" s="2"/>
      <c r="Z196" s="2"/>
      <c r="AA196" s="2"/>
      <c r="AB196" s="2"/>
      <c r="AC196" s="2"/>
      <c r="AD196" s="2"/>
      <c r="AE196" s="2"/>
      <c r="AF196" s="2"/>
      <c r="AG196" s="2"/>
      <c r="AH196" s="2"/>
      <c r="AI196" s="2"/>
      <c r="AJ196" s="2"/>
      <c r="AK196" s="2"/>
      <c r="AL196" s="2"/>
      <c r="AM196" s="2"/>
      <c r="AN196" s="2"/>
      <c r="AO196" s="2"/>
      <c r="AP196" s="2"/>
    </row>
    <row r="197" ht="12.75" customHeight="1">
      <c r="A197" s="2"/>
      <c r="B197" s="140">
        <v>98.0</v>
      </c>
      <c r="C197" s="135">
        <f t="shared" ref="C197:J197" si="471">ROUND(AVERAGE($B197/(1.0278-0.0278*C$2),$B197*C$2^0.1),1)</f>
        <v>102.9</v>
      </c>
      <c r="D197" s="135">
        <f t="shared" si="471"/>
        <v>106.6</v>
      </c>
      <c r="E197" s="135">
        <f t="shared" si="471"/>
        <v>109.7</v>
      </c>
      <c r="F197" s="136">
        <f t="shared" si="471"/>
        <v>112.7</v>
      </c>
      <c r="G197" s="135">
        <f t="shared" si="471"/>
        <v>115.5</v>
      </c>
      <c r="H197" s="135">
        <f t="shared" si="471"/>
        <v>118.3</v>
      </c>
      <c r="I197" s="136">
        <f t="shared" si="471"/>
        <v>121.2</v>
      </c>
      <c r="J197" s="135">
        <f t="shared" si="471"/>
        <v>124.1</v>
      </c>
      <c r="K197" s="136">
        <f t="shared" ref="K197:U197" si="472">ROUND(AVERAGE($B197*(1+0.0333*K$2),$B197*K$2^0.1),1)</f>
        <v>127</v>
      </c>
      <c r="L197" s="135">
        <f t="shared" si="472"/>
        <v>129.2</v>
      </c>
      <c r="M197" s="136">
        <f t="shared" si="472"/>
        <v>131.4</v>
      </c>
      <c r="N197" s="135">
        <f t="shared" si="472"/>
        <v>133.5</v>
      </c>
      <c r="O197" s="135">
        <f t="shared" si="472"/>
        <v>135.6</v>
      </c>
      <c r="P197" s="136">
        <f t="shared" si="472"/>
        <v>137.7</v>
      </c>
      <c r="Q197" s="135">
        <f t="shared" si="472"/>
        <v>139.8</v>
      </c>
      <c r="R197" s="135">
        <f t="shared" si="472"/>
        <v>141.8</v>
      </c>
      <c r="S197" s="136">
        <f t="shared" si="472"/>
        <v>143.8</v>
      </c>
      <c r="T197" s="135">
        <f t="shared" si="472"/>
        <v>145.8</v>
      </c>
      <c r="U197" s="135">
        <f t="shared" si="472"/>
        <v>147.7</v>
      </c>
      <c r="V197" s="2"/>
      <c r="W197" s="2"/>
      <c r="X197" s="2"/>
      <c r="Y197" s="2"/>
      <c r="Z197" s="2"/>
      <c r="AA197" s="2"/>
      <c r="AB197" s="2"/>
      <c r="AC197" s="2"/>
      <c r="AD197" s="2"/>
      <c r="AE197" s="2"/>
      <c r="AF197" s="2"/>
      <c r="AG197" s="2"/>
      <c r="AH197" s="2"/>
      <c r="AI197" s="2"/>
      <c r="AJ197" s="2"/>
      <c r="AK197" s="2"/>
      <c r="AL197" s="2"/>
      <c r="AM197" s="2"/>
      <c r="AN197" s="2"/>
      <c r="AO197" s="2"/>
      <c r="AP197" s="2"/>
    </row>
    <row r="198" ht="12.75" customHeight="1">
      <c r="A198" s="2"/>
      <c r="B198" s="140">
        <v>98.5</v>
      </c>
      <c r="C198" s="135">
        <f t="shared" ref="C198:J198" si="473">ROUND(AVERAGE($B198/(1.0278-0.0278*C$2),$B198*C$2^0.1),1)</f>
        <v>103.4</v>
      </c>
      <c r="D198" s="135">
        <f t="shared" si="473"/>
        <v>107.1</v>
      </c>
      <c r="E198" s="135">
        <f t="shared" si="473"/>
        <v>110.3</v>
      </c>
      <c r="F198" s="136">
        <f t="shared" si="473"/>
        <v>113.3</v>
      </c>
      <c r="G198" s="135">
        <f t="shared" si="473"/>
        <v>116.1</v>
      </c>
      <c r="H198" s="135">
        <f t="shared" si="473"/>
        <v>118.9</v>
      </c>
      <c r="I198" s="136">
        <f t="shared" si="473"/>
        <v>121.8</v>
      </c>
      <c r="J198" s="135">
        <f t="shared" si="473"/>
        <v>124.7</v>
      </c>
      <c r="K198" s="136">
        <f t="shared" ref="K198:U198" si="474">ROUND(AVERAGE($B198*(1+0.0333*K$2),$B198*K$2^0.1),1)</f>
        <v>127.7</v>
      </c>
      <c r="L198" s="135">
        <f t="shared" si="474"/>
        <v>129.9</v>
      </c>
      <c r="M198" s="136">
        <f t="shared" si="474"/>
        <v>132.1</v>
      </c>
      <c r="N198" s="135">
        <f t="shared" si="474"/>
        <v>134.2</v>
      </c>
      <c r="O198" s="135">
        <f t="shared" si="474"/>
        <v>136.3</v>
      </c>
      <c r="P198" s="136">
        <f t="shared" si="474"/>
        <v>138.4</v>
      </c>
      <c r="Q198" s="135">
        <f t="shared" si="474"/>
        <v>140.5</v>
      </c>
      <c r="R198" s="135">
        <f t="shared" si="474"/>
        <v>142.5</v>
      </c>
      <c r="S198" s="136">
        <f t="shared" si="474"/>
        <v>144.5</v>
      </c>
      <c r="T198" s="135">
        <f t="shared" si="474"/>
        <v>146.5</v>
      </c>
      <c r="U198" s="135">
        <f t="shared" si="474"/>
        <v>148.5</v>
      </c>
      <c r="V198" s="2"/>
      <c r="W198" s="2"/>
      <c r="X198" s="2"/>
      <c r="Y198" s="2"/>
      <c r="Z198" s="2"/>
      <c r="AA198" s="2"/>
      <c r="AB198" s="2"/>
      <c r="AC198" s="2"/>
      <c r="AD198" s="2"/>
      <c r="AE198" s="2"/>
      <c r="AF198" s="2"/>
      <c r="AG198" s="2"/>
      <c r="AH198" s="2"/>
      <c r="AI198" s="2"/>
      <c r="AJ198" s="2"/>
      <c r="AK198" s="2"/>
      <c r="AL198" s="2"/>
      <c r="AM198" s="2"/>
      <c r="AN198" s="2"/>
      <c r="AO198" s="2"/>
      <c r="AP198" s="2"/>
    </row>
    <row r="199" ht="12.75" customHeight="1">
      <c r="A199" s="2"/>
      <c r="B199" s="140">
        <v>99.0</v>
      </c>
      <c r="C199" s="135">
        <f t="shared" ref="C199:J199" si="475">ROUND(AVERAGE($B199/(1.0278-0.0278*C$2),$B199*C$2^0.1),1)</f>
        <v>104</v>
      </c>
      <c r="D199" s="135">
        <f t="shared" si="475"/>
        <v>107.7</v>
      </c>
      <c r="E199" s="135">
        <f t="shared" si="475"/>
        <v>110.9</v>
      </c>
      <c r="F199" s="136">
        <f t="shared" si="475"/>
        <v>113.8</v>
      </c>
      <c r="G199" s="135">
        <f t="shared" si="475"/>
        <v>116.7</v>
      </c>
      <c r="H199" s="135">
        <f t="shared" si="475"/>
        <v>119.5</v>
      </c>
      <c r="I199" s="136">
        <f t="shared" si="475"/>
        <v>122.4</v>
      </c>
      <c r="J199" s="135">
        <f t="shared" si="475"/>
        <v>125.3</v>
      </c>
      <c r="K199" s="136">
        <f t="shared" ref="K199:U199" si="476">ROUND(AVERAGE($B199*(1+0.0333*K$2),$B199*K$2^0.1),1)</f>
        <v>128.3</v>
      </c>
      <c r="L199" s="135">
        <f t="shared" si="476"/>
        <v>130.5</v>
      </c>
      <c r="M199" s="136">
        <f t="shared" si="476"/>
        <v>132.7</v>
      </c>
      <c r="N199" s="135">
        <f t="shared" si="476"/>
        <v>134.9</v>
      </c>
      <c r="O199" s="135">
        <f t="shared" si="476"/>
        <v>137</v>
      </c>
      <c r="P199" s="136">
        <f t="shared" si="476"/>
        <v>139.1</v>
      </c>
      <c r="Q199" s="135">
        <f t="shared" si="476"/>
        <v>141.2</v>
      </c>
      <c r="R199" s="135">
        <f t="shared" si="476"/>
        <v>143.2</v>
      </c>
      <c r="S199" s="136">
        <f t="shared" si="476"/>
        <v>145.3</v>
      </c>
      <c r="T199" s="135">
        <f t="shared" si="476"/>
        <v>147.3</v>
      </c>
      <c r="U199" s="135">
        <f t="shared" si="476"/>
        <v>149.3</v>
      </c>
      <c r="V199" s="2"/>
      <c r="W199" s="2"/>
      <c r="X199" s="2"/>
      <c r="Y199" s="2"/>
      <c r="Z199" s="2"/>
      <c r="AA199" s="2"/>
      <c r="AB199" s="2"/>
      <c r="AC199" s="2"/>
      <c r="AD199" s="2"/>
      <c r="AE199" s="2"/>
      <c r="AF199" s="2"/>
      <c r="AG199" s="2"/>
      <c r="AH199" s="2"/>
      <c r="AI199" s="2"/>
      <c r="AJ199" s="2"/>
      <c r="AK199" s="2"/>
      <c r="AL199" s="2"/>
      <c r="AM199" s="2"/>
      <c r="AN199" s="2"/>
      <c r="AO199" s="2"/>
      <c r="AP199" s="2"/>
    </row>
    <row r="200" ht="12.75" customHeight="1">
      <c r="A200" s="2"/>
      <c r="B200" s="140">
        <v>99.5</v>
      </c>
      <c r="C200" s="135">
        <f t="shared" ref="C200:J200" si="477">ROUND(AVERAGE($B200/(1.0278-0.0278*C$2),$B200*C$2^0.1),1)</f>
        <v>104.5</v>
      </c>
      <c r="D200" s="135">
        <f t="shared" si="477"/>
        <v>108.2</v>
      </c>
      <c r="E200" s="135">
        <f t="shared" si="477"/>
        <v>111.4</v>
      </c>
      <c r="F200" s="136">
        <f t="shared" si="477"/>
        <v>114.4</v>
      </c>
      <c r="G200" s="135">
        <f t="shared" si="477"/>
        <v>117.3</v>
      </c>
      <c r="H200" s="135">
        <f t="shared" si="477"/>
        <v>120.1</v>
      </c>
      <c r="I200" s="136">
        <f t="shared" si="477"/>
        <v>123</v>
      </c>
      <c r="J200" s="135">
        <f t="shared" si="477"/>
        <v>126</v>
      </c>
      <c r="K200" s="136">
        <f t="shared" ref="K200:U200" si="478">ROUND(AVERAGE($B200*(1+0.0333*K$2),$B200*K$2^0.1),1)</f>
        <v>128.9</v>
      </c>
      <c r="L200" s="135">
        <f t="shared" si="478"/>
        <v>131.2</v>
      </c>
      <c r="M200" s="136">
        <f t="shared" si="478"/>
        <v>133.4</v>
      </c>
      <c r="N200" s="135">
        <f t="shared" si="478"/>
        <v>135.6</v>
      </c>
      <c r="O200" s="135">
        <f t="shared" si="478"/>
        <v>137.7</v>
      </c>
      <c r="P200" s="136">
        <f t="shared" si="478"/>
        <v>139.8</v>
      </c>
      <c r="Q200" s="135">
        <f t="shared" si="478"/>
        <v>141.9</v>
      </c>
      <c r="R200" s="135">
        <f t="shared" si="478"/>
        <v>144</v>
      </c>
      <c r="S200" s="136">
        <f t="shared" si="478"/>
        <v>146</v>
      </c>
      <c r="T200" s="135">
        <f t="shared" si="478"/>
        <v>148</v>
      </c>
      <c r="U200" s="135">
        <f t="shared" si="478"/>
        <v>150</v>
      </c>
      <c r="V200" s="2"/>
      <c r="W200" s="2"/>
      <c r="X200" s="2"/>
      <c r="Y200" s="2"/>
      <c r="Z200" s="2"/>
      <c r="AA200" s="2"/>
      <c r="AB200" s="2"/>
      <c r="AC200" s="2"/>
      <c r="AD200" s="2"/>
      <c r="AE200" s="2"/>
      <c r="AF200" s="2"/>
      <c r="AG200" s="2"/>
      <c r="AH200" s="2"/>
      <c r="AI200" s="2"/>
      <c r="AJ200" s="2"/>
      <c r="AK200" s="2"/>
      <c r="AL200" s="2"/>
      <c r="AM200" s="2"/>
      <c r="AN200" s="2"/>
      <c r="AO200" s="2"/>
      <c r="AP200" s="2"/>
    </row>
    <row r="201" ht="12.75" customHeight="1">
      <c r="A201" s="2"/>
      <c r="B201" s="140">
        <v>100.0</v>
      </c>
      <c r="C201" s="135">
        <f t="shared" ref="C201:J201" si="479">ROUND(AVERAGE($B201/(1.0278-0.0278*C$2),$B201*C$2^0.1),1)</f>
        <v>105</v>
      </c>
      <c r="D201" s="135">
        <f t="shared" si="479"/>
        <v>108.7</v>
      </c>
      <c r="E201" s="135">
        <f t="shared" si="479"/>
        <v>112</v>
      </c>
      <c r="F201" s="136">
        <f t="shared" si="479"/>
        <v>115</v>
      </c>
      <c r="G201" s="135">
        <f t="shared" si="479"/>
        <v>117.9</v>
      </c>
      <c r="H201" s="135">
        <f t="shared" si="479"/>
        <v>120.8</v>
      </c>
      <c r="I201" s="136">
        <f t="shared" si="479"/>
        <v>123.6</v>
      </c>
      <c r="J201" s="135">
        <f t="shared" si="479"/>
        <v>126.6</v>
      </c>
      <c r="K201" s="136">
        <f t="shared" ref="K201:U201" si="480">ROUND(AVERAGE($B201*(1+0.0333*K$2),$B201*K$2^0.1),1)</f>
        <v>129.6</v>
      </c>
      <c r="L201" s="135">
        <f t="shared" si="480"/>
        <v>131.9</v>
      </c>
      <c r="M201" s="136">
        <f t="shared" si="480"/>
        <v>134.1</v>
      </c>
      <c r="N201" s="135">
        <f t="shared" si="480"/>
        <v>136.3</v>
      </c>
      <c r="O201" s="135">
        <f t="shared" si="480"/>
        <v>138.4</v>
      </c>
      <c r="P201" s="136">
        <f t="shared" si="480"/>
        <v>140.5</v>
      </c>
      <c r="Q201" s="135">
        <f t="shared" si="480"/>
        <v>142.6</v>
      </c>
      <c r="R201" s="135">
        <f t="shared" si="480"/>
        <v>144.7</v>
      </c>
      <c r="S201" s="136">
        <f t="shared" si="480"/>
        <v>146.7</v>
      </c>
      <c r="T201" s="135">
        <f t="shared" si="480"/>
        <v>148.8</v>
      </c>
      <c r="U201" s="135">
        <f t="shared" si="480"/>
        <v>150.8</v>
      </c>
      <c r="V201" s="2"/>
      <c r="W201" s="2"/>
      <c r="X201" s="2"/>
      <c r="Y201" s="2"/>
      <c r="Z201" s="2"/>
      <c r="AA201" s="2"/>
      <c r="AB201" s="2"/>
      <c r="AC201" s="2"/>
      <c r="AD201" s="2"/>
      <c r="AE201" s="2"/>
      <c r="AF201" s="2"/>
      <c r="AG201" s="2"/>
      <c r="AH201" s="2"/>
      <c r="AI201" s="2"/>
      <c r="AJ201" s="2"/>
      <c r="AK201" s="2"/>
      <c r="AL201" s="2"/>
      <c r="AM201" s="2"/>
      <c r="AN201" s="2"/>
      <c r="AO201" s="2"/>
      <c r="AP201" s="2"/>
    </row>
    <row r="202" ht="12.75" customHeight="1">
      <c r="A202" s="2"/>
      <c r="B202" s="139"/>
      <c r="C202" s="2"/>
      <c r="D202" s="2"/>
      <c r="E202" s="2"/>
      <c r="F202" s="134"/>
      <c r="G202" s="2"/>
      <c r="H202" s="2"/>
      <c r="I202" s="134"/>
      <c r="J202" s="2"/>
      <c r="K202" s="134"/>
      <c r="L202" s="2"/>
      <c r="M202" s="134"/>
      <c r="N202" s="2"/>
      <c r="O202" s="2"/>
      <c r="P202" s="134"/>
      <c r="Q202" s="2"/>
      <c r="R202" s="2"/>
      <c r="S202" s="134"/>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ht="12.75" customHeight="1">
      <c r="A203" s="2"/>
      <c r="B203" s="139"/>
      <c r="C203" s="2"/>
      <c r="D203" s="2"/>
      <c r="E203" s="2"/>
      <c r="F203" s="134"/>
      <c r="G203" s="2"/>
      <c r="H203" s="2"/>
      <c r="I203" s="134"/>
      <c r="J203" s="2"/>
      <c r="K203" s="134"/>
      <c r="L203" s="2"/>
      <c r="M203" s="134"/>
      <c r="N203" s="2"/>
      <c r="O203" s="2"/>
      <c r="P203" s="134"/>
      <c r="Q203" s="2"/>
      <c r="R203" s="2"/>
      <c r="S203" s="134"/>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ht="12.75" customHeight="1">
      <c r="A204" s="2"/>
      <c r="B204" s="139"/>
      <c r="C204" s="2"/>
      <c r="D204" s="2"/>
      <c r="E204" s="2"/>
      <c r="F204" s="134"/>
      <c r="G204" s="2"/>
      <c r="H204" s="2"/>
      <c r="I204" s="134"/>
      <c r="J204" s="2"/>
      <c r="K204" s="134"/>
      <c r="L204" s="2"/>
      <c r="M204" s="134"/>
      <c r="N204" s="2"/>
      <c r="O204" s="2"/>
      <c r="P204" s="134"/>
      <c r="Q204" s="2"/>
      <c r="R204" s="2"/>
      <c r="S204" s="134"/>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ht="12.75" customHeight="1">
      <c r="A205" s="2"/>
      <c r="B205" s="139"/>
      <c r="C205" s="2"/>
      <c r="D205" s="2"/>
      <c r="E205" s="2"/>
      <c r="F205" s="134"/>
      <c r="G205" s="2"/>
      <c r="H205" s="2"/>
      <c r="I205" s="134"/>
      <c r="J205" s="2"/>
      <c r="K205" s="134"/>
      <c r="L205" s="2"/>
      <c r="M205" s="134"/>
      <c r="N205" s="2"/>
      <c r="O205" s="2"/>
      <c r="P205" s="134"/>
      <c r="Q205" s="2"/>
      <c r="R205" s="2"/>
      <c r="S205" s="134"/>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ht="12.75" customHeight="1">
      <c r="A206" s="2"/>
      <c r="B206" s="139"/>
      <c r="C206" s="2"/>
      <c r="D206" s="2"/>
      <c r="E206" s="2"/>
      <c r="F206" s="134"/>
      <c r="G206" s="2"/>
      <c r="H206" s="2"/>
      <c r="I206" s="134"/>
      <c r="J206" s="2"/>
      <c r="K206" s="134"/>
      <c r="L206" s="2"/>
      <c r="M206" s="134"/>
      <c r="N206" s="2"/>
      <c r="O206" s="2"/>
      <c r="P206" s="134"/>
      <c r="Q206" s="2"/>
      <c r="R206" s="2"/>
      <c r="S206" s="134"/>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ht="12.75" customHeight="1">
      <c r="A207" s="2"/>
      <c r="B207" s="139"/>
      <c r="C207" s="2"/>
      <c r="D207" s="2"/>
      <c r="E207" s="2"/>
      <c r="F207" s="134"/>
      <c r="G207" s="2"/>
      <c r="H207" s="2"/>
      <c r="I207" s="134"/>
      <c r="J207" s="2"/>
      <c r="K207" s="134"/>
      <c r="L207" s="2"/>
      <c r="M207" s="134"/>
      <c r="N207" s="2"/>
      <c r="O207" s="2"/>
      <c r="P207" s="134"/>
      <c r="Q207" s="2"/>
      <c r="R207" s="2"/>
      <c r="S207" s="134"/>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ht="12.75" customHeight="1">
      <c r="A208" s="2"/>
      <c r="B208" s="139"/>
      <c r="C208" s="2"/>
      <c r="D208" s="2"/>
      <c r="E208" s="2"/>
      <c r="F208" s="134"/>
      <c r="G208" s="2"/>
      <c r="H208" s="2"/>
      <c r="I208" s="134"/>
      <c r="J208" s="2"/>
      <c r="K208" s="134"/>
      <c r="L208" s="2"/>
      <c r="M208" s="134"/>
      <c r="N208" s="2"/>
      <c r="O208" s="2"/>
      <c r="P208" s="134"/>
      <c r="Q208" s="2"/>
      <c r="R208" s="2"/>
      <c r="S208" s="134"/>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ht="12.75" customHeight="1">
      <c r="A209" s="2"/>
      <c r="B209" s="139"/>
      <c r="C209" s="2"/>
      <c r="D209" s="2"/>
      <c r="E209" s="2"/>
      <c r="F209" s="134"/>
      <c r="G209" s="2"/>
      <c r="H209" s="2"/>
      <c r="I209" s="134"/>
      <c r="J209" s="2"/>
      <c r="K209" s="134"/>
      <c r="L209" s="2"/>
      <c r="M209" s="134"/>
      <c r="N209" s="2"/>
      <c r="O209" s="2"/>
      <c r="P209" s="134"/>
      <c r="Q209" s="2"/>
      <c r="R209" s="2"/>
      <c r="S209" s="134"/>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ht="12.75" customHeight="1">
      <c r="A210" s="2"/>
      <c r="B210" s="139"/>
      <c r="C210" s="2"/>
      <c r="D210" s="2"/>
      <c r="E210" s="2"/>
      <c r="F210" s="134"/>
      <c r="G210" s="2"/>
      <c r="H210" s="2"/>
      <c r="I210" s="134"/>
      <c r="J210" s="2"/>
      <c r="K210" s="134"/>
      <c r="L210" s="2"/>
      <c r="M210" s="134"/>
      <c r="N210" s="2"/>
      <c r="O210" s="2"/>
      <c r="P210" s="134"/>
      <c r="Q210" s="2"/>
      <c r="R210" s="2"/>
      <c r="S210" s="134"/>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ht="12.75" customHeight="1">
      <c r="A211" s="2"/>
      <c r="B211" s="139"/>
      <c r="C211" s="2"/>
      <c r="D211" s="2"/>
      <c r="E211" s="2"/>
      <c r="F211" s="134"/>
      <c r="G211" s="2"/>
      <c r="H211" s="2"/>
      <c r="I211" s="134"/>
      <c r="J211" s="2"/>
      <c r="K211" s="134"/>
      <c r="L211" s="2"/>
      <c r="M211" s="134"/>
      <c r="N211" s="2"/>
      <c r="O211" s="2"/>
      <c r="P211" s="134"/>
      <c r="Q211" s="2"/>
      <c r="R211" s="2"/>
      <c r="S211" s="134"/>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ht="12.75" customHeight="1">
      <c r="A212" s="2"/>
      <c r="B212" s="139"/>
      <c r="C212" s="2"/>
      <c r="D212" s="2"/>
      <c r="E212" s="2"/>
      <c r="F212" s="134"/>
      <c r="G212" s="2"/>
      <c r="H212" s="2"/>
      <c r="I212" s="134"/>
      <c r="J212" s="2"/>
      <c r="K212" s="134"/>
      <c r="L212" s="2"/>
      <c r="M212" s="134"/>
      <c r="N212" s="2"/>
      <c r="O212" s="2"/>
      <c r="P212" s="134"/>
      <c r="Q212" s="2"/>
      <c r="R212" s="2"/>
      <c r="S212" s="134"/>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ht="12.75" customHeight="1">
      <c r="A213" s="2"/>
      <c r="B213" s="139"/>
      <c r="C213" s="2"/>
      <c r="D213" s="2"/>
      <c r="E213" s="2"/>
      <c r="F213" s="134"/>
      <c r="G213" s="2"/>
      <c r="H213" s="2"/>
      <c r="I213" s="134"/>
      <c r="J213" s="2"/>
      <c r="K213" s="134"/>
      <c r="L213" s="2"/>
      <c r="M213" s="134"/>
      <c r="N213" s="2"/>
      <c r="O213" s="2"/>
      <c r="P213" s="134"/>
      <c r="Q213" s="2"/>
      <c r="R213" s="2"/>
      <c r="S213" s="134"/>
      <c r="T213" s="2"/>
      <c r="U213" s="2"/>
      <c r="V213" s="2"/>
      <c r="W213" s="2"/>
      <c r="X213" s="2"/>
      <c r="Y213" s="2"/>
      <c r="Z213" s="2"/>
      <c r="AA213" s="2"/>
      <c r="AB213" s="2"/>
      <c r="AC213" s="2"/>
      <c r="AD213" s="2"/>
      <c r="AE213" s="2"/>
      <c r="AF213" s="2"/>
      <c r="AG213" s="2"/>
      <c r="AH213" s="2"/>
      <c r="AI213" s="2"/>
      <c r="AJ213" s="2"/>
      <c r="AK213" s="2"/>
      <c r="AL213" s="2"/>
      <c r="AM213" s="2"/>
      <c r="AN213" s="2"/>
      <c r="AO213" s="2"/>
      <c r="AP213" s="2"/>
    </row>
    <row r="214" ht="12.75" customHeight="1">
      <c r="A214" s="2"/>
      <c r="B214" s="139"/>
      <c r="C214" s="2"/>
      <c r="D214" s="2"/>
      <c r="E214" s="2"/>
      <c r="F214" s="134"/>
      <c r="G214" s="2"/>
      <c r="H214" s="2"/>
      <c r="I214" s="134"/>
      <c r="J214" s="2"/>
      <c r="K214" s="134"/>
      <c r="L214" s="2"/>
      <c r="M214" s="134"/>
      <c r="N214" s="2"/>
      <c r="O214" s="2"/>
      <c r="P214" s="134"/>
      <c r="Q214" s="2"/>
      <c r="R214" s="2"/>
      <c r="S214" s="134"/>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ht="12.75" customHeight="1">
      <c r="A215" s="2"/>
      <c r="B215" s="139"/>
      <c r="C215" s="2"/>
      <c r="D215" s="2"/>
      <c r="E215" s="2"/>
      <c r="F215" s="134"/>
      <c r="G215" s="2"/>
      <c r="H215" s="2"/>
      <c r="I215" s="134"/>
      <c r="J215" s="2"/>
      <c r="K215" s="134"/>
      <c r="L215" s="2"/>
      <c r="M215" s="134"/>
      <c r="N215" s="2"/>
      <c r="O215" s="2"/>
      <c r="P215" s="134"/>
      <c r="Q215" s="2"/>
      <c r="R215" s="2"/>
      <c r="S215" s="134"/>
      <c r="T215" s="2"/>
      <c r="U215" s="2"/>
      <c r="V215" s="2"/>
      <c r="W215" s="2"/>
      <c r="X215" s="2"/>
      <c r="Y215" s="2"/>
      <c r="Z215" s="2"/>
      <c r="AA215" s="2"/>
      <c r="AB215" s="2"/>
      <c r="AC215" s="2"/>
      <c r="AD215" s="2"/>
      <c r="AE215" s="2"/>
      <c r="AF215" s="2"/>
      <c r="AG215" s="2"/>
      <c r="AH215" s="2"/>
      <c r="AI215" s="2"/>
      <c r="AJ215" s="2"/>
      <c r="AK215" s="2"/>
      <c r="AL215" s="2"/>
      <c r="AM215" s="2"/>
      <c r="AN215" s="2"/>
      <c r="AO215" s="2"/>
      <c r="AP215" s="2"/>
    </row>
    <row r="216" ht="12.75" customHeight="1">
      <c r="A216" s="2"/>
      <c r="B216" s="139"/>
      <c r="C216" s="2"/>
      <c r="D216" s="2"/>
      <c r="E216" s="2"/>
      <c r="F216" s="134"/>
      <c r="G216" s="2"/>
      <c r="H216" s="2"/>
      <c r="I216" s="134"/>
      <c r="J216" s="2"/>
      <c r="K216" s="134"/>
      <c r="L216" s="2"/>
      <c r="M216" s="134"/>
      <c r="N216" s="2"/>
      <c r="O216" s="2"/>
      <c r="P216" s="134"/>
      <c r="Q216" s="2"/>
      <c r="R216" s="2"/>
      <c r="S216" s="134"/>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ht="12.75" customHeight="1">
      <c r="A217" s="2"/>
      <c r="B217" s="139"/>
      <c r="C217" s="2"/>
      <c r="D217" s="2"/>
      <c r="E217" s="2"/>
      <c r="F217" s="134"/>
      <c r="G217" s="2"/>
      <c r="H217" s="2"/>
      <c r="I217" s="134"/>
      <c r="J217" s="2"/>
      <c r="K217" s="134"/>
      <c r="L217" s="2"/>
      <c r="M217" s="134"/>
      <c r="N217" s="2"/>
      <c r="O217" s="2"/>
      <c r="P217" s="134"/>
      <c r="Q217" s="2"/>
      <c r="R217" s="2"/>
      <c r="S217" s="134"/>
      <c r="T217" s="2"/>
      <c r="U217" s="2"/>
      <c r="V217" s="2"/>
      <c r="W217" s="2"/>
      <c r="X217" s="2"/>
      <c r="Y217" s="2"/>
      <c r="Z217" s="2"/>
      <c r="AA217" s="2"/>
      <c r="AB217" s="2"/>
      <c r="AC217" s="2"/>
      <c r="AD217" s="2"/>
      <c r="AE217" s="2"/>
      <c r="AF217" s="2"/>
      <c r="AG217" s="2"/>
      <c r="AH217" s="2"/>
      <c r="AI217" s="2"/>
      <c r="AJ217" s="2"/>
      <c r="AK217" s="2"/>
      <c r="AL217" s="2"/>
      <c r="AM217" s="2"/>
      <c r="AN217" s="2"/>
      <c r="AO217" s="2"/>
      <c r="AP217" s="2"/>
    </row>
    <row r="218" ht="12.75" customHeight="1">
      <c r="A218" s="2"/>
      <c r="B218" s="139"/>
      <c r="C218" s="2"/>
      <c r="D218" s="2"/>
      <c r="E218" s="2"/>
      <c r="F218" s="134"/>
      <c r="G218" s="2"/>
      <c r="H218" s="2"/>
      <c r="I218" s="134"/>
      <c r="J218" s="2"/>
      <c r="K218" s="134"/>
      <c r="L218" s="2"/>
      <c r="M218" s="134"/>
      <c r="N218" s="2"/>
      <c r="O218" s="2"/>
      <c r="P218" s="134"/>
      <c r="Q218" s="2"/>
      <c r="R218" s="2"/>
      <c r="S218" s="134"/>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ht="12.75" customHeight="1">
      <c r="A219" s="2"/>
      <c r="B219" s="139"/>
      <c r="C219" s="2"/>
      <c r="D219" s="2"/>
      <c r="E219" s="2"/>
      <c r="F219" s="134"/>
      <c r="G219" s="2"/>
      <c r="H219" s="2"/>
      <c r="I219" s="134"/>
      <c r="J219" s="2"/>
      <c r="K219" s="134"/>
      <c r="L219" s="2"/>
      <c r="M219" s="134"/>
      <c r="N219" s="2"/>
      <c r="O219" s="2"/>
      <c r="P219" s="134"/>
      <c r="Q219" s="2"/>
      <c r="R219" s="2"/>
      <c r="S219" s="134"/>
      <c r="T219" s="2"/>
      <c r="U219" s="2"/>
      <c r="V219" s="2"/>
      <c r="W219" s="2"/>
      <c r="X219" s="2"/>
      <c r="Y219" s="2"/>
      <c r="Z219" s="2"/>
      <c r="AA219" s="2"/>
      <c r="AB219" s="2"/>
      <c r="AC219" s="2"/>
      <c r="AD219" s="2"/>
      <c r="AE219" s="2"/>
      <c r="AF219" s="2"/>
      <c r="AG219" s="2"/>
      <c r="AH219" s="2"/>
      <c r="AI219" s="2"/>
      <c r="AJ219" s="2"/>
      <c r="AK219" s="2"/>
      <c r="AL219" s="2"/>
      <c r="AM219" s="2"/>
      <c r="AN219" s="2"/>
      <c r="AO219" s="2"/>
      <c r="AP219" s="2"/>
    </row>
    <row r="220" ht="12.75" customHeight="1">
      <c r="A220" s="2"/>
      <c r="B220" s="139"/>
      <c r="C220" s="2"/>
      <c r="D220" s="2"/>
      <c r="E220" s="2"/>
      <c r="F220" s="134"/>
      <c r="G220" s="2"/>
      <c r="H220" s="2"/>
      <c r="I220" s="134"/>
      <c r="J220" s="2"/>
      <c r="K220" s="134"/>
      <c r="L220" s="2"/>
      <c r="M220" s="134"/>
      <c r="N220" s="2"/>
      <c r="O220" s="2"/>
      <c r="P220" s="134"/>
      <c r="Q220" s="2"/>
      <c r="R220" s="2"/>
      <c r="S220" s="134"/>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ht="12.75" customHeight="1">
      <c r="A221" s="2"/>
      <c r="B221" s="139"/>
      <c r="C221" s="2"/>
      <c r="D221" s="2"/>
      <c r="E221" s="2"/>
      <c r="F221" s="134"/>
      <c r="G221" s="2"/>
      <c r="H221" s="2"/>
      <c r="I221" s="134"/>
      <c r="J221" s="2"/>
      <c r="K221" s="134"/>
      <c r="L221" s="2"/>
      <c r="M221" s="134"/>
      <c r="N221" s="2"/>
      <c r="O221" s="2"/>
      <c r="P221" s="134"/>
      <c r="Q221" s="2"/>
      <c r="R221" s="2"/>
      <c r="S221" s="134"/>
      <c r="T221" s="2"/>
      <c r="U221" s="2"/>
      <c r="V221" s="2"/>
      <c r="W221" s="2"/>
      <c r="X221" s="2"/>
      <c r="Y221" s="2"/>
      <c r="Z221" s="2"/>
      <c r="AA221" s="2"/>
      <c r="AB221" s="2"/>
      <c r="AC221" s="2"/>
      <c r="AD221" s="2"/>
      <c r="AE221" s="2"/>
      <c r="AF221" s="2"/>
      <c r="AG221" s="2"/>
      <c r="AH221" s="2"/>
      <c r="AI221" s="2"/>
      <c r="AJ221" s="2"/>
      <c r="AK221" s="2"/>
      <c r="AL221" s="2"/>
      <c r="AM221" s="2"/>
      <c r="AN221" s="2"/>
      <c r="AO221" s="2"/>
      <c r="AP221" s="2"/>
    </row>
    <row r="222" ht="12.75" customHeight="1">
      <c r="A222" s="2"/>
      <c r="B222" s="139"/>
      <c r="C222" s="2"/>
      <c r="D222" s="2"/>
      <c r="E222" s="2"/>
      <c r="F222" s="134"/>
      <c r="G222" s="2"/>
      <c r="H222" s="2"/>
      <c r="I222" s="134"/>
      <c r="J222" s="2"/>
      <c r="K222" s="134"/>
      <c r="L222" s="2"/>
      <c r="M222" s="134"/>
      <c r="N222" s="2"/>
      <c r="O222" s="2"/>
      <c r="P222" s="134"/>
      <c r="Q222" s="2"/>
      <c r="R222" s="2"/>
      <c r="S222" s="134"/>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ht="12.75" customHeight="1">
      <c r="A223" s="2"/>
      <c r="B223" s="139"/>
      <c r="C223" s="2"/>
      <c r="D223" s="2"/>
      <c r="E223" s="2"/>
      <c r="F223" s="134"/>
      <c r="G223" s="2"/>
      <c r="H223" s="2"/>
      <c r="I223" s="134"/>
      <c r="J223" s="2"/>
      <c r="K223" s="134"/>
      <c r="L223" s="2"/>
      <c r="M223" s="134"/>
      <c r="N223" s="2"/>
      <c r="O223" s="2"/>
      <c r="P223" s="134"/>
      <c r="Q223" s="2"/>
      <c r="R223" s="2"/>
      <c r="S223" s="134"/>
      <c r="T223" s="2"/>
      <c r="U223" s="2"/>
      <c r="V223" s="2"/>
      <c r="W223" s="2"/>
      <c r="X223" s="2"/>
      <c r="Y223" s="2"/>
      <c r="Z223" s="2"/>
      <c r="AA223" s="2"/>
      <c r="AB223" s="2"/>
      <c r="AC223" s="2"/>
      <c r="AD223" s="2"/>
      <c r="AE223" s="2"/>
      <c r="AF223" s="2"/>
      <c r="AG223" s="2"/>
      <c r="AH223" s="2"/>
      <c r="AI223" s="2"/>
      <c r="AJ223" s="2"/>
      <c r="AK223" s="2"/>
      <c r="AL223" s="2"/>
      <c r="AM223" s="2"/>
      <c r="AN223" s="2"/>
      <c r="AO223" s="2"/>
      <c r="AP223" s="2"/>
    </row>
    <row r="224" ht="12.75" customHeight="1">
      <c r="A224" s="2"/>
      <c r="B224" s="139"/>
      <c r="C224" s="2"/>
      <c r="D224" s="2"/>
      <c r="E224" s="2"/>
      <c r="F224" s="134"/>
      <c r="G224" s="2"/>
      <c r="H224" s="2"/>
      <c r="I224" s="134"/>
      <c r="J224" s="2"/>
      <c r="K224" s="134"/>
      <c r="L224" s="2"/>
      <c r="M224" s="134"/>
      <c r="N224" s="2"/>
      <c r="O224" s="2"/>
      <c r="P224" s="134"/>
      <c r="Q224" s="2"/>
      <c r="R224" s="2"/>
      <c r="S224" s="134"/>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ht="12.75" customHeight="1">
      <c r="A225" s="2"/>
      <c r="B225" s="139"/>
      <c r="C225" s="2"/>
      <c r="D225" s="2"/>
      <c r="E225" s="2"/>
      <c r="F225" s="134"/>
      <c r="G225" s="2"/>
      <c r="H225" s="2"/>
      <c r="I225" s="134"/>
      <c r="J225" s="2"/>
      <c r="K225" s="134"/>
      <c r="L225" s="2"/>
      <c r="M225" s="134"/>
      <c r="N225" s="2"/>
      <c r="O225" s="2"/>
      <c r="P225" s="134"/>
      <c r="Q225" s="2"/>
      <c r="R225" s="2"/>
      <c r="S225" s="134"/>
      <c r="T225" s="2"/>
      <c r="U225" s="2"/>
      <c r="V225" s="2"/>
      <c r="W225" s="2"/>
      <c r="X225" s="2"/>
      <c r="Y225" s="2"/>
      <c r="Z225" s="2"/>
      <c r="AA225" s="2"/>
      <c r="AB225" s="2"/>
      <c r="AC225" s="2"/>
      <c r="AD225" s="2"/>
      <c r="AE225" s="2"/>
      <c r="AF225" s="2"/>
      <c r="AG225" s="2"/>
      <c r="AH225" s="2"/>
      <c r="AI225" s="2"/>
      <c r="AJ225" s="2"/>
      <c r="AK225" s="2"/>
      <c r="AL225" s="2"/>
      <c r="AM225" s="2"/>
      <c r="AN225" s="2"/>
      <c r="AO225" s="2"/>
      <c r="AP225" s="2"/>
    </row>
    <row r="226" ht="12.75" customHeight="1">
      <c r="A226" s="2"/>
      <c r="B226" s="139"/>
      <c r="C226" s="2"/>
      <c r="D226" s="2"/>
      <c r="E226" s="2"/>
      <c r="F226" s="134"/>
      <c r="G226" s="2"/>
      <c r="H226" s="2"/>
      <c r="I226" s="134"/>
      <c r="J226" s="2"/>
      <c r="K226" s="134"/>
      <c r="L226" s="2"/>
      <c r="M226" s="134"/>
      <c r="N226" s="2"/>
      <c r="O226" s="2"/>
      <c r="P226" s="134"/>
      <c r="Q226" s="2"/>
      <c r="R226" s="2"/>
      <c r="S226" s="134"/>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ht="12.75" customHeight="1">
      <c r="A227" s="2"/>
      <c r="B227" s="139"/>
      <c r="C227" s="2"/>
      <c r="D227" s="2"/>
      <c r="E227" s="2"/>
      <c r="F227" s="134"/>
      <c r="G227" s="2"/>
      <c r="H227" s="2"/>
      <c r="I227" s="134"/>
      <c r="J227" s="2"/>
      <c r="K227" s="134"/>
      <c r="L227" s="2"/>
      <c r="M227" s="134"/>
      <c r="N227" s="2"/>
      <c r="O227" s="2"/>
      <c r="P227" s="134"/>
      <c r="Q227" s="2"/>
      <c r="R227" s="2"/>
      <c r="S227" s="134"/>
      <c r="T227" s="2"/>
      <c r="U227" s="2"/>
      <c r="V227" s="2"/>
      <c r="W227" s="2"/>
      <c r="X227" s="2"/>
      <c r="Y227" s="2"/>
      <c r="Z227" s="2"/>
      <c r="AA227" s="2"/>
      <c r="AB227" s="2"/>
      <c r="AC227" s="2"/>
      <c r="AD227" s="2"/>
      <c r="AE227" s="2"/>
      <c r="AF227" s="2"/>
      <c r="AG227" s="2"/>
      <c r="AH227" s="2"/>
      <c r="AI227" s="2"/>
      <c r="AJ227" s="2"/>
      <c r="AK227" s="2"/>
      <c r="AL227" s="2"/>
      <c r="AM227" s="2"/>
      <c r="AN227" s="2"/>
      <c r="AO227" s="2"/>
      <c r="AP227" s="2"/>
    </row>
    <row r="228" ht="12.75" customHeight="1">
      <c r="A228" s="2"/>
      <c r="B228" s="139"/>
      <c r="C228" s="2"/>
      <c r="D228" s="2"/>
      <c r="E228" s="2"/>
      <c r="F228" s="134"/>
      <c r="G228" s="2"/>
      <c r="H228" s="2"/>
      <c r="I228" s="134"/>
      <c r="J228" s="2"/>
      <c r="K228" s="134"/>
      <c r="L228" s="2"/>
      <c r="M228" s="134"/>
      <c r="N228" s="2"/>
      <c r="O228" s="2"/>
      <c r="P228" s="134"/>
      <c r="Q228" s="2"/>
      <c r="R228" s="2"/>
      <c r="S228" s="134"/>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ht="12.75" customHeight="1">
      <c r="A229" s="2"/>
      <c r="B229" s="139"/>
      <c r="C229" s="2"/>
      <c r="D229" s="2"/>
      <c r="E229" s="2"/>
      <c r="F229" s="134"/>
      <c r="G229" s="2"/>
      <c r="H229" s="2"/>
      <c r="I229" s="134"/>
      <c r="J229" s="2"/>
      <c r="K229" s="134"/>
      <c r="L229" s="2"/>
      <c r="M229" s="134"/>
      <c r="N229" s="2"/>
      <c r="O229" s="2"/>
      <c r="P229" s="134"/>
      <c r="Q229" s="2"/>
      <c r="R229" s="2"/>
      <c r="S229" s="134"/>
      <c r="T229" s="2"/>
      <c r="U229" s="2"/>
      <c r="V229" s="2"/>
      <c r="W229" s="2"/>
      <c r="X229" s="2"/>
      <c r="Y229" s="2"/>
      <c r="Z229" s="2"/>
      <c r="AA229" s="2"/>
      <c r="AB229" s="2"/>
      <c r="AC229" s="2"/>
      <c r="AD229" s="2"/>
      <c r="AE229" s="2"/>
      <c r="AF229" s="2"/>
      <c r="AG229" s="2"/>
      <c r="AH229" s="2"/>
      <c r="AI229" s="2"/>
      <c r="AJ229" s="2"/>
      <c r="AK229" s="2"/>
      <c r="AL229" s="2"/>
      <c r="AM229" s="2"/>
      <c r="AN229" s="2"/>
      <c r="AO229" s="2"/>
      <c r="AP229" s="2"/>
    </row>
    <row r="230" ht="12.75" customHeight="1">
      <c r="A230" s="2"/>
      <c r="B230" s="139"/>
      <c r="C230" s="2"/>
      <c r="D230" s="2"/>
      <c r="E230" s="2"/>
      <c r="F230" s="134"/>
      <c r="G230" s="2"/>
      <c r="H230" s="2"/>
      <c r="I230" s="134"/>
      <c r="J230" s="2"/>
      <c r="K230" s="134"/>
      <c r="L230" s="2"/>
      <c r="M230" s="134"/>
      <c r="N230" s="2"/>
      <c r="O230" s="2"/>
      <c r="P230" s="134"/>
      <c r="Q230" s="2"/>
      <c r="R230" s="2"/>
      <c r="S230" s="134"/>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ht="12.75" customHeight="1">
      <c r="A231" s="2"/>
      <c r="B231" s="139"/>
      <c r="C231" s="2"/>
      <c r="D231" s="2"/>
      <c r="E231" s="2"/>
      <c r="F231" s="134"/>
      <c r="G231" s="2"/>
      <c r="H231" s="2"/>
      <c r="I231" s="134"/>
      <c r="J231" s="2"/>
      <c r="K231" s="134"/>
      <c r="L231" s="2"/>
      <c r="M231" s="134"/>
      <c r="N231" s="2"/>
      <c r="O231" s="2"/>
      <c r="P231" s="134"/>
      <c r="Q231" s="2"/>
      <c r="R231" s="2"/>
      <c r="S231" s="134"/>
      <c r="T231" s="2"/>
      <c r="U231" s="2"/>
      <c r="V231" s="2"/>
      <c r="W231" s="2"/>
      <c r="X231" s="2"/>
      <c r="Y231" s="2"/>
      <c r="Z231" s="2"/>
      <c r="AA231" s="2"/>
      <c r="AB231" s="2"/>
      <c r="AC231" s="2"/>
      <c r="AD231" s="2"/>
      <c r="AE231" s="2"/>
      <c r="AF231" s="2"/>
      <c r="AG231" s="2"/>
      <c r="AH231" s="2"/>
      <c r="AI231" s="2"/>
      <c r="AJ231" s="2"/>
      <c r="AK231" s="2"/>
      <c r="AL231" s="2"/>
      <c r="AM231" s="2"/>
      <c r="AN231" s="2"/>
      <c r="AO231" s="2"/>
      <c r="AP231" s="2"/>
    </row>
    <row r="232" ht="12.75" customHeight="1">
      <c r="A232" s="2"/>
      <c r="B232" s="139"/>
      <c r="C232" s="2"/>
      <c r="D232" s="2"/>
      <c r="E232" s="2"/>
      <c r="F232" s="134"/>
      <c r="G232" s="2"/>
      <c r="H232" s="2"/>
      <c r="I232" s="134"/>
      <c r="J232" s="2"/>
      <c r="K232" s="134"/>
      <c r="L232" s="2"/>
      <c r="M232" s="134"/>
      <c r="N232" s="2"/>
      <c r="O232" s="2"/>
      <c r="P232" s="134"/>
      <c r="Q232" s="2"/>
      <c r="R232" s="2"/>
      <c r="S232" s="134"/>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ht="12.75" customHeight="1">
      <c r="A233" s="2"/>
      <c r="B233" s="139"/>
      <c r="C233" s="2"/>
      <c r="D233" s="2"/>
      <c r="E233" s="2"/>
      <c r="F233" s="134"/>
      <c r="G233" s="2"/>
      <c r="H233" s="2"/>
      <c r="I233" s="134"/>
      <c r="J233" s="2"/>
      <c r="K233" s="134"/>
      <c r="L233" s="2"/>
      <c r="M233" s="134"/>
      <c r="N233" s="2"/>
      <c r="O233" s="2"/>
      <c r="P233" s="134"/>
      <c r="Q233" s="2"/>
      <c r="R233" s="2"/>
      <c r="S233" s="134"/>
      <c r="T233" s="2"/>
      <c r="U233" s="2"/>
      <c r="V233" s="2"/>
      <c r="W233" s="2"/>
      <c r="X233" s="2"/>
      <c r="Y233" s="2"/>
      <c r="Z233" s="2"/>
      <c r="AA233" s="2"/>
      <c r="AB233" s="2"/>
      <c r="AC233" s="2"/>
      <c r="AD233" s="2"/>
      <c r="AE233" s="2"/>
      <c r="AF233" s="2"/>
      <c r="AG233" s="2"/>
      <c r="AH233" s="2"/>
      <c r="AI233" s="2"/>
      <c r="AJ233" s="2"/>
      <c r="AK233" s="2"/>
      <c r="AL233" s="2"/>
      <c r="AM233" s="2"/>
      <c r="AN233" s="2"/>
      <c r="AO233" s="2"/>
      <c r="AP233" s="2"/>
    </row>
    <row r="234" ht="12.75" customHeight="1">
      <c r="A234" s="2"/>
      <c r="B234" s="139"/>
      <c r="C234" s="2"/>
      <c r="D234" s="2"/>
      <c r="E234" s="2"/>
      <c r="F234" s="134"/>
      <c r="G234" s="2"/>
      <c r="H234" s="2"/>
      <c r="I234" s="134"/>
      <c r="J234" s="2"/>
      <c r="K234" s="134"/>
      <c r="L234" s="2"/>
      <c r="M234" s="134"/>
      <c r="N234" s="2"/>
      <c r="O234" s="2"/>
      <c r="P234" s="134"/>
      <c r="Q234" s="2"/>
      <c r="R234" s="2"/>
      <c r="S234" s="134"/>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ht="12.75" customHeight="1">
      <c r="A235" s="2"/>
      <c r="B235" s="139"/>
      <c r="C235" s="2"/>
      <c r="D235" s="2"/>
      <c r="E235" s="2"/>
      <c r="F235" s="134"/>
      <c r="G235" s="2"/>
      <c r="H235" s="2"/>
      <c r="I235" s="134"/>
      <c r="J235" s="2"/>
      <c r="K235" s="134"/>
      <c r="L235" s="2"/>
      <c r="M235" s="134"/>
      <c r="N235" s="2"/>
      <c r="O235" s="2"/>
      <c r="P235" s="134"/>
      <c r="Q235" s="2"/>
      <c r="R235" s="2"/>
      <c r="S235" s="134"/>
      <c r="T235" s="2"/>
      <c r="U235" s="2"/>
      <c r="V235" s="2"/>
      <c r="W235" s="2"/>
      <c r="X235" s="2"/>
      <c r="Y235" s="2"/>
      <c r="Z235" s="2"/>
      <c r="AA235" s="2"/>
      <c r="AB235" s="2"/>
      <c r="AC235" s="2"/>
      <c r="AD235" s="2"/>
      <c r="AE235" s="2"/>
      <c r="AF235" s="2"/>
      <c r="AG235" s="2"/>
      <c r="AH235" s="2"/>
      <c r="AI235" s="2"/>
      <c r="AJ235" s="2"/>
      <c r="AK235" s="2"/>
      <c r="AL235" s="2"/>
      <c r="AM235" s="2"/>
      <c r="AN235" s="2"/>
      <c r="AO235" s="2"/>
      <c r="AP235" s="2"/>
    </row>
    <row r="236" ht="12.75" customHeight="1">
      <c r="A236" s="2"/>
      <c r="B236" s="139"/>
      <c r="C236" s="2"/>
      <c r="D236" s="2"/>
      <c r="E236" s="2"/>
      <c r="F236" s="134"/>
      <c r="G236" s="2"/>
      <c r="H236" s="2"/>
      <c r="I236" s="134"/>
      <c r="J236" s="2"/>
      <c r="K236" s="134"/>
      <c r="L236" s="2"/>
      <c r="M236" s="134"/>
      <c r="N236" s="2"/>
      <c r="O236" s="2"/>
      <c r="P236" s="134"/>
      <c r="Q236" s="2"/>
      <c r="R236" s="2"/>
      <c r="S236" s="134"/>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ht="12.75" customHeight="1">
      <c r="A237" s="2"/>
      <c r="B237" s="139"/>
      <c r="C237" s="2"/>
      <c r="D237" s="2"/>
      <c r="E237" s="2"/>
      <c r="F237" s="134"/>
      <c r="G237" s="2"/>
      <c r="H237" s="2"/>
      <c r="I237" s="134"/>
      <c r="J237" s="2"/>
      <c r="K237" s="134"/>
      <c r="L237" s="2"/>
      <c r="M237" s="134"/>
      <c r="N237" s="2"/>
      <c r="O237" s="2"/>
      <c r="P237" s="134"/>
      <c r="Q237" s="2"/>
      <c r="R237" s="2"/>
      <c r="S237" s="134"/>
      <c r="T237" s="2"/>
      <c r="U237" s="2"/>
      <c r="V237" s="2"/>
      <c r="W237" s="2"/>
      <c r="X237" s="2"/>
      <c r="Y237" s="2"/>
      <c r="Z237" s="2"/>
      <c r="AA237" s="2"/>
      <c r="AB237" s="2"/>
      <c r="AC237" s="2"/>
      <c r="AD237" s="2"/>
      <c r="AE237" s="2"/>
      <c r="AF237" s="2"/>
      <c r="AG237" s="2"/>
      <c r="AH237" s="2"/>
      <c r="AI237" s="2"/>
      <c r="AJ237" s="2"/>
      <c r="AK237" s="2"/>
      <c r="AL237" s="2"/>
      <c r="AM237" s="2"/>
      <c r="AN237" s="2"/>
      <c r="AO237" s="2"/>
      <c r="AP237" s="2"/>
    </row>
    <row r="238" ht="12.75" customHeight="1">
      <c r="A238" s="2"/>
      <c r="B238" s="139"/>
      <c r="C238" s="2"/>
      <c r="D238" s="2"/>
      <c r="E238" s="2"/>
      <c r="F238" s="134"/>
      <c r="G238" s="2"/>
      <c r="H238" s="2"/>
      <c r="I238" s="134"/>
      <c r="J238" s="2"/>
      <c r="K238" s="134"/>
      <c r="L238" s="2"/>
      <c r="M238" s="134"/>
      <c r="N238" s="2"/>
      <c r="O238" s="2"/>
      <c r="P238" s="134"/>
      <c r="Q238" s="2"/>
      <c r="R238" s="2"/>
      <c r="S238" s="134"/>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ht="12.75" customHeight="1">
      <c r="A239" s="2"/>
      <c r="B239" s="139"/>
      <c r="C239" s="2"/>
      <c r="D239" s="2"/>
      <c r="E239" s="2"/>
      <c r="F239" s="134"/>
      <c r="G239" s="2"/>
      <c r="H239" s="2"/>
      <c r="I239" s="134"/>
      <c r="J239" s="2"/>
      <c r="K239" s="134"/>
      <c r="L239" s="2"/>
      <c r="M239" s="134"/>
      <c r="N239" s="2"/>
      <c r="O239" s="2"/>
      <c r="P239" s="134"/>
      <c r="Q239" s="2"/>
      <c r="R239" s="2"/>
      <c r="S239" s="134"/>
      <c r="T239" s="2"/>
      <c r="U239" s="2"/>
      <c r="V239" s="2"/>
      <c r="W239" s="2"/>
      <c r="X239" s="2"/>
      <c r="Y239" s="2"/>
      <c r="Z239" s="2"/>
      <c r="AA239" s="2"/>
      <c r="AB239" s="2"/>
      <c r="AC239" s="2"/>
      <c r="AD239" s="2"/>
      <c r="AE239" s="2"/>
      <c r="AF239" s="2"/>
      <c r="AG239" s="2"/>
      <c r="AH239" s="2"/>
      <c r="AI239" s="2"/>
      <c r="AJ239" s="2"/>
      <c r="AK239" s="2"/>
      <c r="AL239" s="2"/>
      <c r="AM239" s="2"/>
      <c r="AN239" s="2"/>
      <c r="AO239" s="2"/>
      <c r="AP239" s="2"/>
    </row>
    <row r="240" ht="12.75" customHeight="1">
      <c r="A240" s="2"/>
      <c r="B240" s="139"/>
      <c r="C240" s="2"/>
      <c r="D240" s="2"/>
      <c r="E240" s="2"/>
      <c r="F240" s="134"/>
      <c r="G240" s="2"/>
      <c r="H240" s="2"/>
      <c r="I240" s="134"/>
      <c r="J240" s="2"/>
      <c r="K240" s="134"/>
      <c r="L240" s="2"/>
      <c r="M240" s="134"/>
      <c r="N240" s="2"/>
      <c r="O240" s="2"/>
      <c r="P240" s="134"/>
      <c r="Q240" s="2"/>
      <c r="R240" s="2"/>
      <c r="S240" s="134"/>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ht="12.75" customHeight="1">
      <c r="A241" s="2"/>
      <c r="B241" s="139"/>
      <c r="C241" s="2"/>
      <c r="D241" s="2"/>
      <c r="E241" s="2"/>
      <c r="F241" s="134"/>
      <c r="G241" s="2"/>
      <c r="H241" s="2"/>
      <c r="I241" s="134"/>
      <c r="J241" s="2"/>
      <c r="K241" s="134"/>
      <c r="L241" s="2"/>
      <c r="M241" s="134"/>
      <c r="N241" s="2"/>
      <c r="O241" s="2"/>
      <c r="P241" s="134"/>
      <c r="Q241" s="2"/>
      <c r="R241" s="2"/>
      <c r="S241" s="134"/>
      <c r="T241" s="2"/>
      <c r="U241" s="2"/>
      <c r="V241" s="2"/>
      <c r="W241" s="2"/>
      <c r="X241" s="2"/>
      <c r="Y241" s="2"/>
      <c r="Z241" s="2"/>
      <c r="AA241" s="2"/>
      <c r="AB241" s="2"/>
      <c r="AC241" s="2"/>
      <c r="AD241" s="2"/>
      <c r="AE241" s="2"/>
      <c r="AF241" s="2"/>
      <c r="AG241" s="2"/>
      <c r="AH241" s="2"/>
      <c r="AI241" s="2"/>
      <c r="AJ241" s="2"/>
      <c r="AK241" s="2"/>
      <c r="AL241" s="2"/>
      <c r="AM241" s="2"/>
      <c r="AN241" s="2"/>
      <c r="AO241" s="2"/>
      <c r="AP241" s="2"/>
    </row>
    <row r="242" ht="12.75" customHeight="1">
      <c r="A242" s="2"/>
      <c r="B242" s="139"/>
      <c r="C242" s="2"/>
      <c r="D242" s="2"/>
      <c r="E242" s="2"/>
      <c r="F242" s="134"/>
      <c r="G242" s="2"/>
      <c r="H242" s="2"/>
      <c r="I242" s="134"/>
      <c r="J242" s="2"/>
      <c r="K242" s="134"/>
      <c r="L242" s="2"/>
      <c r="M242" s="134"/>
      <c r="N242" s="2"/>
      <c r="O242" s="2"/>
      <c r="P242" s="134"/>
      <c r="Q242" s="2"/>
      <c r="R242" s="2"/>
      <c r="S242" s="134"/>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ht="12.75" customHeight="1">
      <c r="A243" s="2"/>
      <c r="B243" s="139"/>
      <c r="C243" s="2"/>
      <c r="D243" s="2"/>
      <c r="E243" s="2"/>
      <c r="F243" s="134"/>
      <c r="G243" s="2"/>
      <c r="H243" s="2"/>
      <c r="I243" s="134"/>
      <c r="J243" s="2"/>
      <c r="K243" s="134"/>
      <c r="L243" s="2"/>
      <c r="M243" s="134"/>
      <c r="N243" s="2"/>
      <c r="O243" s="2"/>
      <c r="P243" s="134"/>
      <c r="Q243" s="2"/>
      <c r="R243" s="2"/>
      <c r="S243" s="134"/>
      <c r="T243" s="2"/>
      <c r="U243" s="2"/>
      <c r="V243" s="2"/>
      <c r="W243" s="2"/>
      <c r="X243" s="2"/>
      <c r="Y243" s="2"/>
      <c r="Z243" s="2"/>
      <c r="AA243" s="2"/>
      <c r="AB243" s="2"/>
      <c r="AC243" s="2"/>
      <c r="AD243" s="2"/>
      <c r="AE243" s="2"/>
      <c r="AF243" s="2"/>
      <c r="AG243" s="2"/>
      <c r="AH243" s="2"/>
      <c r="AI243" s="2"/>
      <c r="AJ243" s="2"/>
      <c r="AK243" s="2"/>
      <c r="AL243" s="2"/>
      <c r="AM243" s="2"/>
      <c r="AN243" s="2"/>
      <c r="AO243" s="2"/>
      <c r="AP243" s="2"/>
    </row>
    <row r="244" ht="12.75" customHeight="1">
      <c r="A244" s="2"/>
      <c r="B244" s="139"/>
      <c r="C244" s="2"/>
      <c r="D244" s="2"/>
      <c r="E244" s="2"/>
      <c r="F244" s="134"/>
      <c r="G244" s="2"/>
      <c r="H244" s="2"/>
      <c r="I244" s="134"/>
      <c r="J244" s="2"/>
      <c r="K244" s="134"/>
      <c r="L244" s="2"/>
      <c r="M244" s="134"/>
      <c r="N244" s="2"/>
      <c r="O244" s="2"/>
      <c r="P244" s="134"/>
      <c r="Q244" s="2"/>
      <c r="R244" s="2"/>
      <c r="S244" s="134"/>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ht="12.75" customHeight="1">
      <c r="A245" s="2"/>
      <c r="B245" s="139"/>
      <c r="C245" s="2"/>
      <c r="D245" s="2"/>
      <c r="E245" s="2"/>
      <c r="F245" s="134"/>
      <c r="G245" s="2"/>
      <c r="H245" s="2"/>
      <c r="I245" s="134"/>
      <c r="J245" s="2"/>
      <c r="K245" s="134"/>
      <c r="L245" s="2"/>
      <c r="M245" s="134"/>
      <c r="N245" s="2"/>
      <c r="O245" s="2"/>
      <c r="P245" s="134"/>
      <c r="Q245" s="2"/>
      <c r="R245" s="2"/>
      <c r="S245" s="134"/>
      <c r="T245" s="2"/>
      <c r="U245" s="2"/>
      <c r="V245" s="2"/>
      <c r="W245" s="2"/>
      <c r="X245" s="2"/>
      <c r="Y245" s="2"/>
      <c r="Z245" s="2"/>
      <c r="AA245" s="2"/>
      <c r="AB245" s="2"/>
      <c r="AC245" s="2"/>
      <c r="AD245" s="2"/>
      <c r="AE245" s="2"/>
      <c r="AF245" s="2"/>
      <c r="AG245" s="2"/>
      <c r="AH245" s="2"/>
      <c r="AI245" s="2"/>
      <c r="AJ245" s="2"/>
      <c r="AK245" s="2"/>
      <c r="AL245" s="2"/>
      <c r="AM245" s="2"/>
      <c r="AN245" s="2"/>
      <c r="AO245" s="2"/>
      <c r="AP245" s="2"/>
    </row>
    <row r="246" ht="12.75" customHeight="1">
      <c r="A246" s="2"/>
      <c r="B246" s="139"/>
      <c r="C246" s="2"/>
      <c r="D246" s="2"/>
      <c r="E246" s="2"/>
      <c r="F246" s="134"/>
      <c r="G246" s="2"/>
      <c r="H246" s="2"/>
      <c r="I246" s="134"/>
      <c r="J246" s="2"/>
      <c r="K246" s="134"/>
      <c r="L246" s="2"/>
      <c r="M246" s="134"/>
      <c r="N246" s="2"/>
      <c r="O246" s="2"/>
      <c r="P246" s="134"/>
      <c r="Q246" s="2"/>
      <c r="R246" s="2"/>
      <c r="S246" s="134"/>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ht="12.75" customHeight="1">
      <c r="A247" s="2"/>
      <c r="B247" s="139"/>
      <c r="C247" s="2"/>
      <c r="D247" s="2"/>
      <c r="E247" s="2"/>
      <c r="F247" s="134"/>
      <c r="G247" s="2"/>
      <c r="H247" s="2"/>
      <c r="I247" s="134"/>
      <c r="J247" s="2"/>
      <c r="K247" s="134"/>
      <c r="L247" s="2"/>
      <c r="M247" s="134"/>
      <c r="N247" s="2"/>
      <c r="O247" s="2"/>
      <c r="P247" s="134"/>
      <c r="Q247" s="2"/>
      <c r="R247" s="2"/>
      <c r="S247" s="134"/>
      <c r="T247" s="2"/>
      <c r="U247" s="2"/>
      <c r="V247" s="2"/>
      <c r="W247" s="2"/>
      <c r="X247" s="2"/>
      <c r="Y247" s="2"/>
      <c r="Z247" s="2"/>
      <c r="AA247" s="2"/>
      <c r="AB247" s="2"/>
      <c r="AC247" s="2"/>
      <c r="AD247" s="2"/>
      <c r="AE247" s="2"/>
      <c r="AF247" s="2"/>
      <c r="AG247" s="2"/>
      <c r="AH247" s="2"/>
      <c r="AI247" s="2"/>
      <c r="AJ247" s="2"/>
      <c r="AK247" s="2"/>
      <c r="AL247" s="2"/>
      <c r="AM247" s="2"/>
      <c r="AN247" s="2"/>
      <c r="AO247" s="2"/>
      <c r="AP247" s="2"/>
    </row>
    <row r="248" ht="12.75" customHeight="1">
      <c r="A248" s="2"/>
      <c r="B248" s="139"/>
      <c r="C248" s="2"/>
      <c r="D248" s="2"/>
      <c r="E248" s="2"/>
      <c r="F248" s="134"/>
      <c r="G248" s="2"/>
      <c r="H248" s="2"/>
      <c r="I248" s="134"/>
      <c r="J248" s="2"/>
      <c r="K248" s="134"/>
      <c r="L248" s="2"/>
      <c r="M248" s="134"/>
      <c r="N248" s="2"/>
      <c r="O248" s="2"/>
      <c r="P248" s="134"/>
      <c r="Q248" s="2"/>
      <c r="R248" s="2"/>
      <c r="S248" s="134"/>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ht="12.75" customHeight="1">
      <c r="A249" s="2"/>
      <c r="B249" s="139"/>
      <c r="C249" s="2"/>
      <c r="D249" s="2"/>
      <c r="E249" s="2"/>
      <c r="F249" s="134"/>
      <c r="G249" s="2"/>
      <c r="H249" s="2"/>
      <c r="I249" s="134"/>
      <c r="J249" s="2"/>
      <c r="K249" s="134"/>
      <c r="L249" s="2"/>
      <c r="M249" s="134"/>
      <c r="N249" s="2"/>
      <c r="O249" s="2"/>
      <c r="P249" s="134"/>
      <c r="Q249" s="2"/>
      <c r="R249" s="2"/>
      <c r="S249" s="134"/>
      <c r="T249" s="2"/>
      <c r="U249" s="2"/>
      <c r="V249" s="2"/>
      <c r="W249" s="2"/>
      <c r="X249" s="2"/>
      <c r="Y249" s="2"/>
      <c r="Z249" s="2"/>
      <c r="AA249" s="2"/>
      <c r="AB249" s="2"/>
      <c r="AC249" s="2"/>
      <c r="AD249" s="2"/>
      <c r="AE249" s="2"/>
      <c r="AF249" s="2"/>
      <c r="AG249" s="2"/>
      <c r="AH249" s="2"/>
      <c r="AI249" s="2"/>
      <c r="AJ249" s="2"/>
      <c r="AK249" s="2"/>
      <c r="AL249" s="2"/>
      <c r="AM249" s="2"/>
      <c r="AN249" s="2"/>
      <c r="AO249" s="2"/>
      <c r="AP249" s="2"/>
    </row>
    <row r="250" ht="12.75" customHeight="1">
      <c r="A250" s="2"/>
      <c r="B250" s="139"/>
      <c r="C250" s="2"/>
      <c r="D250" s="2"/>
      <c r="E250" s="2"/>
      <c r="F250" s="134"/>
      <c r="G250" s="2"/>
      <c r="H250" s="2"/>
      <c r="I250" s="134"/>
      <c r="J250" s="2"/>
      <c r="K250" s="134"/>
      <c r="L250" s="2"/>
      <c r="M250" s="134"/>
      <c r="N250" s="2"/>
      <c r="O250" s="2"/>
      <c r="P250" s="134"/>
      <c r="Q250" s="2"/>
      <c r="R250" s="2"/>
      <c r="S250" s="134"/>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ht="12.75" customHeight="1">
      <c r="A251" s="2"/>
      <c r="B251" s="139"/>
      <c r="C251" s="2"/>
      <c r="D251" s="2"/>
      <c r="E251" s="2"/>
      <c r="F251" s="134"/>
      <c r="G251" s="2"/>
      <c r="H251" s="2"/>
      <c r="I251" s="134"/>
      <c r="J251" s="2"/>
      <c r="K251" s="134"/>
      <c r="L251" s="2"/>
      <c r="M251" s="134"/>
      <c r="N251" s="2"/>
      <c r="O251" s="2"/>
      <c r="P251" s="134"/>
      <c r="Q251" s="2"/>
      <c r="R251" s="2"/>
      <c r="S251" s="134"/>
      <c r="T251" s="2"/>
      <c r="U251" s="2"/>
      <c r="V251" s="2"/>
      <c r="W251" s="2"/>
      <c r="X251" s="2"/>
      <c r="Y251" s="2"/>
      <c r="Z251" s="2"/>
      <c r="AA251" s="2"/>
      <c r="AB251" s="2"/>
      <c r="AC251" s="2"/>
      <c r="AD251" s="2"/>
      <c r="AE251" s="2"/>
      <c r="AF251" s="2"/>
      <c r="AG251" s="2"/>
      <c r="AH251" s="2"/>
      <c r="AI251" s="2"/>
      <c r="AJ251" s="2"/>
      <c r="AK251" s="2"/>
      <c r="AL251" s="2"/>
      <c r="AM251" s="2"/>
      <c r="AN251" s="2"/>
      <c r="AO251" s="2"/>
      <c r="AP251" s="2"/>
    </row>
    <row r="252" ht="12.75" customHeight="1">
      <c r="A252" s="2"/>
      <c r="B252" s="139"/>
      <c r="C252" s="2"/>
      <c r="D252" s="2"/>
      <c r="E252" s="2"/>
      <c r="F252" s="134"/>
      <c r="G252" s="2"/>
      <c r="H252" s="2"/>
      <c r="I252" s="134"/>
      <c r="J252" s="2"/>
      <c r="K252" s="134"/>
      <c r="L252" s="2"/>
      <c r="M252" s="134"/>
      <c r="N252" s="2"/>
      <c r="O252" s="2"/>
      <c r="P252" s="134"/>
      <c r="Q252" s="2"/>
      <c r="R252" s="2"/>
      <c r="S252" s="134"/>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ht="12.75" customHeight="1">
      <c r="A253" s="2"/>
      <c r="B253" s="139"/>
      <c r="C253" s="2"/>
      <c r="D253" s="2"/>
      <c r="E253" s="2"/>
      <c r="F253" s="134"/>
      <c r="G253" s="2"/>
      <c r="H253" s="2"/>
      <c r="I253" s="134"/>
      <c r="J253" s="2"/>
      <c r="K253" s="134"/>
      <c r="L253" s="2"/>
      <c r="M253" s="134"/>
      <c r="N253" s="2"/>
      <c r="O253" s="2"/>
      <c r="P253" s="134"/>
      <c r="Q253" s="2"/>
      <c r="R253" s="2"/>
      <c r="S253" s="134"/>
      <c r="T253" s="2"/>
      <c r="U253" s="2"/>
      <c r="V253" s="2"/>
      <c r="W253" s="2"/>
      <c r="X253" s="2"/>
      <c r="Y253" s="2"/>
      <c r="Z253" s="2"/>
      <c r="AA253" s="2"/>
      <c r="AB253" s="2"/>
      <c r="AC253" s="2"/>
      <c r="AD253" s="2"/>
      <c r="AE253" s="2"/>
      <c r="AF253" s="2"/>
      <c r="AG253" s="2"/>
      <c r="AH253" s="2"/>
      <c r="AI253" s="2"/>
      <c r="AJ253" s="2"/>
      <c r="AK253" s="2"/>
      <c r="AL253" s="2"/>
      <c r="AM253" s="2"/>
      <c r="AN253" s="2"/>
      <c r="AO253" s="2"/>
      <c r="AP253" s="2"/>
    </row>
    <row r="254" ht="12.75" customHeight="1">
      <c r="A254" s="2"/>
      <c r="B254" s="139"/>
      <c r="C254" s="2"/>
      <c r="D254" s="2"/>
      <c r="E254" s="2"/>
      <c r="F254" s="134"/>
      <c r="G254" s="2"/>
      <c r="H254" s="2"/>
      <c r="I254" s="134"/>
      <c r="J254" s="2"/>
      <c r="K254" s="134"/>
      <c r="L254" s="2"/>
      <c r="M254" s="134"/>
      <c r="N254" s="2"/>
      <c r="O254" s="2"/>
      <c r="P254" s="134"/>
      <c r="Q254" s="2"/>
      <c r="R254" s="2"/>
      <c r="S254" s="134"/>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ht="12.75" customHeight="1">
      <c r="A255" s="2"/>
      <c r="B255" s="139"/>
      <c r="C255" s="2"/>
      <c r="D255" s="2"/>
      <c r="E255" s="2"/>
      <c r="F255" s="134"/>
      <c r="G255" s="2"/>
      <c r="H255" s="2"/>
      <c r="I255" s="134"/>
      <c r="J255" s="2"/>
      <c r="K255" s="134"/>
      <c r="L255" s="2"/>
      <c r="M255" s="134"/>
      <c r="N255" s="2"/>
      <c r="O255" s="2"/>
      <c r="P255" s="134"/>
      <c r="Q255" s="2"/>
      <c r="R255" s="2"/>
      <c r="S255" s="134"/>
      <c r="T255" s="2"/>
      <c r="U255" s="2"/>
      <c r="V255" s="2"/>
      <c r="W255" s="2"/>
      <c r="X255" s="2"/>
      <c r="Y255" s="2"/>
      <c r="Z255" s="2"/>
      <c r="AA255" s="2"/>
      <c r="AB255" s="2"/>
      <c r="AC255" s="2"/>
      <c r="AD255" s="2"/>
      <c r="AE255" s="2"/>
      <c r="AF255" s="2"/>
      <c r="AG255" s="2"/>
      <c r="AH255" s="2"/>
      <c r="AI255" s="2"/>
      <c r="AJ255" s="2"/>
      <c r="AK255" s="2"/>
      <c r="AL255" s="2"/>
      <c r="AM255" s="2"/>
      <c r="AN255" s="2"/>
      <c r="AO255" s="2"/>
      <c r="AP255" s="2"/>
    </row>
    <row r="256" ht="12.75" customHeight="1">
      <c r="A256" s="2"/>
      <c r="B256" s="139"/>
      <c r="C256" s="2"/>
      <c r="D256" s="2"/>
      <c r="E256" s="2"/>
      <c r="F256" s="134"/>
      <c r="G256" s="2"/>
      <c r="H256" s="2"/>
      <c r="I256" s="134"/>
      <c r="J256" s="2"/>
      <c r="K256" s="134"/>
      <c r="L256" s="2"/>
      <c r="M256" s="134"/>
      <c r="N256" s="2"/>
      <c r="O256" s="2"/>
      <c r="P256" s="134"/>
      <c r="Q256" s="2"/>
      <c r="R256" s="2"/>
      <c r="S256" s="134"/>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ht="12.75" customHeight="1">
      <c r="A257" s="2"/>
      <c r="B257" s="139"/>
      <c r="C257" s="2"/>
      <c r="D257" s="2"/>
      <c r="E257" s="2"/>
      <c r="F257" s="134"/>
      <c r="G257" s="2"/>
      <c r="H257" s="2"/>
      <c r="I257" s="134"/>
      <c r="J257" s="2"/>
      <c r="K257" s="134"/>
      <c r="L257" s="2"/>
      <c r="M257" s="134"/>
      <c r="N257" s="2"/>
      <c r="O257" s="2"/>
      <c r="P257" s="134"/>
      <c r="Q257" s="2"/>
      <c r="R257" s="2"/>
      <c r="S257" s="134"/>
      <c r="T257" s="2"/>
      <c r="U257" s="2"/>
      <c r="V257" s="2"/>
      <c r="W257" s="2"/>
      <c r="X257" s="2"/>
      <c r="Y257" s="2"/>
      <c r="Z257" s="2"/>
      <c r="AA257" s="2"/>
      <c r="AB257" s="2"/>
      <c r="AC257" s="2"/>
      <c r="AD257" s="2"/>
      <c r="AE257" s="2"/>
      <c r="AF257" s="2"/>
      <c r="AG257" s="2"/>
      <c r="AH257" s="2"/>
      <c r="AI257" s="2"/>
      <c r="AJ257" s="2"/>
      <c r="AK257" s="2"/>
      <c r="AL257" s="2"/>
      <c r="AM257" s="2"/>
      <c r="AN257" s="2"/>
      <c r="AO257" s="2"/>
      <c r="AP257" s="2"/>
    </row>
    <row r="258" ht="12.75" customHeight="1">
      <c r="A258" s="2"/>
      <c r="B258" s="139"/>
      <c r="C258" s="2"/>
      <c r="D258" s="2"/>
      <c r="E258" s="2"/>
      <c r="F258" s="134"/>
      <c r="G258" s="2"/>
      <c r="H258" s="2"/>
      <c r="I258" s="134"/>
      <c r="J258" s="2"/>
      <c r="K258" s="134"/>
      <c r="L258" s="2"/>
      <c r="M258" s="134"/>
      <c r="N258" s="2"/>
      <c r="O258" s="2"/>
      <c r="P258" s="134"/>
      <c r="Q258" s="2"/>
      <c r="R258" s="2"/>
      <c r="S258" s="134"/>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ht="12.75" customHeight="1">
      <c r="A259" s="2"/>
      <c r="B259" s="139"/>
      <c r="C259" s="2"/>
      <c r="D259" s="2"/>
      <c r="E259" s="2"/>
      <c r="F259" s="134"/>
      <c r="G259" s="2"/>
      <c r="H259" s="2"/>
      <c r="I259" s="134"/>
      <c r="J259" s="2"/>
      <c r="K259" s="134"/>
      <c r="L259" s="2"/>
      <c r="M259" s="134"/>
      <c r="N259" s="2"/>
      <c r="O259" s="2"/>
      <c r="P259" s="134"/>
      <c r="Q259" s="2"/>
      <c r="R259" s="2"/>
      <c r="S259" s="134"/>
      <c r="T259" s="2"/>
      <c r="U259" s="2"/>
      <c r="V259" s="2"/>
      <c r="W259" s="2"/>
      <c r="X259" s="2"/>
      <c r="Y259" s="2"/>
      <c r="Z259" s="2"/>
      <c r="AA259" s="2"/>
      <c r="AB259" s="2"/>
      <c r="AC259" s="2"/>
      <c r="AD259" s="2"/>
      <c r="AE259" s="2"/>
      <c r="AF259" s="2"/>
      <c r="AG259" s="2"/>
      <c r="AH259" s="2"/>
      <c r="AI259" s="2"/>
      <c r="AJ259" s="2"/>
      <c r="AK259" s="2"/>
      <c r="AL259" s="2"/>
      <c r="AM259" s="2"/>
      <c r="AN259" s="2"/>
      <c r="AO259" s="2"/>
      <c r="AP259" s="2"/>
    </row>
    <row r="260" ht="12.75" customHeight="1">
      <c r="A260" s="2"/>
      <c r="B260" s="139"/>
      <c r="C260" s="2"/>
      <c r="D260" s="2"/>
      <c r="E260" s="2"/>
      <c r="F260" s="134"/>
      <c r="G260" s="2"/>
      <c r="H260" s="2"/>
      <c r="I260" s="134"/>
      <c r="J260" s="2"/>
      <c r="K260" s="134"/>
      <c r="L260" s="2"/>
      <c r="M260" s="134"/>
      <c r="N260" s="2"/>
      <c r="O260" s="2"/>
      <c r="P260" s="134"/>
      <c r="Q260" s="2"/>
      <c r="R260" s="2"/>
      <c r="S260" s="134"/>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ht="12.75" customHeight="1">
      <c r="A261" s="2"/>
      <c r="B261" s="139"/>
      <c r="C261" s="2"/>
      <c r="D261" s="2"/>
      <c r="E261" s="2"/>
      <c r="F261" s="134"/>
      <c r="G261" s="2"/>
      <c r="H261" s="2"/>
      <c r="I261" s="134"/>
      <c r="J261" s="2"/>
      <c r="K261" s="134"/>
      <c r="L261" s="2"/>
      <c r="M261" s="134"/>
      <c r="N261" s="2"/>
      <c r="O261" s="2"/>
      <c r="P261" s="134"/>
      <c r="Q261" s="2"/>
      <c r="R261" s="2"/>
      <c r="S261" s="134"/>
      <c r="T261" s="2"/>
      <c r="U261" s="2"/>
      <c r="V261" s="2"/>
      <c r="W261" s="2"/>
      <c r="X261" s="2"/>
      <c r="Y261" s="2"/>
      <c r="Z261" s="2"/>
      <c r="AA261" s="2"/>
      <c r="AB261" s="2"/>
      <c r="AC261" s="2"/>
      <c r="AD261" s="2"/>
      <c r="AE261" s="2"/>
      <c r="AF261" s="2"/>
      <c r="AG261" s="2"/>
      <c r="AH261" s="2"/>
      <c r="AI261" s="2"/>
      <c r="AJ261" s="2"/>
      <c r="AK261" s="2"/>
      <c r="AL261" s="2"/>
      <c r="AM261" s="2"/>
      <c r="AN261" s="2"/>
      <c r="AO261" s="2"/>
      <c r="AP261" s="2"/>
    </row>
    <row r="262" ht="12.75" customHeight="1">
      <c r="A262" s="2"/>
      <c r="B262" s="139"/>
      <c r="C262" s="2"/>
      <c r="D262" s="2"/>
      <c r="E262" s="2"/>
      <c r="F262" s="134"/>
      <c r="G262" s="2"/>
      <c r="H262" s="2"/>
      <c r="I262" s="134"/>
      <c r="J262" s="2"/>
      <c r="K262" s="134"/>
      <c r="L262" s="2"/>
      <c r="M262" s="134"/>
      <c r="N262" s="2"/>
      <c r="O262" s="2"/>
      <c r="P262" s="134"/>
      <c r="Q262" s="2"/>
      <c r="R262" s="2"/>
      <c r="S262" s="134"/>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ht="12.75" customHeight="1">
      <c r="A263" s="2"/>
      <c r="B263" s="139"/>
      <c r="C263" s="2"/>
      <c r="D263" s="2"/>
      <c r="E263" s="2"/>
      <c r="F263" s="134"/>
      <c r="G263" s="2"/>
      <c r="H263" s="2"/>
      <c r="I263" s="134"/>
      <c r="J263" s="2"/>
      <c r="K263" s="134"/>
      <c r="L263" s="2"/>
      <c r="M263" s="134"/>
      <c r="N263" s="2"/>
      <c r="O263" s="2"/>
      <c r="P263" s="134"/>
      <c r="Q263" s="2"/>
      <c r="R263" s="2"/>
      <c r="S263" s="134"/>
      <c r="T263" s="2"/>
      <c r="U263" s="2"/>
      <c r="V263" s="2"/>
      <c r="W263" s="2"/>
      <c r="X263" s="2"/>
      <c r="Y263" s="2"/>
      <c r="Z263" s="2"/>
      <c r="AA263" s="2"/>
      <c r="AB263" s="2"/>
      <c r="AC263" s="2"/>
      <c r="AD263" s="2"/>
      <c r="AE263" s="2"/>
      <c r="AF263" s="2"/>
      <c r="AG263" s="2"/>
      <c r="AH263" s="2"/>
      <c r="AI263" s="2"/>
      <c r="AJ263" s="2"/>
      <c r="AK263" s="2"/>
      <c r="AL263" s="2"/>
      <c r="AM263" s="2"/>
      <c r="AN263" s="2"/>
      <c r="AO263" s="2"/>
      <c r="AP263" s="2"/>
    </row>
    <row r="264" ht="12.75" customHeight="1">
      <c r="A264" s="2"/>
      <c r="B264" s="139"/>
      <c r="C264" s="2"/>
      <c r="D264" s="2"/>
      <c r="E264" s="2"/>
      <c r="F264" s="134"/>
      <c r="G264" s="2"/>
      <c r="H264" s="2"/>
      <c r="I264" s="134"/>
      <c r="J264" s="2"/>
      <c r="K264" s="134"/>
      <c r="L264" s="2"/>
      <c r="M264" s="134"/>
      <c r="N264" s="2"/>
      <c r="O264" s="2"/>
      <c r="P264" s="134"/>
      <c r="Q264" s="2"/>
      <c r="R264" s="2"/>
      <c r="S264" s="134"/>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ht="12.75" customHeight="1">
      <c r="A265" s="2"/>
      <c r="B265" s="139"/>
      <c r="C265" s="2"/>
      <c r="D265" s="2"/>
      <c r="E265" s="2"/>
      <c r="F265" s="134"/>
      <c r="G265" s="2"/>
      <c r="H265" s="2"/>
      <c r="I265" s="134"/>
      <c r="J265" s="2"/>
      <c r="K265" s="134"/>
      <c r="L265" s="2"/>
      <c r="M265" s="134"/>
      <c r="N265" s="2"/>
      <c r="O265" s="2"/>
      <c r="P265" s="134"/>
      <c r="Q265" s="2"/>
      <c r="R265" s="2"/>
      <c r="S265" s="134"/>
      <c r="T265" s="2"/>
      <c r="U265" s="2"/>
      <c r="V265" s="2"/>
      <c r="W265" s="2"/>
      <c r="X265" s="2"/>
      <c r="Y265" s="2"/>
      <c r="Z265" s="2"/>
      <c r="AA265" s="2"/>
      <c r="AB265" s="2"/>
      <c r="AC265" s="2"/>
      <c r="AD265" s="2"/>
      <c r="AE265" s="2"/>
      <c r="AF265" s="2"/>
      <c r="AG265" s="2"/>
      <c r="AH265" s="2"/>
      <c r="AI265" s="2"/>
      <c r="AJ265" s="2"/>
      <c r="AK265" s="2"/>
      <c r="AL265" s="2"/>
      <c r="AM265" s="2"/>
      <c r="AN265" s="2"/>
      <c r="AO265" s="2"/>
      <c r="AP265" s="2"/>
    </row>
    <row r="266" ht="12.75" customHeight="1">
      <c r="A266" s="2"/>
      <c r="B266" s="139"/>
      <c r="C266" s="2"/>
      <c r="D266" s="2"/>
      <c r="E266" s="2"/>
      <c r="F266" s="134"/>
      <c r="G266" s="2"/>
      <c r="H266" s="2"/>
      <c r="I266" s="134"/>
      <c r="J266" s="2"/>
      <c r="K266" s="134"/>
      <c r="L266" s="2"/>
      <c r="M266" s="134"/>
      <c r="N266" s="2"/>
      <c r="O266" s="2"/>
      <c r="P266" s="134"/>
      <c r="Q266" s="2"/>
      <c r="R266" s="2"/>
      <c r="S266" s="134"/>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ht="12.75" customHeight="1">
      <c r="A267" s="2"/>
      <c r="B267" s="139"/>
      <c r="C267" s="2"/>
      <c r="D267" s="2"/>
      <c r="E267" s="2"/>
      <c r="F267" s="134"/>
      <c r="G267" s="2"/>
      <c r="H267" s="2"/>
      <c r="I267" s="134"/>
      <c r="J267" s="2"/>
      <c r="K267" s="134"/>
      <c r="L267" s="2"/>
      <c r="M267" s="134"/>
      <c r="N267" s="2"/>
      <c r="O267" s="2"/>
      <c r="P267" s="134"/>
      <c r="Q267" s="2"/>
      <c r="R267" s="2"/>
      <c r="S267" s="134"/>
      <c r="T267" s="2"/>
      <c r="U267" s="2"/>
      <c r="V267" s="2"/>
      <c r="W267" s="2"/>
      <c r="X267" s="2"/>
      <c r="Y267" s="2"/>
      <c r="Z267" s="2"/>
      <c r="AA267" s="2"/>
      <c r="AB267" s="2"/>
      <c r="AC267" s="2"/>
      <c r="AD267" s="2"/>
      <c r="AE267" s="2"/>
      <c r="AF267" s="2"/>
      <c r="AG267" s="2"/>
      <c r="AH267" s="2"/>
      <c r="AI267" s="2"/>
      <c r="AJ267" s="2"/>
      <c r="AK267" s="2"/>
      <c r="AL267" s="2"/>
      <c r="AM267" s="2"/>
      <c r="AN267" s="2"/>
      <c r="AO267" s="2"/>
      <c r="AP267" s="2"/>
    </row>
    <row r="268" ht="12.75" customHeight="1">
      <c r="A268" s="2"/>
      <c r="B268" s="139"/>
      <c r="C268" s="2"/>
      <c r="D268" s="2"/>
      <c r="E268" s="2"/>
      <c r="F268" s="134"/>
      <c r="G268" s="2"/>
      <c r="H268" s="2"/>
      <c r="I268" s="134"/>
      <c r="J268" s="2"/>
      <c r="K268" s="134"/>
      <c r="L268" s="2"/>
      <c r="M268" s="134"/>
      <c r="N268" s="2"/>
      <c r="O268" s="2"/>
      <c r="P268" s="134"/>
      <c r="Q268" s="2"/>
      <c r="R268" s="2"/>
      <c r="S268" s="134"/>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ht="12.75" customHeight="1">
      <c r="A269" s="2"/>
      <c r="B269" s="139"/>
      <c r="C269" s="2"/>
      <c r="D269" s="2"/>
      <c r="E269" s="2"/>
      <c r="F269" s="134"/>
      <c r="G269" s="2"/>
      <c r="H269" s="2"/>
      <c r="I269" s="134"/>
      <c r="J269" s="2"/>
      <c r="K269" s="134"/>
      <c r="L269" s="2"/>
      <c r="M269" s="134"/>
      <c r="N269" s="2"/>
      <c r="O269" s="2"/>
      <c r="P269" s="134"/>
      <c r="Q269" s="2"/>
      <c r="R269" s="2"/>
      <c r="S269" s="134"/>
      <c r="T269" s="2"/>
      <c r="U269" s="2"/>
      <c r="V269" s="2"/>
      <c r="W269" s="2"/>
      <c r="X269" s="2"/>
      <c r="Y269" s="2"/>
      <c r="Z269" s="2"/>
      <c r="AA269" s="2"/>
      <c r="AB269" s="2"/>
      <c r="AC269" s="2"/>
      <c r="AD269" s="2"/>
      <c r="AE269" s="2"/>
      <c r="AF269" s="2"/>
      <c r="AG269" s="2"/>
      <c r="AH269" s="2"/>
      <c r="AI269" s="2"/>
      <c r="AJ269" s="2"/>
      <c r="AK269" s="2"/>
      <c r="AL269" s="2"/>
      <c r="AM269" s="2"/>
      <c r="AN269" s="2"/>
      <c r="AO269" s="2"/>
      <c r="AP269" s="2"/>
    </row>
    <row r="270" ht="12.75" customHeight="1">
      <c r="A270" s="2"/>
      <c r="B270" s="139"/>
      <c r="C270" s="2"/>
      <c r="D270" s="2"/>
      <c r="E270" s="2"/>
      <c r="F270" s="134"/>
      <c r="G270" s="2"/>
      <c r="H270" s="2"/>
      <c r="I270" s="134"/>
      <c r="J270" s="2"/>
      <c r="K270" s="134"/>
      <c r="L270" s="2"/>
      <c r="M270" s="134"/>
      <c r="N270" s="2"/>
      <c r="O270" s="2"/>
      <c r="P270" s="134"/>
      <c r="Q270" s="2"/>
      <c r="R270" s="2"/>
      <c r="S270" s="134"/>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ht="12.75" customHeight="1">
      <c r="A271" s="2"/>
      <c r="B271" s="139"/>
      <c r="C271" s="2"/>
      <c r="D271" s="2"/>
      <c r="E271" s="2"/>
      <c r="F271" s="134"/>
      <c r="G271" s="2"/>
      <c r="H271" s="2"/>
      <c r="I271" s="134"/>
      <c r="J271" s="2"/>
      <c r="K271" s="134"/>
      <c r="L271" s="2"/>
      <c r="M271" s="134"/>
      <c r="N271" s="2"/>
      <c r="O271" s="2"/>
      <c r="P271" s="134"/>
      <c r="Q271" s="2"/>
      <c r="R271" s="2"/>
      <c r="S271" s="134"/>
      <c r="T271" s="2"/>
      <c r="U271" s="2"/>
      <c r="V271" s="2"/>
      <c r="W271" s="2"/>
      <c r="X271" s="2"/>
      <c r="Y271" s="2"/>
      <c r="Z271" s="2"/>
      <c r="AA271" s="2"/>
      <c r="AB271" s="2"/>
      <c r="AC271" s="2"/>
      <c r="AD271" s="2"/>
      <c r="AE271" s="2"/>
      <c r="AF271" s="2"/>
      <c r="AG271" s="2"/>
      <c r="AH271" s="2"/>
      <c r="AI271" s="2"/>
      <c r="AJ271" s="2"/>
      <c r="AK271" s="2"/>
      <c r="AL271" s="2"/>
      <c r="AM271" s="2"/>
      <c r="AN271" s="2"/>
      <c r="AO271" s="2"/>
      <c r="AP271" s="2"/>
    </row>
    <row r="272" ht="12.75" customHeight="1">
      <c r="A272" s="2"/>
      <c r="B272" s="139"/>
      <c r="C272" s="2"/>
      <c r="D272" s="2"/>
      <c r="E272" s="2"/>
      <c r="F272" s="134"/>
      <c r="G272" s="2"/>
      <c r="H272" s="2"/>
      <c r="I272" s="134"/>
      <c r="J272" s="2"/>
      <c r="K272" s="134"/>
      <c r="L272" s="2"/>
      <c r="M272" s="134"/>
      <c r="N272" s="2"/>
      <c r="O272" s="2"/>
      <c r="P272" s="134"/>
      <c r="Q272" s="2"/>
      <c r="R272" s="2"/>
      <c r="S272" s="134"/>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ht="12.75" customHeight="1">
      <c r="A273" s="2"/>
      <c r="B273" s="139"/>
      <c r="C273" s="2"/>
      <c r="D273" s="2"/>
      <c r="E273" s="2"/>
      <c r="F273" s="134"/>
      <c r="G273" s="2"/>
      <c r="H273" s="2"/>
      <c r="I273" s="134"/>
      <c r="J273" s="2"/>
      <c r="K273" s="134"/>
      <c r="L273" s="2"/>
      <c r="M273" s="134"/>
      <c r="N273" s="2"/>
      <c r="O273" s="2"/>
      <c r="P273" s="134"/>
      <c r="Q273" s="2"/>
      <c r="R273" s="2"/>
      <c r="S273" s="134"/>
      <c r="T273" s="2"/>
      <c r="U273" s="2"/>
      <c r="V273" s="2"/>
      <c r="W273" s="2"/>
      <c r="X273" s="2"/>
      <c r="Y273" s="2"/>
      <c r="Z273" s="2"/>
      <c r="AA273" s="2"/>
      <c r="AB273" s="2"/>
      <c r="AC273" s="2"/>
      <c r="AD273" s="2"/>
      <c r="AE273" s="2"/>
      <c r="AF273" s="2"/>
      <c r="AG273" s="2"/>
      <c r="AH273" s="2"/>
      <c r="AI273" s="2"/>
      <c r="AJ273" s="2"/>
      <c r="AK273" s="2"/>
      <c r="AL273" s="2"/>
      <c r="AM273" s="2"/>
      <c r="AN273" s="2"/>
      <c r="AO273" s="2"/>
      <c r="AP273" s="2"/>
    </row>
    <row r="274" ht="12.75" customHeight="1">
      <c r="A274" s="2"/>
      <c r="B274" s="139"/>
      <c r="C274" s="2"/>
      <c r="D274" s="2"/>
      <c r="E274" s="2"/>
      <c r="F274" s="134"/>
      <c r="G274" s="2"/>
      <c r="H274" s="2"/>
      <c r="I274" s="134"/>
      <c r="J274" s="2"/>
      <c r="K274" s="134"/>
      <c r="L274" s="2"/>
      <c r="M274" s="134"/>
      <c r="N274" s="2"/>
      <c r="O274" s="2"/>
      <c r="P274" s="134"/>
      <c r="Q274" s="2"/>
      <c r="R274" s="2"/>
      <c r="S274" s="134"/>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ht="12.75" customHeight="1">
      <c r="A275" s="2"/>
      <c r="B275" s="139"/>
      <c r="C275" s="2"/>
      <c r="D275" s="2"/>
      <c r="E275" s="2"/>
      <c r="F275" s="134"/>
      <c r="G275" s="2"/>
      <c r="H275" s="2"/>
      <c r="I275" s="134"/>
      <c r="J275" s="2"/>
      <c r="K275" s="134"/>
      <c r="L275" s="2"/>
      <c r="M275" s="134"/>
      <c r="N275" s="2"/>
      <c r="O275" s="2"/>
      <c r="P275" s="134"/>
      <c r="Q275" s="2"/>
      <c r="R275" s="2"/>
      <c r="S275" s="134"/>
      <c r="T275" s="2"/>
      <c r="U275" s="2"/>
      <c r="V275" s="2"/>
      <c r="W275" s="2"/>
      <c r="X275" s="2"/>
      <c r="Y275" s="2"/>
      <c r="Z275" s="2"/>
      <c r="AA275" s="2"/>
      <c r="AB275" s="2"/>
      <c r="AC275" s="2"/>
      <c r="AD275" s="2"/>
      <c r="AE275" s="2"/>
      <c r="AF275" s="2"/>
      <c r="AG275" s="2"/>
      <c r="AH275" s="2"/>
      <c r="AI275" s="2"/>
      <c r="AJ275" s="2"/>
      <c r="AK275" s="2"/>
      <c r="AL275" s="2"/>
      <c r="AM275" s="2"/>
      <c r="AN275" s="2"/>
      <c r="AO275" s="2"/>
      <c r="AP275" s="2"/>
    </row>
    <row r="276" ht="12.75" customHeight="1">
      <c r="A276" s="2"/>
      <c r="B276" s="139"/>
      <c r="C276" s="2"/>
      <c r="D276" s="2"/>
      <c r="E276" s="2"/>
      <c r="F276" s="134"/>
      <c r="G276" s="2"/>
      <c r="H276" s="2"/>
      <c r="I276" s="134"/>
      <c r="J276" s="2"/>
      <c r="K276" s="134"/>
      <c r="L276" s="2"/>
      <c r="M276" s="134"/>
      <c r="N276" s="2"/>
      <c r="O276" s="2"/>
      <c r="P276" s="134"/>
      <c r="Q276" s="2"/>
      <c r="R276" s="2"/>
      <c r="S276" s="134"/>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ht="12.75" customHeight="1">
      <c r="A277" s="2"/>
      <c r="B277" s="139"/>
      <c r="C277" s="2"/>
      <c r="D277" s="2"/>
      <c r="E277" s="2"/>
      <c r="F277" s="134"/>
      <c r="G277" s="2"/>
      <c r="H277" s="2"/>
      <c r="I277" s="134"/>
      <c r="J277" s="2"/>
      <c r="K277" s="134"/>
      <c r="L277" s="2"/>
      <c r="M277" s="134"/>
      <c r="N277" s="2"/>
      <c r="O277" s="2"/>
      <c r="P277" s="134"/>
      <c r="Q277" s="2"/>
      <c r="R277" s="2"/>
      <c r="S277" s="134"/>
      <c r="T277" s="2"/>
      <c r="U277" s="2"/>
      <c r="V277" s="2"/>
      <c r="W277" s="2"/>
      <c r="X277" s="2"/>
      <c r="Y277" s="2"/>
      <c r="Z277" s="2"/>
      <c r="AA277" s="2"/>
      <c r="AB277" s="2"/>
      <c r="AC277" s="2"/>
      <c r="AD277" s="2"/>
      <c r="AE277" s="2"/>
      <c r="AF277" s="2"/>
      <c r="AG277" s="2"/>
      <c r="AH277" s="2"/>
      <c r="AI277" s="2"/>
      <c r="AJ277" s="2"/>
      <c r="AK277" s="2"/>
      <c r="AL277" s="2"/>
      <c r="AM277" s="2"/>
      <c r="AN277" s="2"/>
      <c r="AO277" s="2"/>
      <c r="AP277" s="2"/>
    </row>
    <row r="278" ht="12.75" customHeight="1">
      <c r="A278" s="2"/>
      <c r="B278" s="139"/>
      <c r="C278" s="2"/>
      <c r="D278" s="2"/>
      <c r="E278" s="2"/>
      <c r="F278" s="134"/>
      <c r="G278" s="2"/>
      <c r="H278" s="2"/>
      <c r="I278" s="134"/>
      <c r="J278" s="2"/>
      <c r="K278" s="134"/>
      <c r="L278" s="2"/>
      <c r="M278" s="134"/>
      <c r="N278" s="2"/>
      <c r="O278" s="2"/>
      <c r="P278" s="134"/>
      <c r="Q278" s="2"/>
      <c r="R278" s="2"/>
      <c r="S278" s="134"/>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ht="12.75" customHeight="1">
      <c r="A279" s="2"/>
      <c r="B279" s="139"/>
      <c r="C279" s="2"/>
      <c r="D279" s="2"/>
      <c r="E279" s="2"/>
      <c r="F279" s="134"/>
      <c r="G279" s="2"/>
      <c r="H279" s="2"/>
      <c r="I279" s="134"/>
      <c r="J279" s="2"/>
      <c r="K279" s="134"/>
      <c r="L279" s="2"/>
      <c r="M279" s="134"/>
      <c r="N279" s="2"/>
      <c r="O279" s="2"/>
      <c r="P279" s="134"/>
      <c r="Q279" s="2"/>
      <c r="R279" s="2"/>
      <c r="S279" s="134"/>
      <c r="T279" s="2"/>
      <c r="U279" s="2"/>
      <c r="V279" s="2"/>
      <c r="W279" s="2"/>
      <c r="X279" s="2"/>
      <c r="Y279" s="2"/>
      <c r="Z279" s="2"/>
      <c r="AA279" s="2"/>
      <c r="AB279" s="2"/>
      <c r="AC279" s="2"/>
      <c r="AD279" s="2"/>
      <c r="AE279" s="2"/>
      <c r="AF279" s="2"/>
      <c r="AG279" s="2"/>
      <c r="AH279" s="2"/>
      <c r="AI279" s="2"/>
      <c r="AJ279" s="2"/>
      <c r="AK279" s="2"/>
      <c r="AL279" s="2"/>
      <c r="AM279" s="2"/>
      <c r="AN279" s="2"/>
      <c r="AO279" s="2"/>
      <c r="AP279" s="2"/>
    </row>
    <row r="280" ht="12.75" customHeight="1">
      <c r="A280" s="2"/>
      <c r="B280" s="139"/>
      <c r="C280" s="2"/>
      <c r="D280" s="2"/>
      <c r="E280" s="2"/>
      <c r="F280" s="134"/>
      <c r="G280" s="2"/>
      <c r="H280" s="2"/>
      <c r="I280" s="134"/>
      <c r="J280" s="2"/>
      <c r="K280" s="134"/>
      <c r="L280" s="2"/>
      <c r="M280" s="134"/>
      <c r="N280" s="2"/>
      <c r="O280" s="2"/>
      <c r="P280" s="134"/>
      <c r="Q280" s="2"/>
      <c r="R280" s="2"/>
      <c r="S280" s="134"/>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ht="12.75" customHeight="1">
      <c r="A281" s="2"/>
      <c r="B281" s="139"/>
      <c r="C281" s="2"/>
      <c r="D281" s="2"/>
      <c r="E281" s="2"/>
      <c r="F281" s="134"/>
      <c r="G281" s="2"/>
      <c r="H281" s="2"/>
      <c r="I281" s="134"/>
      <c r="J281" s="2"/>
      <c r="K281" s="134"/>
      <c r="L281" s="2"/>
      <c r="M281" s="134"/>
      <c r="N281" s="2"/>
      <c r="O281" s="2"/>
      <c r="P281" s="134"/>
      <c r="Q281" s="2"/>
      <c r="R281" s="2"/>
      <c r="S281" s="134"/>
      <c r="T281" s="2"/>
      <c r="U281" s="2"/>
      <c r="V281" s="2"/>
      <c r="W281" s="2"/>
      <c r="X281" s="2"/>
      <c r="Y281" s="2"/>
      <c r="Z281" s="2"/>
      <c r="AA281" s="2"/>
      <c r="AB281" s="2"/>
      <c r="AC281" s="2"/>
      <c r="AD281" s="2"/>
      <c r="AE281" s="2"/>
      <c r="AF281" s="2"/>
      <c r="AG281" s="2"/>
      <c r="AH281" s="2"/>
      <c r="AI281" s="2"/>
      <c r="AJ281" s="2"/>
      <c r="AK281" s="2"/>
      <c r="AL281" s="2"/>
      <c r="AM281" s="2"/>
      <c r="AN281" s="2"/>
      <c r="AO281" s="2"/>
      <c r="AP281" s="2"/>
    </row>
    <row r="282" ht="12.75" customHeight="1">
      <c r="A282" s="2"/>
      <c r="B282" s="139"/>
      <c r="C282" s="2"/>
      <c r="D282" s="2"/>
      <c r="E282" s="2"/>
      <c r="F282" s="134"/>
      <c r="G282" s="2"/>
      <c r="H282" s="2"/>
      <c r="I282" s="134"/>
      <c r="J282" s="2"/>
      <c r="K282" s="134"/>
      <c r="L282" s="2"/>
      <c r="M282" s="134"/>
      <c r="N282" s="2"/>
      <c r="O282" s="2"/>
      <c r="P282" s="134"/>
      <c r="Q282" s="2"/>
      <c r="R282" s="2"/>
      <c r="S282" s="134"/>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ht="12.75" customHeight="1">
      <c r="A283" s="2"/>
      <c r="B283" s="139"/>
      <c r="C283" s="2"/>
      <c r="D283" s="2"/>
      <c r="E283" s="2"/>
      <c r="F283" s="134"/>
      <c r="G283" s="2"/>
      <c r="H283" s="2"/>
      <c r="I283" s="134"/>
      <c r="J283" s="2"/>
      <c r="K283" s="134"/>
      <c r="L283" s="2"/>
      <c r="M283" s="134"/>
      <c r="N283" s="2"/>
      <c r="O283" s="2"/>
      <c r="P283" s="134"/>
      <c r="Q283" s="2"/>
      <c r="R283" s="2"/>
      <c r="S283" s="134"/>
      <c r="T283" s="2"/>
      <c r="U283" s="2"/>
      <c r="V283" s="2"/>
      <c r="W283" s="2"/>
      <c r="X283" s="2"/>
      <c r="Y283" s="2"/>
      <c r="Z283" s="2"/>
      <c r="AA283" s="2"/>
      <c r="AB283" s="2"/>
      <c r="AC283" s="2"/>
      <c r="AD283" s="2"/>
      <c r="AE283" s="2"/>
      <c r="AF283" s="2"/>
      <c r="AG283" s="2"/>
      <c r="AH283" s="2"/>
      <c r="AI283" s="2"/>
      <c r="AJ283" s="2"/>
      <c r="AK283" s="2"/>
      <c r="AL283" s="2"/>
      <c r="AM283" s="2"/>
      <c r="AN283" s="2"/>
      <c r="AO283" s="2"/>
      <c r="AP283" s="2"/>
    </row>
    <row r="284" ht="12.75" customHeight="1">
      <c r="A284" s="2"/>
      <c r="B284" s="139"/>
      <c r="C284" s="2"/>
      <c r="D284" s="2"/>
      <c r="E284" s="2"/>
      <c r="F284" s="134"/>
      <c r="G284" s="2"/>
      <c r="H284" s="2"/>
      <c r="I284" s="134"/>
      <c r="J284" s="2"/>
      <c r="K284" s="134"/>
      <c r="L284" s="2"/>
      <c r="M284" s="134"/>
      <c r="N284" s="2"/>
      <c r="O284" s="2"/>
      <c r="P284" s="134"/>
      <c r="Q284" s="2"/>
      <c r="R284" s="2"/>
      <c r="S284" s="134"/>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ht="12.75" customHeight="1">
      <c r="A285" s="2"/>
      <c r="B285" s="139"/>
      <c r="C285" s="2"/>
      <c r="D285" s="2"/>
      <c r="E285" s="2"/>
      <c r="F285" s="134"/>
      <c r="G285" s="2"/>
      <c r="H285" s="2"/>
      <c r="I285" s="134"/>
      <c r="J285" s="2"/>
      <c r="K285" s="134"/>
      <c r="L285" s="2"/>
      <c r="M285" s="134"/>
      <c r="N285" s="2"/>
      <c r="O285" s="2"/>
      <c r="P285" s="134"/>
      <c r="Q285" s="2"/>
      <c r="R285" s="2"/>
      <c r="S285" s="134"/>
      <c r="T285" s="2"/>
      <c r="U285" s="2"/>
      <c r="V285" s="2"/>
      <c r="W285" s="2"/>
      <c r="X285" s="2"/>
      <c r="Y285" s="2"/>
      <c r="Z285" s="2"/>
      <c r="AA285" s="2"/>
      <c r="AB285" s="2"/>
      <c r="AC285" s="2"/>
      <c r="AD285" s="2"/>
      <c r="AE285" s="2"/>
      <c r="AF285" s="2"/>
      <c r="AG285" s="2"/>
      <c r="AH285" s="2"/>
      <c r="AI285" s="2"/>
      <c r="AJ285" s="2"/>
      <c r="AK285" s="2"/>
      <c r="AL285" s="2"/>
      <c r="AM285" s="2"/>
      <c r="AN285" s="2"/>
      <c r="AO285" s="2"/>
      <c r="AP285" s="2"/>
    </row>
    <row r="286" ht="12.75" customHeight="1">
      <c r="A286" s="2"/>
      <c r="B286" s="139"/>
      <c r="C286" s="2"/>
      <c r="D286" s="2"/>
      <c r="E286" s="2"/>
      <c r="F286" s="134"/>
      <c r="G286" s="2"/>
      <c r="H286" s="2"/>
      <c r="I286" s="134"/>
      <c r="J286" s="2"/>
      <c r="K286" s="134"/>
      <c r="L286" s="2"/>
      <c r="M286" s="134"/>
      <c r="N286" s="2"/>
      <c r="O286" s="2"/>
      <c r="P286" s="134"/>
      <c r="Q286" s="2"/>
      <c r="R286" s="2"/>
      <c r="S286" s="134"/>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ht="12.75" customHeight="1">
      <c r="A287" s="2"/>
      <c r="B287" s="139"/>
      <c r="C287" s="2"/>
      <c r="D287" s="2"/>
      <c r="E287" s="2"/>
      <c r="F287" s="134"/>
      <c r="G287" s="2"/>
      <c r="H287" s="2"/>
      <c r="I287" s="134"/>
      <c r="J287" s="2"/>
      <c r="K287" s="134"/>
      <c r="L287" s="2"/>
      <c r="M287" s="134"/>
      <c r="N287" s="2"/>
      <c r="O287" s="2"/>
      <c r="P287" s="134"/>
      <c r="Q287" s="2"/>
      <c r="R287" s="2"/>
      <c r="S287" s="134"/>
      <c r="T287" s="2"/>
      <c r="U287" s="2"/>
      <c r="V287" s="2"/>
      <c r="W287" s="2"/>
      <c r="X287" s="2"/>
      <c r="Y287" s="2"/>
      <c r="Z287" s="2"/>
      <c r="AA287" s="2"/>
      <c r="AB287" s="2"/>
      <c r="AC287" s="2"/>
      <c r="AD287" s="2"/>
      <c r="AE287" s="2"/>
      <c r="AF287" s="2"/>
      <c r="AG287" s="2"/>
      <c r="AH287" s="2"/>
      <c r="AI287" s="2"/>
      <c r="AJ287" s="2"/>
      <c r="AK287" s="2"/>
      <c r="AL287" s="2"/>
      <c r="AM287" s="2"/>
      <c r="AN287" s="2"/>
      <c r="AO287" s="2"/>
      <c r="AP287" s="2"/>
    </row>
    <row r="288" ht="12.75" customHeight="1">
      <c r="A288" s="2"/>
      <c r="B288" s="139"/>
      <c r="C288" s="2"/>
      <c r="D288" s="2"/>
      <c r="E288" s="2"/>
      <c r="F288" s="134"/>
      <c r="G288" s="2"/>
      <c r="H288" s="2"/>
      <c r="I288" s="134"/>
      <c r="J288" s="2"/>
      <c r="K288" s="134"/>
      <c r="L288" s="2"/>
      <c r="M288" s="134"/>
      <c r="N288" s="2"/>
      <c r="O288" s="2"/>
      <c r="P288" s="134"/>
      <c r="Q288" s="2"/>
      <c r="R288" s="2"/>
      <c r="S288" s="134"/>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ht="12.75" customHeight="1">
      <c r="A289" s="2"/>
      <c r="B289" s="139"/>
      <c r="C289" s="2"/>
      <c r="D289" s="2"/>
      <c r="E289" s="2"/>
      <c r="F289" s="134"/>
      <c r="G289" s="2"/>
      <c r="H289" s="2"/>
      <c r="I289" s="134"/>
      <c r="J289" s="2"/>
      <c r="K289" s="134"/>
      <c r="L289" s="2"/>
      <c r="M289" s="134"/>
      <c r="N289" s="2"/>
      <c r="O289" s="2"/>
      <c r="P289" s="134"/>
      <c r="Q289" s="2"/>
      <c r="R289" s="2"/>
      <c r="S289" s="134"/>
      <c r="T289" s="2"/>
      <c r="U289" s="2"/>
      <c r="V289" s="2"/>
      <c r="W289" s="2"/>
      <c r="X289" s="2"/>
      <c r="Y289" s="2"/>
      <c r="Z289" s="2"/>
      <c r="AA289" s="2"/>
      <c r="AB289" s="2"/>
      <c r="AC289" s="2"/>
      <c r="AD289" s="2"/>
      <c r="AE289" s="2"/>
      <c r="AF289" s="2"/>
      <c r="AG289" s="2"/>
      <c r="AH289" s="2"/>
      <c r="AI289" s="2"/>
      <c r="AJ289" s="2"/>
      <c r="AK289" s="2"/>
      <c r="AL289" s="2"/>
      <c r="AM289" s="2"/>
      <c r="AN289" s="2"/>
      <c r="AO289" s="2"/>
      <c r="AP289" s="2"/>
    </row>
    <row r="290" ht="12.75" customHeight="1">
      <c r="A290" s="2"/>
      <c r="B290" s="139"/>
      <c r="C290" s="2"/>
      <c r="D290" s="2"/>
      <c r="E290" s="2"/>
      <c r="F290" s="134"/>
      <c r="G290" s="2"/>
      <c r="H290" s="2"/>
      <c r="I290" s="134"/>
      <c r="J290" s="2"/>
      <c r="K290" s="134"/>
      <c r="L290" s="2"/>
      <c r="M290" s="134"/>
      <c r="N290" s="2"/>
      <c r="O290" s="2"/>
      <c r="P290" s="134"/>
      <c r="Q290" s="2"/>
      <c r="R290" s="2"/>
      <c r="S290" s="134"/>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ht="12.75" customHeight="1">
      <c r="A291" s="2"/>
      <c r="B291" s="139"/>
      <c r="C291" s="2"/>
      <c r="D291" s="2"/>
      <c r="E291" s="2"/>
      <c r="F291" s="134"/>
      <c r="G291" s="2"/>
      <c r="H291" s="2"/>
      <c r="I291" s="134"/>
      <c r="J291" s="2"/>
      <c r="K291" s="134"/>
      <c r="L291" s="2"/>
      <c r="M291" s="134"/>
      <c r="N291" s="2"/>
      <c r="O291" s="2"/>
      <c r="P291" s="134"/>
      <c r="Q291" s="2"/>
      <c r="R291" s="2"/>
      <c r="S291" s="134"/>
      <c r="T291" s="2"/>
      <c r="U291" s="2"/>
      <c r="V291" s="2"/>
      <c r="W291" s="2"/>
      <c r="X291" s="2"/>
      <c r="Y291" s="2"/>
      <c r="Z291" s="2"/>
      <c r="AA291" s="2"/>
      <c r="AB291" s="2"/>
      <c r="AC291" s="2"/>
      <c r="AD291" s="2"/>
      <c r="AE291" s="2"/>
      <c r="AF291" s="2"/>
      <c r="AG291" s="2"/>
      <c r="AH291" s="2"/>
      <c r="AI291" s="2"/>
      <c r="AJ291" s="2"/>
      <c r="AK291" s="2"/>
      <c r="AL291" s="2"/>
      <c r="AM291" s="2"/>
      <c r="AN291" s="2"/>
      <c r="AO291" s="2"/>
      <c r="AP291" s="2"/>
    </row>
    <row r="292" ht="12.75" customHeight="1">
      <c r="A292" s="2"/>
      <c r="B292" s="139"/>
      <c r="C292" s="2"/>
      <c r="D292" s="2"/>
      <c r="E292" s="2"/>
      <c r="F292" s="134"/>
      <c r="G292" s="2"/>
      <c r="H292" s="2"/>
      <c r="I292" s="134"/>
      <c r="J292" s="2"/>
      <c r="K292" s="134"/>
      <c r="L292" s="2"/>
      <c r="M292" s="134"/>
      <c r="N292" s="2"/>
      <c r="O292" s="2"/>
      <c r="P292" s="134"/>
      <c r="Q292" s="2"/>
      <c r="R292" s="2"/>
      <c r="S292" s="134"/>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ht="12.75" customHeight="1">
      <c r="A293" s="2"/>
      <c r="B293" s="139"/>
      <c r="C293" s="2"/>
      <c r="D293" s="2"/>
      <c r="E293" s="2"/>
      <c r="F293" s="134"/>
      <c r="G293" s="2"/>
      <c r="H293" s="2"/>
      <c r="I293" s="134"/>
      <c r="J293" s="2"/>
      <c r="K293" s="134"/>
      <c r="L293" s="2"/>
      <c r="M293" s="134"/>
      <c r="N293" s="2"/>
      <c r="O293" s="2"/>
      <c r="P293" s="134"/>
      <c r="Q293" s="2"/>
      <c r="R293" s="2"/>
      <c r="S293" s="134"/>
      <c r="T293" s="2"/>
      <c r="U293" s="2"/>
      <c r="V293" s="2"/>
      <c r="W293" s="2"/>
      <c r="X293" s="2"/>
      <c r="Y293" s="2"/>
      <c r="Z293" s="2"/>
      <c r="AA293" s="2"/>
      <c r="AB293" s="2"/>
      <c r="AC293" s="2"/>
      <c r="AD293" s="2"/>
      <c r="AE293" s="2"/>
      <c r="AF293" s="2"/>
      <c r="AG293" s="2"/>
      <c r="AH293" s="2"/>
      <c r="AI293" s="2"/>
      <c r="AJ293" s="2"/>
      <c r="AK293" s="2"/>
      <c r="AL293" s="2"/>
      <c r="AM293" s="2"/>
      <c r="AN293" s="2"/>
      <c r="AO293" s="2"/>
      <c r="AP293" s="2"/>
    </row>
    <row r="294" ht="12.75" customHeight="1">
      <c r="A294" s="2"/>
      <c r="B294" s="139"/>
      <c r="C294" s="2"/>
      <c r="D294" s="2"/>
      <c r="E294" s="2"/>
      <c r="F294" s="134"/>
      <c r="G294" s="2"/>
      <c r="H294" s="2"/>
      <c r="I294" s="134"/>
      <c r="J294" s="2"/>
      <c r="K294" s="134"/>
      <c r="L294" s="2"/>
      <c r="M294" s="134"/>
      <c r="N294" s="2"/>
      <c r="O294" s="2"/>
      <c r="P294" s="134"/>
      <c r="Q294" s="2"/>
      <c r="R294" s="2"/>
      <c r="S294" s="134"/>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ht="12.75" customHeight="1">
      <c r="A295" s="2"/>
      <c r="B295" s="139"/>
      <c r="C295" s="2"/>
      <c r="D295" s="2"/>
      <c r="E295" s="2"/>
      <c r="F295" s="134"/>
      <c r="G295" s="2"/>
      <c r="H295" s="2"/>
      <c r="I295" s="134"/>
      <c r="J295" s="2"/>
      <c r="K295" s="134"/>
      <c r="L295" s="2"/>
      <c r="M295" s="134"/>
      <c r="N295" s="2"/>
      <c r="O295" s="2"/>
      <c r="P295" s="134"/>
      <c r="Q295" s="2"/>
      <c r="R295" s="2"/>
      <c r="S295" s="134"/>
      <c r="T295" s="2"/>
      <c r="U295" s="2"/>
      <c r="V295" s="2"/>
      <c r="W295" s="2"/>
      <c r="X295" s="2"/>
      <c r="Y295" s="2"/>
      <c r="Z295" s="2"/>
      <c r="AA295" s="2"/>
      <c r="AB295" s="2"/>
      <c r="AC295" s="2"/>
      <c r="AD295" s="2"/>
      <c r="AE295" s="2"/>
      <c r="AF295" s="2"/>
      <c r="AG295" s="2"/>
      <c r="AH295" s="2"/>
      <c r="AI295" s="2"/>
      <c r="AJ295" s="2"/>
      <c r="AK295" s="2"/>
      <c r="AL295" s="2"/>
      <c r="AM295" s="2"/>
      <c r="AN295" s="2"/>
      <c r="AO295" s="2"/>
      <c r="AP295" s="2"/>
    </row>
    <row r="296" ht="12.75" customHeight="1">
      <c r="A296" s="2"/>
      <c r="B296" s="139"/>
      <c r="C296" s="2"/>
      <c r="D296" s="2"/>
      <c r="E296" s="2"/>
      <c r="F296" s="134"/>
      <c r="G296" s="2"/>
      <c r="H296" s="2"/>
      <c r="I296" s="134"/>
      <c r="J296" s="2"/>
      <c r="K296" s="134"/>
      <c r="L296" s="2"/>
      <c r="M296" s="134"/>
      <c r="N296" s="2"/>
      <c r="O296" s="2"/>
      <c r="P296" s="134"/>
      <c r="Q296" s="2"/>
      <c r="R296" s="2"/>
      <c r="S296" s="134"/>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ht="12.75" customHeight="1">
      <c r="A297" s="2"/>
      <c r="B297" s="139"/>
      <c r="C297" s="2"/>
      <c r="D297" s="2"/>
      <c r="E297" s="2"/>
      <c r="F297" s="134"/>
      <c r="G297" s="2"/>
      <c r="H297" s="2"/>
      <c r="I297" s="134"/>
      <c r="J297" s="2"/>
      <c r="K297" s="134"/>
      <c r="L297" s="2"/>
      <c r="M297" s="134"/>
      <c r="N297" s="2"/>
      <c r="O297" s="2"/>
      <c r="P297" s="134"/>
      <c r="Q297" s="2"/>
      <c r="R297" s="2"/>
      <c r="S297" s="134"/>
      <c r="T297" s="2"/>
      <c r="U297" s="2"/>
      <c r="V297" s="2"/>
      <c r="W297" s="2"/>
      <c r="X297" s="2"/>
      <c r="Y297" s="2"/>
      <c r="Z297" s="2"/>
      <c r="AA297" s="2"/>
      <c r="AB297" s="2"/>
      <c r="AC297" s="2"/>
      <c r="AD297" s="2"/>
      <c r="AE297" s="2"/>
      <c r="AF297" s="2"/>
      <c r="AG297" s="2"/>
      <c r="AH297" s="2"/>
      <c r="AI297" s="2"/>
      <c r="AJ297" s="2"/>
      <c r="AK297" s="2"/>
      <c r="AL297" s="2"/>
      <c r="AM297" s="2"/>
      <c r="AN297" s="2"/>
      <c r="AO297" s="2"/>
      <c r="AP297" s="2"/>
    </row>
    <row r="298" ht="12.75" customHeight="1">
      <c r="A298" s="2"/>
      <c r="B298" s="139"/>
      <c r="C298" s="2"/>
      <c r="D298" s="2"/>
      <c r="E298" s="2"/>
      <c r="F298" s="134"/>
      <c r="G298" s="2"/>
      <c r="H298" s="2"/>
      <c r="I298" s="134"/>
      <c r="J298" s="2"/>
      <c r="K298" s="134"/>
      <c r="L298" s="2"/>
      <c r="M298" s="134"/>
      <c r="N298" s="2"/>
      <c r="O298" s="2"/>
      <c r="P298" s="134"/>
      <c r="Q298" s="2"/>
      <c r="R298" s="2"/>
      <c r="S298" s="134"/>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ht="12.75" customHeight="1">
      <c r="A299" s="2"/>
      <c r="B299" s="139"/>
      <c r="C299" s="2"/>
      <c r="D299" s="2"/>
      <c r="E299" s="2"/>
      <c r="F299" s="134"/>
      <c r="G299" s="2"/>
      <c r="H299" s="2"/>
      <c r="I299" s="134"/>
      <c r="J299" s="2"/>
      <c r="K299" s="134"/>
      <c r="L299" s="2"/>
      <c r="M299" s="134"/>
      <c r="N299" s="2"/>
      <c r="O299" s="2"/>
      <c r="P299" s="134"/>
      <c r="Q299" s="2"/>
      <c r="R299" s="2"/>
      <c r="S299" s="134"/>
      <c r="T299" s="2"/>
      <c r="U299" s="2"/>
      <c r="V299" s="2"/>
      <c r="W299" s="2"/>
      <c r="X299" s="2"/>
      <c r="Y299" s="2"/>
      <c r="Z299" s="2"/>
      <c r="AA299" s="2"/>
      <c r="AB299" s="2"/>
      <c r="AC299" s="2"/>
      <c r="AD299" s="2"/>
      <c r="AE299" s="2"/>
      <c r="AF299" s="2"/>
      <c r="AG299" s="2"/>
      <c r="AH299" s="2"/>
      <c r="AI299" s="2"/>
      <c r="AJ299" s="2"/>
      <c r="AK299" s="2"/>
      <c r="AL299" s="2"/>
      <c r="AM299" s="2"/>
      <c r="AN299" s="2"/>
      <c r="AO299" s="2"/>
      <c r="AP299" s="2"/>
    </row>
    <row r="300" ht="12.75" customHeight="1">
      <c r="A300" s="2"/>
      <c r="B300" s="139"/>
      <c r="C300" s="2"/>
      <c r="D300" s="2"/>
      <c r="E300" s="2"/>
      <c r="F300" s="134"/>
      <c r="G300" s="2"/>
      <c r="H300" s="2"/>
      <c r="I300" s="134"/>
      <c r="J300" s="2"/>
      <c r="K300" s="134"/>
      <c r="L300" s="2"/>
      <c r="M300" s="134"/>
      <c r="N300" s="2"/>
      <c r="O300" s="2"/>
      <c r="P300" s="134"/>
      <c r="Q300" s="2"/>
      <c r="R300" s="2"/>
      <c r="S300" s="134"/>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ht="12.75" customHeight="1">
      <c r="A301" s="2"/>
      <c r="B301" s="139"/>
      <c r="C301" s="2"/>
      <c r="D301" s="2"/>
      <c r="E301" s="2"/>
      <c r="F301" s="134"/>
      <c r="G301" s="2"/>
      <c r="H301" s="2"/>
      <c r="I301" s="134"/>
      <c r="J301" s="2"/>
      <c r="K301" s="134"/>
      <c r="L301" s="2"/>
      <c r="M301" s="134"/>
      <c r="N301" s="2"/>
      <c r="O301" s="2"/>
      <c r="P301" s="134"/>
      <c r="Q301" s="2"/>
      <c r="R301" s="2"/>
      <c r="S301" s="134"/>
      <c r="T301" s="2"/>
      <c r="U301" s="2"/>
      <c r="V301" s="2"/>
      <c r="W301" s="2"/>
      <c r="X301" s="2"/>
      <c r="Y301" s="2"/>
      <c r="Z301" s="2"/>
      <c r="AA301" s="2"/>
      <c r="AB301" s="2"/>
      <c r="AC301" s="2"/>
      <c r="AD301" s="2"/>
      <c r="AE301" s="2"/>
      <c r="AF301" s="2"/>
      <c r="AG301" s="2"/>
      <c r="AH301" s="2"/>
      <c r="AI301" s="2"/>
      <c r="AJ301" s="2"/>
      <c r="AK301" s="2"/>
      <c r="AL301" s="2"/>
      <c r="AM301" s="2"/>
      <c r="AN301" s="2"/>
      <c r="AO301" s="2"/>
      <c r="AP301" s="2"/>
    </row>
    <row r="302" ht="12.75" customHeight="1">
      <c r="A302" s="2"/>
      <c r="B302" s="139"/>
      <c r="C302" s="2"/>
      <c r="D302" s="2"/>
      <c r="E302" s="2"/>
      <c r="F302" s="134"/>
      <c r="G302" s="2"/>
      <c r="H302" s="2"/>
      <c r="I302" s="134"/>
      <c r="J302" s="2"/>
      <c r="K302" s="134"/>
      <c r="L302" s="2"/>
      <c r="M302" s="134"/>
      <c r="N302" s="2"/>
      <c r="O302" s="2"/>
      <c r="P302" s="134"/>
      <c r="Q302" s="2"/>
      <c r="R302" s="2"/>
      <c r="S302" s="134"/>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ht="12.75" customHeight="1">
      <c r="A303" s="2"/>
      <c r="B303" s="139"/>
      <c r="C303" s="2"/>
      <c r="D303" s="2"/>
      <c r="E303" s="2"/>
      <c r="F303" s="134"/>
      <c r="G303" s="2"/>
      <c r="H303" s="2"/>
      <c r="I303" s="134"/>
      <c r="J303" s="2"/>
      <c r="K303" s="134"/>
      <c r="L303" s="2"/>
      <c r="M303" s="134"/>
      <c r="N303" s="2"/>
      <c r="O303" s="2"/>
      <c r="P303" s="134"/>
      <c r="Q303" s="2"/>
      <c r="R303" s="2"/>
      <c r="S303" s="134"/>
      <c r="T303" s="2"/>
      <c r="U303" s="2"/>
      <c r="V303" s="2"/>
      <c r="W303" s="2"/>
      <c r="X303" s="2"/>
      <c r="Y303" s="2"/>
      <c r="Z303" s="2"/>
      <c r="AA303" s="2"/>
      <c r="AB303" s="2"/>
      <c r="AC303" s="2"/>
      <c r="AD303" s="2"/>
      <c r="AE303" s="2"/>
      <c r="AF303" s="2"/>
      <c r="AG303" s="2"/>
      <c r="AH303" s="2"/>
      <c r="AI303" s="2"/>
      <c r="AJ303" s="2"/>
      <c r="AK303" s="2"/>
      <c r="AL303" s="2"/>
      <c r="AM303" s="2"/>
      <c r="AN303" s="2"/>
      <c r="AO303" s="2"/>
      <c r="AP303" s="2"/>
    </row>
    <row r="304" ht="12.75" customHeight="1">
      <c r="A304" s="2"/>
      <c r="B304" s="139"/>
      <c r="C304" s="2"/>
      <c r="D304" s="2"/>
      <c r="E304" s="2"/>
      <c r="F304" s="134"/>
      <c r="G304" s="2"/>
      <c r="H304" s="2"/>
      <c r="I304" s="134"/>
      <c r="J304" s="2"/>
      <c r="K304" s="134"/>
      <c r="L304" s="2"/>
      <c r="M304" s="134"/>
      <c r="N304" s="2"/>
      <c r="O304" s="2"/>
      <c r="P304" s="134"/>
      <c r="Q304" s="2"/>
      <c r="R304" s="2"/>
      <c r="S304" s="134"/>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ht="12.75" customHeight="1">
      <c r="A305" s="2"/>
      <c r="B305" s="139"/>
      <c r="C305" s="2"/>
      <c r="D305" s="2"/>
      <c r="E305" s="2"/>
      <c r="F305" s="134"/>
      <c r="G305" s="2"/>
      <c r="H305" s="2"/>
      <c r="I305" s="134"/>
      <c r="J305" s="2"/>
      <c r="K305" s="134"/>
      <c r="L305" s="2"/>
      <c r="M305" s="134"/>
      <c r="N305" s="2"/>
      <c r="O305" s="2"/>
      <c r="P305" s="134"/>
      <c r="Q305" s="2"/>
      <c r="R305" s="2"/>
      <c r="S305" s="134"/>
      <c r="T305" s="2"/>
      <c r="U305" s="2"/>
      <c r="V305" s="2"/>
      <c r="W305" s="2"/>
      <c r="X305" s="2"/>
      <c r="Y305" s="2"/>
      <c r="Z305" s="2"/>
      <c r="AA305" s="2"/>
      <c r="AB305" s="2"/>
      <c r="AC305" s="2"/>
      <c r="AD305" s="2"/>
      <c r="AE305" s="2"/>
      <c r="AF305" s="2"/>
      <c r="AG305" s="2"/>
      <c r="AH305" s="2"/>
      <c r="AI305" s="2"/>
      <c r="AJ305" s="2"/>
      <c r="AK305" s="2"/>
      <c r="AL305" s="2"/>
      <c r="AM305" s="2"/>
      <c r="AN305" s="2"/>
      <c r="AO305" s="2"/>
      <c r="AP305" s="2"/>
    </row>
    <row r="306" ht="12.75" customHeight="1">
      <c r="A306" s="2"/>
      <c r="B306" s="139"/>
      <c r="C306" s="2"/>
      <c r="D306" s="2"/>
      <c r="E306" s="2"/>
      <c r="F306" s="134"/>
      <c r="G306" s="2"/>
      <c r="H306" s="2"/>
      <c r="I306" s="134"/>
      <c r="J306" s="2"/>
      <c r="K306" s="134"/>
      <c r="L306" s="2"/>
      <c r="M306" s="134"/>
      <c r="N306" s="2"/>
      <c r="O306" s="2"/>
      <c r="P306" s="134"/>
      <c r="Q306" s="2"/>
      <c r="R306" s="2"/>
      <c r="S306" s="134"/>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ht="12.75" customHeight="1">
      <c r="A307" s="2"/>
      <c r="B307" s="139"/>
      <c r="C307" s="2"/>
      <c r="D307" s="2"/>
      <c r="E307" s="2"/>
      <c r="F307" s="134"/>
      <c r="G307" s="2"/>
      <c r="H307" s="2"/>
      <c r="I307" s="134"/>
      <c r="J307" s="2"/>
      <c r="K307" s="134"/>
      <c r="L307" s="2"/>
      <c r="M307" s="134"/>
      <c r="N307" s="2"/>
      <c r="O307" s="2"/>
      <c r="P307" s="134"/>
      <c r="Q307" s="2"/>
      <c r="R307" s="2"/>
      <c r="S307" s="134"/>
      <c r="T307" s="2"/>
      <c r="U307" s="2"/>
      <c r="V307" s="2"/>
      <c r="W307" s="2"/>
      <c r="X307" s="2"/>
      <c r="Y307" s="2"/>
      <c r="Z307" s="2"/>
      <c r="AA307" s="2"/>
      <c r="AB307" s="2"/>
      <c r="AC307" s="2"/>
      <c r="AD307" s="2"/>
      <c r="AE307" s="2"/>
      <c r="AF307" s="2"/>
      <c r="AG307" s="2"/>
      <c r="AH307" s="2"/>
      <c r="AI307" s="2"/>
      <c r="AJ307" s="2"/>
      <c r="AK307" s="2"/>
      <c r="AL307" s="2"/>
      <c r="AM307" s="2"/>
      <c r="AN307" s="2"/>
      <c r="AO307" s="2"/>
      <c r="AP307" s="2"/>
    </row>
    <row r="308" ht="12.75" customHeight="1">
      <c r="A308" s="2"/>
      <c r="B308" s="139"/>
      <c r="C308" s="2"/>
      <c r="D308" s="2"/>
      <c r="E308" s="2"/>
      <c r="F308" s="134"/>
      <c r="G308" s="2"/>
      <c r="H308" s="2"/>
      <c r="I308" s="134"/>
      <c r="J308" s="2"/>
      <c r="K308" s="134"/>
      <c r="L308" s="2"/>
      <c r="M308" s="134"/>
      <c r="N308" s="2"/>
      <c r="O308" s="2"/>
      <c r="P308" s="134"/>
      <c r="Q308" s="2"/>
      <c r="R308" s="2"/>
      <c r="S308" s="134"/>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ht="12.75" customHeight="1">
      <c r="A309" s="2"/>
      <c r="B309" s="139"/>
      <c r="C309" s="2"/>
      <c r="D309" s="2"/>
      <c r="E309" s="2"/>
      <c r="F309" s="134"/>
      <c r="G309" s="2"/>
      <c r="H309" s="2"/>
      <c r="I309" s="134"/>
      <c r="J309" s="2"/>
      <c r="K309" s="134"/>
      <c r="L309" s="2"/>
      <c r="M309" s="134"/>
      <c r="N309" s="2"/>
      <c r="O309" s="2"/>
      <c r="P309" s="134"/>
      <c r="Q309" s="2"/>
      <c r="R309" s="2"/>
      <c r="S309" s="134"/>
      <c r="T309" s="2"/>
      <c r="U309" s="2"/>
      <c r="V309" s="2"/>
      <c r="W309" s="2"/>
      <c r="X309" s="2"/>
      <c r="Y309" s="2"/>
      <c r="Z309" s="2"/>
      <c r="AA309" s="2"/>
      <c r="AB309" s="2"/>
      <c r="AC309" s="2"/>
      <c r="AD309" s="2"/>
      <c r="AE309" s="2"/>
      <c r="AF309" s="2"/>
      <c r="AG309" s="2"/>
      <c r="AH309" s="2"/>
      <c r="AI309" s="2"/>
      <c r="AJ309" s="2"/>
      <c r="AK309" s="2"/>
      <c r="AL309" s="2"/>
      <c r="AM309" s="2"/>
      <c r="AN309" s="2"/>
      <c r="AO309" s="2"/>
      <c r="AP309" s="2"/>
    </row>
    <row r="310" ht="12.75" customHeight="1">
      <c r="A310" s="2"/>
      <c r="B310" s="139"/>
      <c r="C310" s="2"/>
      <c r="D310" s="2"/>
      <c r="E310" s="2"/>
      <c r="F310" s="134"/>
      <c r="G310" s="2"/>
      <c r="H310" s="2"/>
      <c r="I310" s="134"/>
      <c r="J310" s="2"/>
      <c r="K310" s="134"/>
      <c r="L310" s="2"/>
      <c r="M310" s="134"/>
      <c r="N310" s="2"/>
      <c r="O310" s="2"/>
      <c r="P310" s="134"/>
      <c r="Q310" s="2"/>
      <c r="R310" s="2"/>
      <c r="S310" s="134"/>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ht="12.75" customHeight="1">
      <c r="A311" s="2"/>
      <c r="B311" s="139"/>
      <c r="C311" s="2"/>
      <c r="D311" s="2"/>
      <c r="E311" s="2"/>
      <c r="F311" s="134"/>
      <c r="G311" s="2"/>
      <c r="H311" s="2"/>
      <c r="I311" s="134"/>
      <c r="J311" s="2"/>
      <c r="K311" s="134"/>
      <c r="L311" s="2"/>
      <c r="M311" s="134"/>
      <c r="N311" s="2"/>
      <c r="O311" s="2"/>
      <c r="P311" s="134"/>
      <c r="Q311" s="2"/>
      <c r="R311" s="2"/>
      <c r="S311" s="134"/>
      <c r="T311" s="2"/>
      <c r="U311" s="2"/>
      <c r="V311" s="2"/>
      <c r="W311" s="2"/>
      <c r="X311" s="2"/>
      <c r="Y311" s="2"/>
      <c r="Z311" s="2"/>
      <c r="AA311" s="2"/>
      <c r="AB311" s="2"/>
      <c r="AC311" s="2"/>
      <c r="AD311" s="2"/>
      <c r="AE311" s="2"/>
      <c r="AF311" s="2"/>
      <c r="AG311" s="2"/>
      <c r="AH311" s="2"/>
      <c r="AI311" s="2"/>
      <c r="AJ311" s="2"/>
      <c r="AK311" s="2"/>
      <c r="AL311" s="2"/>
      <c r="AM311" s="2"/>
      <c r="AN311" s="2"/>
      <c r="AO311" s="2"/>
      <c r="AP311" s="2"/>
    </row>
    <row r="312" ht="12.75" customHeight="1">
      <c r="A312" s="2"/>
      <c r="B312" s="139"/>
      <c r="C312" s="2"/>
      <c r="D312" s="2"/>
      <c r="E312" s="2"/>
      <c r="F312" s="134"/>
      <c r="G312" s="2"/>
      <c r="H312" s="2"/>
      <c r="I312" s="134"/>
      <c r="J312" s="2"/>
      <c r="K312" s="134"/>
      <c r="L312" s="2"/>
      <c r="M312" s="134"/>
      <c r="N312" s="2"/>
      <c r="O312" s="2"/>
      <c r="P312" s="134"/>
      <c r="Q312" s="2"/>
      <c r="R312" s="2"/>
      <c r="S312" s="134"/>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ht="12.75" customHeight="1">
      <c r="A313" s="2"/>
      <c r="B313" s="139"/>
      <c r="C313" s="2"/>
      <c r="D313" s="2"/>
      <c r="E313" s="2"/>
      <c r="F313" s="134"/>
      <c r="G313" s="2"/>
      <c r="H313" s="2"/>
      <c r="I313" s="134"/>
      <c r="J313" s="2"/>
      <c r="K313" s="134"/>
      <c r="L313" s="2"/>
      <c r="M313" s="134"/>
      <c r="N313" s="2"/>
      <c r="O313" s="2"/>
      <c r="P313" s="134"/>
      <c r="Q313" s="2"/>
      <c r="R313" s="2"/>
      <c r="S313" s="134"/>
      <c r="T313" s="2"/>
      <c r="U313" s="2"/>
      <c r="V313" s="2"/>
      <c r="W313" s="2"/>
      <c r="X313" s="2"/>
      <c r="Y313" s="2"/>
      <c r="Z313" s="2"/>
      <c r="AA313" s="2"/>
      <c r="AB313" s="2"/>
      <c r="AC313" s="2"/>
      <c r="AD313" s="2"/>
      <c r="AE313" s="2"/>
      <c r="AF313" s="2"/>
      <c r="AG313" s="2"/>
      <c r="AH313" s="2"/>
      <c r="AI313" s="2"/>
      <c r="AJ313" s="2"/>
      <c r="AK313" s="2"/>
      <c r="AL313" s="2"/>
      <c r="AM313" s="2"/>
      <c r="AN313" s="2"/>
      <c r="AO313" s="2"/>
      <c r="AP313" s="2"/>
    </row>
    <row r="314" ht="12.75" customHeight="1">
      <c r="A314" s="2"/>
      <c r="B314" s="139"/>
      <c r="C314" s="2"/>
      <c r="D314" s="2"/>
      <c r="E314" s="2"/>
      <c r="F314" s="134"/>
      <c r="G314" s="2"/>
      <c r="H314" s="2"/>
      <c r="I314" s="134"/>
      <c r="J314" s="2"/>
      <c r="K314" s="134"/>
      <c r="L314" s="2"/>
      <c r="M314" s="134"/>
      <c r="N314" s="2"/>
      <c r="O314" s="2"/>
      <c r="P314" s="134"/>
      <c r="Q314" s="2"/>
      <c r="R314" s="2"/>
      <c r="S314" s="134"/>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ht="12.75" customHeight="1">
      <c r="A315" s="2"/>
      <c r="B315" s="139"/>
      <c r="C315" s="2"/>
      <c r="D315" s="2"/>
      <c r="E315" s="2"/>
      <c r="F315" s="134"/>
      <c r="G315" s="2"/>
      <c r="H315" s="2"/>
      <c r="I315" s="134"/>
      <c r="J315" s="2"/>
      <c r="K315" s="134"/>
      <c r="L315" s="2"/>
      <c r="M315" s="134"/>
      <c r="N315" s="2"/>
      <c r="O315" s="2"/>
      <c r="P315" s="134"/>
      <c r="Q315" s="2"/>
      <c r="R315" s="2"/>
      <c r="S315" s="134"/>
      <c r="T315" s="2"/>
      <c r="U315" s="2"/>
      <c r="V315" s="2"/>
      <c r="W315" s="2"/>
      <c r="X315" s="2"/>
      <c r="Y315" s="2"/>
      <c r="Z315" s="2"/>
      <c r="AA315" s="2"/>
      <c r="AB315" s="2"/>
      <c r="AC315" s="2"/>
      <c r="AD315" s="2"/>
      <c r="AE315" s="2"/>
      <c r="AF315" s="2"/>
      <c r="AG315" s="2"/>
      <c r="AH315" s="2"/>
      <c r="AI315" s="2"/>
      <c r="AJ315" s="2"/>
      <c r="AK315" s="2"/>
      <c r="AL315" s="2"/>
      <c r="AM315" s="2"/>
      <c r="AN315" s="2"/>
      <c r="AO315" s="2"/>
      <c r="AP315" s="2"/>
    </row>
    <row r="316" ht="12.75" customHeight="1">
      <c r="A316" s="2"/>
      <c r="B316" s="139"/>
      <c r="C316" s="2"/>
      <c r="D316" s="2"/>
      <c r="E316" s="2"/>
      <c r="F316" s="134"/>
      <c r="G316" s="2"/>
      <c r="H316" s="2"/>
      <c r="I316" s="134"/>
      <c r="J316" s="2"/>
      <c r="K316" s="134"/>
      <c r="L316" s="2"/>
      <c r="M316" s="134"/>
      <c r="N316" s="2"/>
      <c r="O316" s="2"/>
      <c r="P316" s="134"/>
      <c r="Q316" s="2"/>
      <c r="R316" s="2"/>
      <c r="S316" s="134"/>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ht="12.75" customHeight="1">
      <c r="A317" s="2"/>
      <c r="B317" s="139"/>
      <c r="C317" s="2"/>
      <c r="D317" s="2"/>
      <c r="E317" s="2"/>
      <c r="F317" s="134"/>
      <c r="G317" s="2"/>
      <c r="H317" s="2"/>
      <c r="I317" s="134"/>
      <c r="J317" s="2"/>
      <c r="K317" s="134"/>
      <c r="L317" s="2"/>
      <c r="M317" s="134"/>
      <c r="N317" s="2"/>
      <c r="O317" s="2"/>
      <c r="P317" s="134"/>
      <c r="Q317" s="2"/>
      <c r="R317" s="2"/>
      <c r="S317" s="134"/>
      <c r="T317" s="2"/>
      <c r="U317" s="2"/>
      <c r="V317" s="2"/>
      <c r="W317" s="2"/>
      <c r="X317" s="2"/>
      <c r="Y317" s="2"/>
      <c r="Z317" s="2"/>
      <c r="AA317" s="2"/>
      <c r="AB317" s="2"/>
      <c r="AC317" s="2"/>
      <c r="AD317" s="2"/>
      <c r="AE317" s="2"/>
      <c r="AF317" s="2"/>
      <c r="AG317" s="2"/>
      <c r="AH317" s="2"/>
      <c r="AI317" s="2"/>
      <c r="AJ317" s="2"/>
      <c r="AK317" s="2"/>
      <c r="AL317" s="2"/>
      <c r="AM317" s="2"/>
      <c r="AN317" s="2"/>
      <c r="AO317" s="2"/>
      <c r="AP317" s="2"/>
    </row>
    <row r="318" ht="12.75" customHeight="1">
      <c r="A318" s="2"/>
      <c r="B318" s="139"/>
      <c r="C318" s="2"/>
      <c r="D318" s="2"/>
      <c r="E318" s="2"/>
      <c r="F318" s="134"/>
      <c r="G318" s="2"/>
      <c r="H318" s="2"/>
      <c r="I318" s="134"/>
      <c r="J318" s="2"/>
      <c r="K318" s="134"/>
      <c r="L318" s="2"/>
      <c r="M318" s="134"/>
      <c r="N318" s="2"/>
      <c r="O318" s="2"/>
      <c r="P318" s="134"/>
      <c r="Q318" s="2"/>
      <c r="R318" s="2"/>
      <c r="S318" s="134"/>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ht="12.75" customHeight="1">
      <c r="A319" s="2"/>
      <c r="B319" s="139"/>
      <c r="C319" s="2"/>
      <c r="D319" s="2"/>
      <c r="E319" s="2"/>
      <c r="F319" s="134"/>
      <c r="G319" s="2"/>
      <c r="H319" s="2"/>
      <c r="I319" s="134"/>
      <c r="J319" s="2"/>
      <c r="K319" s="134"/>
      <c r="L319" s="2"/>
      <c r="M319" s="134"/>
      <c r="N319" s="2"/>
      <c r="O319" s="2"/>
      <c r="P319" s="134"/>
      <c r="Q319" s="2"/>
      <c r="R319" s="2"/>
      <c r="S319" s="134"/>
      <c r="T319" s="2"/>
      <c r="U319" s="2"/>
      <c r="V319" s="2"/>
      <c r="W319" s="2"/>
      <c r="X319" s="2"/>
      <c r="Y319" s="2"/>
      <c r="Z319" s="2"/>
      <c r="AA319" s="2"/>
      <c r="AB319" s="2"/>
      <c r="AC319" s="2"/>
      <c r="AD319" s="2"/>
      <c r="AE319" s="2"/>
      <c r="AF319" s="2"/>
      <c r="AG319" s="2"/>
      <c r="AH319" s="2"/>
      <c r="AI319" s="2"/>
      <c r="AJ319" s="2"/>
      <c r="AK319" s="2"/>
      <c r="AL319" s="2"/>
      <c r="AM319" s="2"/>
      <c r="AN319" s="2"/>
      <c r="AO319" s="2"/>
      <c r="AP319" s="2"/>
    </row>
    <row r="320" ht="12.75" customHeight="1">
      <c r="A320" s="2"/>
      <c r="B320" s="139"/>
      <c r="C320" s="2"/>
      <c r="D320" s="2"/>
      <c r="E320" s="2"/>
      <c r="F320" s="134"/>
      <c r="G320" s="2"/>
      <c r="H320" s="2"/>
      <c r="I320" s="134"/>
      <c r="J320" s="2"/>
      <c r="K320" s="134"/>
      <c r="L320" s="2"/>
      <c r="M320" s="134"/>
      <c r="N320" s="2"/>
      <c r="O320" s="2"/>
      <c r="P320" s="134"/>
      <c r="Q320" s="2"/>
      <c r="R320" s="2"/>
      <c r="S320" s="134"/>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ht="12.75" customHeight="1">
      <c r="A321" s="2"/>
      <c r="B321" s="139"/>
      <c r="C321" s="2"/>
      <c r="D321" s="2"/>
      <c r="E321" s="2"/>
      <c r="F321" s="134"/>
      <c r="G321" s="2"/>
      <c r="H321" s="2"/>
      <c r="I321" s="134"/>
      <c r="J321" s="2"/>
      <c r="K321" s="134"/>
      <c r="L321" s="2"/>
      <c r="M321" s="134"/>
      <c r="N321" s="2"/>
      <c r="O321" s="2"/>
      <c r="P321" s="134"/>
      <c r="Q321" s="2"/>
      <c r="R321" s="2"/>
      <c r="S321" s="134"/>
      <c r="T321" s="2"/>
      <c r="U321" s="2"/>
      <c r="V321" s="2"/>
      <c r="W321" s="2"/>
      <c r="X321" s="2"/>
      <c r="Y321" s="2"/>
      <c r="Z321" s="2"/>
      <c r="AA321" s="2"/>
      <c r="AB321" s="2"/>
      <c r="AC321" s="2"/>
      <c r="AD321" s="2"/>
      <c r="AE321" s="2"/>
      <c r="AF321" s="2"/>
      <c r="AG321" s="2"/>
      <c r="AH321" s="2"/>
      <c r="AI321" s="2"/>
      <c r="AJ321" s="2"/>
      <c r="AK321" s="2"/>
      <c r="AL321" s="2"/>
      <c r="AM321" s="2"/>
      <c r="AN321" s="2"/>
      <c r="AO321" s="2"/>
      <c r="AP321" s="2"/>
    </row>
    <row r="322" ht="12.75" customHeight="1">
      <c r="A322" s="2"/>
      <c r="B322" s="139"/>
      <c r="C322" s="2"/>
      <c r="D322" s="2"/>
      <c r="E322" s="2"/>
      <c r="F322" s="134"/>
      <c r="G322" s="2"/>
      <c r="H322" s="2"/>
      <c r="I322" s="134"/>
      <c r="J322" s="2"/>
      <c r="K322" s="134"/>
      <c r="L322" s="2"/>
      <c r="M322" s="134"/>
      <c r="N322" s="2"/>
      <c r="O322" s="2"/>
      <c r="P322" s="134"/>
      <c r="Q322" s="2"/>
      <c r="R322" s="2"/>
      <c r="S322" s="134"/>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ht="12.75" customHeight="1">
      <c r="A323" s="2"/>
      <c r="B323" s="139"/>
      <c r="C323" s="2"/>
      <c r="D323" s="2"/>
      <c r="E323" s="2"/>
      <c r="F323" s="134"/>
      <c r="G323" s="2"/>
      <c r="H323" s="2"/>
      <c r="I323" s="134"/>
      <c r="J323" s="2"/>
      <c r="K323" s="134"/>
      <c r="L323" s="2"/>
      <c r="M323" s="134"/>
      <c r="N323" s="2"/>
      <c r="O323" s="2"/>
      <c r="P323" s="134"/>
      <c r="Q323" s="2"/>
      <c r="R323" s="2"/>
      <c r="S323" s="134"/>
      <c r="T323" s="2"/>
      <c r="U323" s="2"/>
      <c r="V323" s="2"/>
      <c r="W323" s="2"/>
      <c r="X323" s="2"/>
      <c r="Y323" s="2"/>
      <c r="Z323" s="2"/>
      <c r="AA323" s="2"/>
      <c r="AB323" s="2"/>
      <c r="AC323" s="2"/>
      <c r="AD323" s="2"/>
      <c r="AE323" s="2"/>
      <c r="AF323" s="2"/>
      <c r="AG323" s="2"/>
      <c r="AH323" s="2"/>
      <c r="AI323" s="2"/>
      <c r="AJ323" s="2"/>
      <c r="AK323" s="2"/>
      <c r="AL323" s="2"/>
      <c r="AM323" s="2"/>
      <c r="AN323" s="2"/>
      <c r="AO323" s="2"/>
      <c r="AP323" s="2"/>
    </row>
    <row r="324" ht="12.75" customHeight="1">
      <c r="A324" s="2"/>
      <c r="B324" s="139"/>
      <c r="C324" s="2"/>
      <c r="D324" s="2"/>
      <c r="E324" s="2"/>
      <c r="F324" s="134"/>
      <c r="G324" s="2"/>
      <c r="H324" s="2"/>
      <c r="I324" s="134"/>
      <c r="J324" s="2"/>
      <c r="K324" s="134"/>
      <c r="L324" s="2"/>
      <c r="M324" s="134"/>
      <c r="N324" s="2"/>
      <c r="O324" s="2"/>
      <c r="P324" s="134"/>
      <c r="Q324" s="2"/>
      <c r="R324" s="2"/>
      <c r="S324" s="134"/>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ht="12.75" customHeight="1">
      <c r="A325" s="2"/>
      <c r="B325" s="139"/>
      <c r="C325" s="2"/>
      <c r="D325" s="2"/>
      <c r="E325" s="2"/>
      <c r="F325" s="134"/>
      <c r="G325" s="2"/>
      <c r="H325" s="2"/>
      <c r="I325" s="134"/>
      <c r="J325" s="2"/>
      <c r="K325" s="134"/>
      <c r="L325" s="2"/>
      <c r="M325" s="134"/>
      <c r="N325" s="2"/>
      <c r="O325" s="2"/>
      <c r="P325" s="134"/>
      <c r="Q325" s="2"/>
      <c r="R325" s="2"/>
      <c r="S325" s="134"/>
      <c r="T325" s="2"/>
      <c r="U325" s="2"/>
      <c r="V325" s="2"/>
      <c r="W325" s="2"/>
      <c r="X325" s="2"/>
      <c r="Y325" s="2"/>
      <c r="Z325" s="2"/>
      <c r="AA325" s="2"/>
      <c r="AB325" s="2"/>
      <c r="AC325" s="2"/>
      <c r="AD325" s="2"/>
      <c r="AE325" s="2"/>
      <c r="AF325" s="2"/>
      <c r="AG325" s="2"/>
      <c r="AH325" s="2"/>
      <c r="AI325" s="2"/>
      <c r="AJ325" s="2"/>
      <c r="AK325" s="2"/>
      <c r="AL325" s="2"/>
      <c r="AM325" s="2"/>
      <c r="AN325" s="2"/>
      <c r="AO325" s="2"/>
      <c r="AP325" s="2"/>
    </row>
    <row r="326" ht="12.75" customHeight="1">
      <c r="A326" s="2"/>
      <c r="B326" s="139"/>
      <c r="C326" s="2"/>
      <c r="D326" s="2"/>
      <c r="E326" s="2"/>
      <c r="F326" s="134"/>
      <c r="G326" s="2"/>
      <c r="H326" s="2"/>
      <c r="I326" s="134"/>
      <c r="J326" s="2"/>
      <c r="K326" s="134"/>
      <c r="L326" s="2"/>
      <c r="M326" s="134"/>
      <c r="N326" s="2"/>
      <c r="O326" s="2"/>
      <c r="P326" s="134"/>
      <c r="Q326" s="2"/>
      <c r="R326" s="2"/>
      <c r="S326" s="134"/>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ht="12.75" customHeight="1">
      <c r="A327" s="2"/>
      <c r="B327" s="139"/>
      <c r="C327" s="2"/>
      <c r="D327" s="2"/>
      <c r="E327" s="2"/>
      <c r="F327" s="134"/>
      <c r="G327" s="2"/>
      <c r="H327" s="2"/>
      <c r="I327" s="134"/>
      <c r="J327" s="2"/>
      <c r="K327" s="134"/>
      <c r="L327" s="2"/>
      <c r="M327" s="134"/>
      <c r="N327" s="2"/>
      <c r="O327" s="2"/>
      <c r="P327" s="134"/>
      <c r="Q327" s="2"/>
      <c r="R327" s="2"/>
      <c r="S327" s="134"/>
      <c r="T327" s="2"/>
      <c r="U327" s="2"/>
      <c r="V327" s="2"/>
      <c r="W327" s="2"/>
      <c r="X327" s="2"/>
      <c r="Y327" s="2"/>
      <c r="Z327" s="2"/>
      <c r="AA327" s="2"/>
      <c r="AB327" s="2"/>
      <c r="AC327" s="2"/>
      <c r="AD327" s="2"/>
      <c r="AE327" s="2"/>
      <c r="AF327" s="2"/>
      <c r="AG327" s="2"/>
      <c r="AH327" s="2"/>
      <c r="AI327" s="2"/>
      <c r="AJ327" s="2"/>
      <c r="AK327" s="2"/>
      <c r="AL327" s="2"/>
      <c r="AM327" s="2"/>
      <c r="AN327" s="2"/>
      <c r="AO327" s="2"/>
      <c r="AP327" s="2"/>
    </row>
    <row r="328" ht="12.75" customHeight="1">
      <c r="A328" s="2"/>
      <c r="B328" s="139"/>
      <c r="C328" s="2"/>
      <c r="D328" s="2"/>
      <c r="E328" s="2"/>
      <c r="F328" s="134"/>
      <c r="G328" s="2"/>
      <c r="H328" s="2"/>
      <c r="I328" s="134"/>
      <c r="J328" s="2"/>
      <c r="K328" s="134"/>
      <c r="L328" s="2"/>
      <c r="M328" s="134"/>
      <c r="N328" s="2"/>
      <c r="O328" s="2"/>
      <c r="P328" s="134"/>
      <c r="Q328" s="2"/>
      <c r="R328" s="2"/>
      <c r="S328" s="134"/>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ht="12.75" customHeight="1">
      <c r="A329" s="2"/>
      <c r="B329" s="139"/>
      <c r="C329" s="2"/>
      <c r="D329" s="2"/>
      <c r="E329" s="2"/>
      <c r="F329" s="134"/>
      <c r="G329" s="2"/>
      <c r="H329" s="2"/>
      <c r="I329" s="134"/>
      <c r="J329" s="2"/>
      <c r="K329" s="134"/>
      <c r="L329" s="2"/>
      <c r="M329" s="134"/>
      <c r="N329" s="2"/>
      <c r="O329" s="2"/>
      <c r="P329" s="134"/>
      <c r="Q329" s="2"/>
      <c r="R329" s="2"/>
      <c r="S329" s="134"/>
      <c r="T329" s="2"/>
      <c r="U329" s="2"/>
      <c r="V329" s="2"/>
      <c r="W329" s="2"/>
      <c r="X329" s="2"/>
      <c r="Y329" s="2"/>
      <c r="Z329" s="2"/>
      <c r="AA329" s="2"/>
      <c r="AB329" s="2"/>
      <c r="AC329" s="2"/>
      <c r="AD329" s="2"/>
      <c r="AE329" s="2"/>
      <c r="AF329" s="2"/>
      <c r="AG329" s="2"/>
      <c r="AH329" s="2"/>
      <c r="AI329" s="2"/>
      <c r="AJ329" s="2"/>
      <c r="AK329" s="2"/>
      <c r="AL329" s="2"/>
      <c r="AM329" s="2"/>
      <c r="AN329" s="2"/>
      <c r="AO329" s="2"/>
      <c r="AP329" s="2"/>
    </row>
    <row r="330" ht="12.75" customHeight="1">
      <c r="A330" s="2"/>
      <c r="B330" s="139"/>
      <c r="C330" s="2"/>
      <c r="D330" s="2"/>
      <c r="E330" s="2"/>
      <c r="F330" s="134"/>
      <c r="G330" s="2"/>
      <c r="H330" s="2"/>
      <c r="I330" s="134"/>
      <c r="J330" s="2"/>
      <c r="K330" s="134"/>
      <c r="L330" s="2"/>
      <c r="M330" s="134"/>
      <c r="N330" s="2"/>
      <c r="O330" s="2"/>
      <c r="P330" s="134"/>
      <c r="Q330" s="2"/>
      <c r="R330" s="2"/>
      <c r="S330" s="134"/>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ht="12.75" customHeight="1">
      <c r="A331" s="2"/>
      <c r="B331" s="139"/>
      <c r="C331" s="2"/>
      <c r="D331" s="2"/>
      <c r="E331" s="2"/>
      <c r="F331" s="134"/>
      <c r="G331" s="2"/>
      <c r="H331" s="2"/>
      <c r="I331" s="134"/>
      <c r="J331" s="2"/>
      <c r="K331" s="134"/>
      <c r="L331" s="2"/>
      <c r="M331" s="134"/>
      <c r="N331" s="2"/>
      <c r="O331" s="2"/>
      <c r="P331" s="134"/>
      <c r="Q331" s="2"/>
      <c r="R331" s="2"/>
      <c r="S331" s="134"/>
      <c r="T331" s="2"/>
      <c r="U331" s="2"/>
      <c r="V331" s="2"/>
      <c r="W331" s="2"/>
      <c r="X331" s="2"/>
      <c r="Y331" s="2"/>
      <c r="Z331" s="2"/>
      <c r="AA331" s="2"/>
      <c r="AB331" s="2"/>
      <c r="AC331" s="2"/>
      <c r="AD331" s="2"/>
      <c r="AE331" s="2"/>
      <c r="AF331" s="2"/>
      <c r="AG331" s="2"/>
      <c r="AH331" s="2"/>
      <c r="AI331" s="2"/>
      <c r="AJ331" s="2"/>
      <c r="AK331" s="2"/>
      <c r="AL331" s="2"/>
      <c r="AM331" s="2"/>
      <c r="AN331" s="2"/>
      <c r="AO331" s="2"/>
      <c r="AP331" s="2"/>
    </row>
    <row r="332" ht="12.75" customHeight="1">
      <c r="A332" s="2"/>
      <c r="B332" s="139"/>
      <c r="C332" s="2"/>
      <c r="D332" s="2"/>
      <c r="E332" s="2"/>
      <c r="F332" s="134"/>
      <c r="G332" s="2"/>
      <c r="H332" s="2"/>
      <c r="I332" s="134"/>
      <c r="J332" s="2"/>
      <c r="K332" s="134"/>
      <c r="L332" s="2"/>
      <c r="M332" s="134"/>
      <c r="N332" s="2"/>
      <c r="O332" s="2"/>
      <c r="P332" s="134"/>
      <c r="Q332" s="2"/>
      <c r="R332" s="2"/>
      <c r="S332" s="134"/>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ht="12.75" customHeight="1">
      <c r="A333" s="2"/>
      <c r="B333" s="139"/>
      <c r="C333" s="2"/>
      <c r="D333" s="2"/>
      <c r="E333" s="2"/>
      <c r="F333" s="134"/>
      <c r="G333" s="2"/>
      <c r="H333" s="2"/>
      <c r="I333" s="134"/>
      <c r="J333" s="2"/>
      <c r="K333" s="134"/>
      <c r="L333" s="2"/>
      <c r="M333" s="134"/>
      <c r="N333" s="2"/>
      <c r="O333" s="2"/>
      <c r="P333" s="134"/>
      <c r="Q333" s="2"/>
      <c r="R333" s="2"/>
      <c r="S333" s="134"/>
      <c r="T333" s="2"/>
      <c r="U333" s="2"/>
      <c r="V333" s="2"/>
      <c r="W333" s="2"/>
      <c r="X333" s="2"/>
      <c r="Y333" s="2"/>
      <c r="Z333" s="2"/>
      <c r="AA333" s="2"/>
      <c r="AB333" s="2"/>
      <c r="AC333" s="2"/>
      <c r="AD333" s="2"/>
      <c r="AE333" s="2"/>
      <c r="AF333" s="2"/>
      <c r="AG333" s="2"/>
      <c r="AH333" s="2"/>
      <c r="AI333" s="2"/>
      <c r="AJ333" s="2"/>
      <c r="AK333" s="2"/>
      <c r="AL333" s="2"/>
      <c r="AM333" s="2"/>
      <c r="AN333" s="2"/>
      <c r="AO333" s="2"/>
      <c r="AP333" s="2"/>
    </row>
    <row r="334" ht="12.75" customHeight="1">
      <c r="A334" s="2"/>
      <c r="B334" s="139"/>
      <c r="C334" s="2"/>
      <c r="D334" s="2"/>
      <c r="E334" s="2"/>
      <c r="F334" s="134"/>
      <c r="G334" s="2"/>
      <c r="H334" s="2"/>
      <c r="I334" s="134"/>
      <c r="J334" s="2"/>
      <c r="K334" s="134"/>
      <c r="L334" s="2"/>
      <c r="M334" s="134"/>
      <c r="N334" s="2"/>
      <c r="O334" s="2"/>
      <c r="P334" s="134"/>
      <c r="Q334" s="2"/>
      <c r="R334" s="2"/>
      <c r="S334" s="134"/>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ht="12.75" customHeight="1">
      <c r="A335" s="2"/>
      <c r="B335" s="139"/>
      <c r="C335" s="2"/>
      <c r="D335" s="2"/>
      <c r="E335" s="2"/>
      <c r="F335" s="134"/>
      <c r="G335" s="2"/>
      <c r="H335" s="2"/>
      <c r="I335" s="134"/>
      <c r="J335" s="2"/>
      <c r="K335" s="134"/>
      <c r="L335" s="2"/>
      <c r="M335" s="134"/>
      <c r="N335" s="2"/>
      <c r="O335" s="2"/>
      <c r="P335" s="134"/>
      <c r="Q335" s="2"/>
      <c r="R335" s="2"/>
      <c r="S335" s="134"/>
      <c r="T335" s="2"/>
      <c r="U335" s="2"/>
      <c r="V335" s="2"/>
      <c r="W335" s="2"/>
      <c r="X335" s="2"/>
      <c r="Y335" s="2"/>
      <c r="Z335" s="2"/>
      <c r="AA335" s="2"/>
      <c r="AB335" s="2"/>
      <c r="AC335" s="2"/>
      <c r="AD335" s="2"/>
      <c r="AE335" s="2"/>
      <c r="AF335" s="2"/>
      <c r="AG335" s="2"/>
      <c r="AH335" s="2"/>
      <c r="AI335" s="2"/>
      <c r="AJ335" s="2"/>
      <c r="AK335" s="2"/>
      <c r="AL335" s="2"/>
      <c r="AM335" s="2"/>
      <c r="AN335" s="2"/>
      <c r="AO335" s="2"/>
      <c r="AP335" s="2"/>
    </row>
    <row r="336" ht="12.75" customHeight="1">
      <c r="A336" s="2"/>
      <c r="B336" s="139"/>
      <c r="C336" s="2"/>
      <c r="D336" s="2"/>
      <c r="E336" s="2"/>
      <c r="F336" s="134"/>
      <c r="G336" s="2"/>
      <c r="H336" s="2"/>
      <c r="I336" s="134"/>
      <c r="J336" s="2"/>
      <c r="K336" s="134"/>
      <c r="L336" s="2"/>
      <c r="M336" s="134"/>
      <c r="N336" s="2"/>
      <c r="O336" s="2"/>
      <c r="P336" s="134"/>
      <c r="Q336" s="2"/>
      <c r="R336" s="2"/>
      <c r="S336" s="134"/>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ht="12.75" customHeight="1">
      <c r="A337" s="2"/>
      <c r="B337" s="139"/>
      <c r="C337" s="2"/>
      <c r="D337" s="2"/>
      <c r="E337" s="2"/>
      <c r="F337" s="134"/>
      <c r="G337" s="2"/>
      <c r="H337" s="2"/>
      <c r="I337" s="134"/>
      <c r="J337" s="2"/>
      <c r="K337" s="134"/>
      <c r="L337" s="2"/>
      <c r="M337" s="134"/>
      <c r="N337" s="2"/>
      <c r="O337" s="2"/>
      <c r="P337" s="134"/>
      <c r="Q337" s="2"/>
      <c r="R337" s="2"/>
      <c r="S337" s="134"/>
      <c r="T337" s="2"/>
      <c r="U337" s="2"/>
      <c r="V337" s="2"/>
      <c r="W337" s="2"/>
      <c r="X337" s="2"/>
      <c r="Y337" s="2"/>
      <c r="Z337" s="2"/>
      <c r="AA337" s="2"/>
      <c r="AB337" s="2"/>
      <c r="AC337" s="2"/>
      <c r="AD337" s="2"/>
      <c r="AE337" s="2"/>
      <c r="AF337" s="2"/>
      <c r="AG337" s="2"/>
      <c r="AH337" s="2"/>
      <c r="AI337" s="2"/>
      <c r="AJ337" s="2"/>
      <c r="AK337" s="2"/>
      <c r="AL337" s="2"/>
      <c r="AM337" s="2"/>
      <c r="AN337" s="2"/>
      <c r="AO337" s="2"/>
      <c r="AP337" s="2"/>
    </row>
    <row r="338" ht="12.75" customHeight="1">
      <c r="A338" s="2"/>
      <c r="B338" s="139"/>
      <c r="C338" s="2"/>
      <c r="D338" s="2"/>
      <c r="E338" s="2"/>
      <c r="F338" s="134"/>
      <c r="G338" s="2"/>
      <c r="H338" s="2"/>
      <c r="I338" s="134"/>
      <c r="J338" s="2"/>
      <c r="K338" s="134"/>
      <c r="L338" s="2"/>
      <c r="M338" s="134"/>
      <c r="N338" s="2"/>
      <c r="O338" s="2"/>
      <c r="P338" s="134"/>
      <c r="Q338" s="2"/>
      <c r="R338" s="2"/>
      <c r="S338" s="134"/>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ht="12.75" customHeight="1">
      <c r="A339" s="2"/>
      <c r="B339" s="139"/>
      <c r="C339" s="2"/>
      <c r="D339" s="2"/>
      <c r="E339" s="2"/>
      <c r="F339" s="134"/>
      <c r="G339" s="2"/>
      <c r="H339" s="2"/>
      <c r="I339" s="134"/>
      <c r="J339" s="2"/>
      <c r="K339" s="134"/>
      <c r="L339" s="2"/>
      <c r="M339" s="134"/>
      <c r="N339" s="2"/>
      <c r="O339" s="2"/>
      <c r="P339" s="134"/>
      <c r="Q339" s="2"/>
      <c r="R339" s="2"/>
      <c r="S339" s="134"/>
      <c r="T339" s="2"/>
      <c r="U339" s="2"/>
      <c r="V339" s="2"/>
      <c r="W339" s="2"/>
      <c r="X339" s="2"/>
      <c r="Y339" s="2"/>
      <c r="Z339" s="2"/>
      <c r="AA339" s="2"/>
      <c r="AB339" s="2"/>
      <c r="AC339" s="2"/>
      <c r="AD339" s="2"/>
      <c r="AE339" s="2"/>
      <c r="AF339" s="2"/>
      <c r="AG339" s="2"/>
      <c r="AH339" s="2"/>
      <c r="AI339" s="2"/>
      <c r="AJ339" s="2"/>
      <c r="AK339" s="2"/>
      <c r="AL339" s="2"/>
      <c r="AM339" s="2"/>
      <c r="AN339" s="2"/>
      <c r="AO339" s="2"/>
      <c r="AP339" s="2"/>
    </row>
    <row r="340" ht="12.75" customHeight="1">
      <c r="A340" s="2"/>
      <c r="B340" s="139"/>
      <c r="C340" s="2"/>
      <c r="D340" s="2"/>
      <c r="E340" s="2"/>
      <c r="F340" s="134"/>
      <c r="G340" s="2"/>
      <c r="H340" s="2"/>
      <c r="I340" s="134"/>
      <c r="J340" s="2"/>
      <c r="K340" s="134"/>
      <c r="L340" s="2"/>
      <c r="M340" s="134"/>
      <c r="N340" s="2"/>
      <c r="O340" s="2"/>
      <c r="P340" s="134"/>
      <c r="Q340" s="2"/>
      <c r="R340" s="2"/>
      <c r="S340" s="134"/>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ht="12.75" customHeight="1">
      <c r="A341" s="2"/>
      <c r="B341" s="139"/>
      <c r="C341" s="2"/>
      <c r="D341" s="2"/>
      <c r="E341" s="2"/>
      <c r="F341" s="134"/>
      <c r="G341" s="2"/>
      <c r="H341" s="2"/>
      <c r="I341" s="134"/>
      <c r="J341" s="2"/>
      <c r="K341" s="134"/>
      <c r="L341" s="2"/>
      <c r="M341" s="134"/>
      <c r="N341" s="2"/>
      <c r="O341" s="2"/>
      <c r="P341" s="134"/>
      <c r="Q341" s="2"/>
      <c r="R341" s="2"/>
      <c r="S341" s="134"/>
      <c r="T341" s="2"/>
      <c r="U341" s="2"/>
      <c r="V341" s="2"/>
      <c r="W341" s="2"/>
      <c r="X341" s="2"/>
      <c r="Y341" s="2"/>
      <c r="Z341" s="2"/>
      <c r="AA341" s="2"/>
      <c r="AB341" s="2"/>
      <c r="AC341" s="2"/>
      <c r="AD341" s="2"/>
      <c r="AE341" s="2"/>
      <c r="AF341" s="2"/>
      <c r="AG341" s="2"/>
      <c r="AH341" s="2"/>
      <c r="AI341" s="2"/>
      <c r="AJ341" s="2"/>
      <c r="AK341" s="2"/>
      <c r="AL341" s="2"/>
      <c r="AM341" s="2"/>
      <c r="AN341" s="2"/>
      <c r="AO341" s="2"/>
      <c r="AP341" s="2"/>
    </row>
    <row r="342" ht="12.75" customHeight="1">
      <c r="A342" s="2"/>
      <c r="B342" s="139"/>
      <c r="C342" s="2"/>
      <c r="D342" s="2"/>
      <c r="E342" s="2"/>
      <c r="F342" s="134"/>
      <c r="G342" s="2"/>
      <c r="H342" s="2"/>
      <c r="I342" s="134"/>
      <c r="J342" s="2"/>
      <c r="K342" s="134"/>
      <c r="L342" s="2"/>
      <c r="M342" s="134"/>
      <c r="N342" s="2"/>
      <c r="O342" s="2"/>
      <c r="P342" s="134"/>
      <c r="Q342" s="2"/>
      <c r="R342" s="2"/>
      <c r="S342" s="134"/>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ht="12.75" customHeight="1">
      <c r="A343" s="2"/>
      <c r="B343" s="139"/>
      <c r="C343" s="2"/>
      <c r="D343" s="2"/>
      <c r="E343" s="2"/>
      <c r="F343" s="134"/>
      <c r="G343" s="2"/>
      <c r="H343" s="2"/>
      <c r="I343" s="134"/>
      <c r="J343" s="2"/>
      <c r="K343" s="134"/>
      <c r="L343" s="2"/>
      <c r="M343" s="134"/>
      <c r="N343" s="2"/>
      <c r="O343" s="2"/>
      <c r="P343" s="134"/>
      <c r="Q343" s="2"/>
      <c r="R343" s="2"/>
      <c r="S343" s="134"/>
      <c r="T343" s="2"/>
      <c r="U343" s="2"/>
      <c r="V343" s="2"/>
      <c r="W343" s="2"/>
      <c r="X343" s="2"/>
      <c r="Y343" s="2"/>
      <c r="Z343" s="2"/>
      <c r="AA343" s="2"/>
      <c r="AB343" s="2"/>
      <c r="AC343" s="2"/>
      <c r="AD343" s="2"/>
      <c r="AE343" s="2"/>
      <c r="AF343" s="2"/>
      <c r="AG343" s="2"/>
      <c r="AH343" s="2"/>
      <c r="AI343" s="2"/>
      <c r="AJ343" s="2"/>
      <c r="AK343" s="2"/>
      <c r="AL343" s="2"/>
      <c r="AM343" s="2"/>
      <c r="AN343" s="2"/>
      <c r="AO343" s="2"/>
      <c r="AP343" s="2"/>
    </row>
    <row r="344" ht="12.75" customHeight="1">
      <c r="A344" s="2"/>
      <c r="B344" s="139"/>
      <c r="C344" s="2"/>
      <c r="D344" s="2"/>
      <c r="E344" s="2"/>
      <c r="F344" s="134"/>
      <c r="G344" s="2"/>
      <c r="H344" s="2"/>
      <c r="I344" s="134"/>
      <c r="J344" s="2"/>
      <c r="K344" s="134"/>
      <c r="L344" s="2"/>
      <c r="M344" s="134"/>
      <c r="N344" s="2"/>
      <c r="O344" s="2"/>
      <c r="P344" s="134"/>
      <c r="Q344" s="2"/>
      <c r="R344" s="2"/>
      <c r="S344" s="134"/>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ht="12.75" customHeight="1">
      <c r="A345" s="2"/>
      <c r="B345" s="139"/>
      <c r="C345" s="2"/>
      <c r="D345" s="2"/>
      <c r="E345" s="2"/>
      <c r="F345" s="134"/>
      <c r="G345" s="2"/>
      <c r="H345" s="2"/>
      <c r="I345" s="134"/>
      <c r="J345" s="2"/>
      <c r="K345" s="134"/>
      <c r="L345" s="2"/>
      <c r="M345" s="134"/>
      <c r="N345" s="2"/>
      <c r="O345" s="2"/>
      <c r="P345" s="134"/>
      <c r="Q345" s="2"/>
      <c r="R345" s="2"/>
      <c r="S345" s="134"/>
      <c r="T345" s="2"/>
      <c r="U345" s="2"/>
      <c r="V345" s="2"/>
      <c r="W345" s="2"/>
      <c r="X345" s="2"/>
      <c r="Y345" s="2"/>
      <c r="Z345" s="2"/>
      <c r="AA345" s="2"/>
      <c r="AB345" s="2"/>
      <c r="AC345" s="2"/>
      <c r="AD345" s="2"/>
      <c r="AE345" s="2"/>
      <c r="AF345" s="2"/>
      <c r="AG345" s="2"/>
      <c r="AH345" s="2"/>
      <c r="AI345" s="2"/>
      <c r="AJ345" s="2"/>
      <c r="AK345" s="2"/>
      <c r="AL345" s="2"/>
      <c r="AM345" s="2"/>
      <c r="AN345" s="2"/>
      <c r="AO345" s="2"/>
      <c r="AP345" s="2"/>
    </row>
    <row r="346" ht="12.75" customHeight="1">
      <c r="A346" s="2"/>
      <c r="B346" s="139"/>
      <c r="C346" s="2"/>
      <c r="D346" s="2"/>
      <c r="E346" s="2"/>
      <c r="F346" s="134"/>
      <c r="G346" s="2"/>
      <c r="H346" s="2"/>
      <c r="I346" s="134"/>
      <c r="J346" s="2"/>
      <c r="K346" s="134"/>
      <c r="L346" s="2"/>
      <c r="M346" s="134"/>
      <c r="N346" s="2"/>
      <c r="O346" s="2"/>
      <c r="P346" s="134"/>
      <c r="Q346" s="2"/>
      <c r="R346" s="2"/>
      <c r="S346" s="134"/>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ht="12.75" customHeight="1">
      <c r="A347" s="2"/>
      <c r="B347" s="139"/>
      <c r="C347" s="2"/>
      <c r="D347" s="2"/>
      <c r="E347" s="2"/>
      <c r="F347" s="134"/>
      <c r="G347" s="2"/>
      <c r="H347" s="2"/>
      <c r="I347" s="134"/>
      <c r="J347" s="2"/>
      <c r="K347" s="134"/>
      <c r="L347" s="2"/>
      <c r="M347" s="134"/>
      <c r="N347" s="2"/>
      <c r="O347" s="2"/>
      <c r="P347" s="134"/>
      <c r="Q347" s="2"/>
      <c r="R347" s="2"/>
      <c r="S347" s="134"/>
      <c r="T347" s="2"/>
      <c r="U347" s="2"/>
      <c r="V347" s="2"/>
      <c r="W347" s="2"/>
      <c r="X347" s="2"/>
      <c r="Y347" s="2"/>
      <c r="Z347" s="2"/>
      <c r="AA347" s="2"/>
      <c r="AB347" s="2"/>
      <c r="AC347" s="2"/>
      <c r="AD347" s="2"/>
      <c r="AE347" s="2"/>
      <c r="AF347" s="2"/>
      <c r="AG347" s="2"/>
      <c r="AH347" s="2"/>
      <c r="AI347" s="2"/>
      <c r="AJ347" s="2"/>
      <c r="AK347" s="2"/>
      <c r="AL347" s="2"/>
      <c r="AM347" s="2"/>
      <c r="AN347" s="2"/>
      <c r="AO347" s="2"/>
      <c r="AP347" s="2"/>
    </row>
    <row r="348" ht="12.75" customHeight="1">
      <c r="A348" s="2"/>
      <c r="B348" s="139"/>
      <c r="C348" s="2"/>
      <c r="D348" s="2"/>
      <c r="E348" s="2"/>
      <c r="F348" s="134"/>
      <c r="G348" s="2"/>
      <c r="H348" s="2"/>
      <c r="I348" s="134"/>
      <c r="J348" s="2"/>
      <c r="K348" s="134"/>
      <c r="L348" s="2"/>
      <c r="M348" s="134"/>
      <c r="N348" s="2"/>
      <c r="O348" s="2"/>
      <c r="P348" s="134"/>
      <c r="Q348" s="2"/>
      <c r="R348" s="2"/>
      <c r="S348" s="134"/>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ht="12.75" customHeight="1">
      <c r="A349" s="2"/>
      <c r="B349" s="139"/>
      <c r="C349" s="2"/>
      <c r="D349" s="2"/>
      <c r="E349" s="2"/>
      <c r="F349" s="134"/>
      <c r="G349" s="2"/>
      <c r="H349" s="2"/>
      <c r="I349" s="134"/>
      <c r="J349" s="2"/>
      <c r="K349" s="134"/>
      <c r="L349" s="2"/>
      <c r="M349" s="134"/>
      <c r="N349" s="2"/>
      <c r="O349" s="2"/>
      <c r="P349" s="134"/>
      <c r="Q349" s="2"/>
      <c r="R349" s="2"/>
      <c r="S349" s="134"/>
      <c r="T349" s="2"/>
      <c r="U349" s="2"/>
      <c r="V349" s="2"/>
      <c r="W349" s="2"/>
      <c r="X349" s="2"/>
      <c r="Y349" s="2"/>
      <c r="Z349" s="2"/>
      <c r="AA349" s="2"/>
      <c r="AB349" s="2"/>
      <c r="AC349" s="2"/>
      <c r="AD349" s="2"/>
      <c r="AE349" s="2"/>
      <c r="AF349" s="2"/>
      <c r="AG349" s="2"/>
      <c r="AH349" s="2"/>
      <c r="AI349" s="2"/>
      <c r="AJ349" s="2"/>
      <c r="AK349" s="2"/>
      <c r="AL349" s="2"/>
      <c r="AM349" s="2"/>
      <c r="AN349" s="2"/>
      <c r="AO349" s="2"/>
      <c r="AP349" s="2"/>
    </row>
    <row r="350" ht="12.75" customHeight="1">
      <c r="A350" s="2"/>
      <c r="B350" s="139"/>
      <c r="C350" s="2"/>
      <c r="D350" s="2"/>
      <c r="E350" s="2"/>
      <c r="F350" s="134"/>
      <c r="G350" s="2"/>
      <c r="H350" s="2"/>
      <c r="I350" s="134"/>
      <c r="J350" s="2"/>
      <c r="K350" s="134"/>
      <c r="L350" s="2"/>
      <c r="M350" s="134"/>
      <c r="N350" s="2"/>
      <c r="O350" s="2"/>
      <c r="P350" s="134"/>
      <c r="Q350" s="2"/>
      <c r="R350" s="2"/>
      <c r="S350" s="134"/>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ht="12.75" customHeight="1">
      <c r="A351" s="2"/>
      <c r="B351" s="139"/>
      <c r="C351" s="2"/>
      <c r="D351" s="2"/>
      <c r="E351" s="2"/>
      <c r="F351" s="134"/>
      <c r="G351" s="2"/>
      <c r="H351" s="2"/>
      <c r="I351" s="134"/>
      <c r="J351" s="2"/>
      <c r="K351" s="134"/>
      <c r="L351" s="2"/>
      <c r="M351" s="134"/>
      <c r="N351" s="2"/>
      <c r="O351" s="2"/>
      <c r="P351" s="134"/>
      <c r="Q351" s="2"/>
      <c r="R351" s="2"/>
      <c r="S351" s="134"/>
      <c r="T351" s="2"/>
      <c r="U351" s="2"/>
      <c r="V351" s="2"/>
      <c r="W351" s="2"/>
      <c r="X351" s="2"/>
      <c r="Y351" s="2"/>
      <c r="Z351" s="2"/>
      <c r="AA351" s="2"/>
      <c r="AB351" s="2"/>
      <c r="AC351" s="2"/>
      <c r="AD351" s="2"/>
      <c r="AE351" s="2"/>
      <c r="AF351" s="2"/>
      <c r="AG351" s="2"/>
      <c r="AH351" s="2"/>
      <c r="AI351" s="2"/>
      <c r="AJ351" s="2"/>
      <c r="AK351" s="2"/>
      <c r="AL351" s="2"/>
      <c r="AM351" s="2"/>
      <c r="AN351" s="2"/>
      <c r="AO351" s="2"/>
      <c r="AP351" s="2"/>
    </row>
    <row r="352" ht="12.75" customHeight="1">
      <c r="A352" s="2"/>
      <c r="B352" s="139"/>
      <c r="C352" s="2"/>
      <c r="D352" s="2"/>
      <c r="E352" s="2"/>
      <c r="F352" s="134"/>
      <c r="G352" s="2"/>
      <c r="H352" s="2"/>
      <c r="I352" s="134"/>
      <c r="J352" s="2"/>
      <c r="K352" s="134"/>
      <c r="L352" s="2"/>
      <c r="M352" s="134"/>
      <c r="N352" s="2"/>
      <c r="O352" s="2"/>
      <c r="P352" s="134"/>
      <c r="Q352" s="2"/>
      <c r="R352" s="2"/>
      <c r="S352" s="134"/>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ht="12.75" customHeight="1">
      <c r="A353" s="2"/>
      <c r="B353" s="139"/>
      <c r="C353" s="2"/>
      <c r="D353" s="2"/>
      <c r="E353" s="2"/>
      <c r="F353" s="134"/>
      <c r="G353" s="2"/>
      <c r="H353" s="2"/>
      <c r="I353" s="134"/>
      <c r="J353" s="2"/>
      <c r="K353" s="134"/>
      <c r="L353" s="2"/>
      <c r="M353" s="134"/>
      <c r="N353" s="2"/>
      <c r="O353" s="2"/>
      <c r="P353" s="134"/>
      <c r="Q353" s="2"/>
      <c r="R353" s="2"/>
      <c r="S353" s="134"/>
      <c r="T353" s="2"/>
      <c r="U353" s="2"/>
      <c r="V353" s="2"/>
      <c r="W353" s="2"/>
      <c r="X353" s="2"/>
      <c r="Y353" s="2"/>
      <c r="Z353" s="2"/>
      <c r="AA353" s="2"/>
      <c r="AB353" s="2"/>
      <c r="AC353" s="2"/>
      <c r="AD353" s="2"/>
      <c r="AE353" s="2"/>
      <c r="AF353" s="2"/>
      <c r="AG353" s="2"/>
      <c r="AH353" s="2"/>
      <c r="AI353" s="2"/>
      <c r="AJ353" s="2"/>
      <c r="AK353" s="2"/>
      <c r="AL353" s="2"/>
      <c r="AM353" s="2"/>
      <c r="AN353" s="2"/>
      <c r="AO353" s="2"/>
      <c r="AP353" s="2"/>
    </row>
    <row r="354" ht="12.75" customHeight="1">
      <c r="A354" s="2"/>
      <c r="B354" s="139"/>
      <c r="C354" s="2"/>
      <c r="D354" s="2"/>
      <c r="E354" s="2"/>
      <c r="F354" s="134"/>
      <c r="G354" s="2"/>
      <c r="H354" s="2"/>
      <c r="I354" s="134"/>
      <c r="J354" s="2"/>
      <c r="K354" s="134"/>
      <c r="L354" s="2"/>
      <c r="M354" s="134"/>
      <c r="N354" s="2"/>
      <c r="O354" s="2"/>
      <c r="P354" s="134"/>
      <c r="Q354" s="2"/>
      <c r="R354" s="2"/>
      <c r="S354" s="134"/>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ht="12.75" customHeight="1">
      <c r="A355" s="2"/>
      <c r="B355" s="139"/>
      <c r="C355" s="2"/>
      <c r="D355" s="2"/>
      <c r="E355" s="2"/>
      <c r="F355" s="134"/>
      <c r="G355" s="2"/>
      <c r="H355" s="2"/>
      <c r="I355" s="134"/>
      <c r="J355" s="2"/>
      <c r="K355" s="134"/>
      <c r="L355" s="2"/>
      <c r="M355" s="134"/>
      <c r="N355" s="2"/>
      <c r="O355" s="2"/>
      <c r="P355" s="134"/>
      <c r="Q355" s="2"/>
      <c r="R355" s="2"/>
      <c r="S355" s="134"/>
      <c r="T355" s="2"/>
      <c r="U355" s="2"/>
      <c r="V355" s="2"/>
      <c r="W355" s="2"/>
      <c r="X355" s="2"/>
      <c r="Y355" s="2"/>
      <c r="Z355" s="2"/>
      <c r="AA355" s="2"/>
      <c r="AB355" s="2"/>
      <c r="AC355" s="2"/>
      <c r="AD355" s="2"/>
      <c r="AE355" s="2"/>
      <c r="AF355" s="2"/>
      <c r="AG355" s="2"/>
      <c r="AH355" s="2"/>
      <c r="AI355" s="2"/>
      <c r="AJ355" s="2"/>
      <c r="AK355" s="2"/>
      <c r="AL355" s="2"/>
      <c r="AM355" s="2"/>
      <c r="AN355" s="2"/>
      <c r="AO355" s="2"/>
      <c r="AP355" s="2"/>
    </row>
    <row r="356" ht="12.75" customHeight="1">
      <c r="A356" s="2"/>
      <c r="B356" s="139"/>
      <c r="C356" s="2"/>
      <c r="D356" s="2"/>
      <c r="E356" s="2"/>
      <c r="F356" s="134"/>
      <c r="G356" s="2"/>
      <c r="H356" s="2"/>
      <c r="I356" s="134"/>
      <c r="J356" s="2"/>
      <c r="K356" s="134"/>
      <c r="L356" s="2"/>
      <c r="M356" s="134"/>
      <c r="N356" s="2"/>
      <c r="O356" s="2"/>
      <c r="P356" s="134"/>
      <c r="Q356" s="2"/>
      <c r="R356" s="2"/>
      <c r="S356" s="134"/>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ht="12.75" customHeight="1">
      <c r="A357" s="2"/>
      <c r="B357" s="139"/>
      <c r="C357" s="2"/>
      <c r="D357" s="2"/>
      <c r="E357" s="2"/>
      <c r="F357" s="134"/>
      <c r="G357" s="2"/>
      <c r="H357" s="2"/>
      <c r="I357" s="134"/>
      <c r="J357" s="2"/>
      <c r="K357" s="134"/>
      <c r="L357" s="2"/>
      <c r="M357" s="134"/>
      <c r="N357" s="2"/>
      <c r="O357" s="2"/>
      <c r="P357" s="134"/>
      <c r="Q357" s="2"/>
      <c r="R357" s="2"/>
      <c r="S357" s="134"/>
      <c r="T357" s="2"/>
      <c r="U357" s="2"/>
      <c r="V357" s="2"/>
      <c r="W357" s="2"/>
      <c r="X357" s="2"/>
      <c r="Y357" s="2"/>
      <c r="Z357" s="2"/>
      <c r="AA357" s="2"/>
      <c r="AB357" s="2"/>
      <c r="AC357" s="2"/>
      <c r="AD357" s="2"/>
      <c r="AE357" s="2"/>
      <c r="AF357" s="2"/>
      <c r="AG357" s="2"/>
      <c r="AH357" s="2"/>
      <c r="AI357" s="2"/>
      <c r="AJ357" s="2"/>
      <c r="AK357" s="2"/>
      <c r="AL357" s="2"/>
      <c r="AM357" s="2"/>
      <c r="AN357" s="2"/>
      <c r="AO357" s="2"/>
      <c r="AP357" s="2"/>
    </row>
    <row r="358" ht="12.75" customHeight="1">
      <c r="A358" s="2"/>
      <c r="B358" s="139"/>
      <c r="C358" s="2"/>
      <c r="D358" s="2"/>
      <c r="E358" s="2"/>
      <c r="F358" s="134"/>
      <c r="G358" s="2"/>
      <c r="H358" s="2"/>
      <c r="I358" s="134"/>
      <c r="J358" s="2"/>
      <c r="K358" s="134"/>
      <c r="L358" s="2"/>
      <c r="M358" s="134"/>
      <c r="N358" s="2"/>
      <c r="O358" s="2"/>
      <c r="P358" s="134"/>
      <c r="Q358" s="2"/>
      <c r="R358" s="2"/>
      <c r="S358" s="134"/>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ht="12.75" customHeight="1">
      <c r="A359" s="2"/>
      <c r="B359" s="139"/>
      <c r="C359" s="2"/>
      <c r="D359" s="2"/>
      <c r="E359" s="2"/>
      <c r="F359" s="134"/>
      <c r="G359" s="2"/>
      <c r="H359" s="2"/>
      <c r="I359" s="134"/>
      <c r="J359" s="2"/>
      <c r="K359" s="134"/>
      <c r="L359" s="2"/>
      <c r="M359" s="134"/>
      <c r="N359" s="2"/>
      <c r="O359" s="2"/>
      <c r="P359" s="134"/>
      <c r="Q359" s="2"/>
      <c r="R359" s="2"/>
      <c r="S359" s="134"/>
      <c r="T359" s="2"/>
      <c r="U359" s="2"/>
      <c r="V359" s="2"/>
      <c r="W359" s="2"/>
      <c r="X359" s="2"/>
      <c r="Y359" s="2"/>
      <c r="Z359" s="2"/>
      <c r="AA359" s="2"/>
      <c r="AB359" s="2"/>
      <c r="AC359" s="2"/>
      <c r="AD359" s="2"/>
      <c r="AE359" s="2"/>
      <c r="AF359" s="2"/>
      <c r="AG359" s="2"/>
      <c r="AH359" s="2"/>
      <c r="AI359" s="2"/>
      <c r="AJ359" s="2"/>
      <c r="AK359" s="2"/>
      <c r="AL359" s="2"/>
      <c r="AM359" s="2"/>
      <c r="AN359" s="2"/>
      <c r="AO359" s="2"/>
      <c r="AP359" s="2"/>
    </row>
    <row r="360" ht="12.75" customHeight="1">
      <c r="A360" s="2"/>
      <c r="B360" s="139"/>
      <c r="C360" s="2"/>
      <c r="D360" s="2"/>
      <c r="E360" s="2"/>
      <c r="F360" s="134"/>
      <c r="G360" s="2"/>
      <c r="H360" s="2"/>
      <c r="I360" s="134"/>
      <c r="J360" s="2"/>
      <c r="K360" s="134"/>
      <c r="L360" s="2"/>
      <c r="M360" s="134"/>
      <c r="N360" s="2"/>
      <c r="O360" s="2"/>
      <c r="P360" s="134"/>
      <c r="Q360" s="2"/>
      <c r="R360" s="2"/>
      <c r="S360" s="134"/>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ht="12.75" customHeight="1">
      <c r="A361" s="2"/>
      <c r="B361" s="139"/>
      <c r="C361" s="2"/>
      <c r="D361" s="2"/>
      <c r="E361" s="2"/>
      <c r="F361" s="134"/>
      <c r="G361" s="2"/>
      <c r="H361" s="2"/>
      <c r="I361" s="134"/>
      <c r="J361" s="2"/>
      <c r="K361" s="134"/>
      <c r="L361" s="2"/>
      <c r="M361" s="134"/>
      <c r="N361" s="2"/>
      <c r="O361" s="2"/>
      <c r="P361" s="134"/>
      <c r="Q361" s="2"/>
      <c r="R361" s="2"/>
      <c r="S361" s="134"/>
      <c r="T361" s="2"/>
      <c r="U361" s="2"/>
      <c r="V361" s="2"/>
      <c r="W361" s="2"/>
      <c r="X361" s="2"/>
      <c r="Y361" s="2"/>
      <c r="Z361" s="2"/>
      <c r="AA361" s="2"/>
      <c r="AB361" s="2"/>
      <c r="AC361" s="2"/>
      <c r="AD361" s="2"/>
      <c r="AE361" s="2"/>
      <c r="AF361" s="2"/>
      <c r="AG361" s="2"/>
      <c r="AH361" s="2"/>
      <c r="AI361" s="2"/>
      <c r="AJ361" s="2"/>
      <c r="AK361" s="2"/>
      <c r="AL361" s="2"/>
      <c r="AM361" s="2"/>
      <c r="AN361" s="2"/>
      <c r="AO361" s="2"/>
      <c r="AP361" s="2"/>
    </row>
    <row r="362" ht="12.75" customHeight="1">
      <c r="A362" s="2"/>
      <c r="B362" s="139"/>
      <c r="C362" s="2"/>
      <c r="D362" s="2"/>
      <c r="E362" s="2"/>
      <c r="F362" s="134"/>
      <c r="G362" s="2"/>
      <c r="H362" s="2"/>
      <c r="I362" s="134"/>
      <c r="J362" s="2"/>
      <c r="K362" s="134"/>
      <c r="L362" s="2"/>
      <c r="M362" s="134"/>
      <c r="N362" s="2"/>
      <c r="O362" s="2"/>
      <c r="P362" s="134"/>
      <c r="Q362" s="2"/>
      <c r="R362" s="2"/>
      <c r="S362" s="134"/>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ht="12.75" customHeight="1">
      <c r="A363" s="2"/>
      <c r="B363" s="139"/>
      <c r="C363" s="2"/>
      <c r="D363" s="2"/>
      <c r="E363" s="2"/>
      <c r="F363" s="134"/>
      <c r="G363" s="2"/>
      <c r="H363" s="2"/>
      <c r="I363" s="134"/>
      <c r="J363" s="2"/>
      <c r="K363" s="134"/>
      <c r="L363" s="2"/>
      <c r="M363" s="134"/>
      <c r="N363" s="2"/>
      <c r="O363" s="2"/>
      <c r="P363" s="134"/>
      <c r="Q363" s="2"/>
      <c r="R363" s="2"/>
      <c r="S363" s="134"/>
      <c r="T363" s="2"/>
      <c r="U363" s="2"/>
      <c r="V363" s="2"/>
      <c r="W363" s="2"/>
      <c r="X363" s="2"/>
      <c r="Y363" s="2"/>
      <c r="Z363" s="2"/>
      <c r="AA363" s="2"/>
      <c r="AB363" s="2"/>
      <c r="AC363" s="2"/>
      <c r="AD363" s="2"/>
      <c r="AE363" s="2"/>
      <c r="AF363" s="2"/>
      <c r="AG363" s="2"/>
      <c r="AH363" s="2"/>
      <c r="AI363" s="2"/>
      <c r="AJ363" s="2"/>
      <c r="AK363" s="2"/>
      <c r="AL363" s="2"/>
      <c r="AM363" s="2"/>
      <c r="AN363" s="2"/>
      <c r="AO363" s="2"/>
      <c r="AP363" s="2"/>
    </row>
    <row r="364" ht="12.75" customHeight="1">
      <c r="A364" s="2"/>
      <c r="B364" s="139"/>
      <c r="C364" s="2"/>
      <c r="D364" s="2"/>
      <c r="E364" s="2"/>
      <c r="F364" s="134"/>
      <c r="G364" s="2"/>
      <c r="H364" s="2"/>
      <c r="I364" s="134"/>
      <c r="J364" s="2"/>
      <c r="K364" s="134"/>
      <c r="L364" s="2"/>
      <c r="M364" s="134"/>
      <c r="N364" s="2"/>
      <c r="O364" s="2"/>
      <c r="P364" s="134"/>
      <c r="Q364" s="2"/>
      <c r="R364" s="2"/>
      <c r="S364" s="134"/>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ht="12.75" customHeight="1">
      <c r="A365" s="2"/>
      <c r="B365" s="139"/>
      <c r="C365" s="2"/>
      <c r="D365" s="2"/>
      <c r="E365" s="2"/>
      <c r="F365" s="134"/>
      <c r="G365" s="2"/>
      <c r="H365" s="2"/>
      <c r="I365" s="134"/>
      <c r="J365" s="2"/>
      <c r="K365" s="134"/>
      <c r="L365" s="2"/>
      <c r="M365" s="134"/>
      <c r="N365" s="2"/>
      <c r="O365" s="2"/>
      <c r="P365" s="134"/>
      <c r="Q365" s="2"/>
      <c r="R365" s="2"/>
      <c r="S365" s="134"/>
      <c r="T365" s="2"/>
      <c r="U365" s="2"/>
      <c r="V365" s="2"/>
      <c r="W365" s="2"/>
      <c r="X365" s="2"/>
      <c r="Y365" s="2"/>
      <c r="Z365" s="2"/>
      <c r="AA365" s="2"/>
      <c r="AB365" s="2"/>
      <c r="AC365" s="2"/>
      <c r="AD365" s="2"/>
      <c r="AE365" s="2"/>
      <c r="AF365" s="2"/>
      <c r="AG365" s="2"/>
      <c r="AH365" s="2"/>
      <c r="AI365" s="2"/>
      <c r="AJ365" s="2"/>
      <c r="AK365" s="2"/>
      <c r="AL365" s="2"/>
      <c r="AM365" s="2"/>
      <c r="AN365" s="2"/>
      <c r="AO365" s="2"/>
      <c r="AP365" s="2"/>
    </row>
    <row r="366" ht="12.75" customHeight="1">
      <c r="A366" s="2"/>
      <c r="B366" s="139"/>
      <c r="C366" s="2"/>
      <c r="D366" s="2"/>
      <c r="E366" s="2"/>
      <c r="F366" s="134"/>
      <c r="G366" s="2"/>
      <c r="H366" s="2"/>
      <c r="I366" s="134"/>
      <c r="J366" s="2"/>
      <c r="K366" s="134"/>
      <c r="L366" s="2"/>
      <c r="M366" s="134"/>
      <c r="N366" s="2"/>
      <c r="O366" s="2"/>
      <c r="P366" s="134"/>
      <c r="Q366" s="2"/>
      <c r="R366" s="2"/>
      <c r="S366" s="134"/>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ht="12.75" customHeight="1">
      <c r="A367" s="2"/>
      <c r="B367" s="139"/>
      <c r="C367" s="2"/>
      <c r="D367" s="2"/>
      <c r="E367" s="2"/>
      <c r="F367" s="134"/>
      <c r="G367" s="2"/>
      <c r="H367" s="2"/>
      <c r="I367" s="134"/>
      <c r="J367" s="2"/>
      <c r="K367" s="134"/>
      <c r="L367" s="2"/>
      <c r="M367" s="134"/>
      <c r="N367" s="2"/>
      <c r="O367" s="2"/>
      <c r="P367" s="134"/>
      <c r="Q367" s="2"/>
      <c r="R367" s="2"/>
      <c r="S367" s="134"/>
      <c r="T367" s="2"/>
      <c r="U367" s="2"/>
      <c r="V367" s="2"/>
      <c r="W367" s="2"/>
      <c r="X367" s="2"/>
      <c r="Y367" s="2"/>
      <c r="Z367" s="2"/>
      <c r="AA367" s="2"/>
      <c r="AB367" s="2"/>
      <c r="AC367" s="2"/>
      <c r="AD367" s="2"/>
      <c r="AE367" s="2"/>
      <c r="AF367" s="2"/>
      <c r="AG367" s="2"/>
      <c r="AH367" s="2"/>
      <c r="AI367" s="2"/>
      <c r="AJ367" s="2"/>
      <c r="AK367" s="2"/>
      <c r="AL367" s="2"/>
      <c r="AM367" s="2"/>
      <c r="AN367" s="2"/>
      <c r="AO367" s="2"/>
      <c r="AP367" s="2"/>
    </row>
    <row r="368" ht="12.75" customHeight="1">
      <c r="A368" s="2"/>
      <c r="B368" s="139"/>
      <c r="C368" s="2"/>
      <c r="D368" s="2"/>
      <c r="E368" s="2"/>
      <c r="F368" s="134"/>
      <c r="G368" s="2"/>
      <c r="H368" s="2"/>
      <c r="I368" s="134"/>
      <c r="J368" s="2"/>
      <c r="K368" s="134"/>
      <c r="L368" s="2"/>
      <c r="M368" s="134"/>
      <c r="N368" s="2"/>
      <c r="O368" s="2"/>
      <c r="P368" s="134"/>
      <c r="Q368" s="2"/>
      <c r="R368" s="2"/>
      <c r="S368" s="134"/>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ht="12.75" customHeight="1">
      <c r="A369" s="2"/>
      <c r="B369" s="139"/>
      <c r="C369" s="2"/>
      <c r="D369" s="2"/>
      <c r="E369" s="2"/>
      <c r="F369" s="134"/>
      <c r="G369" s="2"/>
      <c r="H369" s="2"/>
      <c r="I369" s="134"/>
      <c r="J369" s="2"/>
      <c r="K369" s="134"/>
      <c r="L369" s="2"/>
      <c r="M369" s="134"/>
      <c r="N369" s="2"/>
      <c r="O369" s="2"/>
      <c r="P369" s="134"/>
      <c r="Q369" s="2"/>
      <c r="R369" s="2"/>
      <c r="S369" s="134"/>
      <c r="T369" s="2"/>
      <c r="U369" s="2"/>
      <c r="V369" s="2"/>
      <c r="W369" s="2"/>
      <c r="X369" s="2"/>
      <c r="Y369" s="2"/>
      <c r="Z369" s="2"/>
      <c r="AA369" s="2"/>
      <c r="AB369" s="2"/>
      <c r="AC369" s="2"/>
      <c r="AD369" s="2"/>
      <c r="AE369" s="2"/>
      <c r="AF369" s="2"/>
      <c r="AG369" s="2"/>
      <c r="AH369" s="2"/>
      <c r="AI369" s="2"/>
      <c r="AJ369" s="2"/>
      <c r="AK369" s="2"/>
      <c r="AL369" s="2"/>
      <c r="AM369" s="2"/>
      <c r="AN369" s="2"/>
      <c r="AO369" s="2"/>
      <c r="AP369" s="2"/>
    </row>
    <row r="370" ht="12.75" customHeight="1">
      <c r="A370" s="2"/>
      <c r="B370" s="139"/>
      <c r="C370" s="2"/>
      <c r="D370" s="2"/>
      <c r="E370" s="2"/>
      <c r="F370" s="134"/>
      <c r="G370" s="2"/>
      <c r="H370" s="2"/>
      <c r="I370" s="134"/>
      <c r="J370" s="2"/>
      <c r="K370" s="134"/>
      <c r="L370" s="2"/>
      <c r="M370" s="134"/>
      <c r="N370" s="2"/>
      <c r="O370" s="2"/>
      <c r="P370" s="134"/>
      <c r="Q370" s="2"/>
      <c r="R370" s="2"/>
      <c r="S370" s="134"/>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ht="12.75" customHeight="1">
      <c r="A371" s="2"/>
      <c r="B371" s="139"/>
      <c r="C371" s="2"/>
      <c r="D371" s="2"/>
      <c r="E371" s="2"/>
      <c r="F371" s="134"/>
      <c r="G371" s="2"/>
      <c r="H371" s="2"/>
      <c r="I371" s="134"/>
      <c r="J371" s="2"/>
      <c r="K371" s="134"/>
      <c r="L371" s="2"/>
      <c r="M371" s="134"/>
      <c r="N371" s="2"/>
      <c r="O371" s="2"/>
      <c r="P371" s="134"/>
      <c r="Q371" s="2"/>
      <c r="R371" s="2"/>
      <c r="S371" s="134"/>
      <c r="T371" s="2"/>
      <c r="U371" s="2"/>
      <c r="V371" s="2"/>
      <c r="W371" s="2"/>
      <c r="X371" s="2"/>
      <c r="Y371" s="2"/>
      <c r="Z371" s="2"/>
      <c r="AA371" s="2"/>
      <c r="AB371" s="2"/>
      <c r="AC371" s="2"/>
      <c r="AD371" s="2"/>
      <c r="AE371" s="2"/>
      <c r="AF371" s="2"/>
      <c r="AG371" s="2"/>
      <c r="AH371" s="2"/>
      <c r="AI371" s="2"/>
      <c r="AJ371" s="2"/>
      <c r="AK371" s="2"/>
      <c r="AL371" s="2"/>
      <c r="AM371" s="2"/>
      <c r="AN371" s="2"/>
      <c r="AO371" s="2"/>
      <c r="AP371" s="2"/>
    </row>
    <row r="372" ht="12.75" customHeight="1">
      <c r="A372" s="2"/>
      <c r="B372" s="139"/>
      <c r="C372" s="2"/>
      <c r="D372" s="2"/>
      <c r="E372" s="2"/>
      <c r="F372" s="134"/>
      <c r="G372" s="2"/>
      <c r="H372" s="2"/>
      <c r="I372" s="134"/>
      <c r="J372" s="2"/>
      <c r="K372" s="134"/>
      <c r="L372" s="2"/>
      <c r="M372" s="134"/>
      <c r="N372" s="2"/>
      <c r="O372" s="2"/>
      <c r="P372" s="134"/>
      <c r="Q372" s="2"/>
      <c r="R372" s="2"/>
      <c r="S372" s="134"/>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ht="12.75" customHeight="1">
      <c r="A373" s="2"/>
      <c r="B373" s="139"/>
      <c r="C373" s="2"/>
      <c r="D373" s="2"/>
      <c r="E373" s="2"/>
      <c r="F373" s="134"/>
      <c r="G373" s="2"/>
      <c r="H373" s="2"/>
      <c r="I373" s="134"/>
      <c r="J373" s="2"/>
      <c r="K373" s="134"/>
      <c r="L373" s="2"/>
      <c r="M373" s="134"/>
      <c r="N373" s="2"/>
      <c r="O373" s="2"/>
      <c r="P373" s="134"/>
      <c r="Q373" s="2"/>
      <c r="R373" s="2"/>
      <c r="S373" s="134"/>
      <c r="T373" s="2"/>
      <c r="U373" s="2"/>
      <c r="V373" s="2"/>
      <c r="W373" s="2"/>
      <c r="X373" s="2"/>
      <c r="Y373" s="2"/>
      <c r="Z373" s="2"/>
      <c r="AA373" s="2"/>
      <c r="AB373" s="2"/>
      <c r="AC373" s="2"/>
      <c r="AD373" s="2"/>
      <c r="AE373" s="2"/>
      <c r="AF373" s="2"/>
      <c r="AG373" s="2"/>
      <c r="AH373" s="2"/>
      <c r="AI373" s="2"/>
      <c r="AJ373" s="2"/>
      <c r="AK373" s="2"/>
      <c r="AL373" s="2"/>
      <c r="AM373" s="2"/>
      <c r="AN373" s="2"/>
      <c r="AO373" s="2"/>
      <c r="AP373" s="2"/>
    </row>
    <row r="374" ht="12.75" customHeight="1">
      <c r="A374" s="2"/>
      <c r="B374" s="139"/>
      <c r="C374" s="2"/>
      <c r="D374" s="2"/>
      <c r="E374" s="2"/>
      <c r="F374" s="134"/>
      <c r="G374" s="2"/>
      <c r="H374" s="2"/>
      <c r="I374" s="134"/>
      <c r="J374" s="2"/>
      <c r="K374" s="134"/>
      <c r="L374" s="2"/>
      <c r="M374" s="134"/>
      <c r="N374" s="2"/>
      <c r="O374" s="2"/>
      <c r="P374" s="134"/>
      <c r="Q374" s="2"/>
      <c r="R374" s="2"/>
      <c r="S374" s="134"/>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ht="12.75" customHeight="1">
      <c r="A375" s="2"/>
      <c r="B375" s="139"/>
      <c r="C375" s="2"/>
      <c r="D375" s="2"/>
      <c r="E375" s="2"/>
      <c r="F375" s="134"/>
      <c r="G375" s="2"/>
      <c r="H375" s="2"/>
      <c r="I375" s="134"/>
      <c r="J375" s="2"/>
      <c r="K375" s="134"/>
      <c r="L375" s="2"/>
      <c r="M375" s="134"/>
      <c r="N375" s="2"/>
      <c r="O375" s="2"/>
      <c r="P375" s="134"/>
      <c r="Q375" s="2"/>
      <c r="R375" s="2"/>
      <c r="S375" s="134"/>
      <c r="T375" s="2"/>
      <c r="U375" s="2"/>
      <c r="V375" s="2"/>
      <c r="W375" s="2"/>
      <c r="X375" s="2"/>
      <c r="Y375" s="2"/>
      <c r="Z375" s="2"/>
      <c r="AA375" s="2"/>
      <c r="AB375" s="2"/>
      <c r="AC375" s="2"/>
      <c r="AD375" s="2"/>
      <c r="AE375" s="2"/>
      <c r="AF375" s="2"/>
      <c r="AG375" s="2"/>
      <c r="AH375" s="2"/>
      <c r="AI375" s="2"/>
      <c r="AJ375" s="2"/>
      <c r="AK375" s="2"/>
      <c r="AL375" s="2"/>
      <c r="AM375" s="2"/>
      <c r="AN375" s="2"/>
      <c r="AO375" s="2"/>
      <c r="AP375" s="2"/>
    </row>
    <row r="376" ht="12.75" customHeight="1">
      <c r="A376" s="2"/>
      <c r="B376" s="139"/>
      <c r="C376" s="2"/>
      <c r="D376" s="2"/>
      <c r="E376" s="2"/>
      <c r="F376" s="134"/>
      <c r="G376" s="2"/>
      <c r="H376" s="2"/>
      <c r="I376" s="134"/>
      <c r="J376" s="2"/>
      <c r="K376" s="134"/>
      <c r="L376" s="2"/>
      <c r="M376" s="134"/>
      <c r="N376" s="2"/>
      <c r="O376" s="2"/>
      <c r="P376" s="134"/>
      <c r="Q376" s="2"/>
      <c r="R376" s="2"/>
      <c r="S376" s="134"/>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ht="12.75" customHeight="1">
      <c r="A377" s="2"/>
      <c r="B377" s="139"/>
      <c r="C377" s="2"/>
      <c r="D377" s="2"/>
      <c r="E377" s="2"/>
      <c r="F377" s="134"/>
      <c r="G377" s="2"/>
      <c r="H377" s="2"/>
      <c r="I377" s="134"/>
      <c r="J377" s="2"/>
      <c r="K377" s="134"/>
      <c r="L377" s="2"/>
      <c r="M377" s="134"/>
      <c r="N377" s="2"/>
      <c r="O377" s="2"/>
      <c r="P377" s="134"/>
      <c r="Q377" s="2"/>
      <c r="R377" s="2"/>
      <c r="S377" s="134"/>
      <c r="T377" s="2"/>
      <c r="U377" s="2"/>
      <c r="V377" s="2"/>
      <c r="W377" s="2"/>
      <c r="X377" s="2"/>
      <c r="Y377" s="2"/>
      <c r="Z377" s="2"/>
      <c r="AA377" s="2"/>
      <c r="AB377" s="2"/>
      <c r="AC377" s="2"/>
      <c r="AD377" s="2"/>
      <c r="AE377" s="2"/>
      <c r="AF377" s="2"/>
      <c r="AG377" s="2"/>
      <c r="AH377" s="2"/>
      <c r="AI377" s="2"/>
      <c r="AJ377" s="2"/>
      <c r="AK377" s="2"/>
      <c r="AL377" s="2"/>
      <c r="AM377" s="2"/>
      <c r="AN377" s="2"/>
      <c r="AO377" s="2"/>
      <c r="AP377" s="2"/>
    </row>
    <row r="378" ht="12.75" customHeight="1">
      <c r="A378" s="2"/>
      <c r="B378" s="139"/>
      <c r="C378" s="2"/>
      <c r="D378" s="2"/>
      <c r="E378" s="2"/>
      <c r="F378" s="134"/>
      <c r="G378" s="2"/>
      <c r="H378" s="2"/>
      <c r="I378" s="134"/>
      <c r="J378" s="2"/>
      <c r="K378" s="134"/>
      <c r="L378" s="2"/>
      <c r="M378" s="134"/>
      <c r="N378" s="2"/>
      <c r="O378" s="2"/>
      <c r="P378" s="134"/>
      <c r="Q378" s="2"/>
      <c r="R378" s="2"/>
      <c r="S378" s="134"/>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ht="12.75" customHeight="1">
      <c r="A379" s="2"/>
      <c r="B379" s="139"/>
      <c r="C379" s="2"/>
      <c r="D379" s="2"/>
      <c r="E379" s="2"/>
      <c r="F379" s="134"/>
      <c r="G379" s="2"/>
      <c r="H379" s="2"/>
      <c r="I379" s="134"/>
      <c r="J379" s="2"/>
      <c r="K379" s="134"/>
      <c r="L379" s="2"/>
      <c r="M379" s="134"/>
      <c r="N379" s="2"/>
      <c r="O379" s="2"/>
      <c r="P379" s="134"/>
      <c r="Q379" s="2"/>
      <c r="R379" s="2"/>
      <c r="S379" s="134"/>
      <c r="T379" s="2"/>
      <c r="U379" s="2"/>
      <c r="V379" s="2"/>
      <c r="W379" s="2"/>
      <c r="X379" s="2"/>
      <c r="Y379" s="2"/>
      <c r="Z379" s="2"/>
      <c r="AA379" s="2"/>
      <c r="AB379" s="2"/>
      <c r="AC379" s="2"/>
      <c r="AD379" s="2"/>
      <c r="AE379" s="2"/>
      <c r="AF379" s="2"/>
      <c r="AG379" s="2"/>
      <c r="AH379" s="2"/>
      <c r="AI379" s="2"/>
      <c r="AJ379" s="2"/>
      <c r="AK379" s="2"/>
      <c r="AL379" s="2"/>
      <c r="AM379" s="2"/>
      <c r="AN379" s="2"/>
      <c r="AO379" s="2"/>
      <c r="AP379" s="2"/>
    </row>
    <row r="380" ht="12.75" customHeight="1">
      <c r="A380" s="2"/>
      <c r="B380" s="139"/>
      <c r="C380" s="2"/>
      <c r="D380" s="2"/>
      <c r="E380" s="2"/>
      <c r="F380" s="134"/>
      <c r="G380" s="2"/>
      <c r="H380" s="2"/>
      <c r="I380" s="134"/>
      <c r="J380" s="2"/>
      <c r="K380" s="134"/>
      <c r="L380" s="2"/>
      <c r="M380" s="134"/>
      <c r="N380" s="2"/>
      <c r="O380" s="2"/>
      <c r="P380" s="134"/>
      <c r="Q380" s="2"/>
      <c r="R380" s="2"/>
      <c r="S380" s="134"/>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ht="12.75" customHeight="1">
      <c r="A381" s="2"/>
      <c r="B381" s="139"/>
      <c r="C381" s="2"/>
      <c r="D381" s="2"/>
      <c r="E381" s="2"/>
      <c r="F381" s="134"/>
      <c r="G381" s="2"/>
      <c r="H381" s="2"/>
      <c r="I381" s="134"/>
      <c r="J381" s="2"/>
      <c r="K381" s="134"/>
      <c r="L381" s="2"/>
      <c r="M381" s="134"/>
      <c r="N381" s="2"/>
      <c r="O381" s="2"/>
      <c r="P381" s="134"/>
      <c r="Q381" s="2"/>
      <c r="R381" s="2"/>
      <c r="S381" s="134"/>
      <c r="T381" s="2"/>
      <c r="U381" s="2"/>
      <c r="V381" s="2"/>
      <c r="W381" s="2"/>
      <c r="X381" s="2"/>
      <c r="Y381" s="2"/>
      <c r="Z381" s="2"/>
      <c r="AA381" s="2"/>
      <c r="AB381" s="2"/>
      <c r="AC381" s="2"/>
      <c r="AD381" s="2"/>
      <c r="AE381" s="2"/>
      <c r="AF381" s="2"/>
      <c r="AG381" s="2"/>
      <c r="AH381" s="2"/>
      <c r="AI381" s="2"/>
      <c r="AJ381" s="2"/>
      <c r="AK381" s="2"/>
      <c r="AL381" s="2"/>
      <c r="AM381" s="2"/>
      <c r="AN381" s="2"/>
      <c r="AO381" s="2"/>
      <c r="AP381" s="2"/>
    </row>
    <row r="382" ht="12.75" customHeight="1">
      <c r="A382" s="2"/>
      <c r="B382" s="139"/>
      <c r="C382" s="2"/>
      <c r="D382" s="2"/>
      <c r="E382" s="2"/>
      <c r="F382" s="134"/>
      <c r="G382" s="2"/>
      <c r="H382" s="2"/>
      <c r="I382" s="134"/>
      <c r="J382" s="2"/>
      <c r="K382" s="134"/>
      <c r="L382" s="2"/>
      <c r="M382" s="134"/>
      <c r="N382" s="2"/>
      <c r="O382" s="2"/>
      <c r="P382" s="134"/>
      <c r="Q382" s="2"/>
      <c r="R382" s="2"/>
      <c r="S382" s="134"/>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ht="12.75" customHeight="1">
      <c r="A383" s="2"/>
      <c r="B383" s="139"/>
      <c r="C383" s="2"/>
      <c r="D383" s="2"/>
      <c r="E383" s="2"/>
      <c r="F383" s="134"/>
      <c r="G383" s="2"/>
      <c r="H383" s="2"/>
      <c r="I383" s="134"/>
      <c r="J383" s="2"/>
      <c r="K383" s="134"/>
      <c r="L383" s="2"/>
      <c r="M383" s="134"/>
      <c r="N383" s="2"/>
      <c r="O383" s="2"/>
      <c r="P383" s="134"/>
      <c r="Q383" s="2"/>
      <c r="R383" s="2"/>
      <c r="S383" s="134"/>
      <c r="T383" s="2"/>
      <c r="U383" s="2"/>
      <c r="V383" s="2"/>
      <c r="W383" s="2"/>
      <c r="X383" s="2"/>
      <c r="Y383" s="2"/>
      <c r="Z383" s="2"/>
      <c r="AA383" s="2"/>
      <c r="AB383" s="2"/>
      <c r="AC383" s="2"/>
      <c r="AD383" s="2"/>
      <c r="AE383" s="2"/>
      <c r="AF383" s="2"/>
      <c r="AG383" s="2"/>
      <c r="AH383" s="2"/>
      <c r="AI383" s="2"/>
      <c r="AJ383" s="2"/>
      <c r="AK383" s="2"/>
      <c r="AL383" s="2"/>
      <c r="AM383" s="2"/>
      <c r="AN383" s="2"/>
      <c r="AO383" s="2"/>
      <c r="AP383" s="2"/>
    </row>
    <row r="384" ht="12.75" customHeight="1">
      <c r="A384" s="2"/>
      <c r="B384" s="139"/>
      <c r="C384" s="2"/>
      <c r="D384" s="2"/>
      <c r="E384" s="2"/>
      <c r="F384" s="134"/>
      <c r="G384" s="2"/>
      <c r="H384" s="2"/>
      <c r="I384" s="134"/>
      <c r="J384" s="2"/>
      <c r="K384" s="134"/>
      <c r="L384" s="2"/>
      <c r="M384" s="134"/>
      <c r="N384" s="2"/>
      <c r="O384" s="2"/>
      <c r="P384" s="134"/>
      <c r="Q384" s="2"/>
      <c r="R384" s="2"/>
      <c r="S384" s="134"/>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ht="12.75" customHeight="1">
      <c r="A385" s="2"/>
      <c r="B385" s="139"/>
      <c r="C385" s="2"/>
      <c r="D385" s="2"/>
      <c r="E385" s="2"/>
      <c r="F385" s="134"/>
      <c r="G385" s="2"/>
      <c r="H385" s="2"/>
      <c r="I385" s="134"/>
      <c r="J385" s="2"/>
      <c r="K385" s="134"/>
      <c r="L385" s="2"/>
      <c r="M385" s="134"/>
      <c r="N385" s="2"/>
      <c r="O385" s="2"/>
      <c r="P385" s="134"/>
      <c r="Q385" s="2"/>
      <c r="R385" s="2"/>
      <c r="S385" s="134"/>
      <c r="T385" s="2"/>
      <c r="U385" s="2"/>
      <c r="V385" s="2"/>
      <c r="W385" s="2"/>
      <c r="X385" s="2"/>
      <c r="Y385" s="2"/>
      <c r="Z385" s="2"/>
      <c r="AA385" s="2"/>
      <c r="AB385" s="2"/>
      <c r="AC385" s="2"/>
      <c r="AD385" s="2"/>
      <c r="AE385" s="2"/>
      <c r="AF385" s="2"/>
      <c r="AG385" s="2"/>
      <c r="AH385" s="2"/>
      <c r="AI385" s="2"/>
      <c r="AJ385" s="2"/>
      <c r="AK385" s="2"/>
      <c r="AL385" s="2"/>
      <c r="AM385" s="2"/>
      <c r="AN385" s="2"/>
      <c r="AO385" s="2"/>
      <c r="AP385" s="2"/>
    </row>
    <row r="386" ht="12.75" customHeight="1">
      <c r="A386" s="2"/>
      <c r="B386" s="139"/>
      <c r="C386" s="2"/>
      <c r="D386" s="2"/>
      <c r="E386" s="2"/>
      <c r="F386" s="134"/>
      <c r="G386" s="2"/>
      <c r="H386" s="2"/>
      <c r="I386" s="134"/>
      <c r="J386" s="2"/>
      <c r="K386" s="134"/>
      <c r="L386" s="2"/>
      <c r="M386" s="134"/>
      <c r="N386" s="2"/>
      <c r="O386" s="2"/>
      <c r="P386" s="134"/>
      <c r="Q386" s="2"/>
      <c r="R386" s="2"/>
      <c r="S386" s="134"/>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ht="12.75" customHeight="1">
      <c r="A387" s="2"/>
      <c r="B387" s="139"/>
      <c r="C387" s="2"/>
      <c r="D387" s="2"/>
      <c r="E387" s="2"/>
      <c r="F387" s="134"/>
      <c r="G387" s="2"/>
      <c r="H387" s="2"/>
      <c r="I387" s="134"/>
      <c r="J387" s="2"/>
      <c r="K387" s="134"/>
      <c r="L387" s="2"/>
      <c r="M387" s="134"/>
      <c r="N387" s="2"/>
      <c r="O387" s="2"/>
      <c r="P387" s="134"/>
      <c r="Q387" s="2"/>
      <c r="R387" s="2"/>
      <c r="S387" s="134"/>
      <c r="T387" s="2"/>
      <c r="U387" s="2"/>
      <c r="V387" s="2"/>
      <c r="W387" s="2"/>
      <c r="X387" s="2"/>
      <c r="Y387" s="2"/>
      <c r="Z387" s="2"/>
      <c r="AA387" s="2"/>
      <c r="AB387" s="2"/>
      <c r="AC387" s="2"/>
      <c r="AD387" s="2"/>
      <c r="AE387" s="2"/>
      <c r="AF387" s="2"/>
      <c r="AG387" s="2"/>
      <c r="AH387" s="2"/>
      <c r="AI387" s="2"/>
      <c r="AJ387" s="2"/>
      <c r="AK387" s="2"/>
      <c r="AL387" s="2"/>
      <c r="AM387" s="2"/>
      <c r="AN387" s="2"/>
      <c r="AO387" s="2"/>
      <c r="AP387" s="2"/>
    </row>
    <row r="388" ht="12.75" customHeight="1">
      <c r="A388" s="2"/>
      <c r="B388" s="139"/>
      <c r="C388" s="2"/>
      <c r="D388" s="2"/>
      <c r="E388" s="2"/>
      <c r="F388" s="134"/>
      <c r="G388" s="2"/>
      <c r="H388" s="2"/>
      <c r="I388" s="134"/>
      <c r="J388" s="2"/>
      <c r="K388" s="134"/>
      <c r="L388" s="2"/>
      <c r="M388" s="134"/>
      <c r="N388" s="2"/>
      <c r="O388" s="2"/>
      <c r="P388" s="134"/>
      <c r="Q388" s="2"/>
      <c r="R388" s="2"/>
      <c r="S388" s="134"/>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ht="12.75" customHeight="1">
      <c r="A389" s="2"/>
      <c r="B389" s="139"/>
      <c r="C389" s="2"/>
      <c r="D389" s="2"/>
      <c r="E389" s="2"/>
      <c r="F389" s="134"/>
      <c r="G389" s="2"/>
      <c r="H389" s="2"/>
      <c r="I389" s="134"/>
      <c r="J389" s="2"/>
      <c r="K389" s="134"/>
      <c r="L389" s="2"/>
      <c r="M389" s="134"/>
      <c r="N389" s="2"/>
      <c r="O389" s="2"/>
      <c r="P389" s="134"/>
      <c r="Q389" s="2"/>
      <c r="R389" s="2"/>
      <c r="S389" s="134"/>
      <c r="T389" s="2"/>
      <c r="U389" s="2"/>
      <c r="V389" s="2"/>
      <c r="W389" s="2"/>
      <c r="X389" s="2"/>
      <c r="Y389" s="2"/>
      <c r="Z389" s="2"/>
      <c r="AA389" s="2"/>
      <c r="AB389" s="2"/>
      <c r="AC389" s="2"/>
      <c r="AD389" s="2"/>
      <c r="AE389" s="2"/>
      <c r="AF389" s="2"/>
      <c r="AG389" s="2"/>
      <c r="AH389" s="2"/>
      <c r="AI389" s="2"/>
      <c r="AJ389" s="2"/>
      <c r="AK389" s="2"/>
      <c r="AL389" s="2"/>
      <c r="AM389" s="2"/>
      <c r="AN389" s="2"/>
      <c r="AO389" s="2"/>
      <c r="AP389" s="2"/>
    </row>
    <row r="390" ht="12.75" customHeight="1">
      <c r="A390" s="2"/>
      <c r="B390" s="139"/>
      <c r="C390" s="2"/>
      <c r="D390" s="2"/>
      <c r="E390" s="2"/>
      <c r="F390" s="134"/>
      <c r="G390" s="2"/>
      <c r="H390" s="2"/>
      <c r="I390" s="134"/>
      <c r="J390" s="2"/>
      <c r="K390" s="134"/>
      <c r="L390" s="2"/>
      <c r="M390" s="134"/>
      <c r="N390" s="2"/>
      <c r="O390" s="2"/>
      <c r="P390" s="134"/>
      <c r="Q390" s="2"/>
      <c r="R390" s="2"/>
      <c r="S390" s="134"/>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ht="12.75" customHeight="1">
      <c r="A391" s="2"/>
      <c r="B391" s="139"/>
      <c r="C391" s="2"/>
      <c r="D391" s="2"/>
      <c r="E391" s="2"/>
      <c r="F391" s="134"/>
      <c r="G391" s="2"/>
      <c r="H391" s="2"/>
      <c r="I391" s="134"/>
      <c r="J391" s="2"/>
      <c r="K391" s="134"/>
      <c r="L391" s="2"/>
      <c r="M391" s="134"/>
      <c r="N391" s="2"/>
      <c r="O391" s="2"/>
      <c r="P391" s="134"/>
      <c r="Q391" s="2"/>
      <c r="R391" s="2"/>
      <c r="S391" s="134"/>
      <c r="T391" s="2"/>
      <c r="U391" s="2"/>
      <c r="V391" s="2"/>
      <c r="W391" s="2"/>
      <c r="X391" s="2"/>
      <c r="Y391" s="2"/>
      <c r="Z391" s="2"/>
      <c r="AA391" s="2"/>
      <c r="AB391" s="2"/>
      <c r="AC391" s="2"/>
      <c r="AD391" s="2"/>
      <c r="AE391" s="2"/>
      <c r="AF391" s="2"/>
      <c r="AG391" s="2"/>
      <c r="AH391" s="2"/>
      <c r="AI391" s="2"/>
      <c r="AJ391" s="2"/>
      <c r="AK391" s="2"/>
      <c r="AL391" s="2"/>
      <c r="AM391" s="2"/>
      <c r="AN391" s="2"/>
      <c r="AO391" s="2"/>
      <c r="AP391" s="2"/>
    </row>
    <row r="392" ht="12.75" customHeight="1">
      <c r="A392" s="2"/>
      <c r="B392" s="139"/>
      <c r="C392" s="2"/>
      <c r="D392" s="2"/>
      <c r="E392" s="2"/>
      <c r="F392" s="134"/>
      <c r="G392" s="2"/>
      <c r="H392" s="2"/>
      <c r="I392" s="134"/>
      <c r="J392" s="2"/>
      <c r="K392" s="134"/>
      <c r="L392" s="2"/>
      <c r="M392" s="134"/>
      <c r="N392" s="2"/>
      <c r="O392" s="2"/>
      <c r="P392" s="134"/>
      <c r="Q392" s="2"/>
      <c r="R392" s="2"/>
      <c r="S392" s="134"/>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ht="12.75" customHeight="1">
      <c r="A393" s="2"/>
      <c r="B393" s="139"/>
      <c r="C393" s="2"/>
      <c r="D393" s="2"/>
      <c r="E393" s="2"/>
      <c r="F393" s="134"/>
      <c r="G393" s="2"/>
      <c r="H393" s="2"/>
      <c r="I393" s="134"/>
      <c r="J393" s="2"/>
      <c r="K393" s="134"/>
      <c r="L393" s="2"/>
      <c r="M393" s="134"/>
      <c r="N393" s="2"/>
      <c r="O393" s="2"/>
      <c r="P393" s="134"/>
      <c r="Q393" s="2"/>
      <c r="R393" s="2"/>
      <c r="S393" s="134"/>
      <c r="T393" s="2"/>
      <c r="U393" s="2"/>
      <c r="V393" s="2"/>
      <c r="W393" s="2"/>
      <c r="X393" s="2"/>
      <c r="Y393" s="2"/>
      <c r="Z393" s="2"/>
      <c r="AA393" s="2"/>
      <c r="AB393" s="2"/>
      <c r="AC393" s="2"/>
      <c r="AD393" s="2"/>
      <c r="AE393" s="2"/>
      <c r="AF393" s="2"/>
      <c r="AG393" s="2"/>
      <c r="AH393" s="2"/>
      <c r="AI393" s="2"/>
      <c r="AJ393" s="2"/>
      <c r="AK393" s="2"/>
      <c r="AL393" s="2"/>
      <c r="AM393" s="2"/>
      <c r="AN393" s="2"/>
      <c r="AO393" s="2"/>
      <c r="AP393" s="2"/>
    </row>
    <row r="394" ht="12.75" customHeight="1">
      <c r="A394" s="2"/>
      <c r="B394" s="139"/>
      <c r="C394" s="2"/>
      <c r="D394" s="2"/>
      <c r="E394" s="2"/>
      <c r="F394" s="134"/>
      <c r="G394" s="2"/>
      <c r="H394" s="2"/>
      <c r="I394" s="134"/>
      <c r="J394" s="2"/>
      <c r="K394" s="134"/>
      <c r="L394" s="2"/>
      <c r="M394" s="134"/>
      <c r="N394" s="2"/>
      <c r="O394" s="2"/>
      <c r="P394" s="134"/>
      <c r="Q394" s="2"/>
      <c r="R394" s="2"/>
      <c r="S394" s="134"/>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ht="12.75" customHeight="1">
      <c r="A395" s="2"/>
      <c r="B395" s="139"/>
      <c r="C395" s="2"/>
      <c r="D395" s="2"/>
      <c r="E395" s="2"/>
      <c r="F395" s="134"/>
      <c r="G395" s="2"/>
      <c r="H395" s="2"/>
      <c r="I395" s="134"/>
      <c r="J395" s="2"/>
      <c r="K395" s="134"/>
      <c r="L395" s="2"/>
      <c r="M395" s="134"/>
      <c r="N395" s="2"/>
      <c r="O395" s="2"/>
      <c r="P395" s="134"/>
      <c r="Q395" s="2"/>
      <c r="R395" s="2"/>
      <c r="S395" s="134"/>
      <c r="T395" s="2"/>
      <c r="U395" s="2"/>
      <c r="V395" s="2"/>
      <c r="W395" s="2"/>
      <c r="X395" s="2"/>
      <c r="Y395" s="2"/>
      <c r="Z395" s="2"/>
      <c r="AA395" s="2"/>
      <c r="AB395" s="2"/>
      <c r="AC395" s="2"/>
      <c r="AD395" s="2"/>
      <c r="AE395" s="2"/>
      <c r="AF395" s="2"/>
      <c r="AG395" s="2"/>
      <c r="AH395" s="2"/>
      <c r="AI395" s="2"/>
      <c r="AJ395" s="2"/>
      <c r="AK395" s="2"/>
      <c r="AL395" s="2"/>
      <c r="AM395" s="2"/>
      <c r="AN395" s="2"/>
      <c r="AO395" s="2"/>
      <c r="AP395" s="2"/>
    </row>
    <row r="396" ht="12.75" customHeight="1">
      <c r="A396" s="2"/>
      <c r="B396" s="139"/>
      <c r="C396" s="2"/>
      <c r="D396" s="2"/>
      <c r="E396" s="2"/>
      <c r="F396" s="134"/>
      <c r="G396" s="2"/>
      <c r="H396" s="2"/>
      <c r="I396" s="134"/>
      <c r="J396" s="2"/>
      <c r="K396" s="134"/>
      <c r="L396" s="2"/>
      <c r="M396" s="134"/>
      <c r="N396" s="2"/>
      <c r="O396" s="2"/>
      <c r="P396" s="134"/>
      <c r="Q396" s="2"/>
      <c r="R396" s="2"/>
      <c r="S396" s="134"/>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ht="12.75" customHeight="1">
      <c r="A397" s="2"/>
      <c r="B397" s="139"/>
      <c r="C397" s="2"/>
      <c r="D397" s="2"/>
      <c r="E397" s="2"/>
      <c r="F397" s="134"/>
      <c r="G397" s="2"/>
      <c r="H397" s="2"/>
      <c r="I397" s="134"/>
      <c r="J397" s="2"/>
      <c r="K397" s="134"/>
      <c r="L397" s="2"/>
      <c r="M397" s="134"/>
      <c r="N397" s="2"/>
      <c r="O397" s="2"/>
      <c r="P397" s="134"/>
      <c r="Q397" s="2"/>
      <c r="R397" s="2"/>
      <c r="S397" s="134"/>
      <c r="T397" s="2"/>
      <c r="U397" s="2"/>
      <c r="V397" s="2"/>
      <c r="W397" s="2"/>
      <c r="X397" s="2"/>
      <c r="Y397" s="2"/>
      <c r="Z397" s="2"/>
      <c r="AA397" s="2"/>
      <c r="AB397" s="2"/>
      <c r="AC397" s="2"/>
      <c r="AD397" s="2"/>
      <c r="AE397" s="2"/>
      <c r="AF397" s="2"/>
      <c r="AG397" s="2"/>
      <c r="AH397" s="2"/>
      <c r="AI397" s="2"/>
      <c r="AJ397" s="2"/>
      <c r="AK397" s="2"/>
      <c r="AL397" s="2"/>
      <c r="AM397" s="2"/>
      <c r="AN397" s="2"/>
      <c r="AO397" s="2"/>
      <c r="AP397" s="2"/>
    </row>
    <row r="398" ht="12.75" customHeight="1">
      <c r="A398" s="2"/>
      <c r="B398" s="139"/>
      <c r="C398" s="2"/>
      <c r="D398" s="2"/>
      <c r="E398" s="2"/>
      <c r="F398" s="134"/>
      <c r="G398" s="2"/>
      <c r="H398" s="2"/>
      <c r="I398" s="134"/>
      <c r="J398" s="2"/>
      <c r="K398" s="134"/>
      <c r="L398" s="2"/>
      <c r="M398" s="134"/>
      <c r="N398" s="2"/>
      <c r="O398" s="2"/>
      <c r="P398" s="134"/>
      <c r="Q398" s="2"/>
      <c r="R398" s="2"/>
      <c r="S398" s="134"/>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ht="12.75" customHeight="1">
      <c r="A399" s="2"/>
      <c r="B399" s="139"/>
      <c r="C399" s="2"/>
      <c r="D399" s="2"/>
      <c r="E399" s="2"/>
      <c r="F399" s="134"/>
      <c r="G399" s="2"/>
      <c r="H399" s="2"/>
      <c r="I399" s="134"/>
      <c r="J399" s="2"/>
      <c r="K399" s="134"/>
      <c r="L399" s="2"/>
      <c r="M399" s="134"/>
      <c r="N399" s="2"/>
      <c r="O399" s="2"/>
      <c r="P399" s="134"/>
      <c r="Q399" s="2"/>
      <c r="R399" s="2"/>
      <c r="S399" s="134"/>
      <c r="T399" s="2"/>
      <c r="U399" s="2"/>
      <c r="V399" s="2"/>
      <c r="W399" s="2"/>
      <c r="X399" s="2"/>
      <c r="Y399" s="2"/>
      <c r="Z399" s="2"/>
      <c r="AA399" s="2"/>
      <c r="AB399" s="2"/>
      <c r="AC399" s="2"/>
      <c r="AD399" s="2"/>
      <c r="AE399" s="2"/>
      <c r="AF399" s="2"/>
      <c r="AG399" s="2"/>
      <c r="AH399" s="2"/>
      <c r="AI399" s="2"/>
      <c r="AJ399" s="2"/>
      <c r="AK399" s="2"/>
      <c r="AL399" s="2"/>
      <c r="AM399" s="2"/>
      <c r="AN399" s="2"/>
      <c r="AO399" s="2"/>
      <c r="AP399" s="2"/>
    </row>
    <row r="400" ht="12.75" customHeight="1">
      <c r="A400" s="2"/>
      <c r="B400" s="139"/>
      <c r="C400" s="2"/>
      <c r="D400" s="2"/>
      <c r="E400" s="2"/>
      <c r="F400" s="134"/>
      <c r="G400" s="2"/>
      <c r="H400" s="2"/>
      <c r="I400" s="134"/>
      <c r="J400" s="2"/>
      <c r="K400" s="134"/>
      <c r="L400" s="2"/>
      <c r="M400" s="134"/>
      <c r="N400" s="2"/>
      <c r="O400" s="2"/>
      <c r="P400" s="134"/>
      <c r="Q400" s="2"/>
      <c r="R400" s="2"/>
      <c r="S400" s="134"/>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ht="12.75" customHeight="1">
      <c r="A401" s="2"/>
      <c r="B401" s="139"/>
      <c r="C401" s="2"/>
      <c r="D401" s="2"/>
      <c r="E401" s="2"/>
      <c r="F401" s="134"/>
      <c r="G401" s="2"/>
      <c r="H401" s="2"/>
      <c r="I401" s="134"/>
      <c r="J401" s="2"/>
      <c r="K401" s="134"/>
      <c r="L401" s="2"/>
      <c r="M401" s="134"/>
      <c r="N401" s="2"/>
      <c r="O401" s="2"/>
      <c r="P401" s="134"/>
      <c r="Q401" s="2"/>
      <c r="R401" s="2"/>
      <c r="S401" s="134"/>
      <c r="T401" s="2"/>
      <c r="U401" s="2"/>
      <c r="V401" s="2"/>
      <c r="W401" s="2"/>
      <c r="X401" s="2"/>
      <c r="Y401" s="2"/>
      <c r="Z401" s="2"/>
      <c r="AA401" s="2"/>
      <c r="AB401" s="2"/>
      <c r="AC401" s="2"/>
      <c r="AD401" s="2"/>
      <c r="AE401" s="2"/>
      <c r="AF401" s="2"/>
      <c r="AG401" s="2"/>
      <c r="AH401" s="2"/>
      <c r="AI401" s="2"/>
      <c r="AJ401" s="2"/>
      <c r="AK401" s="2"/>
      <c r="AL401" s="2"/>
      <c r="AM401" s="2"/>
      <c r="AN401" s="2"/>
      <c r="AO401" s="2"/>
      <c r="AP401" s="2"/>
    </row>
    <row r="402" ht="12.75" customHeight="1">
      <c r="A402" s="2"/>
      <c r="B402" s="139"/>
      <c r="C402" s="2"/>
      <c r="D402" s="2"/>
      <c r="E402" s="2"/>
      <c r="F402" s="134"/>
      <c r="G402" s="2"/>
      <c r="H402" s="2"/>
      <c r="I402" s="134"/>
      <c r="J402" s="2"/>
      <c r="K402" s="134"/>
      <c r="L402" s="2"/>
      <c r="M402" s="134"/>
      <c r="N402" s="2"/>
      <c r="O402" s="2"/>
      <c r="P402" s="134"/>
      <c r="Q402" s="2"/>
      <c r="R402" s="2"/>
      <c r="S402" s="134"/>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ht="12.75" customHeight="1">
      <c r="A403" s="2"/>
      <c r="B403" s="139"/>
      <c r="C403" s="2"/>
      <c r="D403" s="2"/>
      <c r="E403" s="2"/>
      <c r="F403" s="134"/>
      <c r="G403" s="2"/>
      <c r="H403" s="2"/>
      <c r="I403" s="134"/>
      <c r="J403" s="2"/>
      <c r="K403" s="134"/>
      <c r="L403" s="2"/>
      <c r="M403" s="134"/>
      <c r="N403" s="2"/>
      <c r="O403" s="2"/>
      <c r="P403" s="134"/>
      <c r="Q403" s="2"/>
      <c r="R403" s="2"/>
      <c r="S403" s="134"/>
      <c r="T403" s="2"/>
      <c r="U403" s="2"/>
      <c r="V403" s="2"/>
      <c r="W403" s="2"/>
      <c r="X403" s="2"/>
      <c r="Y403" s="2"/>
      <c r="Z403" s="2"/>
      <c r="AA403" s="2"/>
      <c r="AB403" s="2"/>
      <c r="AC403" s="2"/>
      <c r="AD403" s="2"/>
      <c r="AE403" s="2"/>
      <c r="AF403" s="2"/>
      <c r="AG403" s="2"/>
      <c r="AH403" s="2"/>
      <c r="AI403" s="2"/>
      <c r="AJ403" s="2"/>
      <c r="AK403" s="2"/>
      <c r="AL403" s="2"/>
      <c r="AM403" s="2"/>
      <c r="AN403" s="2"/>
      <c r="AO403" s="2"/>
      <c r="AP403" s="2"/>
    </row>
    <row r="404" ht="12.75" customHeight="1">
      <c r="A404" s="2"/>
      <c r="B404" s="139"/>
      <c r="C404" s="2"/>
      <c r="D404" s="2"/>
      <c r="E404" s="2"/>
      <c r="F404" s="134"/>
      <c r="G404" s="2"/>
      <c r="H404" s="2"/>
      <c r="I404" s="134"/>
      <c r="J404" s="2"/>
      <c r="K404" s="134"/>
      <c r="L404" s="2"/>
      <c r="M404" s="134"/>
      <c r="N404" s="2"/>
      <c r="O404" s="2"/>
      <c r="P404" s="134"/>
      <c r="Q404" s="2"/>
      <c r="R404" s="2"/>
      <c r="S404" s="134"/>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ht="12.75" customHeight="1">
      <c r="A405" s="2"/>
      <c r="B405" s="139"/>
      <c r="C405" s="2"/>
      <c r="D405" s="2"/>
      <c r="E405" s="2"/>
      <c r="F405" s="134"/>
      <c r="G405" s="2"/>
      <c r="H405" s="2"/>
      <c r="I405" s="134"/>
      <c r="J405" s="2"/>
      <c r="K405" s="134"/>
      <c r="L405" s="2"/>
      <c r="M405" s="134"/>
      <c r="N405" s="2"/>
      <c r="O405" s="2"/>
      <c r="P405" s="134"/>
      <c r="Q405" s="2"/>
      <c r="R405" s="2"/>
      <c r="S405" s="134"/>
      <c r="T405" s="2"/>
      <c r="U405" s="2"/>
      <c r="V405" s="2"/>
      <c r="W405" s="2"/>
      <c r="X405" s="2"/>
      <c r="Y405" s="2"/>
      <c r="Z405" s="2"/>
      <c r="AA405" s="2"/>
      <c r="AB405" s="2"/>
      <c r="AC405" s="2"/>
      <c r="AD405" s="2"/>
      <c r="AE405" s="2"/>
      <c r="AF405" s="2"/>
      <c r="AG405" s="2"/>
      <c r="AH405" s="2"/>
      <c r="AI405" s="2"/>
      <c r="AJ405" s="2"/>
      <c r="AK405" s="2"/>
      <c r="AL405" s="2"/>
      <c r="AM405" s="2"/>
      <c r="AN405" s="2"/>
      <c r="AO405" s="2"/>
      <c r="AP405" s="2"/>
    </row>
    <row r="406" ht="12.75" customHeight="1">
      <c r="A406" s="2"/>
      <c r="B406" s="139"/>
      <c r="C406" s="2"/>
      <c r="D406" s="2"/>
      <c r="E406" s="2"/>
      <c r="F406" s="134"/>
      <c r="G406" s="2"/>
      <c r="H406" s="2"/>
      <c r="I406" s="134"/>
      <c r="J406" s="2"/>
      <c r="K406" s="134"/>
      <c r="L406" s="2"/>
      <c r="M406" s="134"/>
      <c r="N406" s="2"/>
      <c r="O406" s="2"/>
      <c r="P406" s="134"/>
      <c r="Q406" s="2"/>
      <c r="R406" s="2"/>
      <c r="S406" s="134"/>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ht="12.75" customHeight="1">
      <c r="A407" s="2"/>
      <c r="B407" s="139"/>
      <c r="C407" s="2"/>
      <c r="D407" s="2"/>
      <c r="E407" s="2"/>
      <c r="F407" s="134"/>
      <c r="G407" s="2"/>
      <c r="H407" s="2"/>
      <c r="I407" s="134"/>
      <c r="J407" s="2"/>
      <c r="K407" s="134"/>
      <c r="L407" s="2"/>
      <c r="M407" s="134"/>
      <c r="N407" s="2"/>
      <c r="O407" s="2"/>
      <c r="P407" s="134"/>
      <c r="Q407" s="2"/>
      <c r="R407" s="2"/>
      <c r="S407" s="134"/>
      <c r="T407" s="2"/>
      <c r="U407" s="2"/>
      <c r="V407" s="2"/>
      <c r="W407" s="2"/>
      <c r="X407" s="2"/>
      <c r="Y407" s="2"/>
      <c r="Z407" s="2"/>
      <c r="AA407" s="2"/>
      <c r="AB407" s="2"/>
      <c r="AC407" s="2"/>
      <c r="AD407" s="2"/>
      <c r="AE407" s="2"/>
      <c r="AF407" s="2"/>
      <c r="AG407" s="2"/>
      <c r="AH407" s="2"/>
      <c r="AI407" s="2"/>
      <c r="AJ407" s="2"/>
      <c r="AK407" s="2"/>
      <c r="AL407" s="2"/>
      <c r="AM407" s="2"/>
      <c r="AN407" s="2"/>
      <c r="AO407" s="2"/>
      <c r="AP407" s="2"/>
    </row>
    <row r="408" ht="12.75" customHeight="1">
      <c r="A408" s="2"/>
      <c r="B408" s="139"/>
      <c r="C408" s="2"/>
      <c r="D408" s="2"/>
      <c r="E408" s="2"/>
      <c r="F408" s="134"/>
      <c r="G408" s="2"/>
      <c r="H408" s="2"/>
      <c r="I408" s="134"/>
      <c r="J408" s="2"/>
      <c r="K408" s="134"/>
      <c r="L408" s="2"/>
      <c r="M408" s="134"/>
      <c r="N408" s="2"/>
      <c r="O408" s="2"/>
      <c r="P408" s="134"/>
      <c r="Q408" s="2"/>
      <c r="R408" s="2"/>
      <c r="S408" s="134"/>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ht="12.75" customHeight="1">
      <c r="A409" s="2"/>
      <c r="B409" s="139"/>
      <c r="C409" s="2"/>
      <c r="D409" s="2"/>
      <c r="E409" s="2"/>
      <c r="F409" s="134"/>
      <c r="G409" s="2"/>
      <c r="H409" s="2"/>
      <c r="I409" s="134"/>
      <c r="J409" s="2"/>
      <c r="K409" s="134"/>
      <c r="L409" s="2"/>
      <c r="M409" s="134"/>
      <c r="N409" s="2"/>
      <c r="O409" s="2"/>
      <c r="P409" s="134"/>
      <c r="Q409" s="2"/>
      <c r="R409" s="2"/>
      <c r="S409" s="134"/>
      <c r="T409" s="2"/>
      <c r="U409" s="2"/>
      <c r="V409" s="2"/>
      <c r="W409" s="2"/>
      <c r="X409" s="2"/>
      <c r="Y409" s="2"/>
      <c r="Z409" s="2"/>
      <c r="AA409" s="2"/>
      <c r="AB409" s="2"/>
      <c r="AC409" s="2"/>
      <c r="AD409" s="2"/>
      <c r="AE409" s="2"/>
      <c r="AF409" s="2"/>
      <c r="AG409" s="2"/>
      <c r="AH409" s="2"/>
      <c r="AI409" s="2"/>
      <c r="AJ409" s="2"/>
      <c r="AK409" s="2"/>
      <c r="AL409" s="2"/>
      <c r="AM409" s="2"/>
      <c r="AN409" s="2"/>
      <c r="AO409" s="2"/>
      <c r="AP409" s="2"/>
    </row>
    <row r="410" ht="12.75" customHeight="1">
      <c r="A410" s="2"/>
      <c r="B410" s="139"/>
      <c r="C410" s="2"/>
      <c r="D410" s="2"/>
      <c r="E410" s="2"/>
      <c r="F410" s="134"/>
      <c r="G410" s="2"/>
      <c r="H410" s="2"/>
      <c r="I410" s="134"/>
      <c r="J410" s="2"/>
      <c r="K410" s="134"/>
      <c r="L410" s="2"/>
      <c r="M410" s="134"/>
      <c r="N410" s="2"/>
      <c r="O410" s="2"/>
      <c r="P410" s="134"/>
      <c r="Q410" s="2"/>
      <c r="R410" s="2"/>
      <c r="S410" s="134"/>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ht="12.75" customHeight="1">
      <c r="A411" s="2"/>
      <c r="B411" s="139"/>
      <c r="C411" s="2"/>
      <c r="D411" s="2"/>
      <c r="E411" s="2"/>
      <c r="F411" s="134"/>
      <c r="G411" s="2"/>
      <c r="H411" s="2"/>
      <c r="I411" s="134"/>
      <c r="J411" s="2"/>
      <c r="K411" s="134"/>
      <c r="L411" s="2"/>
      <c r="M411" s="134"/>
      <c r="N411" s="2"/>
      <c r="O411" s="2"/>
      <c r="P411" s="134"/>
      <c r="Q411" s="2"/>
      <c r="R411" s="2"/>
      <c r="S411" s="134"/>
      <c r="T411" s="2"/>
      <c r="U411" s="2"/>
      <c r="V411" s="2"/>
      <c r="W411" s="2"/>
      <c r="X411" s="2"/>
      <c r="Y411" s="2"/>
      <c r="Z411" s="2"/>
      <c r="AA411" s="2"/>
      <c r="AB411" s="2"/>
      <c r="AC411" s="2"/>
      <c r="AD411" s="2"/>
      <c r="AE411" s="2"/>
      <c r="AF411" s="2"/>
      <c r="AG411" s="2"/>
      <c r="AH411" s="2"/>
      <c r="AI411" s="2"/>
      <c r="AJ411" s="2"/>
      <c r="AK411" s="2"/>
      <c r="AL411" s="2"/>
      <c r="AM411" s="2"/>
      <c r="AN411" s="2"/>
      <c r="AO411" s="2"/>
      <c r="AP411" s="2"/>
    </row>
    <row r="412" ht="12.75" customHeight="1">
      <c r="A412" s="2"/>
      <c r="B412" s="139"/>
      <c r="C412" s="2"/>
      <c r="D412" s="2"/>
      <c r="E412" s="2"/>
      <c r="F412" s="134"/>
      <c r="G412" s="2"/>
      <c r="H412" s="2"/>
      <c r="I412" s="134"/>
      <c r="J412" s="2"/>
      <c r="K412" s="134"/>
      <c r="L412" s="2"/>
      <c r="M412" s="134"/>
      <c r="N412" s="2"/>
      <c r="O412" s="2"/>
      <c r="P412" s="134"/>
      <c r="Q412" s="2"/>
      <c r="R412" s="2"/>
      <c r="S412" s="134"/>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ht="12.75" customHeight="1">
      <c r="A413" s="2"/>
      <c r="B413" s="139"/>
      <c r="C413" s="2"/>
      <c r="D413" s="2"/>
      <c r="E413" s="2"/>
      <c r="F413" s="134"/>
      <c r="G413" s="2"/>
      <c r="H413" s="2"/>
      <c r="I413" s="134"/>
      <c r="J413" s="2"/>
      <c r="K413" s="134"/>
      <c r="L413" s="2"/>
      <c r="M413" s="134"/>
      <c r="N413" s="2"/>
      <c r="O413" s="2"/>
      <c r="P413" s="134"/>
      <c r="Q413" s="2"/>
      <c r="R413" s="2"/>
      <c r="S413" s="134"/>
      <c r="T413" s="2"/>
      <c r="U413" s="2"/>
      <c r="V413" s="2"/>
      <c r="W413" s="2"/>
      <c r="X413" s="2"/>
      <c r="Y413" s="2"/>
      <c r="Z413" s="2"/>
      <c r="AA413" s="2"/>
      <c r="AB413" s="2"/>
      <c r="AC413" s="2"/>
      <c r="AD413" s="2"/>
      <c r="AE413" s="2"/>
      <c r="AF413" s="2"/>
      <c r="AG413" s="2"/>
      <c r="AH413" s="2"/>
      <c r="AI413" s="2"/>
      <c r="AJ413" s="2"/>
      <c r="AK413" s="2"/>
      <c r="AL413" s="2"/>
      <c r="AM413" s="2"/>
      <c r="AN413" s="2"/>
      <c r="AO413" s="2"/>
      <c r="AP413" s="2"/>
    </row>
    <row r="414" ht="12.75" customHeight="1">
      <c r="A414" s="2"/>
      <c r="B414" s="139"/>
      <c r="C414" s="2"/>
      <c r="D414" s="2"/>
      <c r="E414" s="2"/>
      <c r="F414" s="134"/>
      <c r="G414" s="2"/>
      <c r="H414" s="2"/>
      <c r="I414" s="134"/>
      <c r="J414" s="2"/>
      <c r="K414" s="134"/>
      <c r="L414" s="2"/>
      <c r="M414" s="134"/>
      <c r="N414" s="2"/>
      <c r="O414" s="2"/>
      <c r="P414" s="134"/>
      <c r="Q414" s="2"/>
      <c r="R414" s="2"/>
      <c r="S414" s="134"/>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ht="12.75" customHeight="1">
      <c r="A415" s="2"/>
      <c r="B415" s="139"/>
      <c r="C415" s="2"/>
      <c r="D415" s="2"/>
      <c r="E415" s="2"/>
      <c r="F415" s="134"/>
      <c r="G415" s="2"/>
      <c r="H415" s="2"/>
      <c r="I415" s="134"/>
      <c r="J415" s="2"/>
      <c r="K415" s="134"/>
      <c r="L415" s="2"/>
      <c r="M415" s="134"/>
      <c r="N415" s="2"/>
      <c r="O415" s="2"/>
      <c r="P415" s="134"/>
      <c r="Q415" s="2"/>
      <c r="R415" s="2"/>
      <c r="S415" s="134"/>
      <c r="T415" s="2"/>
      <c r="U415" s="2"/>
      <c r="V415" s="2"/>
      <c r="W415" s="2"/>
      <c r="X415" s="2"/>
      <c r="Y415" s="2"/>
      <c r="Z415" s="2"/>
      <c r="AA415" s="2"/>
      <c r="AB415" s="2"/>
      <c r="AC415" s="2"/>
      <c r="AD415" s="2"/>
      <c r="AE415" s="2"/>
      <c r="AF415" s="2"/>
      <c r="AG415" s="2"/>
      <c r="AH415" s="2"/>
      <c r="AI415" s="2"/>
      <c r="AJ415" s="2"/>
      <c r="AK415" s="2"/>
      <c r="AL415" s="2"/>
      <c r="AM415" s="2"/>
      <c r="AN415" s="2"/>
      <c r="AO415" s="2"/>
      <c r="AP415" s="2"/>
    </row>
    <row r="416" ht="12.75" customHeight="1">
      <c r="A416" s="2"/>
      <c r="B416" s="139"/>
      <c r="C416" s="2"/>
      <c r="D416" s="2"/>
      <c r="E416" s="2"/>
      <c r="F416" s="134"/>
      <c r="G416" s="2"/>
      <c r="H416" s="2"/>
      <c r="I416" s="134"/>
      <c r="J416" s="2"/>
      <c r="K416" s="134"/>
      <c r="L416" s="2"/>
      <c r="M416" s="134"/>
      <c r="N416" s="2"/>
      <c r="O416" s="2"/>
      <c r="P416" s="134"/>
      <c r="Q416" s="2"/>
      <c r="R416" s="2"/>
      <c r="S416" s="134"/>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ht="12.75" customHeight="1">
      <c r="A417" s="2"/>
      <c r="B417" s="139"/>
      <c r="C417" s="2"/>
      <c r="D417" s="2"/>
      <c r="E417" s="2"/>
      <c r="F417" s="134"/>
      <c r="G417" s="2"/>
      <c r="H417" s="2"/>
      <c r="I417" s="134"/>
      <c r="J417" s="2"/>
      <c r="K417" s="134"/>
      <c r="L417" s="2"/>
      <c r="M417" s="134"/>
      <c r="N417" s="2"/>
      <c r="O417" s="2"/>
      <c r="P417" s="134"/>
      <c r="Q417" s="2"/>
      <c r="R417" s="2"/>
      <c r="S417" s="134"/>
      <c r="T417" s="2"/>
      <c r="U417" s="2"/>
      <c r="V417" s="2"/>
      <c r="W417" s="2"/>
      <c r="X417" s="2"/>
      <c r="Y417" s="2"/>
      <c r="Z417" s="2"/>
      <c r="AA417" s="2"/>
      <c r="AB417" s="2"/>
      <c r="AC417" s="2"/>
      <c r="AD417" s="2"/>
      <c r="AE417" s="2"/>
      <c r="AF417" s="2"/>
      <c r="AG417" s="2"/>
      <c r="AH417" s="2"/>
      <c r="AI417" s="2"/>
      <c r="AJ417" s="2"/>
      <c r="AK417" s="2"/>
      <c r="AL417" s="2"/>
      <c r="AM417" s="2"/>
      <c r="AN417" s="2"/>
      <c r="AO417" s="2"/>
      <c r="AP417" s="2"/>
    </row>
    <row r="418" ht="12.75" customHeight="1">
      <c r="A418" s="2"/>
      <c r="B418" s="139"/>
      <c r="C418" s="2"/>
      <c r="D418" s="2"/>
      <c r="E418" s="2"/>
      <c r="F418" s="134"/>
      <c r="G418" s="2"/>
      <c r="H418" s="2"/>
      <c r="I418" s="134"/>
      <c r="J418" s="2"/>
      <c r="K418" s="134"/>
      <c r="L418" s="2"/>
      <c r="M418" s="134"/>
      <c r="N418" s="2"/>
      <c r="O418" s="2"/>
      <c r="P418" s="134"/>
      <c r="Q418" s="2"/>
      <c r="R418" s="2"/>
      <c r="S418" s="134"/>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ht="12.75" customHeight="1">
      <c r="A419" s="2"/>
      <c r="B419" s="139"/>
      <c r="C419" s="2"/>
      <c r="D419" s="2"/>
      <c r="E419" s="2"/>
      <c r="F419" s="134"/>
      <c r="G419" s="2"/>
      <c r="H419" s="2"/>
      <c r="I419" s="134"/>
      <c r="J419" s="2"/>
      <c r="K419" s="134"/>
      <c r="L419" s="2"/>
      <c r="M419" s="134"/>
      <c r="N419" s="2"/>
      <c r="O419" s="2"/>
      <c r="P419" s="134"/>
      <c r="Q419" s="2"/>
      <c r="R419" s="2"/>
      <c r="S419" s="134"/>
      <c r="T419" s="2"/>
      <c r="U419" s="2"/>
      <c r="V419" s="2"/>
      <c r="W419" s="2"/>
      <c r="X419" s="2"/>
      <c r="Y419" s="2"/>
      <c r="Z419" s="2"/>
      <c r="AA419" s="2"/>
      <c r="AB419" s="2"/>
      <c r="AC419" s="2"/>
      <c r="AD419" s="2"/>
      <c r="AE419" s="2"/>
      <c r="AF419" s="2"/>
      <c r="AG419" s="2"/>
      <c r="AH419" s="2"/>
      <c r="AI419" s="2"/>
      <c r="AJ419" s="2"/>
      <c r="AK419" s="2"/>
      <c r="AL419" s="2"/>
      <c r="AM419" s="2"/>
      <c r="AN419" s="2"/>
      <c r="AO419" s="2"/>
      <c r="AP419" s="2"/>
    </row>
    <row r="420" ht="12.75" customHeight="1">
      <c r="A420" s="2"/>
      <c r="B420" s="139"/>
      <c r="C420" s="2"/>
      <c r="D420" s="2"/>
      <c r="E420" s="2"/>
      <c r="F420" s="134"/>
      <c r="G420" s="2"/>
      <c r="H420" s="2"/>
      <c r="I420" s="134"/>
      <c r="J420" s="2"/>
      <c r="K420" s="134"/>
      <c r="L420" s="2"/>
      <c r="M420" s="134"/>
      <c r="N420" s="2"/>
      <c r="O420" s="2"/>
      <c r="P420" s="134"/>
      <c r="Q420" s="2"/>
      <c r="R420" s="2"/>
      <c r="S420" s="134"/>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ht="12.75" customHeight="1">
      <c r="A421" s="2"/>
      <c r="B421" s="139"/>
      <c r="C421" s="2"/>
      <c r="D421" s="2"/>
      <c r="E421" s="2"/>
      <c r="F421" s="134"/>
      <c r="G421" s="2"/>
      <c r="H421" s="2"/>
      <c r="I421" s="134"/>
      <c r="J421" s="2"/>
      <c r="K421" s="134"/>
      <c r="L421" s="2"/>
      <c r="M421" s="134"/>
      <c r="N421" s="2"/>
      <c r="O421" s="2"/>
      <c r="P421" s="134"/>
      <c r="Q421" s="2"/>
      <c r="R421" s="2"/>
      <c r="S421" s="134"/>
      <c r="T421" s="2"/>
      <c r="U421" s="2"/>
      <c r="V421" s="2"/>
      <c r="W421" s="2"/>
      <c r="X421" s="2"/>
      <c r="Y421" s="2"/>
      <c r="Z421" s="2"/>
      <c r="AA421" s="2"/>
      <c r="AB421" s="2"/>
      <c r="AC421" s="2"/>
      <c r="AD421" s="2"/>
      <c r="AE421" s="2"/>
      <c r="AF421" s="2"/>
      <c r="AG421" s="2"/>
      <c r="AH421" s="2"/>
      <c r="AI421" s="2"/>
      <c r="AJ421" s="2"/>
      <c r="AK421" s="2"/>
      <c r="AL421" s="2"/>
      <c r="AM421" s="2"/>
      <c r="AN421" s="2"/>
      <c r="AO421" s="2"/>
      <c r="AP421" s="2"/>
    </row>
    <row r="422" ht="12.75" customHeight="1">
      <c r="A422" s="2"/>
      <c r="B422" s="139"/>
      <c r="C422" s="2"/>
      <c r="D422" s="2"/>
      <c r="E422" s="2"/>
      <c r="F422" s="134"/>
      <c r="G422" s="2"/>
      <c r="H422" s="2"/>
      <c r="I422" s="134"/>
      <c r="J422" s="2"/>
      <c r="K422" s="134"/>
      <c r="L422" s="2"/>
      <c r="M422" s="134"/>
      <c r="N422" s="2"/>
      <c r="O422" s="2"/>
      <c r="P422" s="134"/>
      <c r="Q422" s="2"/>
      <c r="R422" s="2"/>
      <c r="S422" s="134"/>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ht="12.75" customHeight="1">
      <c r="A423" s="2"/>
      <c r="B423" s="139"/>
      <c r="C423" s="2"/>
      <c r="D423" s="2"/>
      <c r="E423" s="2"/>
      <c r="F423" s="134"/>
      <c r="G423" s="2"/>
      <c r="H423" s="2"/>
      <c r="I423" s="134"/>
      <c r="J423" s="2"/>
      <c r="K423" s="134"/>
      <c r="L423" s="2"/>
      <c r="M423" s="134"/>
      <c r="N423" s="2"/>
      <c r="O423" s="2"/>
      <c r="P423" s="134"/>
      <c r="Q423" s="2"/>
      <c r="R423" s="2"/>
      <c r="S423" s="134"/>
      <c r="T423" s="2"/>
      <c r="U423" s="2"/>
      <c r="V423" s="2"/>
      <c r="W423" s="2"/>
      <c r="X423" s="2"/>
      <c r="Y423" s="2"/>
      <c r="Z423" s="2"/>
      <c r="AA423" s="2"/>
      <c r="AB423" s="2"/>
      <c r="AC423" s="2"/>
      <c r="AD423" s="2"/>
      <c r="AE423" s="2"/>
      <c r="AF423" s="2"/>
      <c r="AG423" s="2"/>
      <c r="AH423" s="2"/>
      <c r="AI423" s="2"/>
      <c r="AJ423" s="2"/>
      <c r="AK423" s="2"/>
      <c r="AL423" s="2"/>
      <c r="AM423" s="2"/>
      <c r="AN423" s="2"/>
      <c r="AO423" s="2"/>
      <c r="AP423" s="2"/>
    </row>
    <row r="424" ht="12.75" customHeight="1">
      <c r="A424" s="2"/>
      <c r="B424" s="139"/>
      <c r="C424" s="2"/>
      <c r="D424" s="2"/>
      <c r="E424" s="2"/>
      <c r="F424" s="134"/>
      <c r="G424" s="2"/>
      <c r="H424" s="2"/>
      <c r="I424" s="134"/>
      <c r="J424" s="2"/>
      <c r="K424" s="134"/>
      <c r="L424" s="2"/>
      <c r="M424" s="134"/>
      <c r="N424" s="2"/>
      <c r="O424" s="2"/>
      <c r="P424" s="134"/>
      <c r="Q424" s="2"/>
      <c r="R424" s="2"/>
      <c r="S424" s="134"/>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ht="12.75" customHeight="1">
      <c r="A425" s="2"/>
      <c r="B425" s="139"/>
      <c r="C425" s="2"/>
      <c r="D425" s="2"/>
      <c r="E425" s="2"/>
      <c r="F425" s="134"/>
      <c r="G425" s="2"/>
      <c r="H425" s="2"/>
      <c r="I425" s="134"/>
      <c r="J425" s="2"/>
      <c r="K425" s="134"/>
      <c r="L425" s="2"/>
      <c r="M425" s="134"/>
      <c r="N425" s="2"/>
      <c r="O425" s="2"/>
      <c r="P425" s="134"/>
      <c r="Q425" s="2"/>
      <c r="R425" s="2"/>
      <c r="S425" s="134"/>
      <c r="T425" s="2"/>
      <c r="U425" s="2"/>
      <c r="V425" s="2"/>
      <c r="W425" s="2"/>
      <c r="X425" s="2"/>
      <c r="Y425" s="2"/>
      <c r="Z425" s="2"/>
      <c r="AA425" s="2"/>
      <c r="AB425" s="2"/>
      <c r="AC425" s="2"/>
      <c r="AD425" s="2"/>
      <c r="AE425" s="2"/>
      <c r="AF425" s="2"/>
      <c r="AG425" s="2"/>
      <c r="AH425" s="2"/>
      <c r="AI425" s="2"/>
      <c r="AJ425" s="2"/>
      <c r="AK425" s="2"/>
      <c r="AL425" s="2"/>
      <c r="AM425" s="2"/>
      <c r="AN425" s="2"/>
      <c r="AO425" s="2"/>
      <c r="AP425" s="2"/>
    </row>
    <row r="426" ht="12.75" customHeight="1">
      <c r="A426" s="2"/>
      <c r="B426" s="139"/>
      <c r="C426" s="2"/>
      <c r="D426" s="2"/>
      <c r="E426" s="2"/>
      <c r="F426" s="134"/>
      <c r="G426" s="2"/>
      <c r="H426" s="2"/>
      <c r="I426" s="134"/>
      <c r="J426" s="2"/>
      <c r="K426" s="134"/>
      <c r="L426" s="2"/>
      <c r="M426" s="134"/>
      <c r="N426" s="2"/>
      <c r="O426" s="2"/>
      <c r="P426" s="134"/>
      <c r="Q426" s="2"/>
      <c r="R426" s="2"/>
      <c r="S426" s="134"/>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ht="12.75" customHeight="1">
      <c r="A427" s="2"/>
      <c r="B427" s="139"/>
      <c r="C427" s="2"/>
      <c r="D427" s="2"/>
      <c r="E427" s="2"/>
      <c r="F427" s="134"/>
      <c r="G427" s="2"/>
      <c r="H427" s="2"/>
      <c r="I427" s="134"/>
      <c r="J427" s="2"/>
      <c r="K427" s="134"/>
      <c r="L427" s="2"/>
      <c r="M427" s="134"/>
      <c r="N427" s="2"/>
      <c r="O427" s="2"/>
      <c r="P427" s="134"/>
      <c r="Q427" s="2"/>
      <c r="R427" s="2"/>
      <c r="S427" s="134"/>
      <c r="T427" s="2"/>
      <c r="U427" s="2"/>
      <c r="V427" s="2"/>
      <c r="W427" s="2"/>
      <c r="X427" s="2"/>
      <c r="Y427" s="2"/>
      <c r="Z427" s="2"/>
      <c r="AA427" s="2"/>
      <c r="AB427" s="2"/>
      <c r="AC427" s="2"/>
      <c r="AD427" s="2"/>
      <c r="AE427" s="2"/>
      <c r="AF427" s="2"/>
      <c r="AG427" s="2"/>
      <c r="AH427" s="2"/>
      <c r="AI427" s="2"/>
      <c r="AJ427" s="2"/>
      <c r="AK427" s="2"/>
      <c r="AL427" s="2"/>
      <c r="AM427" s="2"/>
      <c r="AN427" s="2"/>
      <c r="AO427" s="2"/>
      <c r="AP427" s="2"/>
    </row>
    <row r="428" ht="12.75" customHeight="1">
      <c r="A428" s="2"/>
      <c r="B428" s="139"/>
      <c r="C428" s="2"/>
      <c r="D428" s="2"/>
      <c r="E428" s="2"/>
      <c r="F428" s="134"/>
      <c r="G428" s="2"/>
      <c r="H428" s="2"/>
      <c r="I428" s="134"/>
      <c r="J428" s="2"/>
      <c r="K428" s="134"/>
      <c r="L428" s="2"/>
      <c r="M428" s="134"/>
      <c r="N428" s="2"/>
      <c r="O428" s="2"/>
      <c r="P428" s="134"/>
      <c r="Q428" s="2"/>
      <c r="R428" s="2"/>
      <c r="S428" s="134"/>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ht="12.75" customHeight="1">
      <c r="A429" s="2"/>
      <c r="B429" s="139"/>
      <c r="C429" s="2"/>
      <c r="D429" s="2"/>
      <c r="E429" s="2"/>
      <c r="F429" s="134"/>
      <c r="G429" s="2"/>
      <c r="H429" s="2"/>
      <c r="I429" s="134"/>
      <c r="J429" s="2"/>
      <c r="K429" s="134"/>
      <c r="L429" s="2"/>
      <c r="M429" s="134"/>
      <c r="N429" s="2"/>
      <c r="O429" s="2"/>
      <c r="P429" s="134"/>
      <c r="Q429" s="2"/>
      <c r="R429" s="2"/>
      <c r="S429" s="134"/>
      <c r="T429" s="2"/>
      <c r="U429" s="2"/>
      <c r="V429" s="2"/>
      <c r="W429" s="2"/>
      <c r="X429" s="2"/>
      <c r="Y429" s="2"/>
      <c r="Z429" s="2"/>
      <c r="AA429" s="2"/>
      <c r="AB429" s="2"/>
      <c r="AC429" s="2"/>
      <c r="AD429" s="2"/>
      <c r="AE429" s="2"/>
      <c r="AF429" s="2"/>
      <c r="AG429" s="2"/>
      <c r="AH429" s="2"/>
      <c r="AI429" s="2"/>
      <c r="AJ429" s="2"/>
      <c r="AK429" s="2"/>
      <c r="AL429" s="2"/>
      <c r="AM429" s="2"/>
      <c r="AN429" s="2"/>
      <c r="AO429" s="2"/>
      <c r="AP429" s="2"/>
    </row>
    <row r="430" ht="12.75" customHeight="1">
      <c r="A430" s="2"/>
      <c r="B430" s="139"/>
      <c r="C430" s="2"/>
      <c r="D430" s="2"/>
      <c r="E430" s="2"/>
      <c r="F430" s="134"/>
      <c r="G430" s="2"/>
      <c r="H430" s="2"/>
      <c r="I430" s="134"/>
      <c r="J430" s="2"/>
      <c r="K430" s="134"/>
      <c r="L430" s="2"/>
      <c r="M430" s="134"/>
      <c r="N430" s="2"/>
      <c r="O430" s="2"/>
      <c r="P430" s="134"/>
      <c r="Q430" s="2"/>
      <c r="R430" s="2"/>
      <c r="S430" s="134"/>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ht="12.75" customHeight="1">
      <c r="A431" s="2"/>
      <c r="B431" s="139"/>
      <c r="C431" s="2"/>
      <c r="D431" s="2"/>
      <c r="E431" s="2"/>
      <c r="F431" s="134"/>
      <c r="G431" s="2"/>
      <c r="H431" s="2"/>
      <c r="I431" s="134"/>
      <c r="J431" s="2"/>
      <c r="K431" s="134"/>
      <c r="L431" s="2"/>
      <c r="M431" s="134"/>
      <c r="N431" s="2"/>
      <c r="O431" s="2"/>
      <c r="P431" s="134"/>
      <c r="Q431" s="2"/>
      <c r="R431" s="2"/>
      <c r="S431" s="134"/>
      <c r="T431" s="2"/>
      <c r="U431" s="2"/>
      <c r="V431" s="2"/>
      <c r="W431" s="2"/>
      <c r="X431" s="2"/>
      <c r="Y431" s="2"/>
      <c r="Z431" s="2"/>
      <c r="AA431" s="2"/>
      <c r="AB431" s="2"/>
      <c r="AC431" s="2"/>
      <c r="AD431" s="2"/>
      <c r="AE431" s="2"/>
      <c r="AF431" s="2"/>
      <c r="AG431" s="2"/>
      <c r="AH431" s="2"/>
      <c r="AI431" s="2"/>
      <c r="AJ431" s="2"/>
      <c r="AK431" s="2"/>
      <c r="AL431" s="2"/>
      <c r="AM431" s="2"/>
      <c r="AN431" s="2"/>
      <c r="AO431" s="2"/>
      <c r="AP431" s="2"/>
    </row>
    <row r="432" ht="12.75" customHeight="1">
      <c r="A432" s="2"/>
      <c r="B432" s="139"/>
      <c r="C432" s="2"/>
      <c r="D432" s="2"/>
      <c r="E432" s="2"/>
      <c r="F432" s="134"/>
      <c r="G432" s="2"/>
      <c r="H432" s="2"/>
      <c r="I432" s="134"/>
      <c r="J432" s="2"/>
      <c r="K432" s="134"/>
      <c r="L432" s="2"/>
      <c r="M432" s="134"/>
      <c r="N432" s="2"/>
      <c r="O432" s="2"/>
      <c r="P432" s="134"/>
      <c r="Q432" s="2"/>
      <c r="R432" s="2"/>
      <c r="S432" s="134"/>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ht="12.75" customHeight="1">
      <c r="A433" s="2"/>
      <c r="B433" s="139"/>
      <c r="C433" s="2"/>
      <c r="D433" s="2"/>
      <c r="E433" s="2"/>
      <c r="F433" s="134"/>
      <c r="G433" s="2"/>
      <c r="H433" s="2"/>
      <c r="I433" s="134"/>
      <c r="J433" s="2"/>
      <c r="K433" s="134"/>
      <c r="L433" s="2"/>
      <c r="M433" s="134"/>
      <c r="N433" s="2"/>
      <c r="O433" s="2"/>
      <c r="P433" s="134"/>
      <c r="Q433" s="2"/>
      <c r="R433" s="2"/>
      <c r="S433" s="134"/>
      <c r="T433" s="2"/>
      <c r="U433" s="2"/>
      <c r="V433" s="2"/>
      <c r="W433" s="2"/>
      <c r="X433" s="2"/>
      <c r="Y433" s="2"/>
      <c r="Z433" s="2"/>
      <c r="AA433" s="2"/>
      <c r="AB433" s="2"/>
      <c r="AC433" s="2"/>
      <c r="AD433" s="2"/>
      <c r="AE433" s="2"/>
      <c r="AF433" s="2"/>
      <c r="AG433" s="2"/>
      <c r="AH433" s="2"/>
      <c r="AI433" s="2"/>
      <c r="AJ433" s="2"/>
      <c r="AK433" s="2"/>
      <c r="AL433" s="2"/>
      <c r="AM433" s="2"/>
      <c r="AN433" s="2"/>
      <c r="AO433" s="2"/>
      <c r="AP433" s="2"/>
    </row>
    <row r="434" ht="12.75" customHeight="1">
      <c r="A434" s="2"/>
      <c r="B434" s="139"/>
      <c r="C434" s="2"/>
      <c r="D434" s="2"/>
      <c r="E434" s="2"/>
      <c r="F434" s="134"/>
      <c r="G434" s="2"/>
      <c r="H434" s="2"/>
      <c r="I434" s="134"/>
      <c r="J434" s="2"/>
      <c r="K434" s="134"/>
      <c r="L434" s="2"/>
      <c r="M434" s="134"/>
      <c r="N434" s="2"/>
      <c r="O434" s="2"/>
      <c r="P434" s="134"/>
      <c r="Q434" s="2"/>
      <c r="R434" s="2"/>
      <c r="S434" s="134"/>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ht="12.75" customHeight="1">
      <c r="A435" s="2"/>
      <c r="B435" s="139"/>
      <c r="C435" s="2"/>
      <c r="D435" s="2"/>
      <c r="E435" s="2"/>
      <c r="F435" s="134"/>
      <c r="G435" s="2"/>
      <c r="H435" s="2"/>
      <c r="I435" s="134"/>
      <c r="J435" s="2"/>
      <c r="K435" s="134"/>
      <c r="L435" s="2"/>
      <c r="M435" s="134"/>
      <c r="N435" s="2"/>
      <c r="O435" s="2"/>
      <c r="P435" s="134"/>
      <c r="Q435" s="2"/>
      <c r="R435" s="2"/>
      <c r="S435" s="134"/>
      <c r="T435" s="2"/>
      <c r="U435" s="2"/>
      <c r="V435" s="2"/>
      <c r="W435" s="2"/>
      <c r="X435" s="2"/>
      <c r="Y435" s="2"/>
      <c r="Z435" s="2"/>
      <c r="AA435" s="2"/>
      <c r="AB435" s="2"/>
      <c r="AC435" s="2"/>
      <c r="AD435" s="2"/>
      <c r="AE435" s="2"/>
      <c r="AF435" s="2"/>
      <c r="AG435" s="2"/>
      <c r="AH435" s="2"/>
      <c r="AI435" s="2"/>
      <c r="AJ435" s="2"/>
      <c r="AK435" s="2"/>
      <c r="AL435" s="2"/>
      <c r="AM435" s="2"/>
      <c r="AN435" s="2"/>
      <c r="AO435" s="2"/>
      <c r="AP435" s="2"/>
    </row>
    <row r="436" ht="12.75" customHeight="1">
      <c r="A436" s="2"/>
      <c r="B436" s="139"/>
      <c r="C436" s="2"/>
      <c r="D436" s="2"/>
      <c r="E436" s="2"/>
      <c r="F436" s="134"/>
      <c r="G436" s="2"/>
      <c r="H436" s="2"/>
      <c r="I436" s="134"/>
      <c r="J436" s="2"/>
      <c r="K436" s="134"/>
      <c r="L436" s="2"/>
      <c r="M436" s="134"/>
      <c r="N436" s="2"/>
      <c r="O436" s="2"/>
      <c r="P436" s="134"/>
      <c r="Q436" s="2"/>
      <c r="R436" s="2"/>
      <c r="S436" s="134"/>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ht="12.75" customHeight="1">
      <c r="A437" s="2"/>
      <c r="B437" s="139"/>
      <c r="C437" s="2"/>
      <c r="D437" s="2"/>
      <c r="E437" s="2"/>
      <c r="F437" s="134"/>
      <c r="G437" s="2"/>
      <c r="H437" s="2"/>
      <c r="I437" s="134"/>
      <c r="J437" s="2"/>
      <c r="K437" s="134"/>
      <c r="L437" s="2"/>
      <c r="M437" s="134"/>
      <c r="N437" s="2"/>
      <c r="O437" s="2"/>
      <c r="P437" s="134"/>
      <c r="Q437" s="2"/>
      <c r="R437" s="2"/>
      <c r="S437" s="134"/>
      <c r="T437" s="2"/>
      <c r="U437" s="2"/>
      <c r="V437" s="2"/>
      <c r="W437" s="2"/>
      <c r="X437" s="2"/>
      <c r="Y437" s="2"/>
      <c r="Z437" s="2"/>
      <c r="AA437" s="2"/>
      <c r="AB437" s="2"/>
      <c r="AC437" s="2"/>
      <c r="AD437" s="2"/>
      <c r="AE437" s="2"/>
      <c r="AF437" s="2"/>
      <c r="AG437" s="2"/>
      <c r="AH437" s="2"/>
      <c r="AI437" s="2"/>
      <c r="AJ437" s="2"/>
      <c r="AK437" s="2"/>
      <c r="AL437" s="2"/>
      <c r="AM437" s="2"/>
      <c r="AN437" s="2"/>
      <c r="AO437" s="2"/>
      <c r="AP437" s="2"/>
    </row>
    <row r="438" ht="12.75" customHeight="1">
      <c r="A438" s="2"/>
      <c r="B438" s="139"/>
      <c r="C438" s="2"/>
      <c r="D438" s="2"/>
      <c r="E438" s="2"/>
      <c r="F438" s="134"/>
      <c r="G438" s="2"/>
      <c r="H438" s="2"/>
      <c r="I438" s="134"/>
      <c r="J438" s="2"/>
      <c r="K438" s="134"/>
      <c r="L438" s="2"/>
      <c r="M438" s="134"/>
      <c r="N438" s="2"/>
      <c r="O438" s="2"/>
      <c r="P438" s="134"/>
      <c r="Q438" s="2"/>
      <c r="R438" s="2"/>
      <c r="S438" s="134"/>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ht="12.75" customHeight="1">
      <c r="A439" s="2"/>
      <c r="B439" s="139"/>
      <c r="C439" s="2"/>
      <c r="D439" s="2"/>
      <c r="E439" s="2"/>
      <c r="F439" s="134"/>
      <c r="G439" s="2"/>
      <c r="H439" s="2"/>
      <c r="I439" s="134"/>
      <c r="J439" s="2"/>
      <c r="K439" s="134"/>
      <c r="L439" s="2"/>
      <c r="M439" s="134"/>
      <c r="N439" s="2"/>
      <c r="O439" s="2"/>
      <c r="P439" s="134"/>
      <c r="Q439" s="2"/>
      <c r="R439" s="2"/>
      <c r="S439" s="134"/>
      <c r="T439" s="2"/>
      <c r="U439" s="2"/>
      <c r="V439" s="2"/>
      <c r="W439" s="2"/>
      <c r="X439" s="2"/>
      <c r="Y439" s="2"/>
      <c r="Z439" s="2"/>
      <c r="AA439" s="2"/>
      <c r="AB439" s="2"/>
      <c r="AC439" s="2"/>
      <c r="AD439" s="2"/>
      <c r="AE439" s="2"/>
      <c r="AF439" s="2"/>
      <c r="AG439" s="2"/>
      <c r="AH439" s="2"/>
      <c r="AI439" s="2"/>
      <c r="AJ439" s="2"/>
      <c r="AK439" s="2"/>
      <c r="AL439" s="2"/>
      <c r="AM439" s="2"/>
      <c r="AN439" s="2"/>
      <c r="AO439" s="2"/>
      <c r="AP439" s="2"/>
    </row>
    <row r="440" ht="12.75" customHeight="1">
      <c r="A440" s="2"/>
      <c r="B440" s="139"/>
      <c r="C440" s="2"/>
      <c r="D440" s="2"/>
      <c r="E440" s="2"/>
      <c r="F440" s="134"/>
      <c r="G440" s="2"/>
      <c r="H440" s="2"/>
      <c r="I440" s="134"/>
      <c r="J440" s="2"/>
      <c r="K440" s="134"/>
      <c r="L440" s="2"/>
      <c r="M440" s="134"/>
      <c r="N440" s="2"/>
      <c r="O440" s="2"/>
      <c r="P440" s="134"/>
      <c r="Q440" s="2"/>
      <c r="R440" s="2"/>
      <c r="S440" s="134"/>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ht="12.75" customHeight="1">
      <c r="A441" s="2"/>
      <c r="B441" s="139"/>
      <c r="C441" s="2"/>
      <c r="D441" s="2"/>
      <c r="E441" s="2"/>
      <c r="F441" s="134"/>
      <c r="G441" s="2"/>
      <c r="H441" s="2"/>
      <c r="I441" s="134"/>
      <c r="J441" s="2"/>
      <c r="K441" s="134"/>
      <c r="L441" s="2"/>
      <c r="M441" s="134"/>
      <c r="N441" s="2"/>
      <c r="O441" s="2"/>
      <c r="P441" s="134"/>
      <c r="Q441" s="2"/>
      <c r="R441" s="2"/>
      <c r="S441" s="134"/>
      <c r="T441" s="2"/>
      <c r="U441" s="2"/>
      <c r="V441" s="2"/>
      <c r="W441" s="2"/>
      <c r="X441" s="2"/>
      <c r="Y441" s="2"/>
      <c r="Z441" s="2"/>
      <c r="AA441" s="2"/>
      <c r="AB441" s="2"/>
      <c r="AC441" s="2"/>
      <c r="AD441" s="2"/>
      <c r="AE441" s="2"/>
      <c r="AF441" s="2"/>
      <c r="AG441" s="2"/>
      <c r="AH441" s="2"/>
      <c r="AI441" s="2"/>
      <c r="AJ441" s="2"/>
      <c r="AK441" s="2"/>
      <c r="AL441" s="2"/>
      <c r="AM441" s="2"/>
      <c r="AN441" s="2"/>
      <c r="AO441" s="2"/>
      <c r="AP441" s="2"/>
    </row>
    <row r="442" ht="12.75" customHeight="1">
      <c r="A442" s="2"/>
      <c r="B442" s="139"/>
      <c r="C442" s="2"/>
      <c r="D442" s="2"/>
      <c r="E442" s="2"/>
      <c r="F442" s="134"/>
      <c r="G442" s="2"/>
      <c r="H442" s="2"/>
      <c r="I442" s="134"/>
      <c r="J442" s="2"/>
      <c r="K442" s="134"/>
      <c r="L442" s="2"/>
      <c r="M442" s="134"/>
      <c r="N442" s="2"/>
      <c r="O442" s="2"/>
      <c r="P442" s="134"/>
      <c r="Q442" s="2"/>
      <c r="R442" s="2"/>
      <c r="S442" s="134"/>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ht="12.75" customHeight="1">
      <c r="A443" s="2"/>
      <c r="B443" s="139"/>
      <c r="C443" s="2"/>
      <c r="D443" s="2"/>
      <c r="E443" s="2"/>
      <c r="F443" s="134"/>
      <c r="G443" s="2"/>
      <c r="H443" s="2"/>
      <c r="I443" s="134"/>
      <c r="J443" s="2"/>
      <c r="K443" s="134"/>
      <c r="L443" s="2"/>
      <c r="M443" s="134"/>
      <c r="N443" s="2"/>
      <c r="O443" s="2"/>
      <c r="P443" s="134"/>
      <c r="Q443" s="2"/>
      <c r="R443" s="2"/>
      <c r="S443" s="134"/>
      <c r="T443" s="2"/>
      <c r="U443" s="2"/>
      <c r="V443" s="2"/>
      <c r="W443" s="2"/>
      <c r="X443" s="2"/>
      <c r="Y443" s="2"/>
      <c r="Z443" s="2"/>
      <c r="AA443" s="2"/>
      <c r="AB443" s="2"/>
      <c r="AC443" s="2"/>
      <c r="AD443" s="2"/>
      <c r="AE443" s="2"/>
      <c r="AF443" s="2"/>
      <c r="AG443" s="2"/>
      <c r="AH443" s="2"/>
      <c r="AI443" s="2"/>
      <c r="AJ443" s="2"/>
      <c r="AK443" s="2"/>
      <c r="AL443" s="2"/>
      <c r="AM443" s="2"/>
      <c r="AN443" s="2"/>
      <c r="AO443" s="2"/>
      <c r="AP443" s="2"/>
    </row>
    <row r="444" ht="12.75" customHeight="1">
      <c r="A444" s="2"/>
      <c r="B444" s="139"/>
      <c r="C444" s="2"/>
      <c r="D444" s="2"/>
      <c r="E444" s="2"/>
      <c r="F444" s="134"/>
      <c r="G444" s="2"/>
      <c r="H444" s="2"/>
      <c r="I444" s="134"/>
      <c r="J444" s="2"/>
      <c r="K444" s="134"/>
      <c r="L444" s="2"/>
      <c r="M444" s="134"/>
      <c r="N444" s="2"/>
      <c r="O444" s="2"/>
      <c r="P444" s="134"/>
      <c r="Q444" s="2"/>
      <c r="R444" s="2"/>
      <c r="S444" s="134"/>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ht="12.75" customHeight="1">
      <c r="A445" s="2"/>
      <c r="B445" s="139"/>
      <c r="C445" s="2"/>
      <c r="D445" s="2"/>
      <c r="E445" s="2"/>
      <c r="F445" s="134"/>
      <c r="G445" s="2"/>
      <c r="H445" s="2"/>
      <c r="I445" s="134"/>
      <c r="J445" s="2"/>
      <c r="K445" s="134"/>
      <c r="L445" s="2"/>
      <c r="M445" s="134"/>
      <c r="N445" s="2"/>
      <c r="O445" s="2"/>
      <c r="P445" s="134"/>
      <c r="Q445" s="2"/>
      <c r="R445" s="2"/>
      <c r="S445" s="134"/>
      <c r="T445" s="2"/>
      <c r="U445" s="2"/>
      <c r="V445" s="2"/>
      <c r="W445" s="2"/>
      <c r="X445" s="2"/>
      <c r="Y445" s="2"/>
      <c r="Z445" s="2"/>
      <c r="AA445" s="2"/>
      <c r="AB445" s="2"/>
      <c r="AC445" s="2"/>
      <c r="AD445" s="2"/>
      <c r="AE445" s="2"/>
      <c r="AF445" s="2"/>
      <c r="AG445" s="2"/>
      <c r="AH445" s="2"/>
      <c r="AI445" s="2"/>
      <c r="AJ445" s="2"/>
      <c r="AK445" s="2"/>
      <c r="AL445" s="2"/>
      <c r="AM445" s="2"/>
      <c r="AN445" s="2"/>
      <c r="AO445" s="2"/>
      <c r="AP445" s="2"/>
    </row>
    <row r="446" ht="12.75" customHeight="1">
      <c r="A446" s="2"/>
      <c r="B446" s="139"/>
      <c r="C446" s="2"/>
      <c r="D446" s="2"/>
      <c r="E446" s="2"/>
      <c r="F446" s="134"/>
      <c r="G446" s="2"/>
      <c r="H446" s="2"/>
      <c r="I446" s="134"/>
      <c r="J446" s="2"/>
      <c r="K446" s="134"/>
      <c r="L446" s="2"/>
      <c r="M446" s="134"/>
      <c r="N446" s="2"/>
      <c r="O446" s="2"/>
      <c r="P446" s="134"/>
      <c r="Q446" s="2"/>
      <c r="R446" s="2"/>
      <c r="S446" s="134"/>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ht="12.75" customHeight="1">
      <c r="A447" s="2"/>
      <c r="B447" s="139"/>
      <c r="C447" s="2"/>
      <c r="D447" s="2"/>
      <c r="E447" s="2"/>
      <c r="F447" s="134"/>
      <c r="G447" s="2"/>
      <c r="H447" s="2"/>
      <c r="I447" s="134"/>
      <c r="J447" s="2"/>
      <c r="K447" s="134"/>
      <c r="L447" s="2"/>
      <c r="M447" s="134"/>
      <c r="N447" s="2"/>
      <c r="O447" s="2"/>
      <c r="P447" s="134"/>
      <c r="Q447" s="2"/>
      <c r="R447" s="2"/>
      <c r="S447" s="134"/>
      <c r="T447" s="2"/>
      <c r="U447" s="2"/>
      <c r="V447" s="2"/>
      <c r="W447" s="2"/>
      <c r="X447" s="2"/>
      <c r="Y447" s="2"/>
      <c r="Z447" s="2"/>
      <c r="AA447" s="2"/>
      <c r="AB447" s="2"/>
      <c r="AC447" s="2"/>
      <c r="AD447" s="2"/>
      <c r="AE447" s="2"/>
      <c r="AF447" s="2"/>
      <c r="AG447" s="2"/>
      <c r="AH447" s="2"/>
      <c r="AI447" s="2"/>
      <c r="AJ447" s="2"/>
      <c r="AK447" s="2"/>
      <c r="AL447" s="2"/>
      <c r="AM447" s="2"/>
      <c r="AN447" s="2"/>
      <c r="AO447" s="2"/>
      <c r="AP447" s="2"/>
    </row>
    <row r="448" ht="12.75" customHeight="1">
      <c r="A448" s="2"/>
      <c r="B448" s="139"/>
      <c r="C448" s="2"/>
      <c r="D448" s="2"/>
      <c r="E448" s="2"/>
      <c r="F448" s="134"/>
      <c r="G448" s="2"/>
      <c r="H448" s="2"/>
      <c r="I448" s="134"/>
      <c r="J448" s="2"/>
      <c r="K448" s="134"/>
      <c r="L448" s="2"/>
      <c r="M448" s="134"/>
      <c r="N448" s="2"/>
      <c r="O448" s="2"/>
      <c r="P448" s="134"/>
      <c r="Q448" s="2"/>
      <c r="R448" s="2"/>
      <c r="S448" s="134"/>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ht="12.75" customHeight="1">
      <c r="A449" s="2"/>
      <c r="B449" s="139"/>
      <c r="C449" s="2"/>
      <c r="D449" s="2"/>
      <c r="E449" s="2"/>
      <c r="F449" s="134"/>
      <c r="G449" s="2"/>
      <c r="H449" s="2"/>
      <c r="I449" s="134"/>
      <c r="J449" s="2"/>
      <c r="K449" s="134"/>
      <c r="L449" s="2"/>
      <c r="M449" s="134"/>
      <c r="N449" s="2"/>
      <c r="O449" s="2"/>
      <c r="P449" s="134"/>
      <c r="Q449" s="2"/>
      <c r="R449" s="2"/>
      <c r="S449" s="134"/>
      <c r="T449" s="2"/>
      <c r="U449" s="2"/>
      <c r="V449" s="2"/>
      <c r="W449" s="2"/>
      <c r="X449" s="2"/>
      <c r="Y449" s="2"/>
      <c r="Z449" s="2"/>
      <c r="AA449" s="2"/>
      <c r="AB449" s="2"/>
      <c r="AC449" s="2"/>
      <c r="AD449" s="2"/>
      <c r="AE449" s="2"/>
      <c r="AF449" s="2"/>
      <c r="AG449" s="2"/>
      <c r="AH449" s="2"/>
      <c r="AI449" s="2"/>
      <c r="AJ449" s="2"/>
      <c r="AK449" s="2"/>
      <c r="AL449" s="2"/>
      <c r="AM449" s="2"/>
      <c r="AN449" s="2"/>
      <c r="AO449" s="2"/>
      <c r="AP449" s="2"/>
    </row>
    <row r="450" ht="12.75" customHeight="1">
      <c r="A450" s="2"/>
      <c r="B450" s="139"/>
      <c r="C450" s="2"/>
      <c r="D450" s="2"/>
      <c r="E450" s="2"/>
      <c r="F450" s="134"/>
      <c r="G450" s="2"/>
      <c r="H450" s="2"/>
      <c r="I450" s="134"/>
      <c r="J450" s="2"/>
      <c r="K450" s="134"/>
      <c r="L450" s="2"/>
      <c r="M450" s="134"/>
      <c r="N450" s="2"/>
      <c r="O450" s="2"/>
      <c r="P450" s="134"/>
      <c r="Q450" s="2"/>
      <c r="R450" s="2"/>
      <c r="S450" s="134"/>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ht="12.75" customHeight="1">
      <c r="A451" s="2"/>
      <c r="B451" s="139"/>
      <c r="C451" s="2"/>
      <c r="D451" s="2"/>
      <c r="E451" s="2"/>
      <c r="F451" s="134"/>
      <c r="G451" s="2"/>
      <c r="H451" s="2"/>
      <c r="I451" s="134"/>
      <c r="J451" s="2"/>
      <c r="K451" s="134"/>
      <c r="L451" s="2"/>
      <c r="M451" s="134"/>
      <c r="N451" s="2"/>
      <c r="O451" s="2"/>
      <c r="P451" s="134"/>
      <c r="Q451" s="2"/>
      <c r="R451" s="2"/>
      <c r="S451" s="134"/>
      <c r="T451" s="2"/>
      <c r="U451" s="2"/>
      <c r="V451" s="2"/>
      <c r="W451" s="2"/>
      <c r="X451" s="2"/>
      <c r="Y451" s="2"/>
      <c r="Z451" s="2"/>
      <c r="AA451" s="2"/>
      <c r="AB451" s="2"/>
      <c r="AC451" s="2"/>
      <c r="AD451" s="2"/>
      <c r="AE451" s="2"/>
      <c r="AF451" s="2"/>
      <c r="AG451" s="2"/>
      <c r="AH451" s="2"/>
      <c r="AI451" s="2"/>
      <c r="AJ451" s="2"/>
      <c r="AK451" s="2"/>
      <c r="AL451" s="2"/>
      <c r="AM451" s="2"/>
      <c r="AN451" s="2"/>
      <c r="AO451" s="2"/>
      <c r="AP451" s="2"/>
    </row>
    <row r="452" ht="12.75" customHeight="1">
      <c r="A452" s="2"/>
      <c r="B452" s="139"/>
      <c r="C452" s="2"/>
      <c r="D452" s="2"/>
      <c r="E452" s="2"/>
      <c r="F452" s="134"/>
      <c r="G452" s="2"/>
      <c r="H452" s="2"/>
      <c r="I452" s="134"/>
      <c r="J452" s="2"/>
      <c r="K452" s="134"/>
      <c r="L452" s="2"/>
      <c r="M452" s="134"/>
      <c r="N452" s="2"/>
      <c r="O452" s="2"/>
      <c r="P452" s="134"/>
      <c r="Q452" s="2"/>
      <c r="R452" s="2"/>
      <c r="S452" s="134"/>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ht="12.75" customHeight="1">
      <c r="A453" s="2"/>
      <c r="B453" s="139"/>
      <c r="C453" s="2"/>
      <c r="D453" s="2"/>
      <c r="E453" s="2"/>
      <c r="F453" s="134"/>
      <c r="G453" s="2"/>
      <c r="H453" s="2"/>
      <c r="I453" s="134"/>
      <c r="J453" s="2"/>
      <c r="K453" s="134"/>
      <c r="L453" s="2"/>
      <c r="M453" s="134"/>
      <c r="N453" s="2"/>
      <c r="O453" s="2"/>
      <c r="P453" s="134"/>
      <c r="Q453" s="2"/>
      <c r="R453" s="2"/>
      <c r="S453" s="134"/>
      <c r="T453" s="2"/>
      <c r="U453" s="2"/>
      <c r="V453" s="2"/>
      <c r="W453" s="2"/>
      <c r="X453" s="2"/>
      <c r="Y453" s="2"/>
      <c r="Z453" s="2"/>
      <c r="AA453" s="2"/>
      <c r="AB453" s="2"/>
      <c r="AC453" s="2"/>
      <c r="AD453" s="2"/>
      <c r="AE453" s="2"/>
      <c r="AF453" s="2"/>
      <c r="AG453" s="2"/>
      <c r="AH453" s="2"/>
      <c r="AI453" s="2"/>
      <c r="AJ453" s="2"/>
      <c r="AK453" s="2"/>
      <c r="AL453" s="2"/>
      <c r="AM453" s="2"/>
      <c r="AN453" s="2"/>
      <c r="AO453" s="2"/>
      <c r="AP453" s="2"/>
    </row>
    <row r="454" ht="12.75" customHeight="1">
      <c r="A454" s="2"/>
      <c r="B454" s="139"/>
      <c r="C454" s="2"/>
      <c r="D454" s="2"/>
      <c r="E454" s="2"/>
      <c r="F454" s="134"/>
      <c r="G454" s="2"/>
      <c r="H454" s="2"/>
      <c r="I454" s="134"/>
      <c r="J454" s="2"/>
      <c r="K454" s="134"/>
      <c r="L454" s="2"/>
      <c r="M454" s="134"/>
      <c r="N454" s="2"/>
      <c r="O454" s="2"/>
      <c r="P454" s="134"/>
      <c r="Q454" s="2"/>
      <c r="R454" s="2"/>
      <c r="S454" s="134"/>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ht="12.75" customHeight="1">
      <c r="A455" s="2"/>
      <c r="B455" s="139"/>
      <c r="C455" s="2"/>
      <c r="D455" s="2"/>
      <c r="E455" s="2"/>
      <c r="F455" s="134"/>
      <c r="G455" s="2"/>
      <c r="H455" s="2"/>
      <c r="I455" s="134"/>
      <c r="J455" s="2"/>
      <c r="K455" s="134"/>
      <c r="L455" s="2"/>
      <c r="M455" s="134"/>
      <c r="N455" s="2"/>
      <c r="O455" s="2"/>
      <c r="P455" s="134"/>
      <c r="Q455" s="2"/>
      <c r="R455" s="2"/>
      <c r="S455" s="134"/>
      <c r="T455" s="2"/>
      <c r="U455" s="2"/>
      <c r="V455" s="2"/>
      <c r="W455" s="2"/>
      <c r="X455" s="2"/>
      <c r="Y455" s="2"/>
      <c r="Z455" s="2"/>
      <c r="AA455" s="2"/>
      <c r="AB455" s="2"/>
      <c r="AC455" s="2"/>
      <c r="AD455" s="2"/>
      <c r="AE455" s="2"/>
      <c r="AF455" s="2"/>
      <c r="AG455" s="2"/>
      <c r="AH455" s="2"/>
      <c r="AI455" s="2"/>
      <c r="AJ455" s="2"/>
      <c r="AK455" s="2"/>
      <c r="AL455" s="2"/>
      <c r="AM455" s="2"/>
      <c r="AN455" s="2"/>
      <c r="AO455" s="2"/>
      <c r="AP455" s="2"/>
    </row>
    <row r="456" ht="12.75" customHeight="1">
      <c r="A456" s="2"/>
      <c r="B456" s="139"/>
      <c r="C456" s="2"/>
      <c r="D456" s="2"/>
      <c r="E456" s="2"/>
      <c r="F456" s="134"/>
      <c r="G456" s="2"/>
      <c r="H456" s="2"/>
      <c r="I456" s="134"/>
      <c r="J456" s="2"/>
      <c r="K456" s="134"/>
      <c r="L456" s="2"/>
      <c r="M456" s="134"/>
      <c r="N456" s="2"/>
      <c r="O456" s="2"/>
      <c r="P456" s="134"/>
      <c r="Q456" s="2"/>
      <c r="R456" s="2"/>
      <c r="S456" s="134"/>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ht="12.75" customHeight="1">
      <c r="A457" s="2"/>
      <c r="B457" s="139"/>
      <c r="C457" s="2"/>
      <c r="D457" s="2"/>
      <c r="E457" s="2"/>
      <c r="F457" s="134"/>
      <c r="G457" s="2"/>
      <c r="H457" s="2"/>
      <c r="I457" s="134"/>
      <c r="J457" s="2"/>
      <c r="K457" s="134"/>
      <c r="L457" s="2"/>
      <c r="M457" s="134"/>
      <c r="N457" s="2"/>
      <c r="O457" s="2"/>
      <c r="P457" s="134"/>
      <c r="Q457" s="2"/>
      <c r="R457" s="2"/>
      <c r="S457" s="134"/>
      <c r="T457" s="2"/>
      <c r="U457" s="2"/>
      <c r="V457" s="2"/>
      <c r="W457" s="2"/>
      <c r="X457" s="2"/>
      <c r="Y457" s="2"/>
      <c r="Z457" s="2"/>
      <c r="AA457" s="2"/>
      <c r="AB457" s="2"/>
      <c r="AC457" s="2"/>
      <c r="AD457" s="2"/>
      <c r="AE457" s="2"/>
      <c r="AF457" s="2"/>
      <c r="AG457" s="2"/>
      <c r="AH457" s="2"/>
      <c r="AI457" s="2"/>
      <c r="AJ457" s="2"/>
      <c r="AK457" s="2"/>
      <c r="AL457" s="2"/>
      <c r="AM457" s="2"/>
      <c r="AN457" s="2"/>
      <c r="AO457" s="2"/>
      <c r="AP457" s="2"/>
    </row>
    <row r="458" ht="12.75" customHeight="1">
      <c r="A458" s="2"/>
      <c r="B458" s="139"/>
      <c r="C458" s="2"/>
      <c r="D458" s="2"/>
      <c r="E458" s="2"/>
      <c r="F458" s="134"/>
      <c r="G458" s="2"/>
      <c r="H458" s="2"/>
      <c r="I458" s="134"/>
      <c r="J458" s="2"/>
      <c r="K458" s="134"/>
      <c r="L458" s="2"/>
      <c r="M458" s="134"/>
      <c r="N458" s="2"/>
      <c r="O458" s="2"/>
      <c r="P458" s="134"/>
      <c r="Q458" s="2"/>
      <c r="R458" s="2"/>
      <c r="S458" s="134"/>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ht="12.75" customHeight="1">
      <c r="A459" s="2"/>
      <c r="B459" s="139"/>
      <c r="C459" s="2"/>
      <c r="D459" s="2"/>
      <c r="E459" s="2"/>
      <c r="F459" s="134"/>
      <c r="G459" s="2"/>
      <c r="H459" s="2"/>
      <c r="I459" s="134"/>
      <c r="J459" s="2"/>
      <c r="K459" s="134"/>
      <c r="L459" s="2"/>
      <c r="M459" s="134"/>
      <c r="N459" s="2"/>
      <c r="O459" s="2"/>
      <c r="P459" s="134"/>
      <c r="Q459" s="2"/>
      <c r="R459" s="2"/>
      <c r="S459" s="134"/>
      <c r="T459" s="2"/>
      <c r="U459" s="2"/>
      <c r="V459" s="2"/>
      <c r="W459" s="2"/>
      <c r="X459" s="2"/>
      <c r="Y459" s="2"/>
      <c r="Z459" s="2"/>
      <c r="AA459" s="2"/>
      <c r="AB459" s="2"/>
      <c r="AC459" s="2"/>
      <c r="AD459" s="2"/>
      <c r="AE459" s="2"/>
      <c r="AF459" s="2"/>
      <c r="AG459" s="2"/>
      <c r="AH459" s="2"/>
      <c r="AI459" s="2"/>
      <c r="AJ459" s="2"/>
      <c r="AK459" s="2"/>
      <c r="AL459" s="2"/>
      <c r="AM459" s="2"/>
      <c r="AN459" s="2"/>
      <c r="AO459" s="2"/>
      <c r="AP459" s="2"/>
    </row>
    <row r="460" ht="12.75" customHeight="1">
      <c r="A460" s="2"/>
      <c r="B460" s="139"/>
      <c r="C460" s="2"/>
      <c r="D460" s="2"/>
      <c r="E460" s="2"/>
      <c r="F460" s="134"/>
      <c r="G460" s="2"/>
      <c r="H460" s="2"/>
      <c r="I460" s="134"/>
      <c r="J460" s="2"/>
      <c r="K460" s="134"/>
      <c r="L460" s="2"/>
      <c r="M460" s="134"/>
      <c r="N460" s="2"/>
      <c r="O460" s="2"/>
      <c r="P460" s="134"/>
      <c r="Q460" s="2"/>
      <c r="R460" s="2"/>
      <c r="S460" s="134"/>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ht="12.75" customHeight="1">
      <c r="A461" s="2"/>
      <c r="B461" s="139"/>
      <c r="C461" s="2"/>
      <c r="D461" s="2"/>
      <c r="E461" s="2"/>
      <c r="F461" s="134"/>
      <c r="G461" s="2"/>
      <c r="H461" s="2"/>
      <c r="I461" s="134"/>
      <c r="J461" s="2"/>
      <c r="K461" s="134"/>
      <c r="L461" s="2"/>
      <c r="M461" s="134"/>
      <c r="N461" s="2"/>
      <c r="O461" s="2"/>
      <c r="P461" s="134"/>
      <c r="Q461" s="2"/>
      <c r="R461" s="2"/>
      <c r="S461" s="134"/>
      <c r="T461" s="2"/>
      <c r="U461" s="2"/>
      <c r="V461" s="2"/>
      <c r="W461" s="2"/>
      <c r="X461" s="2"/>
      <c r="Y461" s="2"/>
      <c r="Z461" s="2"/>
      <c r="AA461" s="2"/>
      <c r="AB461" s="2"/>
      <c r="AC461" s="2"/>
      <c r="AD461" s="2"/>
      <c r="AE461" s="2"/>
      <c r="AF461" s="2"/>
      <c r="AG461" s="2"/>
      <c r="AH461" s="2"/>
      <c r="AI461" s="2"/>
      <c r="AJ461" s="2"/>
      <c r="AK461" s="2"/>
      <c r="AL461" s="2"/>
      <c r="AM461" s="2"/>
      <c r="AN461" s="2"/>
      <c r="AO461" s="2"/>
      <c r="AP461" s="2"/>
    </row>
    <row r="462" ht="12.75" customHeight="1">
      <c r="A462" s="2"/>
      <c r="B462" s="139"/>
      <c r="C462" s="2"/>
      <c r="D462" s="2"/>
      <c r="E462" s="2"/>
      <c r="F462" s="134"/>
      <c r="G462" s="2"/>
      <c r="H462" s="2"/>
      <c r="I462" s="134"/>
      <c r="J462" s="2"/>
      <c r="K462" s="134"/>
      <c r="L462" s="2"/>
      <c r="M462" s="134"/>
      <c r="N462" s="2"/>
      <c r="O462" s="2"/>
      <c r="P462" s="134"/>
      <c r="Q462" s="2"/>
      <c r="R462" s="2"/>
      <c r="S462" s="134"/>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ht="12.75" customHeight="1">
      <c r="A463" s="2"/>
      <c r="B463" s="139"/>
      <c r="C463" s="2"/>
      <c r="D463" s="2"/>
      <c r="E463" s="2"/>
      <c r="F463" s="134"/>
      <c r="G463" s="2"/>
      <c r="H463" s="2"/>
      <c r="I463" s="134"/>
      <c r="J463" s="2"/>
      <c r="K463" s="134"/>
      <c r="L463" s="2"/>
      <c r="M463" s="134"/>
      <c r="N463" s="2"/>
      <c r="O463" s="2"/>
      <c r="P463" s="134"/>
      <c r="Q463" s="2"/>
      <c r="R463" s="2"/>
      <c r="S463" s="134"/>
      <c r="T463" s="2"/>
      <c r="U463" s="2"/>
      <c r="V463" s="2"/>
      <c r="W463" s="2"/>
      <c r="X463" s="2"/>
      <c r="Y463" s="2"/>
      <c r="Z463" s="2"/>
      <c r="AA463" s="2"/>
      <c r="AB463" s="2"/>
      <c r="AC463" s="2"/>
      <c r="AD463" s="2"/>
      <c r="AE463" s="2"/>
      <c r="AF463" s="2"/>
      <c r="AG463" s="2"/>
      <c r="AH463" s="2"/>
      <c r="AI463" s="2"/>
      <c r="AJ463" s="2"/>
      <c r="AK463" s="2"/>
      <c r="AL463" s="2"/>
      <c r="AM463" s="2"/>
      <c r="AN463" s="2"/>
      <c r="AO463" s="2"/>
      <c r="AP463" s="2"/>
    </row>
    <row r="464" ht="12.75" customHeight="1">
      <c r="A464" s="2"/>
      <c r="B464" s="139"/>
      <c r="C464" s="2"/>
      <c r="D464" s="2"/>
      <c r="E464" s="2"/>
      <c r="F464" s="134"/>
      <c r="G464" s="2"/>
      <c r="H464" s="2"/>
      <c r="I464" s="134"/>
      <c r="J464" s="2"/>
      <c r="K464" s="134"/>
      <c r="L464" s="2"/>
      <c r="M464" s="134"/>
      <c r="N464" s="2"/>
      <c r="O464" s="2"/>
      <c r="P464" s="134"/>
      <c r="Q464" s="2"/>
      <c r="R464" s="2"/>
      <c r="S464" s="134"/>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ht="12.75" customHeight="1">
      <c r="A465" s="2"/>
      <c r="B465" s="139"/>
      <c r="C465" s="2"/>
      <c r="D465" s="2"/>
      <c r="E465" s="2"/>
      <c r="F465" s="134"/>
      <c r="G465" s="2"/>
      <c r="H465" s="2"/>
      <c r="I465" s="134"/>
      <c r="J465" s="2"/>
      <c r="K465" s="134"/>
      <c r="L465" s="2"/>
      <c r="M465" s="134"/>
      <c r="N465" s="2"/>
      <c r="O465" s="2"/>
      <c r="P465" s="134"/>
      <c r="Q465" s="2"/>
      <c r="R465" s="2"/>
      <c r="S465" s="134"/>
      <c r="T465" s="2"/>
      <c r="U465" s="2"/>
      <c r="V465" s="2"/>
      <c r="W465" s="2"/>
      <c r="X465" s="2"/>
      <c r="Y465" s="2"/>
      <c r="Z465" s="2"/>
      <c r="AA465" s="2"/>
      <c r="AB465" s="2"/>
      <c r="AC465" s="2"/>
      <c r="AD465" s="2"/>
      <c r="AE465" s="2"/>
      <c r="AF465" s="2"/>
      <c r="AG465" s="2"/>
      <c r="AH465" s="2"/>
      <c r="AI465" s="2"/>
      <c r="AJ465" s="2"/>
      <c r="AK465" s="2"/>
      <c r="AL465" s="2"/>
      <c r="AM465" s="2"/>
      <c r="AN465" s="2"/>
      <c r="AO465" s="2"/>
      <c r="AP465" s="2"/>
    </row>
    <row r="466" ht="12.75" customHeight="1">
      <c r="A466" s="2"/>
      <c r="B466" s="139"/>
      <c r="C466" s="2"/>
      <c r="D466" s="2"/>
      <c r="E466" s="2"/>
      <c r="F466" s="134"/>
      <c r="G466" s="2"/>
      <c r="H466" s="2"/>
      <c r="I466" s="134"/>
      <c r="J466" s="2"/>
      <c r="K466" s="134"/>
      <c r="L466" s="2"/>
      <c r="M466" s="134"/>
      <c r="N466" s="2"/>
      <c r="O466" s="2"/>
      <c r="P466" s="134"/>
      <c r="Q466" s="2"/>
      <c r="R466" s="2"/>
      <c r="S466" s="134"/>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ht="12.75" customHeight="1">
      <c r="A467" s="2"/>
      <c r="B467" s="139"/>
      <c r="C467" s="2"/>
      <c r="D467" s="2"/>
      <c r="E467" s="2"/>
      <c r="F467" s="134"/>
      <c r="G467" s="2"/>
      <c r="H467" s="2"/>
      <c r="I467" s="134"/>
      <c r="J467" s="2"/>
      <c r="K467" s="134"/>
      <c r="L467" s="2"/>
      <c r="M467" s="134"/>
      <c r="N467" s="2"/>
      <c r="O467" s="2"/>
      <c r="P467" s="134"/>
      <c r="Q467" s="2"/>
      <c r="R467" s="2"/>
      <c r="S467" s="134"/>
      <c r="T467" s="2"/>
      <c r="U467" s="2"/>
      <c r="V467" s="2"/>
      <c r="W467" s="2"/>
      <c r="X467" s="2"/>
      <c r="Y467" s="2"/>
      <c r="Z467" s="2"/>
      <c r="AA467" s="2"/>
      <c r="AB467" s="2"/>
      <c r="AC467" s="2"/>
      <c r="AD467" s="2"/>
      <c r="AE467" s="2"/>
      <c r="AF467" s="2"/>
      <c r="AG467" s="2"/>
      <c r="AH467" s="2"/>
      <c r="AI467" s="2"/>
      <c r="AJ467" s="2"/>
      <c r="AK467" s="2"/>
      <c r="AL467" s="2"/>
      <c r="AM467" s="2"/>
      <c r="AN467" s="2"/>
      <c r="AO467" s="2"/>
      <c r="AP467" s="2"/>
    </row>
    <row r="468" ht="12.75" customHeight="1">
      <c r="A468" s="2"/>
      <c r="B468" s="139"/>
      <c r="C468" s="2"/>
      <c r="D468" s="2"/>
      <c r="E468" s="2"/>
      <c r="F468" s="134"/>
      <c r="G468" s="2"/>
      <c r="H468" s="2"/>
      <c r="I468" s="134"/>
      <c r="J468" s="2"/>
      <c r="K468" s="134"/>
      <c r="L468" s="2"/>
      <c r="M468" s="134"/>
      <c r="N468" s="2"/>
      <c r="O468" s="2"/>
      <c r="P468" s="134"/>
      <c r="Q468" s="2"/>
      <c r="R468" s="2"/>
      <c r="S468" s="134"/>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ht="12.75" customHeight="1">
      <c r="A469" s="2"/>
      <c r="B469" s="139"/>
      <c r="C469" s="2"/>
      <c r="D469" s="2"/>
      <c r="E469" s="2"/>
      <c r="F469" s="134"/>
      <c r="G469" s="2"/>
      <c r="H469" s="2"/>
      <c r="I469" s="134"/>
      <c r="J469" s="2"/>
      <c r="K469" s="134"/>
      <c r="L469" s="2"/>
      <c r="M469" s="134"/>
      <c r="N469" s="2"/>
      <c r="O469" s="2"/>
      <c r="P469" s="134"/>
      <c r="Q469" s="2"/>
      <c r="R469" s="2"/>
      <c r="S469" s="134"/>
      <c r="T469" s="2"/>
      <c r="U469" s="2"/>
      <c r="V469" s="2"/>
      <c r="W469" s="2"/>
      <c r="X469" s="2"/>
      <c r="Y469" s="2"/>
      <c r="Z469" s="2"/>
      <c r="AA469" s="2"/>
      <c r="AB469" s="2"/>
      <c r="AC469" s="2"/>
      <c r="AD469" s="2"/>
      <c r="AE469" s="2"/>
      <c r="AF469" s="2"/>
      <c r="AG469" s="2"/>
      <c r="AH469" s="2"/>
      <c r="AI469" s="2"/>
      <c r="AJ469" s="2"/>
      <c r="AK469" s="2"/>
      <c r="AL469" s="2"/>
      <c r="AM469" s="2"/>
      <c r="AN469" s="2"/>
      <c r="AO469" s="2"/>
      <c r="AP469" s="2"/>
    </row>
    <row r="470" ht="12.75" customHeight="1">
      <c r="A470" s="2"/>
      <c r="B470" s="139"/>
      <c r="C470" s="2"/>
      <c r="D470" s="2"/>
      <c r="E470" s="2"/>
      <c r="F470" s="134"/>
      <c r="G470" s="2"/>
      <c r="H470" s="2"/>
      <c r="I470" s="134"/>
      <c r="J470" s="2"/>
      <c r="K470" s="134"/>
      <c r="L470" s="2"/>
      <c r="M470" s="134"/>
      <c r="N470" s="2"/>
      <c r="O470" s="2"/>
      <c r="P470" s="134"/>
      <c r="Q470" s="2"/>
      <c r="R470" s="2"/>
      <c r="S470" s="134"/>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ht="12.75" customHeight="1">
      <c r="A471" s="2"/>
      <c r="B471" s="139"/>
      <c r="C471" s="2"/>
      <c r="D471" s="2"/>
      <c r="E471" s="2"/>
      <c r="F471" s="134"/>
      <c r="G471" s="2"/>
      <c r="H471" s="2"/>
      <c r="I471" s="134"/>
      <c r="J471" s="2"/>
      <c r="K471" s="134"/>
      <c r="L471" s="2"/>
      <c r="M471" s="134"/>
      <c r="N471" s="2"/>
      <c r="O471" s="2"/>
      <c r="P471" s="134"/>
      <c r="Q471" s="2"/>
      <c r="R471" s="2"/>
      <c r="S471" s="134"/>
      <c r="T471" s="2"/>
      <c r="U471" s="2"/>
      <c r="V471" s="2"/>
      <c r="W471" s="2"/>
      <c r="X471" s="2"/>
      <c r="Y471" s="2"/>
      <c r="Z471" s="2"/>
      <c r="AA471" s="2"/>
      <c r="AB471" s="2"/>
      <c r="AC471" s="2"/>
      <c r="AD471" s="2"/>
      <c r="AE471" s="2"/>
      <c r="AF471" s="2"/>
      <c r="AG471" s="2"/>
      <c r="AH471" s="2"/>
      <c r="AI471" s="2"/>
      <c r="AJ471" s="2"/>
      <c r="AK471" s="2"/>
      <c r="AL471" s="2"/>
      <c r="AM471" s="2"/>
      <c r="AN471" s="2"/>
      <c r="AO471" s="2"/>
      <c r="AP471" s="2"/>
    </row>
    <row r="472" ht="12.75" customHeight="1">
      <c r="A472" s="2"/>
      <c r="B472" s="139"/>
      <c r="C472" s="2"/>
      <c r="D472" s="2"/>
      <c r="E472" s="2"/>
      <c r="F472" s="134"/>
      <c r="G472" s="2"/>
      <c r="H472" s="2"/>
      <c r="I472" s="134"/>
      <c r="J472" s="2"/>
      <c r="K472" s="134"/>
      <c r="L472" s="2"/>
      <c r="M472" s="134"/>
      <c r="N472" s="2"/>
      <c r="O472" s="2"/>
      <c r="P472" s="134"/>
      <c r="Q472" s="2"/>
      <c r="R472" s="2"/>
      <c r="S472" s="134"/>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ht="12.75" customHeight="1">
      <c r="A473" s="2"/>
      <c r="B473" s="139"/>
      <c r="C473" s="2"/>
      <c r="D473" s="2"/>
      <c r="E473" s="2"/>
      <c r="F473" s="134"/>
      <c r="G473" s="2"/>
      <c r="H473" s="2"/>
      <c r="I473" s="134"/>
      <c r="J473" s="2"/>
      <c r="K473" s="134"/>
      <c r="L473" s="2"/>
      <c r="M473" s="134"/>
      <c r="N473" s="2"/>
      <c r="O473" s="2"/>
      <c r="P473" s="134"/>
      <c r="Q473" s="2"/>
      <c r="R473" s="2"/>
      <c r="S473" s="134"/>
      <c r="T473" s="2"/>
      <c r="U473" s="2"/>
      <c r="V473" s="2"/>
      <c r="W473" s="2"/>
      <c r="X473" s="2"/>
      <c r="Y473" s="2"/>
      <c r="Z473" s="2"/>
      <c r="AA473" s="2"/>
      <c r="AB473" s="2"/>
      <c r="AC473" s="2"/>
      <c r="AD473" s="2"/>
      <c r="AE473" s="2"/>
      <c r="AF473" s="2"/>
      <c r="AG473" s="2"/>
      <c r="AH473" s="2"/>
      <c r="AI473" s="2"/>
      <c r="AJ473" s="2"/>
      <c r="AK473" s="2"/>
      <c r="AL473" s="2"/>
      <c r="AM473" s="2"/>
      <c r="AN473" s="2"/>
      <c r="AO473" s="2"/>
      <c r="AP473" s="2"/>
    </row>
    <row r="474" ht="12.75" customHeight="1">
      <c r="A474" s="2"/>
      <c r="B474" s="139"/>
      <c r="C474" s="2"/>
      <c r="D474" s="2"/>
      <c r="E474" s="2"/>
      <c r="F474" s="134"/>
      <c r="G474" s="2"/>
      <c r="H474" s="2"/>
      <c r="I474" s="134"/>
      <c r="J474" s="2"/>
      <c r="K474" s="134"/>
      <c r="L474" s="2"/>
      <c r="M474" s="134"/>
      <c r="N474" s="2"/>
      <c r="O474" s="2"/>
      <c r="P474" s="134"/>
      <c r="Q474" s="2"/>
      <c r="R474" s="2"/>
      <c r="S474" s="134"/>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ht="12.75" customHeight="1">
      <c r="A475" s="2"/>
      <c r="B475" s="139"/>
      <c r="C475" s="2"/>
      <c r="D475" s="2"/>
      <c r="E475" s="2"/>
      <c r="F475" s="134"/>
      <c r="G475" s="2"/>
      <c r="H475" s="2"/>
      <c r="I475" s="134"/>
      <c r="J475" s="2"/>
      <c r="K475" s="134"/>
      <c r="L475" s="2"/>
      <c r="M475" s="134"/>
      <c r="N475" s="2"/>
      <c r="O475" s="2"/>
      <c r="P475" s="134"/>
      <c r="Q475" s="2"/>
      <c r="R475" s="2"/>
      <c r="S475" s="134"/>
      <c r="T475" s="2"/>
      <c r="U475" s="2"/>
      <c r="V475" s="2"/>
      <c r="W475" s="2"/>
      <c r="X475" s="2"/>
      <c r="Y475" s="2"/>
      <c r="Z475" s="2"/>
      <c r="AA475" s="2"/>
      <c r="AB475" s="2"/>
      <c r="AC475" s="2"/>
      <c r="AD475" s="2"/>
      <c r="AE475" s="2"/>
      <c r="AF475" s="2"/>
      <c r="AG475" s="2"/>
      <c r="AH475" s="2"/>
      <c r="AI475" s="2"/>
      <c r="AJ475" s="2"/>
      <c r="AK475" s="2"/>
      <c r="AL475" s="2"/>
      <c r="AM475" s="2"/>
      <c r="AN475" s="2"/>
      <c r="AO475" s="2"/>
      <c r="AP475" s="2"/>
    </row>
    <row r="476" ht="12.75" customHeight="1">
      <c r="A476" s="2"/>
      <c r="B476" s="139"/>
      <c r="C476" s="2"/>
      <c r="D476" s="2"/>
      <c r="E476" s="2"/>
      <c r="F476" s="134"/>
      <c r="G476" s="2"/>
      <c r="H476" s="2"/>
      <c r="I476" s="134"/>
      <c r="J476" s="2"/>
      <c r="K476" s="134"/>
      <c r="L476" s="2"/>
      <c r="M476" s="134"/>
      <c r="N476" s="2"/>
      <c r="O476" s="2"/>
      <c r="P476" s="134"/>
      <c r="Q476" s="2"/>
      <c r="R476" s="2"/>
      <c r="S476" s="134"/>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ht="12.75" customHeight="1">
      <c r="A477" s="2"/>
      <c r="B477" s="139"/>
      <c r="C477" s="2"/>
      <c r="D477" s="2"/>
      <c r="E477" s="2"/>
      <c r="F477" s="134"/>
      <c r="G477" s="2"/>
      <c r="H477" s="2"/>
      <c r="I477" s="134"/>
      <c r="J477" s="2"/>
      <c r="K477" s="134"/>
      <c r="L477" s="2"/>
      <c r="M477" s="134"/>
      <c r="N477" s="2"/>
      <c r="O477" s="2"/>
      <c r="P477" s="134"/>
      <c r="Q477" s="2"/>
      <c r="R477" s="2"/>
      <c r="S477" s="134"/>
      <c r="T477" s="2"/>
      <c r="U477" s="2"/>
      <c r="V477" s="2"/>
      <c r="W477" s="2"/>
      <c r="X477" s="2"/>
      <c r="Y477" s="2"/>
      <c r="Z477" s="2"/>
      <c r="AA477" s="2"/>
      <c r="AB477" s="2"/>
      <c r="AC477" s="2"/>
      <c r="AD477" s="2"/>
      <c r="AE477" s="2"/>
      <c r="AF477" s="2"/>
      <c r="AG477" s="2"/>
      <c r="AH477" s="2"/>
      <c r="AI477" s="2"/>
      <c r="AJ477" s="2"/>
      <c r="AK477" s="2"/>
      <c r="AL477" s="2"/>
      <c r="AM477" s="2"/>
      <c r="AN477" s="2"/>
      <c r="AO477" s="2"/>
      <c r="AP477" s="2"/>
    </row>
    <row r="478" ht="12.75" customHeight="1">
      <c r="A478" s="2"/>
      <c r="B478" s="139"/>
      <c r="C478" s="2"/>
      <c r="D478" s="2"/>
      <c r="E478" s="2"/>
      <c r="F478" s="134"/>
      <c r="G478" s="2"/>
      <c r="H478" s="2"/>
      <c r="I478" s="134"/>
      <c r="J478" s="2"/>
      <c r="K478" s="134"/>
      <c r="L478" s="2"/>
      <c r="M478" s="134"/>
      <c r="N478" s="2"/>
      <c r="O478" s="2"/>
      <c r="P478" s="134"/>
      <c r="Q478" s="2"/>
      <c r="R478" s="2"/>
      <c r="S478" s="134"/>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ht="12.75" customHeight="1">
      <c r="A479" s="2"/>
      <c r="B479" s="139"/>
      <c r="C479" s="2"/>
      <c r="D479" s="2"/>
      <c r="E479" s="2"/>
      <c r="F479" s="134"/>
      <c r="G479" s="2"/>
      <c r="H479" s="2"/>
      <c r="I479" s="134"/>
      <c r="J479" s="2"/>
      <c r="K479" s="134"/>
      <c r="L479" s="2"/>
      <c r="M479" s="134"/>
      <c r="N479" s="2"/>
      <c r="O479" s="2"/>
      <c r="P479" s="134"/>
      <c r="Q479" s="2"/>
      <c r="R479" s="2"/>
      <c r="S479" s="134"/>
      <c r="T479" s="2"/>
      <c r="U479" s="2"/>
      <c r="V479" s="2"/>
      <c r="W479" s="2"/>
      <c r="X479" s="2"/>
      <c r="Y479" s="2"/>
      <c r="Z479" s="2"/>
      <c r="AA479" s="2"/>
      <c r="AB479" s="2"/>
      <c r="AC479" s="2"/>
      <c r="AD479" s="2"/>
      <c r="AE479" s="2"/>
      <c r="AF479" s="2"/>
      <c r="AG479" s="2"/>
      <c r="AH479" s="2"/>
      <c r="AI479" s="2"/>
      <c r="AJ479" s="2"/>
      <c r="AK479" s="2"/>
      <c r="AL479" s="2"/>
      <c r="AM479" s="2"/>
      <c r="AN479" s="2"/>
      <c r="AO479" s="2"/>
      <c r="AP479" s="2"/>
    </row>
    <row r="480" ht="12.75" customHeight="1">
      <c r="A480" s="2"/>
      <c r="B480" s="139"/>
      <c r="C480" s="2"/>
      <c r="D480" s="2"/>
      <c r="E480" s="2"/>
      <c r="F480" s="134"/>
      <c r="G480" s="2"/>
      <c r="H480" s="2"/>
      <c r="I480" s="134"/>
      <c r="J480" s="2"/>
      <c r="K480" s="134"/>
      <c r="L480" s="2"/>
      <c r="M480" s="134"/>
      <c r="N480" s="2"/>
      <c r="O480" s="2"/>
      <c r="P480" s="134"/>
      <c r="Q480" s="2"/>
      <c r="R480" s="2"/>
      <c r="S480" s="134"/>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ht="12.75" customHeight="1">
      <c r="A481" s="2"/>
      <c r="B481" s="139"/>
      <c r="C481" s="2"/>
      <c r="D481" s="2"/>
      <c r="E481" s="2"/>
      <c r="F481" s="134"/>
      <c r="G481" s="2"/>
      <c r="H481" s="2"/>
      <c r="I481" s="134"/>
      <c r="J481" s="2"/>
      <c r="K481" s="134"/>
      <c r="L481" s="2"/>
      <c r="M481" s="134"/>
      <c r="N481" s="2"/>
      <c r="O481" s="2"/>
      <c r="P481" s="134"/>
      <c r="Q481" s="2"/>
      <c r="R481" s="2"/>
      <c r="S481" s="134"/>
      <c r="T481" s="2"/>
      <c r="U481" s="2"/>
      <c r="V481" s="2"/>
      <c r="W481" s="2"/>
      <c r="X481" s="2"/>
      <c r="Y481" s="2"/>
      <c r="Z481" s="2"/>
      <c r="AA481" s="2"/>
      <c r="AB481" s="2"/>
      <c r="AC481" s="2"/>
      <c r="AD481" s="2"/>
      <c r="AE481" s="2"/>
      <c r="AF481" s="2"/>
      <c r="AG481" s="2"/>
      <c r="AH481" s="2"/>
      <c r="AI481" s="2"/>
      <c r="AJ481" s="2"/>
      <c r="AK481" s="2"/>
      <c r="AL481" s="2"/>
      <c r="AM481" s="2"/>
      <c r="AN481" s="2"/>
      <c r="AO481" s="2"/>
      <c r="AP481" s="2"/>
    </row>
    <row r="482" ht="12.75" customHeight="1">
      <c r="A482" s="2"/>
      <c r="B482" s="139"/>
      <c r="C482" s="2"/>
      <c r="D482" s="2"/>
      <c r="E482" s="2"/>
      <c r="F482" s="134"/>
      <c r="G482" s="2"/>
      <c r="H482" s="2"/>
      <c r="I482" s="134"/>
      <c r="J482" s="2"/>
      <c r="K482" s="134"/>
      <c r="L482" s="2"/>
      <c r="M482" s="134"/>
      <c r="N482" s="2"/>
      <c r="O482" s="2"/>
      <c r="P482" s="134"/>
      <c r="Q482" s="2"/>
      <c r="R482" s="2"/>
      <c r="S482" s="134"/>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ht="12.75" customHeight="1">
      <c r="A483" s="2"/>
      <c r="B483" s="139"/>
      <c r="C483" s="2"/>
      <c r="D483" s="2"/>
      <c r="E483" s="2"/>
      <c r="F483" s="134"/>
      <c r="G483" s="2"/>
      <c r="H483" s="2"/>
      <c r="I483" s="134"/>
      <c r="J483" s="2"/>
      <c r="K483" s="134"/>
      <c r="L483" s="2"/>
      <c r="M483" s="134"/>
      <c r="N483" s="2"/>
      <c r="O483" s="2"/>
      <c r="P483" s="134"/>
      <c r="Q483" s="2"/>
      <c r="R483" s="2"/>
      <c r="S483" s="134"/>
      <c r="T483" s="2"/>
      <c r="U483" s="2"/>
      <c r="V483" s="2"/>
      <c r="W483" s="2"/>
      <c r="X483" s="2"/>
      <c r="Y483" s="2"/>
      <c r="Z483" s="2"/>
      <c r="AA483" s="2"/>
      <c r="AB483" s="2"/>
      <c r="AC483" s="2"/>
      <c r="AD483" s="2"/>
      <c r="AE483" s="2"/>
      <c r="AF483" s="2"/>
      <c r="AG483" s="2"/>
      <c r="AH483" s="2"/>
      <c r="AI483" s="2"/>
      <c r="AJ483" s="2"/>
      <c r="AK483" s="2"/>
      <c r="AL483" s="2"/>
      <c r="AM483" s="2"/>
      <c r="AN483" s="2"/>
      <c r="AO483" s="2"/>
      <c r="AP483" s="2"/>
    </row>
    <row r="484" ht="12.75" customHeight="1">
      <c r="A484" s="2"/>
      <c r="B484" s="139"/>
      <c r="C484" s="2"/>
      <c r="D484" s="2"/>
      <c r="E484" s="2"/>
      <c r="F484" s="134"/>
      <c r="G484" s="2"/>
      <c r="H484" s="2"/>
      <c r="I484" s="134"/>
      <c r="J484" s="2"/>
      <c r="K484" s="134"/>
      <c r="L484" s="2"/>
      <c r="M484" s="134"/>
      <c r="N484" s="2"/>
      <c r="O484" s="2"/>
      <c r="P484" s="134"/>
      <c r="Q484" s="2"/>
      <c r="R484" s="2"/>
      <c r="S484" s="134"/>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ht="12.75" customHeight="1">
      <c r="A485" s="2"/>
      <c r="B485" s="139"/>
      <c r="C485" s="2"/>
      <c r="D485" s="2"/>
      <c r="E485" s="2"/>
      <c r="F485" s="134"/>
      <c r="G485" s="2"/>
      <c r="H485" s="2"/>
      <c r="I485" s="134"/>
      <c r="J485" s="2"/>
      <c r="K485" s="134"/>
      <c r="L485" s="2"/>
      <c r="M485" s="134"/>
      <c r="N485" s="2"/>
      <c r="O485" s="2"/>
      <c r="P485" s="134"/>
      <c r="Q485" s="2"/>
      <c r="R485" s="2"/>
      <c r="S485" s="134"/>
      <c r="T485" s="2"/>
      <c r="U485" s="2"/>
      <c r="V485" s="2"/>
      <c r="W485" s="2"/>
      <c r="X485" s="2"/>
      <c r="Y485" s="2"/>
      <c r="Z485" s="2"/>
      <c r="AA485" s="2"/>
      <c r="AB485" s="2"/>
      <c r="AC485" s="2"/>
      <c r="AD485" s="2"/>
      <c r="AE485" s="2"/>
      <c r="AF485" s="2"/>
      <c r="AG485" s="2"/>
      <c r="AH485" s="2"/>
      <c r="AI485" s="2"/>
      <c r="AJ485" s="2"/>
      <c r="AK485" s="2"/>
      <c r="AL485" s="2"/>
      <c r="AM485" s="2"/>
      <c r="AN485" s="2"/>
      <c r="AO485" s="2"/>
      <c r="AP485" s="2"/>
    </row>
    <row r="486" ht="12.75" customHeight="1">
      <c r="A486" s="2"/>
      <c r="B486" s="139"/>
      <c r="C486" s="2"/>
      <c r="D486" s="2"/>
      <c r="E486" s="2"/>
      <c r="F486" s="134"/>
      <c r="G486" s="2"/>
      <c r="H486" s="2"/>
      <c r="I486" s="134"/>
      <c r="J486" s="2"/>
      <c r="K486" s="134"/>
      <c r="L486" s="2"/>
      <c r="M486" s="134"/>
      <c r="N486" s="2"/>
      <c r="O486" s="2"/>
      <c r="P486" s="134"/>
      <c r="Q486" s="2"/>
      <c r="R486" s="2"/>
      <c r="S486" s="134"/>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ht="12.75" customHeight="1">
      <c r="A487" s="2"/>
      <c r="B487" s="139"/>
      <c r="C487" s="2"/>
      <c r="D487" s="2"/>
      <c r="E487" s="2"/>
      <c r="F487" s="134"/>
      <c r="G487" s="2"/>
      <c r="H487" s="2"/>
      <c r="I487" s="134"/>
      <c r="J487" s="2"/>
      <c r="K487" s="134"/>
      <c r="L487" s="2"/>
      <c r="M487" s="134"/>
      <c r="N487" s="2"/>
      <c r="O487" s="2"/>
      <c r="P487" s="134"/>
      <c r="Q487" s="2"/>
      <c r="R487" s="2"/>
      <c r="S487" s="134"/>
      <c r="T487" s="2"/>
      <c r="U487" s="2"/>
      <c r="V487" s="2"/>
      <c r="W487" s="2"/>
      <c r="X487" s="2"/>
      <c r="Y487" s="2"/>
      <c r="Z487" s="2"/>
      <c r="AA487" s="2"/>
      <c r="AB487" s="2"/>
      <c r="AC487" s="2"/>
      <c r="AD487" s="2"/>
      <c r="AE487" s="2"/>
      <c r="AF487" s="2"/>
      <c r="AG487" s="2"/>
      <c r="AH487" s="2"/>
      <c r="AI487" s="2"/>
      <c r="AJ487" s="2"/>
      <c r="AK487" s="2"/>
      <c r="AL487" s="2"/>
      <c r="AM487" s="2"/>
      <c r="AN487" s="2"/>
      <c r="AO487" s="2"/>
      <c r="AP487" s="2"/>
    </row>
    <row r="488" ht="12.75" customHeight="1">
      <c r="A488" s="2"/>
      <c r="B488" s="139"/>
      <c r="C488" s="2"/>
      <c r="D488" s="2"/>
      <c r="E488" s="2"/>
      <c r="F488" s="134"/>
      <c r="G488" s="2"/>
      <c r="H488" s="2"/>
      <c r="I488" s="134"/>
      <c r="J488" s="2"/>
      <c r="K488" s="134"/>
      <c r="L488" s="2"/>
      <c r="M488" s="134"/>
      <c r="N488" s="2"/>
      <c r="O488" s="2"/>
      <c r="P488" s="134"/>
      <c r="Q488" s="2"/>
      <c r="R488" s="2"/>
      <c r="S488" s="134"/>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ht="12.75" customHeight="1">
      <c r="A489" s="2"/>
      <c r="B489" s="139"/>
      <c r="C489" s="2"/>
      <c r="D489" s="2"/>
      <c r="E489" s="2"/>
      <c r="F489" s="134"/>
      <c r="G489" s="2"/>
      <c r="H489" s="2"/>
      <c r="I489" s="134"/>
      <c r="J489" s="2"/>
      <c r="K489" s="134"/>
      <c r="L489" s="2"/>
      <c r="M489" s="134"/>
      <c r="N489" s="2"/>
      <c r="O489" s="2"/>
      <c r="P489" s="134"/>
      <c r="Q489" s="2"/>
      <c r="R489" s="2"/>
      <c r="S489" s="134"/>
      <c r="T489" s="2"/>
      <c r="U489" s="2"/>
      <c r="V489" s="2"/>
      <c r="W489" s="2"/>
      <c r="X489" s="2"/>
      <c r="Y489" s="2"/>
      <c r="Z489" s="2"/>
      <c r="AA489" s="2"/>
      <c r="AB489" s="2"/>
      <c r="AC489" s="2"/>
      <c r="AD489" s="2"/>
      <c r="AE489" s="2"/>
      <c r="AF489" s="2"/>
      <c r="AG489" s="2"/>
      <c r="AH489" s="2"/>
      <c r="AI489" s="2"/>
      <c r="AJ489" s="2"/>
      <c r="AK489" s="2"/>
      <c r="AL489" s="2"/>
      <c r="AM489" s="2"/>
      <c r="AN489" s="2"/>
      <c r="AO489" s="2"/>
      <c r="AP489" s="2"/>
    </row>
    <row r="490" ht="12.75" customHeight="1">
      <c r="A490" s="2"/>
      <c r="B490" s="139"/>
      <c r="C490" s="2"/>
      <c r="D490" s="2"/>
      <c r="E490" s="2"/>
      <c r="F490" s="134"/>
      <c r="G490" s="2"/>
      <c r="H490" s="2"/>
      <c r="I490" s="134"/>
      <c r="J490" s="2"/>
      <c r="K490" s="134"/>
      <c r="L490" s="2"/>
      <c r="M490" s="134"/>
      <c r="N490" s="2"/>
      <c r="O490" s="2"/>
      <c r="P490" s="134"/>
      <c r="Q490" s="2"/>
      <c r="R490" s="2"/>
      <c r="S490" s="134"/>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ht="12.75" customHeight="1">
      <c r="A491" s="2"/>
      <c r="B491" s="139"/>
      <c r="C491" s="2"/>
      <c r="D491" s="2"/>
      <c r="E491" s="2"/>
      <c r="F491" s="134"/>
      <c r="G491" s="2"/>
      <c r="H491" s="2"/>
      <c r="I491" s="134"/>
      <c r="J491" s="2"/>
      <c r="K491" s="134"/>
      <c r="L491" s="2"/>
      <c r="M491" s="134"/>
      <c r="N491" s="2"/>
      <c r="O491" s="2"/>
      <c r="P491" s="134"/>
      <c r="Q491" s="2"/>
      <c r="R491" s="2"/>
      <c r="S491" s="134"/>
      <c r="T491" s="2"/>
      <c r="U491" s="2"/>
      <c r="V491" s="2"/>
      <c r="W491" s="2"/>
      <c r="X491" s="2"/>
      <c r="Y491" s="2"/>
      <c r="Z491" s="2"/>
      <c r="AA491" s="2"/>
      <c r="AB491" s="2"/>
      <c r="AC491" s="2"/>
      <c r="AD491" s="2"/>
      <c r="AE491" s="2"/>
      <c r="AF491" s="2"/>
      <c r="AG491" s="2"/>
      <c r="AH491" s="2"/>
      <c r="AI491" s="2"/>
      <c r="AJ491" s="2"/>
      <c r="AK491" s="2"/>
      <c r="AL491" s="2"/>
      <c r="AM491" s="2"/>
      <c r="AN491" s="2"/>
      <c r="AO491" s="2"/>
      <c r="AP491" s="2"/>
    </row>
    <row r="492" ht="12.75" customHeight="1">
      <c r="A492" s="2"/>
      <c r="B492" s="139"/>
      <c r="C492" s="2"/>
      <c r="D492" s="2"/>
      <c r="E492" s="2"/>
      <c r="F492" s="134"/>
      <c r="G492" s="2"/>
      <c r="H492" s="2"/>
      <c r="I492" s="134"/>
      <c r="J492" s="2"/>
      <c r="K492" s="134"/>
      <c r="L492" s="2"/>
      <c r="M492" s="134"/>
      <c r="N492" s="2"/>
      <c r="O492" s="2"/>
      <c r="P492" s="134"/>
      <c r="Q492" s="2"/>
      <c r="R492" s="2"/>
      <c r="S492" s="134"/>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ht="12.75" customHeight="1">
      <c r="A493" s="2"/>
      <c r="B493" s="139"/>
      <c r="C493" s="2"/>
      <c r="D493" s="2"/>
      <c r="E493" s="2"/>
      <c r="F493" s="134"/>
      <c r="G493" s="2"/>
      <c r="H493" s="2"/>
      <c r="I493" s="134"/>
      <c r="J493" s="2"/>
      <c r="K493" s="134"/>
      <c r="L493" s="2"/>
      <c r="M493" s="134"/>
      <c r="N493" s="2"/>
      <c r="O493" s="2"/>
      <c r="P493" s="134"/>
      <c r="Q493" s="2"/>
      <c r="R493" s="2"/>
      <c r="S493" s="134"/>
      <c r="T493" s="2"/>
      <c r="U493" s="2"/>
      <c r="V493" s="2"/>
      <c r="W493" s="2"/>
      <c r="X493" s="2"/>
      <c r="Y493" s="2"/>
      <c r="Z493" s="2"/>
      <c r="AA493" s="2"/>
      <c r="AB493" s="2"/>
      <c r="AC493" s="2"/>
      <c r="AD493" s="2"/>
      <c r="AE493" s="2"/>
      <c r="AF493" s="2"/>
      <c r="AG493" s="2"/>
      <c r="AH493" s="2"/>
      <c r="AI493" s="2"/>
      <c r="AJ493" s="2"/>
      <c r="AK493" s="2"/>
      <c r="AL493" s="2"/>
      <c r="AM493" s="2"/>
      <c r="AN493" s="2"/>
      <c r="AO493" s="2"/>
      <c r="AP493" s="2"/>
    </row>
    <row r="494" ht="12.75" customHeight="1">
      <c r="A494" s="2"/>
      <c r="B494" s="139"/>
      <c r="C494" s="2"/>
      <c r="D494" s="2"/>
      <c r="E494" s="2"/>
      <c r="F494" s="134"/>
      <c r="G494" s="2"/>
      <c r="H494" s="2"/>
      <c r="I494" s="134"/>
      <c r="J494" s="2"/>
      <c r="K494" s="134"/>
      <c r="L494" s="2"/>
      <c r="M494" s="134"/>
      <c r="N494" s="2"/>
      <c r="O494" s="2"/>
      <c r="P494" s="134"/>
      <c r="Q494" s="2"/>
      <c r="R494" s="2"/>
      <c r="S494" s="134"/>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ht="12.75" customHeight="1">
      <c r="A495" s="2"/>
      <c r="B495" s="139"/>
      <c r="C495" s="2"/>
      <c r="D495" s="2"/>
      <c r="E495" s="2"/>
      <c r="F495" s="134"/>
      <c r="G495" s="2"/>
      <c r="H495" s="2"/>
      <c r="I495" s="134"/>
      <c r="J495" s="2"/>
      <c r="K495" s="134"/>
      <c r="L495" s="2"/>
      <c r="M495" s="134"/>
      <c r="N495" s="2"/>
      <c r="O495" s="2"/>
      <c r="P495" s="134"/>
      <c r="Q495" s="2"/>
      <c r="R495" s="2"/>
      <c r="S495" s="134"/>
      <c r="T495" s="2"/>
      <c r="U495" s="2"/>
      <c r="V495" s="2"/>
      <c r="W495" s="2"/>
      <c r="X495" s="2"/>
      <c r="Y495" s="2"/>
      <c r="Z495" s="2"/>
      <c r="AA495" s="2"/>
      <c r="AB495" s="2"/>
      <c r="AC495" s="2"/>
      <c r="AD495" s="2"/>
      <c r="AE495" s="2"/>
      <c r="AF495" s="2"/>
      <c r="AG495" s="2"/>
      <c r="AH495" s="2"/>
      <c r="AI495" s="2"/>
      <c r="AJ495" s="2"/>
      <c r="AK495" s="2"/>
      <c r="AL495" s="2"/>
      <c r="AM495" s="2"/>
      <c r="AN495" s="2"/>
      <c r="AO495" s="2"/>
      <c r="AP495" s="2"/>
    </row>
    <row r="496" ht="12.75" customHeight="1">
      <c r="A496" s="2"/>
      <c r="B496" s="139"/>
      <c r="C496" s="2"/>
      <c r="D496" s="2"/>
      <c r="E496" s="2"/>
      <c r="F496" s="134"/>
      <c r="G496" s="2"/>
      <c r="H496" s="2"/>
      <c r="I496" s="134"/>
      <c r="J496" s="2"/>
      <c r="K496" s="134"/>
      <c r="L496" s="2"/>
      <c r="M496" s="134"/>
      <c r="N496" s="2"/>
      <c r="O496" s="2"/>
      <c r="P496" s="134"/>
      <c r="Q496" s="2"/>
      <c r="R496" s="2"/>
      <c r="S496" s="134"/>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ht="12.75" customHeight="1">
      <c r="A497" s="2"/>
      <c r="B497" s="139"/>
      <c r="C497" s="2"/>
      <c r="D497" s="2"/>
      <c r="E497" s="2"/>
      <c r="F497" s="134"/>
      <c r="G497" s="2"/>
      <c r="H497" s="2"/>
      <c r="I497" s="134"/>
      <c r="J497" s="2"/>
      <c r="K497" s="134"/>
      <c r="L497" s="2"/>
      <c r="M497" s="134"/>
      <c r="N497" s="2"/>
      <c r="O497" s="2"/>
      <c r="P497" s="134"/>
      <c r="Q497" s="2"/>
      <c r="R497" s="2"/>
      <c r="S497" s="134"/>
      <c r="T497" s="2"/>
      <c r="U497" s="2"/>
      <c r="V497" s="2"/>
      <c r="W497" s="2"/>
      <c r="X497" s="2"/>
      <c r="Y497" s="2"/>
      <c r="Z497" s="2"/>
      <c r="AA497" s="2"/>
      <c r="AB497" s="2"/>
      <c r="AC497" s="2"/>
      <c r="AD497" s="2"/>
      <c r="AE497" s="2"/>
      <c r="AF497" s="2"/>
      <c r="AG497" s="2"/>
      <c r="AH497" s="2"/>
      <c r="AI497" s="2"/>
      <c r="AJ497" s="2"/>
      <c r="AK497" s="2"/>
      <c r="AL497" s="2"/>
      <c r="AM497" s="2"/>
      <c r="AN497" s="2"/>
      <c r="AO497" s="2"/>
      <c r="AP497" s="2"/>
    </row>
    <row r="498" ht="12.75" customHeight="1">
      <c r="A498" s="2"/>
      <c r="B498" s="139"/>
      <c r="C498" s="2"/>
      <c r="D498" s="2"/>
      <c r="E498" s="2"/>
      <c r="F498" s="134"/>
      <c r="G498" s="2"/>
      <c r="H498" s="2"/>
      <c r="I498" s="134"/>
      <c r="J498" s="2"/>
      <c r="K498" s="134"/>
      <c r="L498" s="2"/>
      <c r="M498" s="134"/>
      <c r="N498" s="2"/>
      <c r="O498" s="2"/>
      <c r="P498" s="134"/>
      <c r="Q498" s="2"/>
      <c r="R498" s="2"/>
      <c r="S498" s="134"/>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ht="12.75" customHeight="1">
      <c r="A499" s="2"/>
      <c r="B499" s="139"/>
      <c r="C499" s="2"/>
      <c r="D499" s="2"/>
      <c r="E499" s="2"/>
      <c r="F499" s="134"/>
      <c r="G499" s="2"/>
      <c r="H499" s="2"/>
      <c r="I499" s="134"/>
      <c r="J499" s="2"/>
      <c r="K499" s="134"/>
      <c r="L499" s="2"/>
      <c r="M499" s="134"/>
      <c r="N499" s="2"/>
      <c r="O499" s="2"/>
      <c r="P499" s="134"/>
      <c r="Q499" s="2"/>
      <c r="R499" s="2"/>
      <c r="S499" s="134"/>
      <c r="T499" s="2"/>
      <c r="U499" s="2"/>
      <c r="V499" s="2"/>
      <c r="W499" s="2"/>
      <c r="X499" s="2"/>
      <c r="Y499" s="2"/>
      <c r="Z499" s="2"/>
      <c r="AA499" s="2"/>
      <c r="AB499" s="2"/>
      <c r="AC499" s="2"/>
      <c r="AD499" s="2"/>
      <c r="AE499" s="2"/>
      <c r="AF499" s="2"/>
      <c r="AG499" s="2"/>
      <c r="AH499" s="2"/>
      <c r="AI499" s="2"/>
      <c r="AJ499" s="2"/>
      <c r="AK499" s="2"/>
      <c r="AL499" s="2"/>
      <c r="AM499" s="2"/>
      <c r="AN499" s="2"/>
      <c r="AO499" s="2"/>
      <c r="AP499" s="2"/>
    </row>
    <row r="500" ht="12.75" customHeight="1">
      <c r="A500" s="2"/>
      <c r="B500" s="139"/>
      <c r="C500" s="2"/>
      <c r="D500" s="2"/>
      <c r="E500" s="2"/>
      <c r="F500" s="134"/>
      <c r="G500" s="2"/>
      <c r="H500" s="2"/>
      <c r="I500" s="134"/>
      <c r="J500" s="2"/>
      <c r="K500" s="134"/>
      <c r="L500" s="2"/>
      <c r="M500" s="134"/>
      <c r="N500" s="2"/>
      <c r="O500" s="2"/>
      <c r="P500" s="134"/>
      <c r="Q500" s="2"/>
      <c r="R500" s="2"/>
      <c r="S500" s="134"/>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ht="12.75" customHeight="1">
      <c r="A501" s="2"/>
      <c r="B501" s="139"/>
      <c r="C501" s="2"/>
      <c r="D501" s="2"/>
      <c r="E501" s="2"/>
      <c r="F501" s="134"/>
      <c r="G501" s="2"/>
      <c r="H501" s="2"/>
      <c r="I501" s="134"/>
      <c r="J501" s="2"/>
      <c r="K501" s="134"/>
      <c r="L501" s="2"/>
      <c r="M501" s="134"/>
      <c r="N501" s="2"/>
      <c r="O501" s="2"/>
      <c r="P501" s="134"/>
      <c r="Q501" s="2"/>
      <c r="R501" s="2"/>
      <c r="S501" s="134"/>
      <c r="T501" s="2"/>
      <c r="U501" s="2"/>
      <c r="V501" s="2"/>
      <c r="W501" s="2"/>
      <c r="X501" s="2"/>
      <c r="Y501" s="2"/>
      <c r="Z501" s="2"/>
      <c r="AA501" s="2"/>
      <c r="AB501" s="2"/>
      <c r="AC501" s="2"/>
      <c r="AD501" s="2"/>
      <c r="AE501" s="2"/>
      <c r="AF501" s="2"/>
      <c r="AG501" s="2"/>
      <c r="AH501" s="2"/>
      <c r="AI501" s="2"/>
      <c r="AJ501" s="2"/>
      <c r="AK501" s="2"/>
      <c r="AL501" s="2"/>
      <c r="AM501" s="2"/>
      <c r="AN501" s="2"/>
      <c r="AO501" s="2"/>
      <c r="AP501" s="2"/>
    </row>
    <row r="502" ht="12.75" customHeight="1">
      <c r="A502" s="2"/>
      <c r="B502" s="139"/>
      <c r="C502" s="2"/>
      <c r="D502" s="2"/>
      <c r="E502" s="2"/>
      <c r="F502" s="134"/>
      <c r="G502" s="2"/>
      <c r="H502" s="2"/>
      <c r="I502" s="134"/>
      <c r="J502" s="2"/>
      <c r="K502" s="134"/>
      <c r="L502" s="2"/>
      <c r="M502" s="134"/>
      <c r="N502" s="2"/>
      <c r="O502" s="2"/>
      <c r="P502" s="134"/>
      <c r="Q502" s="2"/>
      <c r="R502" s="2"/>
      <c r="S502" s="134"/>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ht="12.75" customHeight="1">
      <c r="A503" s="2"/>
      <c r="B503" s="139"/>
      <c r="C503" s="2"/>
      <c r="D503" s="2"/>
      <c r="E503" s="2"/>
      <c r="F503" s="134"/>
      <c r="G503" s="2"/>
      <c r="H503" s="2"/>
      <c r="I503" s="134"/>
      <c r="J503" s="2"/>
      <c r="K503" s="134"/>
      <c r="L503" s="2"/>
      <c r="M503" s="134"/>
      <c r="N503" s="2"/>
      <c r="O503" s="2"/>
      <c r="P503" s="134"/>
      <c r="Q503" s="2"/>
      <c r="R503" s="2"/>
      <c r="S503" s="134"/>
      <c r="T503" s="2"/>
      <c r="U503" s="2"/>
      <c r="V503" s="2"/>
      <c r="W503" s="2"/>
      <c r="X503" s="2"/>
      <c r="Y503" s="2"/>
      <c r="Z503" s="2"/>
      <c r="AA503" s="2"/>
      <c r="AB503" s="2"/>
      <c r="AC503" s="2"/>
      <c r="AD503" s="2"/>
      <c r="AE503" s="2"/>
      <c r="AF503" s="2"/>
      <c r="AG503" s="2"/>
      <c r="AH503" s="2"/>
      <c r="AI503" s="2"/>
      <c r="AJ503" s="2"/>
      <c r="AK503" s="2"/>
      <c r="AL503" s="2"/>
      <c r="AM503" s="2"/>
      <c r="AN503" s="2"/>
      <c r="AO503" s="2"/>
      <c r="AP503" s="2"/>
    </row>
    <row r="504" ht="12.75" customHeight="1">
      <c r="A504" s="2"/>
      <c r="B504" s="139"/>
      <c r="C504" s="2"/>
      <c r="D504" s="2"/>
      <c r="E504" s="2"/>
      <c r="F504" s="134"/>
      <c r="G504" s="2"/>
      <c r="H504" s="2"/>
      <c r="I504" s="134"/>
      <c r="J504" s="2"/>
      <c r="K504" s="134"/>
      <c r="L504" s="2"/>
      <c r="M504" s="134"/>
      <c r="N504" s="2"/>
      <c r="O504" s="2"/>
      <c r="P504" s="134"/>
      <c r="Q504" s="2"/>
      <c r="R504" s="2"/>
      <c r="S504" s="134"/>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ht="12.75" customHeight="1">
      <c r="A505" s="2"/>
      <c r="B505" s="139"/>
      <c r="C505" s="2"/>
      <c r="D505" s="2"/>
      <c r="E505" s="2"/>
      <c r="F505" s="134"/>
      <c r="G505" s="2"/>
      <c r="H505" s="2"/>
      <c r="I505" s="134"/>
      <c r="J505" s="2"/>
      <c r="K505" s="134"/>
      <c r="L505" s="2"/>
      <c r="M505" s="134"/>
      <c r="N505" s="2"/>
      <c r="O505" s="2"/>
      <c r="P505" s="134"/>
      <c r="Q505" s="2"/>
      <c r="R505" s="2"/>
      <c r="S505" s="134"/>
      <c r="T505" s="2"/>
      <c r="U505" s="2"/>
      <c r="V505" s="2"/>
      <c r="W505" s="2"/>
      <c r="X505" s="2"/>
      <c r="Y505" s="2"/>
      <c r="Z505" s="2"/>
      <c r="AA505" s="2"/>
      <c r="AB505" s="2"/>
      <c r="AC505" s="2"/>
      <c r="AD505" s="2"/>
      <c r="AE505" s="2"/>
      <c r="AF505" s="2"/>
      <c r="AG505" s="2"/>
      <c r="AH505" s="2"/>
      <c r="AI505" s="2"/>
      <c r="AJ505" s="2"/>
      <c r="AK505" s="2"/>
      <c r="AL505" s="2"/>
      <c r="AM505" s="2"/>
      <c r="AN505" s="2"/>
      <c r="AO505" s="2"/>
      <c r="AP505" s="2"/>
    </row>
    <row r="506" ht="12.75" customHeight="1">
      <c r="A506" s="2"/>
      <c r="B506" s="139"/>
      <c r="C506" s="2"/>
      <c r="D506" s="2"/>
      <c r="E506" s="2"/>
      <c r="F506" s="134"/>
      <c r="G506" s="2"/>
      <c r="H506" s="2"/>
      <c r="I506" s="134"/>
      <c r="J506" s="2"/>
      <c r="K506" s="134"/>
      <c r="L506" s="2"/>
      <c r="M506" s="134"/>
      <c r="N506" s="2"/>
      <c r="O506" s="2"/>
      <c r="P506" s="134"/>
      <c r="Q506" s="2"/>
      <c r="R506" s="2"/>
      <c r="S506" s="134"/>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ht="12.75" customHeight="1">
      <c r="A507" s="2"/>
      <c r="B507" s="139"/>
      <c r="C507" s="2"/>
      <c r="D507" s="2"/>
      <c r="E507" s="2"/>
      <c r="F507" s="134"/>
      <c r="G507" s="2"/>
      <c r="H507" s="2"/>
      <c r="I507" s="134"/>
      <c r="J507" s="2"/>
      <c r="K507" s="134"/>
      <c r="L507" s="2"/>
      <c r="M507" s="134"/>
      <c r="N507" s="2"/>
      <c r="O507" s="2"/>
      <c r="P507" s="134"/>
      <c r="Q507" s="2"/>
      <c r="R507" s="2"/>
      <c r="S507" s="134"/>
      <c r="T507" s="2"/>
      <c r="U507" s="2"/>
      <c r="V507" s="2"/>
      <c r="W507" s="2"/>
      <c r="X507" s="2"/>
      <c r="Y507" s="2"/>
      <c r="Z507" s="2"/>
      <c r="AA507" s="2"/>
      <c r="AB507" s="2"/>
      <c r="AC507" s="2"/>
      <c r="AD507" s="2"/>
      <c r="AE507" s="2"/>
      <c r="AF507" s="2"/>
      <c r="AG507" s="2"/>
      <c r="AH507" s="2"/>
      <c r="AI507" s="2"/>
      <c r="AJ507" s="2"/>
      <c r="AK507" s="2"/>
      <c r="AL507" s="2"/>
      <c r="AM507" s="2"/>
      <c r="AN507" s="2"/>
      <c r="AO507" s="2"/>
      <c r="AP507" s="2"/>
    </row>
    <row r="508" ht="12.75" customHeight="1">
      <c r="A508" s="2"/>
      <c r="B508" s="139"/>
      <c r="C508" s="2"/>
      <c r="D508" s="2"/>
      <c r="E508" s="2"/>
      <c r="F508" s="134"/>
      <c r="G508" s="2"/>
      <c r="H508" s="2"/>
      <c r="I508" s="134"/>
      <c r="J508" s="2"/>
      <c r="K508" s="134"/>
      <c r="L508" s="2"/>
      <c r="M508" s="134"/>
      <c r="N508" s="2"/>
      <c r="O508" s="2"/>
      <c r="P508" s="134"/>
      <c r="Q508" s="2"/>
      <c r="R508" s="2"/>
      <c r="S508" s="134"/>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ht="12.75" customHeight="1">
      <c r="A509" s="2"/>
      <c r="B509" s="139"/>
      <c r="C509" s="2"/>
      <c r="D509" s="2"/>
      <c r="E509" s="2"/>
      <c r="F509" s="134"/>
      <c r="G509" s="2"/>
      <c r="H509" s="2"/>
      <c r="I509" s="134"/>
      <c r="J509" s="2"/>
      <c r="K509" s="134"/>
      <c r="L509" s="2"/>
      <c r="M509" s="134"/>
      <c r="N509" s="2"/>
      <c r="O509" s="2"/>
      <c r="P509" s="134"/>
      <c r="Q509" s="2"/>
      <c r="R509" s="2"/>
      <c r="S509" s="134"/>
      <c r="T509" s="2"/>
      <c r="U509" s="2"/>
      <c r="V509" s="2"/>
      <c r="W509" s="2"/>
      <c r="X509" s="2"/>
      <c r="Y509" s="2"/>
      <c r="Z509" s="2"/>
      <c r="AA509" s="2"/>
      <c r="AB509" s="2"/>
      <c r="AC509" s="2"/>
      <c r="AD509" s="2"/>
      <c r="AE509" s="2"/>
      <c r="AF509" s="2"/>
      <c r="AG509" s="2"/>
      <c r="AH509" s="2"/>
      <c r="AI509" s="2"/>
      <c r="AJ509" s="2"/>
      <c r="AK509" s="2"/>
      <c r="AL509" s="2"/>
      <c r="AM509" s="2"/>
      <c r="AN509" s="2"/>
      <c r="AO509" s="2"/>
      <c r="AP509" s="2"/>
    </row>
    <row r="510" ht="12.75" customHeight="1">
      <c r="A510" s="2"/>
      <c r="B510" s="139"/>
      <c r="C510" s="2"/>
      <c r="D510" s="2"/>
      <c r="E510" s="2"/>
      <c r="F510" s="134"/>
      <c r="G510" s="2"/>
      <c r="H510" s="2"/>
      <c r="I510" s="134"/>
      <c r="J510" s="2"/>
      <c r="K510" s="134"/>
      <c r="L510" s="2"/>
      <c r="M510" s="134"/>
      <c r="N510" s="2"/>
      <c r="O510" s="2"/>
      <c r="P510" s="134"/>
      <c r="Q510" s="2"/>
      <c r="R510" s="2"/>
      <c r="S510" s="134"/>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ht="12.75" customHeight="1">
      <c r="A511" s="2"/>
      <c r="B511" s="139"/>
      <c r="C511" s="2"/>
      <c r="D511" s="2"/>
      <c r="E511" s="2"/>
      <c r="F511" s="134"/>
      <c r="G511" s="2"/>
      <c r="H511" s="2"/>
      <c r="I511" s="134"/>
      <c r="J511" s="2"/>
      <c r="K511" s="134"/>
      <c r="L511" s="2"/>
      <c r="M511" s="134"/>
      <c r="N511" s="2"/>
      <c r="O511" s="2"/>
      <c r="P511" s="134"/>
      <c r="Q511" s="2"/>
      <c r="R511" s="2"/>
      <c r="S511" s="134"/>
      <c r="T511" s="2"/>
      <c r="U511" s="2"/>
      <c r="V511" s="2"/>
      <c r="W511" s="2"/>
      <c r="X511" s="2"/>
      <c r="Y511" s="2"/>
      <c r="Z511" s="2"/>
      <c r="AA511" s="2"/>
      <c r="AB511" s="2"/>
      <c r="AC511" s="2"/>
      <c r="AD511" s="2"/>
      <c r="AE511" s="2"/>
      <c r="AF511" s="2"/>
      <c r="AG511" s="2"/>
      <c r="AH511" s="2"/>
      <c r="AI511" s="2"/>
      <c r="AJ511" s="2"/>
      <c r="AK511" s="2"/>
      <c r="AL511" s="2"/>
      <c r="AM511" s="2"/>
      <c r="AN511" s="2"/>
      <c r="AO511" s="2"/>
      <c r="AP511" s="2"/>
    </row>
    <row r="512" ht="12.75" customHeight="1">
      <c r="A512" s="2"/>
      <c r="B512" s="139"/>
      <c r="C512" s="2"/>
      <c r="D512" s="2"/>
      <c r="E512" s="2"/>
      <c r="F512" s="134"/>
      <c r="G512" s="2"/>
      <c r="H512" s="2"/>
      <c r="I512" s="134"/>
      <c r="J512" s="2"/>
      <c r="K512" s="134"/>
      <c r="L512" s="2"/>
      <c r="M512" s="134"/>
      <c r="N512" s="2"/>
      <c r="O512" s="2"/>
      <c r="P512" s="134"/>
      <c r="Q512" s="2"/>
      <c r="R512" s="2"/>
      <c r="S512" s="134"/>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ht="12.75" customHeight="1">
      <c r="A513" s="2"/>
      <c r="B513" s="139"/>
      <c r="C513" s="2"/>
      <c r="D513" s="2"/>
      <c r="E513" s="2"/>
      <c r="F513" s="134"/>
      <c r="G513" s="2"/>
      <c r="H513" s="2"/>
      <c r="I513" s="134"/>
      <c r="J513" s="2"/>
      <c r="K513" s="134"/>
      <c r="L513" s="2"/>
      <c r="M513" s="134"/>
      <c r="N513" s="2"/>
      <c r="O513" s="2"/>
      <c r="P513" s="134"/>
      <c r="Q513" s="2"/>
      <c r="R513" s="2"/>
      <c r="S513" s="134"/>
      <c r="T513" s="2"/>
      <c r="U513" s="2"/>
      <c r="V513" s="2"/>
      <c r="W513" s="2"/>
      <c r="X513" s="2"/>
      <c r="Y513" s="2"/>
      <c r="Z513" s="2"/>
      <c r="AA513" s="2"/>
      <c r="AB513" s="2"/>
      <c r="AC513" s="2"/>
      <c r="AD513" s="2"/>
      <c r="AE513" s="2"/>
      <c r="AF513" s="2"/>
      <c r="AG513" s="2"/>
      <c r="AH513" s="2"/>
      <c r="AI513" s="2"/>
      <c r="AJ513" s="2"/>
      <c r="AK513" s="2"/>
      <c r="AL513" s="2"/>
      <c r="AM513" s="2"/>
      <c r="AN513" s="2"/>
      <c r="AO513" s="2"/>
      <c r="AP513" s="2"/>
    </row>
    <row r="514" ht="12.75" customHeight="1">
      <c r="A514" s="2"/>
      <c r="B514" s="139"/>
      <c r="C514" s="2"/>
      <c r="D514" s="2"/>
      <c r="E514" s="2"/>
      <c r="F514" s="134"/>
      <c r="G514" s="2"/>
      <c r="H514" s="2"/>
      <c r="I514" s="134"/>
      <c r="J514" s="2"/>
      <c r="K514" s="134"/>
      <c r="L514" s="2"/>
      <c r="M514" s="134"/>
      <c r="N514" s="2"/>
      <c r="O514" s="2"/>
      <c r="P514" s="134"/>
      <c r="Q514" s="2"/>
      <c r="R514" s="2"/>
      <c r="S514" s="134"/>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ht="12.75" customHeight="1">
      <c r="A515" s="2"/>
      <c r="B515" s="139"/>
      <c r="C515" s="2"/>
      <c r="D515" s="2"/>
      <c r="E515" s="2"/>
      <c r="F515" s="134"/>
      <c r="G515" s="2"/>
      <c r="H515" s="2"/>
      <c r="I515" s="134"/>
      <c r="J515" s="2"/>
      <c r="K515" s="134"/>
      <c r="L515" s="2"/>
      <c r="M515" s="134"/>
      <c r="N515" s="2"/>
      <c r="O515" s="2"/>
      <c r="P515" s="134"/>
      <c r="Q515" s="2"/>
      <c r="R515" s="2"/>
      <c r="S515" s="134"/>
      <c r="T515" s="2"/>
      <c r="U515" s="2"/>
      <c r="V515" s="2"/>
      <c r="W515" s="2"/>
      <c r="X515" s="2"/>
      <c r="Y515" s="2"/>
      <c r="Z515" s="2"/>
      <c r="AA515" s="2"/>
      <c r="AB515" s="2"/>
      <c r="AC515" s="2"/>
      <c r="AD515" s="2"/>
      <c r="AE515" s="2"/>
      <c r="AF515" s="2"/>
      <c r="AG515" s="2"/>
      <c r="AH515" s="2"/>
      <c r="AI515" s="2"/>
      <c r="AJ515" s="2"/>
      <c r="AK515" s="2"/>
      <c r="AL515" s="2"/>
      <c r="AM515" s="2"/>
      <c r="AN515" s="2"/>
      <c r="AO515" s="2"/>
      <c r="AP515" s="2"/>
    </row>
    <row r="516" ht="12.75" customHeight="1">
      <c r="A516" s="2"/>
      <c r="B516" s="139"/>
      <c r="C516" s="2"/>
      <c r="D516" s="2"/>
      <c r="E516" s="2"/>
      <c r="F516" s="134"/>
      <c r="G516" s="2"/>
      <c r="H516" s="2"/>
      <c r="I516" s="134"/>
      <c r="J516" s="2"/>
      <c r="K516" s="134"/>
      <c r="L516" s="2"/>
      <c r="M516" s="134"/>
      <c r="N516" s="2"/>
      <c r="O516" s="2"/>
      <c r="P516" s="134"/>
      <c r="Q516" s="2"/>
      <c r="R516" s="2"/>
      <c r="S516" s="134"/>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ht="12.75" customHeight="1">
      <c r="A517" s="2"/>
      <c r="B517" s="139"/>
      <c r="C517" s="2"/>
      <c r="D517" s="2"/>
      <c r="E517" s="2"/>
      <c r="F517" s="134"/>
      <c r="G517" s="2"/>
      <c r="H517" s="2"/>
      <c r="I517" s="134"/>
      <c r="J517" s="2"/>
      <c r="K517" s="134"/>
      <c r="L517" s="2"/>
      <c r="M517" s="134"/>
      <c r="N517" s="2"/>
      <c r="O517" s="2"/>
      <c r="P517" s="134"/>
      <c r="Q517" s="2"/>
      <c r="R517" s="2"/>
      <c r="S517" s="134"/>
      <c r="T517" s="2"/>
      <c r="U517" s="2"/>
      <c r="V517" s="2"/>
      <c r="W517" s="2"/>
      <c r="X517" s="2"/>
      <c r="Y517" s="2"/>
      <c r="Z517" s="2"/>
      <c r="AA517" s="2"/>
      <c r="AB517" s="2"/>
      <c r="AC517" s="2"/>
      <c r="AD517" s="2"/>
      <c r="AE517" s="2"/>
      <c r="AF517" s="2"/>
      <c r="AG517" s="2"/>
      <c r="AH517" s="2"/>
      <c r="AI517" s="2"/>
      <c r="AJ517" s="2"/>
      <c r="AK517" s="2"/>
      <c r="AL517" s="2"/>
      <c r="AM517" s="2"/>
      <c r="AN517" s="2"/>
      <c r="AO517" s="2"/>
      <c r="AP517" s="2"/>
    </row>
    <row r="518" ht="12.75" customHeight="1">
      <c r="A518" s="2"/>
      <c r="B518" s="139"/>
      <c r="C518" s="2"/>
      <c r="D518" s="2"/>
      <c r="E518" s="2"/>
      <c r="F518" s="134"/>
      <c r="G518" s="2"/>
      <c r="H518" s="2"/>
      <c r="I518" s="134"/>
      <c r="J518" s="2"/>
      <c r="K518" s="134"/>
      <c r="L518" s="2"/>
      <c r="M518" s="134"/>
      <c r="N518" s="2"/>
      <c r="O518" s="2"/>
      <c r="P518" s="134"/>
      <c r="Q518" s="2"/>
      <c r="R518" s="2"/>
      <c r="S518" s="134"/>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ht="12.75" customHeight="1">
      <c r="A519" s="2"/>
      <c r="B519" s="139"/>
      <c r="C519" s="2"/>
      <c r="D519" s="2"/>
      <c r="E519" s="2"/>
      <c r="F519" s="134"/>
      <c r="G519" s="2"/>
      <c r="H519" s="2"/>
      <c r="I519" s="134"/>
      <c r="J519" s="2"/>
      <c r="K519" s="134"/>
      <c r="L519" s="2"/>
      <c r="M519" s="134"/>
      <c r="N519" s="2"/>
      <c r="O519" s="2"/>
      <c r="P519" s="134"/>
      <c r="Q519" s="2"/>
      <c r="R519" s="2"/>
      <c r="S519" s="134"/>
      <c r="T519" s="2"/>
      <c r="U519" s="2"/>
      <c r="V519" s="2"/>
      <c r="W519" s="2"/>
      <c r="X519" s="2"/>
      <c r="Y519" s="2"/>
      <c r="Z519" s="2"/>
      <c r="AA519" s="2"/>
      <c r="AB519" s="2"/>
      <c r="AC519" s="2"/>
      <c r="AD519" s="2"/>
      <c r="AE519" s="2"/>
      <c r="AF519" s="2"/>
      <c r="AG519" s="2"/>
      <c r="AH519" s="2"/>
      <c r="AI519" s="2"/>
      <c r="AJ519" s="2"/>
      <c r="AK519" s="2"/>
      <c r="AL519" s="2"/>
      <c r="AM519" s="2"/>
      <c r="AN519" s="2"/>
      <c r="AO519" s="2"/>
      <c r="AP519" s="2"/>
    </row>
    <row r="520" ht="12.75" customHeight="1">
      <c r="A520" s="2"/>
      <c r="B520" s="139"/>
      <c r="C520" s="2"/>
      <c r="D520" s="2"/>
      <c r="E520" s="2"/>
      <c r="F520" s="134"/>
      <c r="G520" s="2"/>
      <c r="H520" s="2"/>
      <c r="I520" s="134"/>
      <c r="J520" s="2"/>
      <c r="K520" s="134"/>
      <c r="L520" s="2"/>
      <c r="M520" s="134"/>
      <c r="N520" s="2"/>
      <c r="O520" s="2"/>
      <c r="P520" s="134"/>
      <c r="Q520" s="2"/>
      <c r="R520" s="2"/>
      <c r="S520" s="134"/>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ht="12.75" customHeight="1">
      <c r="A521" s="2"/>
      <c r="B521" s="139"/>
      <c r="C521" s="2"/>
      <c r="D521" s="2"/>
      <c r="E521" s="2"/>
      <c r="F521" s="134"/>
      <c r="G521" s="2"/>
      <c r="H521" s="2"/>
      <c r="I521" s="134"/>
      <c r="J521" s="2"/>
      <c r="K521" s="134"/>
      <c r="L521" s="2"/>
      <c r="M521" s="134"/>
      <c r="N521" s="2"/>
      <c r="O521" s="2"/>
      <c r="P521" s="134"/>
      <c r="Q521" s="2"/>
      <c r="R521" s="2"/>
      <c r="S521" s="134"/>
      <c r="T521" s="2"/>
      <c r="U521" s="2"/>
      <c r="V521" s="2"/>
      <c r="W521" s="2"/>
      <c r="X521" s="2"/>
      <c r="Y521" s="2"/>
      <c r="Z521" s="2"/>
      <c r="AA521" s="2"/>
      <c r="AB521" s="2"/>
      <c r="AC521" s="2"/>
      <c r="AD521" s="2"/>
      <c r="AE521" s="2"/>
      <c r="AF521" s="2"/>
      <c r="AG521" s="2"/>
      <c r="AH521" s="2"/>
      <c r="AI521" s="2"/>
      <c r="AJ521" s="2"/>
      <c r="AK521" s="2"/>
      <c r="AL521" s="2"/>
      <c r="AM521" s="2"/>
      <c r="AN521" s="2"/>
      <c r="AO521" s="2"/>
      <c r="AP521" s="2"/>
    </row>
    <row r="522" ht="12.75" customHeight="1">
      <c r="A522" s="2"/>
      <c r="B522" s="139"/>
      <c r="C522" s="2"/>
      <c r="D522" s="2"/>
      <c r="E522" s="2"/>
      <c r="F522" s="134"/>
      <c r="G522" s="2"/>
      <c r="H522" s="2"/>
      <c r="I522" s="134"/>
      <c r="J522" s="2"/>
      <c r="K522" s="134"/>
      <c r="L522" s="2"/>
      <c r="M522" s="134"/>
      <c r="N522" s="2"/>
      <c r="O522" s="2"/>
      <c r="P522" s="134"/>
      <c r="Q522" s="2"/>
      <c r="R522" s="2"/>
      <c r="S522" s="134"/>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ht="12.75" customHeight="1">
      <c r="A523" s="2"/>
      <c r="B523" s="139"/>
      <c r="C523" s="2"/>
      <c r="D523" s="2"/>
      <c r="E523" s="2"/>
      <c r="F523" s="134"/>
      <c r="G523" s="2"/>
      <c r="H523" s="2"/>
      <c r="I523" s="134"/>
      <c r="J523" s="2"/>
      <c r="K523" s="134"/>
      <c r="L523" s="2"/>
      <c r="M523" s="134"/>
      <c r="N523" s="2"/>
      <c r="O523" s="2"/>
      <c r="P523" s="134"/>
      <c r="Q523" s="2"/>
      <c r="R523" s="2"/>
      <c r="S523" s="134"/>
      <c r="T523" s="2"/>
      <c r="U523" s="2"/>
      <c r="V523" s="2"/>
      <c r="W523" s="2"/>
      <c r="X523" s="2"/>
      <c r="Y523" s="2"/>
      <c r="Z523" s="2"/>
      <c r="AA523" s="2"/>
      <c r="AB523" s="2"/>
      <c r="AC523" s="2"/>
      <c r="AD523" s="2"/>
      <c r="AE523" s="2"/>
      <c r="AF523" s="2"/>
      <c r="AG523" s="2"/>
      <c r="AH523" s="2"/>
      <c r="AI523" s="2"/>
      <c r="AJ523" s="2"/>
      <c r="AK523" s="2"/>
      <c r="AL523" s="2"/>
      <c r="AM523" s="2"/>
      <c r="AN523" s="2"/>
      <c r="AO523" s="2"/>
      <c r="AP523" s="2"/>
    </row>
    <row r="524" ht="12.75" customHeight="1">
      <c r="A524" s="2"/>
      <c r="B524" s="139"/>
      <c r="C524" s="2"/>
      <c r="D524" s="2"/>
      <c r="E524" s="2"/>
      <c r="F524" s="134"/>
      <c r="G524" s="2"/>
      <c r="H524" s="2"/>
      <c r="I524" s="134"/>
      <c r="J524" s="2"/>
      <c r="K524" s="134"/>
      <c r="L524" s="2"/>
      <c r="M524" s="134"/>
      <c r="N524" s="2"/>
      <c r="O524" s="2"/>
      <c r="P524" s="134"/>
      <c r="Q524" s="2"/>
      <c r="R524" s="2"/>
      <c r="S524" s="134"/>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ht="12.75" customHeight="1">
      <c r="A525" s="2"/>
      <c r="B525" s="139"/>
      <c r="C525" s="2"/>
      <c r="D525" s="2"/>
      <c r="E525" s="2"/>
      <c r="F525" s="134"/>
      <c r="G525" s="2"/>
      <c r="H525" s="2"/>
      <c r="I525" s="134"/>
      <c r="J525" s="2"/>
      <c r="K525" s="134"/>
      <c r="L525" s="2"/>
      <c r="M525" s="134"/>
      <c r="N525" s="2"/>
      <c r="O525" s="2"/>
      <c r="P525" s="134"/>
      <c r="Q525" s="2"/>
      <c r="R525" s="2"/>
      <c r="S525" s="134"/>
      <c r="T525" s="2"/>
      <c r="U525" s="2"/>
      <c r="V525" s="2"/>
      <c r="W525" s="2"/>
      <c r="X525" s="2"/>
      <c r="Y525" s="2"/>
      <c r="Z525" s="2"/>
      <c r="AA525" s="2"/>
      <c r="AB525" s="2"/>
      <c r="AC525" s="2"/>
      <c r="AD525" s="2"/>
      <c r="AE525" s="2"/>
      <c r="AF525" s="2"/>
      <c r="AG525" s="2"/>
      <c r="AH525" s="2"/>
      <c r="AI525" s="2"/>
      <c r="AJ525" s="2"/>
      <c r="AK525" s="2"/>
      <c r="AL525" s="2"/>
      <c r="AM525" s="2"/>
      <c r="AN525" s="2"/>
      <c r="AO525" s="2"/>
      <c r="AP525" s="2"/>
    </row>
    <row r="526" ht="12.75" customHeight="1">
      <c r="A526" s="2"/>
      <c r="B526" s="139"/>
      <c r="C526" s="2"/>
      <c r="D526" s="2"/>
      <c r="E526" s="2"/>
      <c r="F526" s="134"/>
      <c r="G526" s="2"/>
      <c r="H526" s="2"/>
      <c r="I526" s="134"/>
      <c r="J526" s="2"/>
      <c r="K526" s="134"/>
      <c r="L526" s="2"/>
      <c r="M526" s="134"/>
      <c r="N526" s="2"/>
      <c r="O526" s="2"/>
      <c r="P526" s="134"/>
      <c r="Q526" s="2"/>
      <c r="R526" s="2"/>
      <c r="S526" s="134"/>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ht="12.75" customHeight="1">
      <c r="A527" s="2"/>
      <c r="B527" s="139"/>
      <c r="C527" s="2"/>
      <c r="D527" s="2"/>
      <c r="E527" s="2"/>
      <c r="F527" s="134"/>
      <c r="G527" s="2"/>
      <c r="H527" s="2"/>
      <c r="I527" s="134"/>
      <c r="J527" s="2"/>
      <c r="K527" s="134"/>
      <c r="L527" s="2"/>
      <c r="M527" s="134"/>
      <c r="N527" s="2"/>
      <c r="O527" s="2"/>
      <c r="P527" s="134"/>
      <c r="Q527" s="2"/>
      <c r="R527" s="2"/>
      <c r="S527" s="134"/>
      <c r="T527" s="2"/>
      <c r="U527" s="2"/>
      <c r="V527" s="2"/>
      <c r="W527" s="2"/>
      <c r="X527" s="2"/>
      <c r="Y527" s="2"/>
      <c r="Z527" s="2"/>
      <c r="AA527" s="2"/>
      <c r="AB527" s="2"/>
      <c r="AC527" s="2"/>
      <c r="AD527" s="2"/>
      <c r="AE527" s="2"/>
      <c r="AF527" s="2"/>
      <c r="AG527" s="2"/>
      <c r="AH527" s="2"/>
      <c r="AI527" s="2"/>
      <c r="AJ527" s="2"/>
      <c r="AK527" s="2"/>
      <c r="AL527" s="2"/>
      <c r="AM527" s="2"/>
      <c r="AN527" s="2"/>
      <c r="AO527" s="2"/>
      <c r="AP527" s="2"/>
    </row>
    <row r="528" ht="12.75" customHeight="1">
      <c r="A528" s="2"/>
      <c r="B528" s="139"/>
      <c r="C528" s="2"/>
      <c r="D528" s="2"/>
      <c r="E528" s="2"/>
      <c r="F528" s="134"/>
      <c r="G528" s="2"/>
      <c r="H528" s="2"/>
      <c r="I528" s="134"/>
      <c r="J528" s="2"/>
      <c r="K528" s="134"/>
      <c r="L528" s="2"/>
      <c r="M528" s="134"/>
      <c r="N528" s="2"/>
      <c r="O528" s="2"/>
      <c r="P528" s="134"/>
      <c r="Q528" s="2"/>
      <c r="R528" s="2"/>
      <c r="S528" s="134"/>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ht="12.75" customHeight="1">
      <c r="A529" s="2"/>
      <c r="B529" s="139"/>
      <c r="C529" s="2"/>
      <c r="D529" s="2"/>
      <c r="E529" s="2"/>
      <c r="F529" s="134"/>
      <c r="G529" s="2"/>
      <c r="H529" s="2"/>
      <c r="I529" s="134"/>
      <c r="J529" s="2"/>
      <c r="K529" s="134"/>
      <c r="L529" s="2"/>
      <c r="M529" s="134"/>
      <c r="N529" s="2"/>
      <c r="O529" s="2"/>
      <c r="P529" s="134"/>
      <c r="Q529" s="2"/>
      <c r="R529" s="2"/>
      <c r="S529" s="134"/>
      <c r="T529" s="2"/>
      <c r="U529" s="2"/>
      <c r="V529" s="2"/>
      <c r="W529" s="2"/>
      <c r="X529" s="2"/>
      <c r="Y529" s="2"/>
      <c r="Z529" s="2"/>
      <c r="AA529" s="2"/>
      <c r="AB529" s="2"/>
      <c r="AC529" s="2"/>
      <c r="AD529" s="2"/>
      <c r="AE529" s="2"/>
      <c r="AF529" s="2"/>
      <c r="AG529" s="2"/>
      <c r="AH529" s="2"/>
      <c r="AI529" s="2"/>
      <c r="AJ529" s="2"/>
      <c r="AK529" s="2"/>
      <c r="AL529" s="2"/>
      <c r="AM529" s="2"/>
      <c r="AN529" s="2"/>
      <c r="AO529" s="2"/>
      <c r="AP529" s="2"/>
    </row>
    <row r="530" ht="12.75" customHeight="1">
      <c r="A530" s="2"/>
      <c r="B530" s="139"/>
      <c r="C530" s="2"/>
      <c r="D530" s="2"/>
      <c r="E530" s="2"/>
      <c r="F530" s="134"/>
      <c r="G530" s="2"/>
      <c r="H530" s="2"/>
      <c r="I530" s="134"/>
      <c r="J530" s="2"/>
      <c r="K530" s="134"/>
      <c r="L530" s="2"/>
      <c r="M530" s="134"/>
      <c r="N530" s="2"/>
      <c r="O530" s="2"/>
      <c r="P530" s="134"/>
      <c r="Q530" s="2"/>
      <c r="R530" s="2"/>
      <c r="S530" s="134"/>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ht="12.75" customHeight="1">
      <c r="A531" s="2"/>
      <c r="B531" s="139"/>
      <c r="C531" s="2"/>
      <c r="D531" s="2"/>
      <c r="E531" s="2"/>
      <c r="F531" s="134"/>
      <c r="G531" s="2"/>
      <c r="H531" s="2"/>
      <c r="I531" s="134"/>
      <c r="J531" s="2"/>
      <c r="K531" s="134"/>
      <c r="L531" s="2"/>
      <c r="M531" s="134"/>
      <c r="N531" s="2"/>
      <c r="O531" s="2"/>
      <c r="P531" s="134"/>
      <c r="Q531" s="2"/>
      <c r="R531" s="2"/>
      <c r="S531" s="134"/>
      <c r="T531" s="2"/>
      <c r="U531" s="2"/>
      <c r="V531" s="2"/>
      <c r="W531" s="2"/>
      <c r="X531" s="2"/>
      <c r="Y531" s="2"/>
      <c r="Z531" s="2"/>
      <c r="AA531" s="2"/>
      <c r="AB531" s="2"/>
      <c r="AC531" s="2"/>
      <c r="AD531" s="2"/>
      <c r="AE531" s="2"/>
      <c r="AF531" s="2"/>
      <c r="AG531" s="2"/>
      <c r="AH531" s="2"/>
      <c r="AI531" s="2"/>
      <c r="AJ531" s="2"/>
      <c r="AK531" s="2"/>
      <c r="AL531" s="2"/>
      <c r="AM531" s="2"/>
      <c r="AN531" s="2"/>
      <c r="AO531" s="2"/>
      <c r="AP531" s="2"/>
    </row>
    <row r="532" ht="12.75" customHeight="1">
      <c r="A532" s="2"/>
      <c r="B532" s="139"/>
      <c r="C532" s="2"/>
      <c r="D532" s="2"/>
      <c r="E532" s="2"/>
      <c r="F532" s="134"/>
      <c r="G532" s="2"/>
      <c r="H532" s="2"/>
      <c r="I532" s="134"/>
      <c r="J532" s="2"/>
      <c r="K532" s="134"/>
      <c r="L532" s="2"/>
      <c r="M532" s="134"/>
      <c r="N532" s="2"/>
      <c r="O532" s="2"/>
      <c r="P532" s="134"/>
      <c r="Q532" s="2"/>
      <c r="R532" s="2"/>
      <c r="S532" s="134"/>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ht="12.75" customHeight="1">
      <c r="A533" s="2"/>
      <c r="B533" s="139"/>
      <c r="C533" s="2"/>
      <c r="D533" s="2"/>
      <c r="E533" s="2"/>
      <c r="F533" s="134"/>
      <c r="G533" s="2"/>
      <c r="H533" s="2"/>
      <c r="I533" s="134"/>
      <c r="J533" s="2"/>
      <c r="K533" s="134"/>
      <c r="L533" s="2"/>
      <c r="M533" s="134"/>
      <c r="N533" s="2"/>
      <c r="O533" s="2"/>
      <c r="P533" s="134"/>
      <c r="Q533" s="2"/>
      <c r="R533" s="2"/>
      <c r="S533" s="134"/>
      <c r="T533" s="2"/>
      <c r="U533" s="2"/>
      <c r="V533" s="2"/>
      <c r="W533" s="2"/>
      <c r="X533" s="2"/>
      <c r="Y533" s="2"/>
      <c r="Z533" s="2"/>
      <c r="AA533" s="2"/>
      <c r="AB533" s="2"/>
      <c r="AC533" s="2"/>
      <c r="AD533" s="2"/>
      <c r="AE533" s="2"/>
      <c r="AF533" s="2"/>
      <c r="AG533" s="2"/>
      <c r="AH533" s="2"/>
      <c r="AI533" s="2"/>
      <c r="AJ533" s="2"/>
      <c r="AK533" s="2"/>
      <c r="AL533" s="2"/>
      <c r="AM533" s="2"/>
      <c r="AN533" s="2"/>
      <c r="AO533" s="2"/>
      <c r="AP533" s="2"/>
    </row>
    <row r="534" ht="12.75" customHeight="1">
      <c r="A534" s="2"/>
      <c r="B534" s="139"/>
      <c r="C534" s="2"/>
      <c r="D534" s="2"/>
      <c r="E534" s="2"/>
      <c r="F534" s="134"/>
      <c r="G534" s="2"/>
      <c r="H534" s="2"/>
      <c r="I534" s="134"/>
      <c r="J534" s="2"/>
      <c r="K534" s="134"/>
      <c r="L534" s="2"/>
      <c r="M534" s="134"/>
      <c r="N534" s="2"/>
      <c r="O534" s="2"/>
      <c r="P534" s="134"/>
      <c r="Q534" s="2"/>
      <c r="R534" s="2"/>
      <c r="S534" s="134"/>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ht="12.75" customHeight="1">
      <c r="A535" s="2"/>
      <c r="B535" s="139"/>
      <c r="C535" s="2"/>
      <c r="D535" s="2"/>
      <c r="E535" s="2"/>
      <c r="F535" s="134"/>
      <c r="G535" s="2"/>
      <c r="H535" s="2"/>
      <c r="I535" s="134"/>
      <c r="J535" s="2"/>
      <c r="K535" s="134"/>
      <c r="L535" s="2"/>
      <c r="M535" s="134"/>
      <c r="N535" s="2"/>
      <c r="O535" s="2"/>
      <c r="P535" s="134"/>
      <c r="Q535" s="2"/>
      <c r="R535" s="2"/>
      <c r="S535" s="134"/>
      <c r="T535" s="2"/>
      <c r="U535" s="2"/>
      <c r="V535" s="2"/>
      <c r="W535" s="2"/>
      <c r="X535" s="2"/>
      <c r="Y535" s="2"/>
      <c r="Z535" s="2"/>
      <c r="AA535" s="2"/>
      <c r="AB535" s="2"/>
      <c r="AC535" s="2"/>
      <c r="AD535" s="2"/>
      <c r="AE535" s="2"/>
      <c r="AF535" s="2"/>
      <c r="AG535" s="2"/>
      <c r="AH535" s="2"/>
      <c r="AI535" s="2"/>
      <c r="AJ535" s="2"/>
      <c r="AK535" s="2"/>
      <c r="AL535" s="2"/>
      <c r="AM535" s="2"/>
      <c r="AN535" s="2"/>
      <c r="AO535" s="2"/>
      <c r="AP535" s="2"/>
    </row>
    <row r="536" ht="12.75" customHeight="1">
      <c r="A536" s="2"/>
      <c r="B536" s="139"/>
      <c r="C536" s="2"/>
      <c r="D536" s="2"/>
      <c r="E536" s="2"/>
      <c r="F536" s="134"/>
      <c r="G536" s="2"/>
      <c r="H536" s="2"/>
      <c r="I536" s="134"/>
      <c r="J536" s="2"/>
      <c r="K536" s="134"/>
      <c r="L536" s="2"/>
      <c r="M536" s="134"/>
      <c r="N536" s="2"/>
      <c r="O536" s="2"/>
      <c r="P536" s="134"/>
      <c r="Q536" s="2"/>
      <c r="R536" s="2"/>
      <c r="S536" s="134"/>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ht="12.75" customHeight="1">
      <c r="A537" s="2"/>
      <c r="B537" s="139"/>
      <c r="C537" s="2"/>
      <c r="D537" s="2"/>
      <c r="E537" s="2"/>
      <c r="F537" s="134"/>
      <c r="G537" s="2"/>
      <c r="H537" s="2"/>
      <c r="I537" s="134"/>
      <c r="J537" s="2"/>
      <c r="K537" s="134"/>
      <c r="L537" s="2"/>
      <c r="M537" s="134"/>
      <c r="N537" s="2"/>
      <c r="O537" s="2"/>
      <c r="P537" s="134"/>
      <c r="Q537" s="2"/>
      <c r="R537" s="2"/>
      <c r="S537" s="134"/>
      <c r="T537" s="2"/>
      <c r="U537" s="2"/>
      <c r="V537" s="2"/>
      <c r="W537" s="2"/>
      <c r="X537" s="2"/>
      <c r="Y537" s="2"/>
      <c r="Z537" s="2"/>
      <c r="AA537" s="2"/>
      <c r="AB537" s="2"/>
      <c r="AC537" s="2"/>
      <c r="AD537" s="2"/>
      <c r="AE537" s="2"/>
      <c r="AF537" s="2"/>
      <c r="AG537" s="2"/>
      <c r="AH537" s="2"/>
      <c r="AI537" s="2"/>
      <c r="AJ537" s="2"/>
      <c r="AK537" s="2"/>
      <c r="AL537" s="2"/>
      <c r="AM537" s="2"/>
      <c r="AN537" s="2"/>
      <c r="AO537" s="2"/>
      <c r="AP537" s="2"/>
    </row>
    <row r="538" ht="12.75" customHeight="1">
      <c r="A538" s="2"/>
      <c r="B538" s="139"/>
      <c r="C538" s="2"/>
      <c r="D538" s="2"/>
      <c r="E538" s="2"/>
      <c r="F538" s="134"/>
      <c r="G538" s="2"/>
      <c r="H538" s="2"/>
      <c r="I538" s="134"/>
      <c r="J538" s="2"/>
      <c r="K538" s="134"/>
      <c r="L538" s="2"/>
      <c r="M538" s="134"/>
      <c r="N538" s="2"/>
      <c r="O538" s="2"/>
      <c r="P538" s="134"/>
      <c r="Q538" s="2"/>
      <c r="R538" s="2"/>
      <c r="S538" s="134"/>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ht="12.75" customHeight="1">
      <c r="A539" s="2"/>
      <c r="B539" s="139"/>
      <c r="C539" s="2"/>
      <c r="D539" s="2"/>
      <c r="E539" s="2"/>
      <c r="F539" s="134"/>
      <c r="G539" s="2"/>
      <c r="H539" s="2"/>
      <c r="I539" s="134"/>
      <c r="J539" s="2"/>
      <c r="K539" s="134"/>
      <c r="L539" s="2"/>
      <c r="M539" s="134"/>
      <c r="N539" s="2"/>
      <c r="O539" s="2"/>
      <c r="P539" s="134"/>
      <c r="Q539" s="2"/>
      <c r="R539" s="2"/>
      <c r="S539" s="134"/>
      <c r="T539" s="2"/>
      <c r="U539" s="2"/>
      <c r="V539" s="2"/>
      <c r="W539" s="2"/>
      <c r="X539" s="2"/>
      <c r="Y539" s="2"/>
      <c r="Z539" s="2"/>
      <c r="AA539" s="2"/>
      <c r="AB539" s="2"/>
      <c r="AC539" s="2"/>
      <c r="AD539" s="2"/>
      <c r="AE539" s="2"/>
      <c r="AF539" s="2"/>
      <c r="AG539" s="2"/>
      <c r="AH539" s="2"/>
      <c r="AI539" s="2"/>
      <c r="AJ539" s="2"/>
      <c r="AK539" s="2"/>
      <c r="AL539" s="2"/>
      <c r="AM539" s="2"/>
      <c r="AN539" s="2"/>
      <c r="AO539" s="2"/>
      <c r="AP539" s="2"/>
    </row>
    <row r="540" ht="12.75" customHeight="1">
      <c r="A540" s="2"/>
      <c r="B540" s="139"/>
      <c r="C540" s="2"/>
      <c r="D540" s="2"/>
      <c r="E540" s="2"/>
      <c r="F540" s="134"/>
      <c r="G540" s="2"/>
      <c r="H540" s="2"/>
      <c r="I540" s="134"/>
      <c r="J540" s="2"/>
      <c r="K540" s="134"/>
      <c r="L540" s="2"/>
      <c r="M540" s="134"/>
      <c r="N540" s="2"/>
      <c r="O540" s="2"/>
      <c r="P540" s="134"/>
      <c r="Q540" s="2"/>
      <c r="R540" s="2"/>
      <c r="S540" s="134"/>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ht="12.75" customHeight="1">
      <c r="A541" s="2"/>
      <c r="B541" s="139"/>
      <c r="C541" s="2"/>
      <c r="D541" s="2"/>
      <c r="E541" s="2"/>
      <c r="F541" s="134"/>
      <c r="G541" s="2"/>
      <c r="H541" s="2"/>
      <c r="I541" s="134"/>
      <c r="J541" s="2"/>
      <c r="K541" s="134"/>
      <c r="L541" s="2"/>
      <c r="M541" s="134"/>
      <c r="N541" s="2"/>
      <c r="O541" s="2"/>
      <c r="P541" s="134"/>
      <c r="Q541" s="2"/>
      <c r="R541" s="2"/>
      <c r="S541" s="134"/>
      <c r="T541" s="2"/>
      <c r="U541" s="2"/>
      <c r="V541" s="2"/>
      <c r="W541" s="2"/>
      <c r="X541" s="2"/>
      <c r="Y541" s="2"/>
      <c r="Z541" s="2"/>
      <c r="AA541" s="2"/>
      <c r="AB541" s="2"/>
      <c r="AC541" s="2"/>
      <c r="AD541" s="2"/>
      <c r="AE541" s="2"/>
      <c r="AF541" s="2"/>
      <c r="AG541" s="2"/>
      <c r="AH541" s="2"/>
      <c r="AI541" s="2"/>
      <c r="AJ541" s="2"/>
      <c r="AK541" s="2"/>
      <c r="AL541" s="2"/>
      <c r="AM541" s="2"/>
      <c r="AN541" s="2"/>
      <c r="AO541" s="2"/>
      <c r="AP541" s="2"/>
    </row>
    <row r="542" ht="12.75" customHeight="1">
      <c r="A542" s="2"/>
      <c r="B542" s="139"/>
      <c r="C542" s="2"/>
      <c r="D542" s="2"/>
      <c r="E542" s="2"/>
      <c r="F542" s="134"/>
      <c r="G542" s="2"/>
      <c r="H542" s="2"/>
      <c r="I542" s="134"/>
      <c r="J542" s="2"/>
      <c r="K542" s="134"/>
      <c r="L542" s="2"/>
      <c r="M542" s="134"/>
      <c r="N542" s="2"/>
      <c r="O542" s="2"/>
      <c r="P542" s="134"/>
      <c r="Q542" s="2"/>
      <c r="R542" s="2"/>
      <c r="S542" s="134"/>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ht="12.75" customHeight="1">
      <c r="A543" s="2"/>
      <c r="B543" s="139"/>
      <c r="C543" s="2"/>
      <c r="D543" s="2"/>
      <c r="E543" s="2"/>
      <c r="F543" s="134"/>
      <c r="G543" s="2"/>
      <c r="H543" s="2"/>
      <c r="I543" s="134"/>
      <c r="J543" s="2"/>
      <c r="K543" s="134"/>
      <c r="L543" s="2"/>
      <c r="M543" s="134"/>
      <c r="N543" s="2"/>
      <c r="O543" s="2"/>
      <c r="P543" s="134"/>
      <c r="Q543" s="2"/>
      <c r="R543" s="2"/>
      <c r="S543" s="134"/>
      <c r="T543" s="2"/>
      <c r="U543" s="2"/>
      <c r="V543" s="2"/>
      <c r="W543" s="2"/>
      <c r="X543" s="2"/>
      <c r="Y543" s="2"/>
      <c r="Z543" s="2"/>
      <c r="AA543" s="2"/>
      <c r="AB543" s="2"/>
      <c r="AC543" s="2"/>
      <c r="AD543" s="2"/>
      <c r="AE543" s="2"/>
      <c r="AF543" s="2"/>
      <c r="AG543" s="2"/>
      <c r="AH543" s="2"/>
      <c r="AI543" s="2"/>
      <c r="AJ543" s="2"/>
      <c r="AK543" s="2"/>
      <c r="AL543" s="2"/>
      <c r="AM543" s="2"/>
      <c r="AN543" s="2"/>
      <c r="AO543" s="2"/>
      <c r="AP543" s="2"/>
    </row>
    <row r="544" ht="12.75" customHeight="1">
      <c r="A544" s="2"/>
      <c r="B544" s="139"/>
      <c r="C544" s="2"/>
      <c r="D544" s="2"/>
      <c r="E544" s="2"/>
      <c r="F544" s="134"/>
      <c r="G544" s="2"/>
      <c r="H544" s="2"/>
      <c r="I544" s="134"/>
      <c r="J544" s="2"/>
      <c r="K544" s="134"/>
      <c r="L544" s="2"/>
      <c r="M544" s="134"/>
      <c r="N544" s="2"/>
      <c r="O544" s="2"/>
      <c r="P544" s="134"/>
      <c r="Q544" s="2"/>
      <c r="R544" s="2"/>
      <c r="S544" s="134"/>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ht="12.75" customHeight="1">
      <c r="A545" s="2"/>
      <c r="B545" s="139"/>
      <c r="C545" s="2"/>
      <c r="D545" s="2"/>
      <c r="E545" s="2"/>
      <c r="F545" s="134"/>
      <c r="G545" s="2"/>
      <c r="H545" s="2"/>
      <c r="I545" s="134"/>
      <c r="J545" s="2"/>
      <c r="K545" s="134"/>
      <c r="L545" s="2"/>
      <c r="M545" s="134"/>
      <c r="N545" s="2"/>
      <c r="O545" s="2"/>
      <c r="P545" s="134"/>
      <c r="Q545" s="2"/>
      <c r="R545" s="2"/>
      <c r="S545" s="134"/>
      <c r="T545" s="2"/>
      <c r="U545" s="2"/>
      <c r="V545" s="2"/>
      <c r="W545" s="2"/>
      <c r="X545" s="2"/>
      <c r="Y545" s="2"/>
      <c r="Z545" s="2"/>
      <c r="AA545" s="2"/>
      <c r="AB545" s="2"/>
      <c r="AC545" s="2"/>
      <c r="AD545" s="2"/>
      <c r="AE545" s="2"/>
      <c r="AF545" s="2"/>
      <c r="AG545" s="2"/>
      <c r="AH545" s="2"/>
      <c r="AI545" s="2"/>
      <c r="AJ545" s="2"/>
      <c r="AK545" s="2"/>
      <c r="AL545" s="2"/>
      <c r="AM545" s="2"/>
      <c r="AN545" s="2"/>
      <c r="AO545" s="2"/>
      <c r="AP545" s="2"/>
    </row>
    <row r="546" ht="12.75" customHeight="1">
      <c r="A546" s="2"/>
      <c r="B546" s="139"/>
      <c r="C546" s="2"/>
      <c r="D546" s="2"/>
      <c r="E546" s="2"/>
      <c r="F546" s="134"/>
      <c r="G546" s="2"/>
      <c r="H546" s="2"/>
      <c r="I546" s="134"/>
      <c r="J546" s="2"/>
      <c r="K546" s="134"/>
      <c r="L546" s="2"/>
      <c r="M546" s="134"/>
      <c r="N546" s="2"/>
      <c r="O546" s="2"/>
      <c r="P546" s="134"/>
      <c r="Q546" s="2"/>
      <c r="R546" s="2"/>
      <c r="S546" s="134"/>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ht="12.75" customHeight="1">
      <c r="A547" s="2"/>
      <c r="B547" s="139"/>
      <c r="C547" s="2"/>
      <c r="D547" s="2"/>
      <c r="E547" s="2"/>
      <c r="F547" s="134"/>
      <c r="G547" s="2"/>
      <c r="H547" s="2"/>
      <c r="I547" s="134"/>
      <c r="J547" s="2"/>
      <c r="K547" s="134"/>
      <c r="L547" s="2"/>
      <c r="M547" s="134"/>
      <c r="N547" s="2"/>
      <c r="O547" s="2"/>
      <c r="P547" s="134"/>
      <c r="Q547" s="2"/>
      <c r="R547" s="2"/>
      <c r="S547" s="134"/>
      <c r="T547" s="2"/>
      <c r="U547" s="2"/>
      <c r="V547" s="2"/>
      <c r="W547" s="2"/>
      <c r="X547" s="2"/>
      <c r="Y547" s="2"/>
      <c r="Z547" s="2"/>
      <c r="AA547" s="2"/>
      <c r="AB547" s="2"/>
      <c r="AC547" s="2"/>
      <c r="AD547" s="2"/>
      <c r="AE547" s="2"/>
      <c r="AF547" s="2"/>
      <c r="AG547" s="2"/>
      <c r="AH547" s="2"/>
      <c r="AI547" s="2"/>
      <c r="AJ547" s="2"/>
      <c r="AK547" s="2"/>
      <c r="AL547" s="2"/>
      <c r="AM547" s="2"/>
      <c r="AN547" s="2"/>
      <c r="AO547" s="2"/>
      <c r="AP547" s="2"/>
    </row>
    <row r="548" ht="12.75" customHeight="1">
      <c r="A548" s="2"/>
      <c r="B548" s="139"/>
      <c r="C548" s="2"/>
      <c r="D548" s="2"/>
      <c r="E548" s="2"/>
      <c r="F548" s="134"/>
      <c r="G548" s="2"/>
      <c r="H548" s="2"/>
      <c r="I548" s="134"/>
      <c r="J548" s="2"/>
      <c r="K548" s="134"/>
      <c r="L548" s="2"/>
      <c r="M548" s="134"/>
      <c r="N548" s="2"/>
      <c r="O548" s="2"/>
      <c r="P548" s="134"/>
      <c r="Q548" s="2"/>
      <c r="R548" s="2"/>
      <c r="S548" s="134"/>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ht="12.75" customHeight="1">
      <c r="A549" s="2"/>
      <c r="B549" s="139"/>
      <c r="C549" s="2"/>
      <c r="D549" s="2"/>
      <c r="E549" s="2"/>
      <c r="F549" s="134"/>
      <c r="G549" s="2"/>
      <c r="H549" s="2"/>
      <c r="I549" s="134"/>
      <c r="J549" s="2"/>
      <c r="K549" s="134"/>
      <c r="L549" s="2"/>
      <c r="M549" s="134"/>
      <c r="N549" s="2"/>
      <c r="O549" s="2"/>
      <c r="P549" s="134"/>
      <c r="Q549" s="2"/>
      <c r="R549" s="2"/>
      <c r="S549" s="134"/>
      <c r="T549" s="2"/>
      <c r="U549" s="2"/>
      <c r="V549" s="2"/>
      <c r="W549" s="2"/>
      <c r="X549" s="2"/>
      <c r="Y549" s="2"/>
      <c r="Z549" s="2"/>
      <c r="AA549" s="2"/>
      <c r="AB549" s="2"/>
      <c r="AC549" s="2"/>
      <c r="AD549" s="2"/>
      <c r="AE549" s="2"/>
      <c r="AF549" s="2"/>
      <c r="AG549" s="2"/>
      <c r="AH549" s="2"/>
      <c r="AI549" s="2"/>
      <c r="AJ549" s="2"/>
      <c r="AK549" s="2"/>
      <c r="AL549" s="2"/>
      <c r="AM549" s="2"/>
      <c r="AN549" s="2"/>
      <c r="AO549" s="2"/>
      <c r="AP549" s="2"/>
    </row>
    <row r="550" ht="12.75" customHeight="1">
      <c r="A550" s="2"/>
      <c r="B550" s="139"/>
      <c r="C550" s="2"/>
      <c r="D550" s="2"/>
      <c r="E550" s="2"/>
      <c r="F550" s="134"/>
      <c r="G550" s="2"/>
      <c r="H550" s="2"/>
      <c r="I550" s="134"/>
      <c r="J550" s="2"/>
      <c r="K550" s="134"/>
      <c r="L550" s="2"/>
      <c r="M550" s="134"/>
      <c r="N550" s="2"/>
      <c r="O550" s="2"/>
      <c r="P550" s="134"/>
      <c r="Q550" s="2"/>
      <c r="R550" s="2"/>
      <c r="S550" s="134"/>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ht="12.75" customHeight="1">
      <c r="A551" s="2"/>
      <c r="B551" s="139"/>
      <c r="C551" s="2"/>
      <c r="D551" s="2"/>
      <c r="E551" s="2"/>
      <c r="F551" s="134"/>
      <c r="G551" s="2"/>
      <c r="H551" s="2"/>
      <c r="I551" s="134"/>
      <c r="J551" s="2"/>
      <c r="K551" s="134"/>
      <c r="L551" s="2"/>
      <c r="M551" s="134"/>
      <c r="N551" s="2"/>
      <c r="O551" s="2"/>
      <c r="P551" s="134"/>
      <c r="Q551" s="2"/>
      <c r="R551" s="2"/>
      <c r="S551" s="134"/>
      <c r="T551" s="2"/>
      <c r="U551" s="2"/>
      <c r="V551" s="2"/>
      <c r="W551" s="2"/>
      <c r="X551" s="2"/>
      <c r="Y551" s="2"/>
      <c r="Z551" s="2"/>
      <c r="AA551" s="2"/>
      <c r="AB551" s="2"/>
      <c r="AC551" s="2"/>
      <c r="AD551" s="2"/>
      <c r="AE551" s="2"/>
      <c r="AF551" s="2"/>
      <c r="AG551" s="2"/>
      <c r="AH551" s="2"/>
      <c r="AI551" s="2"/>
      <c r="AJ551" s="2"/>
      <c r="AK551" s="2"/>
      <c r="AL551" s="2"/>
      <c r="AM551" s="2"/>
      <c r="AN551" s="2"/>
      <c r="AO551" s="2"/>
      <c r="AP551" s="2"/>
    </row>
    <row r="552" ht="12.75" customHeight="1">
      <c r="A552" s="2"/>
      <c r="B552" s="139"/>
      <c r="C552" s="2"/>
      <c r="D552" s="2"/>
      <c r="E552" s="2"/>
      <c r="F552" s="134"/>
      <c r="G552" s="2"/>
      <c r="H552" s="2"/>
      <c r="I552" s="134"/>
      <c r="J552" s="2"/>
      <c r="K552" s="134"/>
      <c r="L552" s="2"/>
      <c r="M552" s="134"/>
      <c r="N552" s="2"/>
      <c r="O552" s="2"/>
      <c r="P552" s="134"/>
      <c r="Q552" s="2"/>
      <c r="R552" s="2"/>
      <c r="S552" s="134"/>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ht="12.75" customHeight="1">
      <c r="A553" s="2"/>
      <c r="B553" s="139"/>
      <c r="C553" s="2"/>
      <c r="D553" s="2"/>
      <c r="E553" s="2"/>
      <c r="F553" s="134"/>
      <c r="G553" s="2"/>
      <c r="H553" s="2"/>
      <c r="I553" s="134"/>
      <c r="J553" s="2"/>
      <c r="K553" s="134"/>
      <c r="L553" s="2"/>
      <c r="M553" s="134"/>
      <c r="N553" s="2"/>
      <c r="O553" s="2"/>
      <c r="P553" s="134"/>
      <c r="Q553" s="2"/>
      <c r="R553" s="2"/>
      <c r="S553" s="134"/>
      <c r="T553" s="2"/>
      <c r="U553" s="2"/>
      <c r="V553" s="2"/>
      <c r="W553" s="2"/>
      <c r="X553" s="2"/>
      <c r="Y553" s="2"/>
      <c r="Z553" s="2"/>
      <c r="AA553" s="2"/>
      <c r="AB553" s="2"/>
      <c r="AC553" s="2"/>
      <c r="AD553" s="2"/>
      <c r="AE553" s="2"/>
      <c r="AF553" s="2"/>
      <c r="AG553" s="2"/>
      <c r="AH553" s="2"/>
      <c r="AI553" s="2"/>
      <c r="AJ553" s="2"/>
      <c r="AK553" s="2"/>
      <c r="AL553" s="2"/>
      <c r="AM553" s="2"/>
      <c r="AN553" s="2"/>
      <c r="AO553" s="2"/>
      <c r="AP553" s="2"/>
    </row>
    <row r="554" ht="12.75" customHeight="1">
      <c r="A554" s="2"/>
      <c r="B554" s="139"/>
      <c r="C554" s="2"/>
      <c r="D554" s="2"/>
      <c r="E554" s="2"/>
      <c r="F554" s="134"/>
      <c r="G554" s="2"/>
      <c r="H554" s="2"/>
      <c r="I554" s="134"/>
      <c r="J554" s="2"/>
      <c r="K554" s="134"/>
      <c r="L554" s="2"/>
      <c r="M554" s="134"/>
      <c r="N554" s="2"/>
      <c r="O554" s="2"/>
      <c r="P554" s="134"/>
      <c r="Q554" s="2"/>
      <c r="R554" s="2"/>
      <c r="S554" s="134"/>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ht="12.75" customHeight="1">
      <c r="A555" s="2"/>
      <c r="B555" s="139"/>
      <c r="C555" s="2"/>
      <c r="D555" s="2"/>
      <c r="E555" s="2"/>
      <c r="F555" s="134"/>
      <c r="G555" s="2"/>
      <c r="H555" s="2"/>
      <c r="I555" s="134"/>
      <c r="J555" s="2"/>
      <c r="K555" s="134"/>
      <c r="L555" s="2"/>
      <c r="M555" s="134"/>
      <c r="N555" s="2"/>
      <c r="O555" s="2"/>
      <c r="P555" s="134"/>
      <c r="Q555" s="2"/>
      <c r="R555" s="2"/>
      <c r="S555" s="134"/>
      <c r="T555" s="2"/>
      <c r="U555" s="2"/>
      <c r="V555" s="2"/>
      <c r="W555" s="2"/>
      <c r="X555" s="2"/>
      <c r="Y555" s="2"/>
      <c r="Z555" s="2"/>
      <c r="AA555" s="2"/>
      <c r="AB555" s="2"/>
      <c r="AC555" s="2"/>
      <c r="AD555" s="2"/>
      <c r="AE555" s="2"/>
      <c r="AF555" s="2"/>
      <c r="AG555" s="2"/>
      <c r="AH555" s="2"/>
      <c r="AI555" s="2"/>
      <c r="AJ555" s="2"/>
      <c r="AK555" s="2"/>
      <c r="AL555" s="2"/>
      <c r="AM555" s="2"/>
      <c r="AN555" s="2"/>
      <c r="AO555" s="2"/>
      <c r="AP555" s="2"/>
    </row>
    <row r="556" ht="12.75" customHeight="1">
      <c r="A556" s="2"/>
      <c r="B556" s="139"/>
      <c r="C556" s="2"/>
      <c r="D556" s="2"/>
      <c r="E556" s="2"/>
      <c r="F556" s="134"/>
      <c r="G556" s="2"/>
      <c r="H556" s="2"/>
      <c r="I556" s="134"/>
      <c r="J556" s="2"/>
      <c r="K556" s="134"/>
      <c r="L556" s="2"/>
      <c r="M556" s="134"/>
      <c r="N556" s="2"/>
      <c r="O556" s="2"/>
      <c r="P556" s="134"/>
      <c r="Q556" s="2"/>
      <c r="R556" s="2"/>
      <c r="S556" s="134"/>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ht="12.75" customHeight="1">
      <c r="A557" s="2"/>
      <c r="B557" s="139"/>
      <c r="C557" s="2"/>
      <c r="D557" s="2"/>
      <c r="E557" s="2"/>
      <c r="F557" s="134"/>
      <c r="G557" s="2"/>
      <c r="H557" s="2"/>
      <c r="I557" s="134"/>
      <c r="J557" s="2"/>
      <c r="K557" s="134"/>
      <c r="L557" s="2"/>
      <c r="M557" s="134"/>
      <c r="N557" s="2"/>
      <c r="O557" s="2"/>
      <c r="P557" s="134"/>
      <c r="Q557" s="2"/>
      <c r="R557" s="2"/>
      <c r="S557" s="134"/>
      <c r="T557" s="2"/>
      <c r="U557" s="2"/>
      <c r="V557" s="2"/>
      <c r="W557" s="2"/>
      <c r="X557" s="2"/>
      <c r="Y557" s="2"/>
      <c r="Z557" s="2"/>
      <c r="AA557" s="2"/>
      <c r="AB557" s="2"/>
      <c r="AC557" s="2"/>
      <c r="AD557" s="2"/>
      <c r="AE557" s="2"/>
      <c r="AF557" s="2"/>
      <c r="AG557" s="2"/>
      <c r="AH557" s="2"/>
      <c r="AI557" s="2"/>
      <c r="AJ557" s="2"/>
      <c r="AK557" s="2"/>
      <c r="AL557" s="2"/>
      <c r="AM557" s="2"/>
      <c r="AN557" s="2"/>
      <c r="AO557" s="2"/>
      <c r="AP557" s="2"/>
    </row>
    <row r="558" ht="12.75" customHeight="1">
      <c r="A558" s="2"/>
      <c r="B558" s="139"/>
      <c r="C558" s="2"/>
      <c r="D558" s="2"/>
      <c r="E558" s="2"/>
      <c r="F558" s="134"/>
      <c r="G558" s="2"/>
      <c r="H558" s="2"/>
      <c r="I558" s="134"/>
      <c r="J558" s="2"/>
      <c r="K558" s="134"/>
      <c r="L558" s="2"/>
      <c r="M558" s="134"/>
      <c r="N558" s="2"/>
      <c r="O558" s="2"/>
      <c r="P558" s="134"/>
      <c r="Q558" s="2"/>
      <c r="R558" s="2"/>
      <c r="S558" s="134"/>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ht="12.75" customHeight="1">
      <c r="A559" s="2"/>
      <c r="B559" s="139"/>
      <c r="C559" s="2"/>
      <c r="D559" s="2"/>
      <c r="E559" s="2"/>
      <c r="F559" s="134"/>
      <c r="G559" s="2"/>
      <c r="H559" s="2"/>
      <c r="I559" s="134"/>
      <c r="J559" s="2"/>
      <c r="K559" s="134"/>
      <c r="L559" s="2"/>
      <c r="M559" s="134"/>
      <c r="N559" s="2"/>
      <c r="O559" s="2"/>
      <c r="P559" s="134"/>
      <c r="Q559" s="2"/>
      <c r="R559" s="2"/>
      <c r="S559" s="134"/>
      <c r="T559" s="2"/>
      <c r="U559" s="2"/>
      <c r="V559" s="2"/>
      <c r="W559" s="2"/>
      <c r="X559" s="2"/>
      <c r="Y559" s="2"/>
      <c r="Z559" s="2"/>
      <c r="AA559" s="2"/>
      <c r="AB559" s="2"/>
      <c r="AC559" s="2"/>
      <c r="AD559" s="2"/>
      <c r="AE559" s="2"/>
      <c r="AF559" s="2"/>
      <c r="AG559" s="2"/>
      <c r="AH559" s="2"/>
      <c r="AI559" s="2"/>
      <c r="AJ559" s="2"/>
      <c r="AK559" s="2"/>
      <c r="AL559" s="2"/>
      <c r="AM559" s="2"/>
      <c r="AN559" s="2"/>
      <c r="AO559" s="2"/>
      <c r="AP559" s="2"/>
    </row>
    <row r="560" ht="12.75" customHeight="1">
      <c r="A560" s="2"/>
      <c r="B560" s="139"/>
      <c r="C560" s="2"/>
      <c r="D560" s="2"/>
      <c r="E560" s="2"/>
      <c r="F560" s="134"/>
      <c r="G560" s="2"/>
      <c r="H560" s="2"/>
      <c r="I560" s="134"/>
      <c r="J560" s="2"/>
      <c r="K560" s="134"/>
      <c r="L560" s="2"/>
      <c r="M560" s="134"/>
      <c r="N560" s="2"/>
      <c r="O560" s="2"/>
      <c r="P560" s="134"/>
      <c r="Q560" s="2"/>
      <c r="R560" s="2"/>
      <c r="S560" s="134"/>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ht="12.75" customHeight="1">
      <c r="A561" s="2"/>
      <c r="B561" s="139"/>
      <c r="C561" s="2"/>
      <c r="D561" s="2"/>
      <c r="E561" s="2"/>
      <c r="F561" s="134"/>
      <c r="G561" s="2"/>
      <c r="H561" s="2"/>
      <c r="I561" s="134"/>
      <c r="J561" s="2"/>
      <c r="K561" s="134"/>
      <c r="L561" s="2"/>
      <c r="M561" s="134"/>
      <c r="N561" s="2"/>
      <c r="O561" s="2"/>
      <c r="P561" s="134"/>
      <c r="Q561" s="2"/>
      <c r="R561" s="2"/>
      <c r="S561" s="134"/>
      <c r="T561" s="2"/>
      <c r="U561" s="2"/>
      <c r="V561" s="2"/>
      <c r="W561" s="2"/>
      <c r="X561" s="2"/>
      <c r="Y561" s="2"/>
      <c r="Z561" s="2"/>
      <c r="AA561" s="2"/>
      <c r="AB561" s="2"/>
      <c r="AC561" s="2"/>
      <c r="AD561" s="2"/>
      <c r="AE561" s="2"/>
      <c r="AF561" s="2"/>
      <c r="AG561" s="2"/>
      <c r="AH561" s="2"/>
      <c r="AI561" s="2"/>
      <c r="AJ561" s="2"/>
      <c r="AK561" s="2"/>
      <c r="AL561" s="2"/>
      <c r="AM561" s="2"/>
      <c r="AN561" s="2"/>
      <c r="AO561" s="2"/>
      <c r="AP561" s="2"/>
    </row>
    <row r="562" ht="12.75" customHeight="1">
      <c r="A562" s="2"/>
      <c r="B562" s="139"/>
      <c r="C562" s="2"/>
      <c r="D562" s="2"/>
      <c r="E562" s="2"/>
      <c r="F562" s="134"/>
      <c r="G562" s="2"/>
      <c r="H562" s="2"/>
      <c r="I562" s="134"/>
      <c r="J562" s="2"/>
      <c r="K562" s="134"/>
      <c r="L562" s="2"/>
      <c r="M562" s="134"/>
      <c r="N562" s="2"/>
      <c r="O562" s="2"/>
      <c r="P562" s="134"/>
      <c r="Q562" s="2"/>
      <c r="R562" s="2"/>
      <c r="S562" s="134"/>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ht="12.75" customHeight="1">
      <c r="A563" s="2"/>
      <c r="B563" s="139"/>
      <c r="C563" s="2"/>
      <c r="D563" s="2"/>
      <c r="E563" s="2"/>
      <c r="F563" s="134"/>
      <c r="G563" s="2"/>
      <c r="H563" s="2"/>
      <c r="I563" s="134"/>
      <c r="J563" s="2"/>
      <c r="K563" s="134"/>
      <c r="L563" s="2"/>
      <c r="M563" s="134"/>
      <c r="N563" s="2"/>
      <c r="O563" s="2"/>
      <c r="P563" s="134"/>
      <c r="Q563" s="2"/>
      <c r="R563" s="2"/>
      <c r="S563" s="134"/>
      <c r="T563" s="2"/>
      <c r="U563" s="2"/>
      <c r="V563" s="2"/>
      <c r="W563" s="2"/>
      <c r="X563" s="2"/>
      <c r="Y563" s="2"/>
      <c r="Z563" s="2"/>
      <c r="AA563" s="2"/>
      <c r="AB563" s="2"/>
      <c r="AC563" s="2"/>
      <c r="AD563" s="2"/>
      <c r="AE563" s="2"/>
      <c r="AF563" s="2"/>
      <c r="AG563" s="2"/>
      <c r="AH563" s="2"/>
      <c r="AI563" s="2"/>
      <c r="AJ563" s="2"/>
      <c r="AK563" s="2"/>
      <c r="AL563" s="2"/>
      <c r="AM563" s="2"/>
      <c r="AN563" s="2"/>
      <c r="AO563" s="2"/>
      <c r="AP563" s="2"/>
    </row>
    <row r="564" ht="12.75" customHeight="1">
      <c r="A564" s="2"/>
      <c r="B564" s="139"/>
      <c r="C564" s="2"/>
      <c r="D564" s="2"/>
      <c r="E564" s="2"/>
      <c r="F564" s="134"/>
      <c r="G564" s="2"/>
      <c r="H564" s="2"/>
      <c r="I564" s="134"/>
      <c r="J564" s="2"/>
      <c r="K564" s="134"/>
      <c r="L564" s="2"/>
      <c r="M564" s="134"/>
      <c r="N564" s="2"/>
      <c r="O564" s="2"/>
      <c r="P564" s="134"/>
      <c r="Q564" s="2"/>
      <c r="R564" s="2"/>
      <c r="S564" s="134"/>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ht="12.75" customHeight="1">
      <c r="A565" s="2"/>
      <c r="B565" s="139"/>
      <c r="C565" s="2"/>
      <c r="D565" s="2"/>
      <c r="E565" s="2"/>
      <c r="F565" s="134"/>
      <c r="G565" s="2"/>
      <c r="H565" s="2"/>
      <c r="I565" s="134"/>
      <c r="J565" s="2"/>
      <c r="K565" s="134"/>
      <c r="L565" s="2"/>
      <c r="M565" s="134"/>
      <c r="N565" s="2"/>
      <c r="O565" s="2"/>
      <c r="P565" s="134"/>
      <c r="Q565" s="2"/>
      <c r="R565" s="2"/>
      <c r="S565" s="134"/>
      <c r="T565" s="2"/>
      <c r="U565" s="2"/>
      <c r="V565" s="2"/>
      <c r="W565" s="2"/>
      <c r="X565" s="2"/>
      <c r="Y565" s="2"/>
      <c r="Z565" s="2"/>
      <c r="AA565" s="2"/>
      <c r="AB565" s="2"/>
      <c r="AC565" s="2"/>
      <c r="AD565" s="2"/>
      <c r="AE565" s="2"/>
      <c r="AF565" s="2"/>
      <c r="AG565" s="2"/>
      <c r="AH565" s="2"/>
      <c r="AI565" s="2"/>
      <c r="AJ565" s="2"/>
      <c r="AK565" s="2"/>
      <c r="AL565" s="2"/>
      <c r="AM565" s="2"/>
      <c r="AN565" s="2"/>
      <c r="AO565" s="2"/>
      <c r="AP565" s="2"/>
    </row>
    <row r="566" ht="12.75" customHeight="1">
      <c r="A566" s="2"/>
      <c r="B566" s="139"/>
      <c r="C566" s="2"/>
      <c r="D566" s="2"/>
      <c r="E566" s="2"/>
      <c r="F566" s="134"/>
      <c r="G566" s="2"/>
      <c r="H566" s="2"/>
      <c r="I566" s="134"/>
      <c r="J566" s="2"/>
      <c r="K566" s="134"/>
      <c r="L566" s="2"/>
      <c r="M566" s="134"/>
      <c r="N566" s="2"/>
      <c r="O566" s="2"/>
      <c r="P566" s="134"/>
      <c r="Q566" s="2"/>
      <c r="R566" s="2"/>
      <c r="S566" s="134"/>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ht="12.75" customHeight="1">
      <c r="A567" s="2"/>
      <c r="B567" s="139"/>
      <c r="C567" s="2"/>
      <c r="D567" s="2"/>
      <c r="E567" s="2"/>
      <c r="F567" s="134"/>
      <c r="G567" s="2"/>
      <c r="H567" s="2"/>
      <c r="I567" s="134"/>
      <c r="J567" s="2"/>
      <c r="K567" s="134"/>
      <c r="L567" s="2"/>
      <c r="M567" s="134"/>
      <c r="N567" s="2"/>
      <c r="O567" s="2"/>
      <c r="P567" s="134"/>
      <c r="Q567" s="2"/>
      <c r="R567" s="2"/>
      <c r="S567" s="134"/>
      <c r="T567" s="2"/>
      <c r="U567" s="2"/>
      <c r="V567" s="2"/>
      <c r="W567" s="2"/>
      <c r="X567" s="2"/>
      <c r="Y567" s="2"/>
      <c r="Z567" s="2"/>
      <c r="AA567" s="2"/>
      <c r="AB567" s="2"/>
      <c r="AC567" s="2"/>
      <c r="AD567" s="2"/>
      <c r="AE567" s="2"/>
      <c r="AF567" s="2"/>
      <c r="AG567" s="2"/>
      <c r="AH567" s="2"/>
      <c r="AI567" s="2"/>
      <c r="AJ567" s="2"/>
      <c r="AK567" s="2"/>
      <c r="AL567" s="2"/>
      <c r="AM567" s="2"/>
      <c r="AN567" s="2"/>
      <c r="AO567" s="2"/>
      <c r="AP567" s="2"/>
    </row>
    <row r="568" ht="12.75" customHeight="1">
      <c r="A568" s="2"/>
      <c r="B568" s="139"/>
      <c r="C568" s="2"/>
      <c r="D568" s="2"/>
      <c r="E568" s="2"/>
      <c r="F568" s="134"/>
      <c r="G568" s="2"/>
      <c r="H568" s="2"/>
      <c r="I568" s="134"/>
      <c r="J568" s="2"/>
      <c r="K568" s="134"/>
      <c r="L568" s="2"/>
      <c r="M568" s="134"/>
      <c r="N568" s="2"/>
      <c r="O568" s="2"/>
      <c r="P568" s="134"/>
      <c r="Q568" s="2"/>
      <c r="R568" s="2"/>
      <c r="S568" s="134"/>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ht="12.75" customHeight="1">
      <c r="A569" s="2"/>
      <c r="B569" s="139"/>
      <c r="C569" s="2"/>
      <c r="D569" s="2"/>
      <c r="E569" s="2"/>
      <c r="F569" s="134"/>
      <c r="G569" s="2"/>
      <c r="H569" s="2"/>
      <c r="I569" s="134"/>
      <c r="J569" s="2"/>
      <c r="K569" s="134"/>
      <c r="L569" s="2"/>
      <c r="M569" s="134"/>
      <c r="N569" s="2"/>
      <c r="O569" s="2"/>
      <c r="P569" s="134"/>
      <c r="Q569" s="2"/>
      <c r="R569" s="2"/>
      <c r="S569" s="134"/>
      <c r="T569" s="2"/>
      <c r="U569" s="2"/>
      <c r="V569" s="2"/>
      <c r="W569" s="2"/>
      <c r="X569" s="2"/>
      <c r="Y569" s="2"/>
      <c r="Z569" s="2"/>
      <c r="AA569" s="2"/>
      <c r="AB569" s="2"/>
      <c r="AC569" s="2"/>
      <c r="AD569" s="2"/>
      <c r="AE569" s="2"/>
      <c r="AF569" s="2"/>
      <c r="AG569" s="2"/>
      <c r="AH569" s="2"/>
      <c r="AI569" s="2"/>
      <c r="AJ569" s="2"/>
      <c r="AK569" s="2"/>
      <c r="AL569" s="2"/>
      <c r="AM569" s="2"/>
      <c r="AN569" s="2"/>
      <c r="AO569" s="2"/>
      <c r="AP569" s="2"/>
    </row>
    <row r="570" ht="12.75" customHeight="1">
      <c r="A570" s="2"/>
      <c r="B570" s="139"/>
      <c r="C570" s="2"/>
      <c r="D570" s="2"/>
      <c r="E570" s="2"/>
      <c r="F570" s="134"/>
      <c r="G570" s="2"/>
      <c r="H570" s="2"/>
      <c r="I570" s="134"/>
      <c r="J570" s="2"/>
      <c r="K570" s="134"/>
      <c r="L570" s="2"/>
      <c r="M570" s="134"/>
      <c r="N570" s="2"/>
      <c r="O570" s="2"/>
      <c r="P570" s="134"/>
      <c r="Q570" s="2"/>
      <c r="R570" s="2"/>
      <c r="S570" s="134"/>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ht="12.75" customHeight="1">
      <c r="A571" s="2"/>
      <c r="B571" s="139"/>
      <c r="C571" s="2"/>
      <c r="D571" s="2"/>
      <c r="E571" s="2"/>
      <c r="F571" s="134"/>
      <c r="G571" s="2"/>
      <c r="H571" s="2"/>
      <c r="I571" s="134"/>
      <c r="J571" s="2"/>
      <c r="K571" s="134"/>
      <c r="L571" s="2"/>
      <c r="M571" s="134"/>
      <c r="N571" s="2"/>
      <c r="O571" s="2"/>
      <c r="P571" s="134"/>
      <c r="Q571" s="2"/>
      <c r="R571" s="2"/>
      <c r="S571" s="134"/>
      <c r="T571" s="2"/>
      <c r="U571" s="2"/>
      <c r="V571" s="2"/>
      <c r="W571" s="2"/>
      <c r="X571" s="2"/>
      <c r="Y571" s="2"/>
      <c r="Z571" s="2"/>
      <c r="AA571" s="2"/>
      <c r="AB571" s="2"/>
      <c r="AC571" s="2"/>
      <c r="AD571" s="2"/>
      <c r="AE571" s="2"/>
      <c r="AF571" s="2"/>
      <c r="AG571" s="2"/>
      <c r="AH571" s="2"/>
      <c r="AI571" s="2"/>
      <c r="AJ571" s="2"/>
      <c r="AK571" s="2"/>
      <c r="AL571" s="2"/>
      <c r="AM571" s="2"/>
      <c r="AN571" s="2"/>
      <c r="AO571" s="2"/>
      <c r="AP571" s="2"/>
    </row>
    <row r="572" ht="12.75" customHeight="1">
      <c r="A572" s="2"/>
      <c r="B572" s="139"/>
      <c r="C572" s="2"/>
      <c r="D572" s="2"/>
      <c r="E572" s="2"/>
      <c r="F572" s="134"/>
      <c r="G572" s="2"/>
      <c r="H572" s="2"/>
      <c r="I572" s="134"/>
      <c r="J572" s="2"/>
      <c r="K572" s="134"/>
      <c r="L572" s="2"/>
      <c r="M572" s="134"/>
      <c r="N572" s="2"/>
      <c r="O572" s="2"/>
      <c r="P572" s="134"/>
      <c r="Q572" s="2"/>
      <c r="R572" s="2"/>
      <c r="S572" s="134"/>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ht="12.75" customHeight="1">
      <c r="A573" s="2"/>
      <c r="B573" s="139"/>
      <c r="C573" s="2"/>
      <c r="D573" s="2"/>
      <c r="E573" s="2"/>
      <c r="F573" s="134"/>
      <c r="G573" s="2"/>
      <c r="H573" s="2"/>
      <c r="I573" s="134"/>
      <c r="J573" s="2"/>
      <c r="K573" s="134"/>
      <c r="L573" s="2"/>
      <c r="M573" s="134"/>
      <c r="N573" s="2"/>
      <c r="O573" s="2"/>
      <c r="P573" s="134"/>
      <c r="Q573" s="2"/>
      <c r="R573" s="2"/>
      <c r="S573" s="134"/>
      <c r="T573" s="2"/>
      <c r="U573" s="2"/>
      <c r="V573" s="2"/>
      <c r="W573" s="2"/>
      <c r="X573" s="2"/>
      <c r="Y573" s="2"/>
      <c r="Z573" s="2"/>
      <c r="AA573" s="2"/>
      <c r="AB573" s="2"/>
      <c r="AC573" s="2"/>
      <c r="AD573" s="2"/>
      <c r="AE573" s="2"/>
      <c r="AF573" s="2"/>
      <c r="AG573" s="2"/>
      <c r="AH573" s="2"/>
      <c r="AI573" s="2"/>
      <c r="AJ573" s="2"/>
      <c r="AK573" s="2"/>
      <c r="AL573" s="2"/>
      <c r="AM573" s="2"/>
      <c r="AN573" s="2"/>
      <c r="AO573" s="2"/>
      <c r="AP573" s="2"/>
    </row>
    <row r="574" ht="12.75" customHeight="1">
      <c r="A574" s="2"/>
      <c r="B574" s="139"/>
      <c r="C574" s="2"/>
      <c r="D574" s="2"/>
      <c r="E574" s="2"/>
      <c r="F574" s="134"/>
      <c r="G574" s="2"/>
      <c r="H574" s="2"/>
      <c r="I574" s="134"/>
      <c r="J574" s="2"/>
      <c r="K574" s="134"/>
      <c r="L574" s="2"/>
      <c r="M574" s="134"/>
      <c r="N574" s="2"/>
      <c r="O574" s="2"/>
      <c r="P574" s="134"/>
      <c r="Q574" s="2"/>
      <c r="R574" s="2"/>
      <c r="S574" s="134"/>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ht="12.75" customHeight="1">
      <c r="A575" s="2"/>
      <c r="B575" s="139"/>
      <c r="C575" s="2"/>
      <c r="D575" s="2"/>
      <c r="E575" s="2"/>
      <c r="F575" s="134"/>
      <c r="G575" s="2"/>
      <c r="H575" s="2"/>
      <c r="I575" s="134"/>
      <c r="J575" s="2"/>
      <c r="K575" s="134"/>
      <c r="L575" s="2"/>
      <c r="M575" s="134"/>
      <c r="N575" s="2"/>
      <c r="O575" s="2"/>
      <c r="P575" s="134"/>
      <c r="Q575" s="2"/>
      <c r="R575" s="2"/>
      <c r="S575" s="134"/>
      <c r="T575" s="2"/>
      <c r="U575" s="2"/>
      <c r="V575" s="2"/>
      <c r="W575" s="2"/>
      <c r="X575" s="2"/>
      <c r="Y575" s="2"/>
      <c r="Z575" s="2"/>
      <c r="AA575" s="2"/>
      <c r="AB575" s="2"/>
      <c r="AC575" s="2"/>
      <c r="AD575" s="2"/>
      <c r="AE575" s="2"/>
      <c r="AF575" s="2"/>
      <c r="AG575" s="2"/>
      <c r="AH575" s="2"/>
      <c r="AI575" s="2"/>
      <c r="AJ575" s="2"/>
      <c r="AK575" s="2"/>
      <c r="AL575" s="2"/>
      <c r="AM575" s="2"/>
      <c r="AN575" s="2"/>
      <c r="AO575" s="2"/>
      <c r="AP575" s="2"/>
    </row>
    <row r="576" ht="12.75" customHeight="1">
      <c r="A576" s="2"/>
      <c r="B576" s="139"/>
      <c r="C576" s="2"/>
      <c r="D576" s="2"/>
      <c r="E576" s="2"/>
      <c r="F576" s="134"/>
      <c r="G576" s="2"/>
      <c r="H576" s="2"/>
      <c r="I576" s="134"/>
      <c r="J576" s="2"/>
      <c r="K576" s="134"/>
      <c r="L576" s="2"/>
      <c r="M576" s="134"/>
      <c r="N576" s="2"/>
      <c r="O576" s="2"/>
      <c r="P576" s="134"/>
      <c r="Q576" s="2"/>
      <c r="R576" s="2"/>
      <c r="S576" s="134"/>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ht="12.75" customHeight="1">
      <c r="A577" s="2"/>
      <c r="B577" s="139"/>
      <c r="C577" s="2"/>
      <c r="D577" s="2"/>
      <c r="E577" s="2"/>
      <c r="F577" s="134"/>
      <c r="G577" s="2"/>
      <c r="H577" s="2"/>
      <c r="I577" s="134"/>
      <c r="J577" s="2"/>
      <c r="K577" s="134"/>
      <c r="L577" s="2"/>
      <c r="M577" s="134"/>
      <c r="N577" s="2"/>
      <c r="O577" s="2"/>
      <c r="P577" s="134"/>
      <c r="Q577" s="2"/>
      <c r="R577" s="2"/>
      <c r="S577" s="134"/>
      <c r="T577" s="2"/>
      <c r="U577" s="2"/>
      <c r="V577" s="2"/>
      <c r="W577" s="2"/>
      <c r="X577" s="2"/>
      <c r="Y577" s="2"/>
      <c r="Z577" s="2"/>
      <c r="AA577" s="2"/>
      <c r="AB577" s="2"/>
      <c r="AC577" s="2"/>
      <c r="AD577" s="2"/>
      <c r="AE577" s="2"/>
      <c r="AF577" s="2"/>
      <c r="AG577" s="2"/>
      <c r="AH577" s="2"/>
      <c r="AI577" s="2"/>
      <c r="AJ577" s="2"/>
      <c r="AK577" s="2"/>
      <c r="AL577" s="2"/>
      <c r="AM577" s="2"/>
      <c r="AN577" s="2"/>
      <c r="AO577" s="2"/>
      <c r="AP577" s="2"/>
    </row>
    <row r="578" ht="12.75" customHeight="1">
      <c r="A578" s="2"/>
      <c r="B578" s="139"/>
      <c r="C578" s="2"/>
      <c r="D578" s="2"/>
      <c r="E578" s="2"/>
      <c r="F578" s="134"/>
      <c r="G578" s="2"/>
      <c r="H578" s="2"/>
      <c r="I578" s="134"/>
      <c r="J578" s="2"/>
      <c r="K578" s="134"/>
      <c r="L578" s="2"/>
      <c r="M578" s="134"/>
      <c r="N578" s="2"/>
      <c r="O578" s="2"/>
      <c r="P578" s="134"/>
      <c r="Q578" s="2"/>
      <c r="R578" s="2"/>
      <c r="S578" s="134"/>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ht="12.75" customHeight="1">
      <c r="A579" s="2"/>
      <c r="B579" s="139"/>
      <c r="C579" s="2"/>
      <c r="D579" s="2"/>
      <c r="E579" s="2"/>
      <c r="F579" s="134"/>
      <c r="G579" s="2"/>
      <c r="H579" s="2"/>
      <c r="I579" s="134"/>
      <c r="J579" s="2"/>
      <c r="K579" s="134"/>
      <c r="L579" s="2"/>
      <c r="M579" s="134"/>
      <c r="N579" s="2"/>
      <c r="O579" s="2"/>
      <c r="P579" s="134"/>
      <c r="Q579" s="2"/>
      <c r="R579" s="2"/>
      <c r="S579" s="134"/>
      <c r="T579" s="2"/>
      <c r="U579" s="2"/>
      <c r="V579" s="2"/>
      <c r="W579" s="2"/>
      <c r="X579" s="2"/>
      <c r="Y579" s="2"/>
      <c r="Z579" s="2"/>
      <c r="AA579" s="2"/>
      <c r="AB579" s="2"/>
      <c r="AC579" s="2"/>
      <c r="AD579" s="2"/>
      <c r="AE579" s="2"/>
      <c r="AF579" s="2"/>
      <c r="AG579" s="2"/>
      <c r="AH579" s="2"/>
      <c r="AI579" s="2"/>
      <c r="AJ579" s="2"/>
      <c r="AK579" s="2"/>
      <c r="AL579" s="2"/>
      <c r="AM579" s="2"/>
      <c r="AN579" s="2"/>
      <c r="AO579" s="2"/>
      <c r="AP579" s="2"/>
    </row>
    <row r="580" ht="12.75" customHeight="1">
      <c r="A580" s="2"/>
      <c r="B580" s="139"/>
      <c r="C580" s="2"/>
      <c r="D580" s="2"/>
      <c r="E580" s="2"/>
      <c r="F580" s="134"/>
      <c r="G580" s="2"/>
      <c r="H580" s="2"/>
      <c r="I580" s="134"/>
      <c r="J580" s="2"/>
      <c r="K580" s="134"/>
      <c r="L580" s="2"/>
      <c r="M580" s="134"/>
      <c r="N580" s="2"/>
      <c r="O580" s="2"/>
      <c r="P580" s="134"/>
      <c r="Q580" s="2"/>
      <c r="R580" s="2"/>
      <c r="S580" s="134"/>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ht="12.75" customHeight="1">
      <c r="A581" s="2"/>
      <c r="B581" s="139"/>
      <c r="C581" s="2"/>
      <c r="D581" s="2"/>
      <c r="E581" s="2"/>
      <c r="F581" s="134"/>
      <c r="G581" s="2"/>
      <c r="H581" s="2"/>
      <c r="I581" s="134"/>
      <c r="J581" s="2"/>
      <c r="K581" s="134"/>
      <c r="L581" s="2"/>
      <c r="M581" s="134"/>
      <c r="N581" s="2"/>
      <c r="O581" s="2"/>
      <c r="P581" s="134"/>
      <c r="Q581" s="2"/>
      <c r="R581" s="2"/>
      <c r="S581" s="134"/>
      <c r="T581" s="2"/>
      <c r="U581" s="2"/>
      <c r="V581" s="2"/>
      <c r="W581" s="2"/>
      <c r="X581" s="2"/>
      <c r="Y581" s="2"/>
      <c r="Z581" s="2"/>
      <c r="AA581" s="2"/>
      <c r="AB581" s="2"/>
      <c r="AC581" s="2"/>
      <c r="AD581" s="2"/>
      <c r="AE581" s="2"/>
      <c r="AF581" s="2"/>
      <c r="AG581" s="2"/>
      <c r="AH581" s="2"/>
      <c r="AI581" s="2"/>
      <c r="AJ581" s="2"/>
      <c r="AK581" s="2"/>
      <c r="AL581" s="2"/>
      <c r="AM581" s="2"/>
      <c r="AN581" s="2"/>
      <c r="AO581" s="2"/>
      <c r="AP581" s="2"/>
    </row>
    <row r="582" ht="12.75" customHeight="1">
      <c r="A582" s="2"/>
      <c r="B582" s="139"/>
      <c r="C582" s="2"/>
      <c r="D582" s="2"/>
      <c r="E582" s="2"/>
      <c r="F582" s="134"/>
      <c r="G582" s="2"/>
      <c r="H582" s="2"/>
      <c r="I582" s="134"/>
      <c r="J582" s="2"/>
      <c r="K582" s="134"/>
      <c r="L582" s="2"/>
      <c r="M582" s="134"/>
      <c r="N582" s="2"/>
      <c r="O582" s="2"/>
      <c r="P582" s="134"/>
      <c r="Q582" s="2"/>
      <c r="R582" s="2"/>
      <c r="S582" s="134"/>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ht="12.75" customHeight="1">
      <c r="A583" s="2"/>
      <c r="B583" s="139"/>
      <c r="C583" s="2"/>
      <c r="D583" s="2"/>
      <c r="E583" s="2"/>
      <c r="F583" s="134"/>
      <c r="G583" s="2"/>
      <c r="H583" s="2"/>
      <c r="I583" s="134"/>
      <c r="J583" s="2"/>
      <c r="K583" s="134"/>
      <c r="L583" s="2"/>
      <c r="M583" s="134"/>
      <c r="N583" s="2"/>
      <c r="O583" s="2"/>
      <c r="P583" s="134"/>
      <c r="Q583" s="2"/>
      <c r="R583" s="2"/>
      <c r="S583" s="134"/>
      <c r="T583" s="2"/>
      <c r="U583" s="2"/>
      <c r="V583" s="2"/>
      <c r="W583" s="2"/>
      <c r="X583" s="2"/>
      <c r="Y583" s="2"/>
      <c r="Z583" s="2"/>
      <c r="AA583" s="2"/>
      <c r="AB583" s="2"/>
      <c r="AC583" s="2"/>
      <c r="AD583" s="2"/>
      <c r="AE583" s="2"/>
      <c r="AF583" s="2"/>
      <c r="AG583" s="2"/>
      <c r="AH583" s="2"/>
      <c r="AI583" s="2"/>
      <c r="AJ583" s="2"/>
      <c r="AK583" s="2"/>
      <c r="AL583" s="2"/>
      <c r="AM583" s="2"/>
      <c r="AN583" s="2"/>
      <c r="AO583" s="2"/>
      <c r="AP583" s="2"/>
    </row>
    <row r="584" ht="12.75" customHeight="1">
      <c r="A584" s="2"/>
      <c r="B584" s="139"/>
      <c r="C584" s="2"/>
      <c r="D584" s="2"/>
      <c r="E584" s="2"/>
      <c r="F584" s="134"/>
      <c r="G584" s="2"/>
      <c r="H584" s="2"/>
      <c r="I584" s="134"/>
      <c r="J584" s="2"/>
      <c r="K584" s="134"/>
      <c r="L584" s="2"/>
      <c r="M584" s="134"/>
      <c r="N584" s="2"/>
      <c r="O584" s="2"/>
      <c r="P584" s="134"/>
      <c r="Q584" s="2"/>
      <c r="R584" s="2"/>
      <c r="S584" s="134"/>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ht="12.75" customHeight="1">
      <c r="A585" s="2"/>
      <c r="B585" s="139"/>
      <c r="C585" s="2"/>
      <c r="D585" s="2"/>
      <c r="E585" s="2"/>
      <c r="F585" s="134"/>
      <c r="G585" s="2"/>
      <c r="H585" s="2"/>
      <c r="I585" s="134"/>
      <c r="J585" s="2"/>
      <c r="K585" s="134"/>
      <c r="L585" s="2"/>
      <c r="M585" s="134"/>
      <c r="N585" s="2"/>
      <c r="O585" s="2"/>
      <c r="P585" s="134"/>
      <c r="Q585" s="2"/>
      <c r="R585" s="2"/>
      <c r="S585" s="134"/>
      <c r="T585" s="2"/>
      <c r="U585" s="2"/>
      <c r="V585" s="2"/>
      <c r="W585" s="2"/>
      <c r="X585" s="2"/>
      <c r="Y585" s="2"/>
      <c r="Z585" s="2"/>
      <c r="AA585" s="2"/>
      <c r="AB585" s="2"/>
      <c r="AC585" s="2"/>
      <c r="AD585" s="2"/>
      <c r="AE585" s="2"/>
      <c r="AF585" s="2"/>
      <c r="AG585" s="2"/>
      <c r="AH585" s="2"/>
      <c r="AI585" s="2"/>
      <c r="AJ585" s="2"/>
      <c r="AK585" s="2"/>
      <c r="AL585" s="2"/>
      <c r="AM585" s="2"/>
      <c r="AN585" s="2"/>
      <c r="AO585" s="2"/>
      <c r="AP585" s="2"/>
    </row>
    <row r="586" ht="12.75" customHeight="1">
      <c r="A586" s="2"/>
      <c r="B586" s="139"/>
      <c r="C586" s="2"/>
      <c r="D586" s="2"/>
      <c r="E586" s="2"/>
      <c r="F586" s="134"/>
      <c r="G586" s="2"/>
      <c r="H586" s="2"/>
      <c r="I586" s="134"/>
      <c r="J586" s="2"/>
      <c r="K586" s="134"/>
      <c r="L586" s="2"/>
      <c r="M586" s="134"/>
      <c r="N586" s="2"/>
      <c r="O586" s="2"/>
      <c r="P586" s="134"/>
      <c r="Q586" s="2"/>
      <c r="R586" s="2"/>
      <c r="S586" s="134"/>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ht="12.75" customHeight="1">
      <c r="A587" s="2"/>
      <c r="B587" s="139"/>
      <c r="C587" s="2"/>
      <c r="D587" s="2"/>
      <c r="E587" s="2"/>
      <c r="F587" s="134"/>
      <c r="G587" s="2"/>
      <c r="H587" s="2"/>
      <c r="I587" s="134"/>
      <c r="J587" s="2"/>
      <c r="K587" s="134"/>
      <c r="L587" s="2"/>
      <c r="M587" s="134"/>
      <c r="N587" s="2"/>
      <c r="O587" s="2"/>
      <c r="P587" s="134"/>
      <c r="Q587" s="2"/>
      <c r="R587" s="2"/>
      <c r="S587" s="134"/>
      <c r="T587" s="2"/>
      <c r="U587" s="2"/>
      <c r="V587" s="2"/>
      <c r="W587" s="2"/>
      <c r="X587" s="2"/>
      <c r="Y587" s="2"/>
      <c r="Z587" s="2"/>
      <c r="AA587" s="2"/>
      <c r="AB587" s="2"/>
      <c r="AC587" s="2"/>
      <c r="AD587" s="2"/>
      <c r="AE587" s="2"/>
      <c r="AF587" s="2"/>
      <c r="AG587" s="2"/>
      <c r="AH587" s="2"/>
      <c r="AI587" s="2"/>
      <c r="AJ587" s="2"/>
      <c r="AK587" s="2"/>
      <c r="AL587" s="2"/>
      <c r="AM587" s="2"/>
      <c r="AN587" s="2"/>
      <c r="AO587" s="2"/>
      <c r="AP587" s="2"/>
    </row>
    <row r="588" ht="12.75" customHeight="1">
      <c r="A588" s="2"/>
      <c r="B588" s="139"/>
      <c r="C588" s="2"/>
      <c r="D588" s="2"/>
      <c r="E588" s="2"/>
      <c r="F588" s="134"/>
      <c r="G588" s="2"/>
      <c r="H588" s="2"/>
      <c r="I588" s="134"/>
      <c r="J588" s="2"/>
      <c r="K588" s="134"/>
      <c r="L588" s="2"/>
      <c r="M588" s="134"/>
      <c r="N588" s="2"/>
      <c r="O588" s="2"/>
      <c r="P588" s="134"/>
      <c r="Q588" s="2"/>
      <c r="R588" s="2"/>
      <c r="S588" s="134"/>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ht="12.75" customHeight="1">
      <c r="A589" s="2"/>
      <c r="B589" s="139"/>
      <c r="C589" s="2"/>
      <c r="D589" s="2"/>
      <c r="E589" s="2"/>
      <c r="F589" s="134"/>
      <c r="G589" s="2"/>
      <c r="H589" s="2"/>
      <c r="I589" s="134"/>
      <c r="J589" s="2"/>
      <c r="K589" s="134"/>
      <c r="L589" s="2"/>
      <c r="M589" s="134"/>
      <c r="N589" s="2"/>
      <c r="O589" s="2"/>
      <c r="P589" s="134"/>
      <c r="Q589" s="2"/>
      <c r="R589" s="2"/>
      <c r="S589" s="134"/>
      <c r="T589" s="2"/>
      <c r="U589" s="2"/>
      <c r="V589" s="2"/>
      <c r="W589" s="2"/>
      <c r="X589" s="2"/>
      <c r="Y589" s="2"/>
      <c r="Z589" s="2"/>
      <c r="AA589" s="2"/>
      <c r="AB589" s="2"/>
      <c r="AC589" s="2"/>
      <c r="AD589" s="2"/>
      <c r="AE589" s="2"/>
      <c r="AF589" s="2"/>
      <c r="AG589" s="2"/>
      <c r="AH589" s="2"/>
      <c r="AI589" s="2"/>
      <c r="AJ589" s="2"/>
      <c r="AK589" s="2"/>
      <c r="AL589" s="2"/>
      <c r="AM589" s="2"/>
      <c r="AN589" s="2"/>
      <c r="AO589" s="2"/>
      <c r="AP589" s="2"/>
    </row>
    <row r="590" ht="12.75" customHeight="1">
      <c r="A590" s="2"/>
      <c r="B590" s="139"/>
      <c r="C590" s="2"/>
      <c r="D590" s="2"/>
      <c r="E590" s="2"/>
      <c r="F590" s="134"/>
      <c r="G590" s="2"/>
      <c r="H590" s="2"/>
      <c r="I590" s="134"/>
      <c r="J590" s="2"/>
      <c r="K590" s="134"/>
      <c r="L590" s="2"/>
      <c r="M590" s="134"/>
      <c r="N590" s="2"/>
      <c r="O590" s="2"/>
      <c r="P590" s="134"/>
      <c r="Q590" s="2"/>
      <c r="R590" s="2"/>
      <c r="S590" s="134"/>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ht="12.75" customHeight="1">
      <c r="A591" s="2"/>
      <c r="B591" s="139"/>
      <c r="C591" s="2"/>
      <c r="D591" s="2"/>
      <c r="E591" s="2"/>
      <c r="F591" s="134"/>
      <c r="G591" s="2"/>
      <c r="H591" s="2"/>
      <c r="I591" s="134"/>
      <c r="J591" s="2"/>
      <c r="K591" s="134"/>
      <c r="L591" s="2"/>
      <c r="M591" s="134"/>
      <c r="N591" s="2"/>
      <c r="O591" s="2"/>
      <c r="P591" s="134"/>
      <c r="Q591" s="2"/>
      <c r="R591" s="2"/>
      <c r="S591" s="134"/>
      <c r="T591" s="2"/>
      <c r="U591" s="2"/>
      <c r="V591" s="2"/>
      <c r="W591" s="2"/>
      <c r="X591" s="2"/>
      <c r="Y591" s="2"/>
      <c r="Z591" s="2"/>
      <c r="AA591" s="2"/>
      <c r="AB591" s="2"/>
      <c r="AC591" s="2"/>
      <c r="AD591" s="2"/>
      <c r="AE591" s="2"/>
      <c r="AF591" s="2"/>
      <c r="AG591" s="2"/>
      <c r="AH591" s="2"/>
      <c r="AI591" s="2"/>
      <c r="AJ591" s="2"/>
      <c r="AK591" s="2"/>
      <c r="AL591" s="2"/>
      <c r="AM591" s="2"/>
      <c r="AN591" s="2"/>
      <c r="AO591" s="2"/>
      <c r="AP591" s="2"/>
    </row>
    <row r="592" ht="12.75" customHeight="1">
      <c r="A592" s="2"/>
      <c r="B592" s="139"/>
      <c r="C592" s="2"/>
      <c r="D592" s="2"/>
      <c r="E592" s="2"/>
      <c r="F592" s="134"/>
      <c r="G592" s="2"/>
      <c r="H592" s="2"/>
      <c r="I592" s="134"/>
      <c r="J592" s="2"/>
      <c r="K592" s="134"/>
      <c r="L592" s="2"/>
      <c r="M592" s="134"/>
      <c r="N592" s="2"/>
      <c r="O592" s="2"/>
      <c r="P592" s="134"/>
      <c r="Q592" s="2"/>
      <c r="R592" s="2"/>
      <c r="S592" s="134"/>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ht="12.75" customHeight="1">
      <c r="A593" s="2"/>
      <c r="B593" s="139"/>
      <c r="C593" s="2"/>
      <c r="D593" s="2"/>
      <c r="E593" s="2"/>
      <c r="F593" s="134"/>
      <c r="G593" s="2"/>
      <c r="H593" s="2"/>
      <c r="I593" s="134"/>
      <c r="J593" s="2"/>
      <c r="K593" s="134"/>
      <c r="L593" s="2"/>
      <c r="M593" s="134"/>
      <c r="N593" s="2"/>
      <c r="O593" s="2"/>
      <c r="P593" s="134"/>
      <c r="Q593" s="2"/>
      <c r="R593" s="2"/>
      <c r="S593" s="134"/>
      <c r="T593" s="2"/>
      <c r="U593" s="2"/>
      <c r="V593" s="2"/>
      <c r="W593" s="2"/>
      <c r="X593" s="2"/>
      <c r="Y593" s="2"/>
      <c r="Z593" s="2"/>
      <c r="AA593" s="2"/>
      <c r="AB593" s="2"/>
      <c r="AC593" s="2"/>
      <c r="AD593" s="2"/>
      <c r="AE593" s="2"/>
      <c r="AF593" s="2"/>
      <c r="AG593" s="2"/>
      <c r="AH593" s="2"/>
      <c r="AI593" s="2"/>
      <c r="AJ593" s="2"/>
      <c r="AK593" s="2"/>
      <c r="AL593" s="2"/>
      <c r="AM593" s="2"/>
      <c r="AN593" s="2"/>
      <c r="AO593" s="2"/>
      <c r="AP593" s="2"/>
    </row>
    <row r="594" ht="12.75" customHeight="1">
      <c r="A594" s="2"/>
      <c r="B594" s="139"/>
      <c r="C594" s="2"/>
      <c r="D594" s="2"/>
      <c r="E594" s="2"/>
      <c r="F594" s="134"/>
      <c r="G594" s="2"/>
      <c r="H594" s="2"/>
      <c r="I594" s="134"/>
      <c r="J594" s="2"/>
      <c r="K594" s="134"/>
      <c r="L594" s="2"/>
      <c r="M594" s="134"/>
      <c r="N594" s="2"/>
      <c r="O594" s="2"/>
      <c r="P594" s="134"/>
      <c r="Q594" s="2"/>
      <c r="R594" s="2"/>
      <c r="S594" s="134"/>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ht="12.75" customHeight="1">
      <c r="A595" s="2"/>
      <c r="B595" s="139"/>
      <c r="C595" s="2"/>
      <c r="D595" s="2"/>
      <c r="E595" s="2"/>
      <c r="F595" s="134"/>
      <c r="G595" s="2"/>
      <c r="H595" s="2"/>
      <c r="I595" s="134"/>
      <c r="J595" s="2"/>
      <c r="K595" s="134"/>
      <c r="L595" s="2"/>
      <c r="M595" s="134"/>
      <c r="N595" s="2"/>
      <c r="O595" s="2"/>
      <c r="P595" s="134"/>
      <c r="Q595" s="2"/>
      <c r="R595" s="2"/>
      <c r="S595" s="134"/>
      <c r="T595" s="2"/>
      <c r="U595" s="2"/>
      <c r="V595" s="2"/>
      <c r="W595" s="2"/>
      <c r="X595" s="2"/>
      <c r="Y595" s="2"/>
      <c r="Z595" s="2"/>
      <c r="AA595" s="2"/>
      <c r="AB595" s="2"/>
      <c r="AC595" s="2"/>
      <c r="AD595" s="2"/>
      <c r="AE595" s="2"/>
      <c r="AF595" s="2"/>
      <c r="AG595" s="2"/>
      <c r="AH595" s="2"/>
      <c r="AI595" s="2"/>
      <c r="AJ595" s="2"/>
      <c r="AK595" s="2"/>
      <c r="AL595" s="2"/>
      <c r="AM595" s="2"/>
      <c r="AN595" s="2"/>
      <c r="AO595" s="2"/>
      <c r="AP595" s="2"/>
    </row>
    <row r="596" ht="12.75" customHeight="1">
      <c r="A596" s="2"/>
      <c r="B596" s="139"/>
      <c r="C596" s="2"/>
      <c r="D596" s="2"/>
      <c r="E596" s="2"/>
      <c r="F596" s="134"/>
      <c r="G596" s="2"/>
      <c r="H596" s="2"/>
      <c r="I596" s="134"/>
      <c r="J596" s="2"/>
      <c r="K596" s="134"/>
      <c r="L596" s="2"/>
      <c r="M596" s="134"/>
      <c r="N596" s="2"/>
      <c r="O596" s="2"/>
      <c r="P596" s="134"/>
      <c r="Q596" s="2"/>
      <c r="R596" s="2"/>
      <c r="S596" s="134"/>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ht="12.75" customHeight="1">
      <c r="A597" s="2"/>
      <c r="B597" s="139"/>
      <c r="C597" s="2"/>
      <c r="D597" s="2"/>
      <c r="E597" s="2"/>
      <c r="F597" s="134"/>
      <c r="G597" s="2"/>
      <c r="H597" s="2"/>
      <c r="I597" s="134"/>
      <c r="J597" s="2"/>
      <c r="K597" s="134"/>
      <c r="L597" s="2"/>
      <c r="M597" s="134"/>
      <c r="N597" s="2"/>
      <c r="O597" s="2"/>
      <c r="P597" s="134"/>
      <c r="Q597" s="2"/>
      <c r="R597" s="2"/>
      <c r="S597" s="134"/>
      <c r="T597" s="2"/>
      <c r="U597" s="2"/>
      <c r="V597" s="2"/>
      <c r="W597" s="2"/>
      <c r="X597" s="2"/>
      <c r="Y597" s="2"/>
      <c r="Z597" s="2"/>
      <c r="AA597" s="2"/>
      <c r="AB597" s="2"/>
      <c r="AC597" s="2"/>
      <c r="AD597" s="2"/>
      <c r="AE597" s="2"/>
      <c r="AF597" s="2"/>
      <c r="AG597" s="2"/>
      <c r="AH597" s="2"/>
      <c r="AI597" s="2"/>
      <c r="AJ597" s="2"/>
      <c r="AK597" s="2"/>
      <c r="AL597" s="2"/>
      <c r="AM597" s="2"/>
      <c r="AN597" s="2"/>
      <c r="AO597" s="2"/>
      <c r="AP597" s="2"/>
    </row>
    <row r="598" ht="12.75" customHeight="1">
      <c r="A598" s="2"/>
      <c r="B598" s="139"/>
      <c r="C598" s="2"/>
      <c r="D598" s="2"/>
      <c r="E598" s="2"/>
      <c r="F598" s="134"/>
      <c r="G598" s="2"/>
      <c r="H598" s="2"/>
      <c r="I598" s="134"/>
      <c r="J598" s="2"/>
      <c r="K598" s="134"/>
      <c r="L598" s="2"/>
      <c r="M598" s="134"/>
      <c r="N598" s="2"/>
      <c r="O598" s="2"/>
      <c r="P598" s="134"/>
      <c r="Q598" s="2"/>
      <c r="R598" s="2"/>
      <c r="S598" s="134"/>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ht="12.75" customHeight="1">
      <c r="A599" s="2"/>
      <c r="B599" s="139"/>
      <c r="C599" s="2"/>
      <c r="D599" s="2"/>
      <c r="E599" s="2"/>
      <c r="F599" s="134"/>
      <c r="G599" s="2"/>
      <c r="H599" s="2"/>
      <c r="I599" s="134"/>
      <c r="J599" s="2"/>
      <c r="K599" s="134"/>
      <c r="L599" s="2"/>
      <c r="M599" s="134"/>
      <c r="N599" s="2"/>
      <c r="O599" s="2"/>
      <c r="P599" s="134"/>
      <c r="Q599" s="2"/>
      <c r="R599" s="2"/>
      <c r="S599" s="134"/>
      <c r="T599" s="2"/>
      <c r="U599" s="2"/>
      <c r="V599" s="2"/>
      <c r="W599" s="2"/>
      <c r="X599" s="2"/>
      <c r="Y599" s="2"/>
      <c r="Z599" s="2"/>
      <c r="AA599" s="2"/>
      <c r="AB599" s="2"/>
      <c r="AC599" s="2"/>
      <c r="AD599" s="2"/>
      <c r="AE599" s="2"/>
      <c r="AF599" s="2"/>
      <c r="AG599" s="2"/>
      <c r="AH599" s="2"/>
      <c r="AI599" s="2"/>
      <c r="AJ599" s="2"/>
      <c r="AK599" s="2"/>
      <c r="AL599" s="2"/>
      <c r="AM599" s="2"/>
      <c r="AN599" s="2"/>
      <c r="AO599" s="2"/>
      <c r="AP599" s="2"/>
    </row>
    <row r="600" ht="12.75" customHeight="1">
      <c r="A600" s="2"/>
      <c r="B600" s="139"/>
      <c r="C600" s="2"/>
      <c r="D600" s="2"/>
      <c r="E600" s="2"/>
      <c r="F600" s="134"/>
      <c r="G600" s="2"/>
      <c r="H600" s="2"/>
      <c r="I600" s="134"/>
      <c r="J600" s="2"/>
      <c r="K600" s="134"/>
      <c r="L600" s="2"/>
      <c r="M600" s="134"/>
      <c r="N600" s="2"/>
      <c r="O600" s="2"/>
      <c r="P600" s="134"/>
      <c r="Q600" s="2"/>
      <c r="R600" s="2"/>
      <c r="S600" s="134"/>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ht="12.75" customHeight="1">
      <c r="A601" s="2"/>
      <c r="B601" s="139"/>
      <c r="C601" s="2"/>
      <c r="D601" s="2"/>
      <c r="E601" s="2"/>
      <c r="F601" s="134"/>
      <c r="G601" s="2"/>
      <c r="H601" s="2"/>
      <c r="I601" s="134"/>
      <c r="J601" s="2"/>
      <c r="K601" s="134"/>
      <c r="L601" s="2"/>
      <c r="M601" s="134"/>
      <c r="N601" s="2"/>
      <c r="O601" s="2"/>
      <c r="P601" s="134"/>
      <c r="Q601" s="2"/>
      <c r="R601" s="2"/>
      <c r="S601" s="134"/>
      <c r="T601" s="2"/>
      <c r="U601" s="2"/>
      <c r="V601" s="2"/>
      <c r="W601" s="2"/>
      <c r="X601" s="2"/>
      <c r="Y601" s="2"/>
      <c r="Z601" s="2"/>
      <c r="AA601" s="2"/>
      <c r="AB601" s="2"/>
      <c r="AC601" s="2"/>
      <c r="AD601" s="2"/>
      <c r="AE601" s="2"/>
      <c r="AF601" s="2"/>
      <c r="AG601" s="2"/>
      <c r="AH601" s="2"/>
      <c r="AI601" s="2"/>
      <c r="AJ601" s="2"/>
      <c r="AK601" s="2"/>
      <c r="AL601" s="2"/>
      <c r="AM601" s="2"/>
      <c r="AN601" s="2"/>
      <c r="AO601" s="2"/>
      <c r="AP601" s="2"/>
    </row>
    <row r="602" ht="12.75" customHeight="1">
      <c r="A602" s="2"/>
      <c r="B602" s="139"/>
      <c r="C602" s="2"/>
      <c r="D602" s="2"/>
      <c r="E602" s="2"/>
      <c r="F602" s="134"/>
      <c r="G602" s="2"/>
      <c r="H602" s="2"/>
      <c r="I602" s="134"/>
      <c r="J602" s="2"/>
      <c r="K602" s="134"/>
      <c r="L602" s="2"/>
      <c r="M602" s="134"/>
      <c r="N602" s="2"/>
      <c r="O602" s="2"/>
      <c r="P602" s="134"/>
      <c r="Q602" s="2"/>
      <c r="R602" s="2"/>
      <c r="S602" s="134"/>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ht="12.75" customHeight="1">
      <c r="A603" s="2"/>
      <c r="B603" s="139"/>
      <c r="C603" s="2"/>
      <c r="D603" s="2"/>
      <c r="E603" s="2"/>
      <c r="F603" s="134"/>
      <c r="G603" s="2"/>
      <c r="H603" s="2"/>
      <c r="I603" s="134"/>
      <c r="J603" s="2"/>
      <c r="K603" s="134"/>
      <c r="L603" s="2"/>
      <c r="M603" s="134"/>
      <c r="N603" s="2"/>
      <c r="O603" s="2"/>
      <c r="P603" s="134"/>
      <c r="Q603" s="2"/>
      <c r="R603" s="2"/>
      <c r="S603" s="134"/>
      <c r="T603" s="2"/>
      <c r="U603" s="2"/>
      <c r="V603" s="2"/>
      <c r="W603" s="2"/>
      <c r="X603" s="2"/>
      <c r="Y603" s="2"/>
      <c r="Z603" s="2"/>
      <c r="AA603" s="2"/>
      <c r="AB603" s="2"/>
      <c r="AC603" s="2"/>
      <c r="AD603" s="2"/>
      <c r="AE603" s="2"/>
      <c r="AF603" s="2"/>
      <c r="AG603" s="2"/>
      <c r="AH603" s="2"/>
      <c r="AI603" s="2"/>
      <c r="AJ603" s="2"/>
      <c r="AK603" s="2"/>
      <c r="AL603" s="2"/>
      <c r="AM603" s="2"/>
      <c r="AN603" s="2"/>
      <c r="AO603" s="2"/>
      <c r="AP603" s="2"/>
    </row>
    <row r="604" ht="12.75" customHeight="1">
      <c r="A604" s="2"/>
      <c r="B604" s="139"/>
      <c r="C604" s="2"/>
      <c r="D604" s="2"/>
      <c r="E604" s="2"/>
      <c r="F604" s="134"/>
      <c r="G604" s="2"/>
      <c r="H604" s="2"/>
      <c r="I604" s="134"/>
      <c r="J604" s="2"/>
      <c r="K604" s="134"/>
      <c r="L604" s="2"/>
      <c r="M604" s="134"/>
      <c r="N604" s="2"/>
      <c r="O604" s="2"/>
      <c r="P604" s="134"/>
      <c r="Q604" s="2"/>
      <c r="R604" s="2"/>
      <c r="S604" s="134"/>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ht="12.75" customHeight="1">
      <c r="A605" s="2"/>
      <c r="B605" s="139"/>
      <c r="C605" s="2"/>
      <c r="D605" s="2"/>
      <c r="E605" s="2"/>
      <c r="F605" s="134"/>
      <c r="G605" s="2"/>
      <c r="H605" s="2"/>
      <c r="I605" s="134"/>
      <c r="J605" s="2"/>
      <c r="K605" s="134"/>
      <c r="L605" s="2"/>
      <c r="M605" s="134"/>
      <c r="N605" s="2"/>
      <c r="O605" s="2"/>
      <c r="P605" s="134"/>
      <c r="Q605" s="2"/>
      <c r="R605" s="2"/>
      <c r="S605" s="134"/>
      <c r="T605" s="2"/>
      <c r="U605" s="2"/>
      <c r="V605" s="2"/>
      <c r="W605" s="2"/>
      <c r="X605" s="2"/>
      <c r="Y605" s="2"/>
      <c r="Z605" s="2"/>
      <c r="AA605" s="2"/>
      <c r="AB605" s="2"/>
      <c r="AC605" s="2"/>
      <c r="AD605" s="2"/>
      <c r="AE605" s="2"/>
      <c r="AF605" s="2"/>
      <c r="AG605" s="2"/>
      <c r="AH605" s="2"/>
      <c r="AI605" s="2"/>
      <c r="AJ605" s="2"/>
      <c r="AK605" s="2"/>
      <c r="AL605" s="2"/>
      <c r="AM605" s="2"/>
      <c r="AN605" s="2"/>
      <c r="AO605" s="2"/>
      <c r="AP605" s="2"/>
    </row>
    <row r="606" ht="12.75" customHeight="1">
      <c r="A606" s="2"/>
      <c r="B606" s="139"/>
      <c r="C606" s="2"/>
      <c r="D606" s="2"/>
      <c r="E606" s="2"/>
      <c r="F606" s="134"/>
      <c r="G606" s="2"/>
      <c r="H606" s="2"/>
      <c r="I606" s="134"/>
      <c r="J606" s="2"/>
      <c r="K606" s="134"/>
      <c r="L606" s="2"/>
      <c r="M606" s="134"/>
      <c r="N606" s="2"/>
      <c r="O606" s="2"/>
      <c r="P606" s="134"/>
      <c r="Q606" s="2"/>
      <c r="R606" s="2"/>
      <c r="S606" s="134"/>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ht="12.75" customHeight="1">
      <c r="A607" s="2"/>
      <c r="B607" s="139"/>
      <c r="C607" s="2"/>
      <c r="D607" s="2"/>
      <c r="E607" s="2"/>
      <c r="F607" s="134"/>
      <c r="G607" s="2"/>
      <c r="H607" s="2"/>
      <c r="I607" s="134"/>
      <c r="J607" s="2"/>
      <c r="K607" s="134"/>
      <c r="L607" s="2"/>
      <c r="M607" s="134"/>
      <c r="N607" s="2"/>
      <c r="O607" s="2"/>
      <c r="P607" s="134"/>
      <c r="Q607" s="2"/>
      <c r="R607" s="2"/>
      <c r="S607" s="134"/>
      <c r="T607" s="2"/>
      <c r="U607" s="2"/>
      <c r="V607" s="2"/>
      <c r="W607" s="2"/>
      <c r="X607" s="2"/>
      <c r="Y607" s="2"/>
      <c r="Z607" s="2"/>
      <c r="AA607" s="2"/>
      <c r="AB607" s="2"/>
      <c r="AC607" s="2"/>
      <c r="AD607" s="2"/>
      <c r="AE607" s="2"/>
      <c r="AF607" s="2"/>
      <c r="AG607" s="2"/>
      <c r="AH607" s="2"/>
      <c r="AI607" s="2"/>
      <c r="AJ607" s="2"/>
      <c r="AK607" s="2"/>
      <c r="AL607" s="2"/>
      <c r="AM607" s="2"/>
      <c r="AN607" s="2"/>
      <c r="AO607" s="2"/>
      <c r="AP607" s="2"/>
    </row>
    <row r="608" ht="12.75" customHeight="1">
      <c r="A608" s="2"/>
      <c r="B608" s="139"/>
      <c r="C608" s="2"/>
      <c r="D608" s="2"/>
      <c r="E608" s="2"/>
      <c r="F608" s="134"/>
      <c r="G608" s="2"/>
      <c r="H608" s="2"/>
      <c r="I608" s="134"/>
      <c r="J608" s="2"/>
      <c r="K608" s="134"/>
      <c r="L608" s="2"/>
      <c r="M608" s="134"/>
      <c r="N608" s="2"/>
      <c r="O608" s="2"/>
      <c r="P608" s="134"/>
      <c r="Q608" s="2"/>
      <c r="R608" s="2"/>
      <c r="S608" s="134"/>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ht="12.75" customHeight="1">
      <c r="A609" s="2"/>
      <c r="B609" s="139"/>
      <c r="C609" s="2"/>
      <c r="D609" s="2"/>
      <c r="E609" s="2"/>
      <c r="F609" s="134"/>
      <c r="G609" s="2"/>
      <c r="H609" s="2"/>
      <c r="I609" s="134"/>
      <c r="J609" s="2"/>
      <c r="K609" s="134"/>
      <c r="L609" s="2"/>
      <c r="M609" s="134"/>
      <c r="N609" s="2"/>
      <c r="O609" s="2"/>
      <c r="P609" s="134"/>
      <c r="Q609" s="2"/>
      <c r="R609" s="2"/>
      <c r="S609" s="134"/>
      <c r="T609" s="2"/>
      <c r="U609" s="2"/>
      <c r="V609" s="2"/>
      <c r="W609" s="2"/>
      <c r="X609" s="2"/>
      <c r="Y609" s="2"/>
      <c r="Z609" s="2"/>
      <c r="AA609" s="2"/>
      <c r="AB609" s="2"/>
      <c r="AC609" s="2"/>
      <c r="AD609" s="2"/>
      <c r="AE609" s="2"/>
      <c r="AF609" s="2"/>
      <c r="AG609" s="2"/>
      <c r="AH609" s="2"/>
      <c r="AI609" s="2"/>
      <c r="AJ609" s="2"/>
      <c r="AK609" s="2"/>
      <c r="AL609" s="2"/>
      <c r="AM609" s="2"/>
      <c r="AN609" s="2"/>
      <c r="AO609" s="2"/>
      <c r="AP609" s="2"/>
    </row>
    <row r="610" ht="12.75" customHeight="1">
      <c r="A610" s="2"/>
      <c r="B610" s="139"/>
      <c r="C610" s="2"/>
      <c r="D610" s="2"/>
      <c r="E610" s="2"/>
      <c r="F610" s="134"/>
      <c r="G610" s="2"/>
      <c r="H610" s="2"/>
      <c r="I610" s="134"/>
      <c r="J610" s="2"/>
      <c r="K610" s="134"/>
      <c r="L610" s="2"/>
      <c r="M610" s="134"/>
      <c r="N610" s="2"/>
      <c r="O610" s="2"/>
      <c r="P610" s="134"/>
      <c r="Q610" s="2"/>
      <c r="R610" s="2"/>
      <c r="S610" s="134"/>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ht="12.75" customHeight="1">
      <c r="A611" s="2"/>
      <c r="B611" s="139"/>
      <c r="C611" s="2"/>
      <c r="D611" s="2"/>
      <c r="E611" s="2"/>
      <c r="F611" s="134"/>
      <c r="G611" s="2"/>
      <c r="H611" s="2"/>
      <c r="I611" s="134"/>
      <c r="J611" s="2"/>
      <c r="K611" s="134"/>
      <c r="L611" s="2"/>
      <c r="M611" s="134"/>
      <c r="N611" s="2"/>
      <c r="O611" s="2"/>
      <c r="P611" s="134"/>
      <c r="Q611" s="2"/>
      <c r="R611" s="2"/>
      <c r="S611" s="134"/>
      <c r="T611" s="2"/>
      <c r="U611" s="2"/>
      <c r="V611" s="2"/>
      <c r="W611" s="2"/>
      <c r="X611" s="2"/>
      <c r="Y611" s="2"/>
      <c r="Z611" s="2"/>
      <c r="AA611" s="2"/>
      <c r="AB611" s="2"/>
      <c r="AC611" s="2"/>
      <c r="AD611" s="2"/>
      <c r="AE611" s="2"/>
      <c r="AF611" s="2"/>
      <c r="AG611" s="2"/>
      <c r="AH611" s="2"/>
      <c r="AI611" s="2"/>
      <c r="AJ611" s="2"/>
      <c r="AK611" s="2"/>
      <c r="AL611" s="2"/>
      <c r="AM611" s="2"/>
      <c r="AN611" s="2"/>
      <c r="AO611" s="2"/>
      <c r="AP611" s="2"/>
    </row>
    <row r="612" ht="12.75" customHeight="1">
      <c r="A612" s="2"/>
      <c r="B612" s="139"/>
      <c r="C612" s="2"/>
      <c r="D612" s="2"/>
      <c r="E612" s="2"/>
      <c r="F612" s="134"/>
      <c r="G612" s="2"/>
      <c r="H612" s="2"/>
      <c r="I612" s="134"/>
      <c r="J612" s="2"/>
      <c r="K612" s="134"/>
      <c r="L612" s="2"/>
      <c r="M612" s="134"/>
      <c r="N612" s="2"/>
      <c r="O612" s="2"/>
      <c r="P612" s="134"/>
      <c r="Q612" s="2"/>
      <c r="R612" s="2"/>
      <c r="S612" s="134"/>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ht="12.75" customHeight="1">
      <c r="A613" s="2"/>
      <c r="B613" s="139"/>
      <c r="C613" s="2"/>
      <c r="D613" s="2"/>
      <c r="E613" s="2"/>
      <c r="F613" s="134"/>
      <c r="G613" s="2"/>
      <c r="H613" s="2"/>
      <c r="I613" s="134"/>
      <c r="J613" s="2"/>
      <c r="K613" s="134"/>
      <c r="L613" s="2"/>
      <c r="M613" s="134"/>
      <c r="N613" s="2"/>
      <c r="O613" s="2"/>
      <c r="P613" s="134"/>
      <c r="Q613" s="2"/>
      <c r="R613" s="2"/>
      <c r="S613" s="134"/>
      <c r="T613" s="2"/>
      <c r="U613" s="2"/>
      <c r="V613" s="2"/>
      <c r="W613" s="2"/>
      <c r="X613" s="2"/>
      <c r="Y613" s="2"/>
      <c r="Z613" s="2"/>
      <c r="AA613" s="2"/>
      <c r="AB613" s="2"/>
      <c r="AC613" s="2"/>
      <c r="AD613" s="2"/>
      <c r="AE613" s="2"/>
      <c r="AF613" s="2"/>
      <c r="AG613" s="2"/>
      <c r="AH613" s="2"/>
      <c r="AI613" s="2"/>
      <c r="AJ613" s="2"/>
      <c r="AK613" s="2"/>
      <c r="AL613" s="2"/>
      <c r="AM613" s="2"/>
      <c r="AN613" s="2"/>
      <c r="AO613" s="2"/>
      <c r="AP613" s="2"/>
    </row>
    <row r="614" ht="12.75" customHeight="1">
      <c r="A614" s="2"/>
      <c r="B614" s="139"/>
      <c r="C614" s="2"/>
      <c r="D614" s="2"/>
      <c r="E614" s="2"/>
      <c r="F614" s="134"/>
      <c r="G614" s="2"/>
      <c r="H614" s="2"/>
      <c r="I614" s="134"/>
      <c r="J614" s="2"/>
      <c r="K614" s="134"/>
      <c r="L614" s="2"/>
      <c r="M614" s="134"/>
      <c r="N614" s="2"/>
      <c r="O614" s="2"/>
      <c r="P614" s="134"/>
      <c r="Q614" s="2"/>
      <c r="R614" s="2"/>
      <c r="S614" s="134"/>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ht="12.75" customHeight="1">
      <c r="A615" s="2"/>
      <c r="B615" s="139"/>
      <c r="C615" s="2"/>
      <c r="D615" s="2"/>
      <c r="E615" s="2"/>
      <c r="F615" s="134"/>
      <c r="G615" s="2"/>
      <c r="H615" s="2"/>
      <c r="I615" s="134"/>
      <c r="J615" s="2"/>
      <c r="K615" s="134"/>
      <c r="L615" s="2"/>
      <c r="M615" s="134"/>
      <c r="N615" s="2"/>
      <c r="O615" s="2"/>
      <c r="P615" s="134"/>
      <c r="Q615" s="2"/>
      <c r="R615" s="2"/>
      <c r="S615" s="134"/>
      <c r="T615" s="2"/>
      <c r="U615" s="2"/>
      <c r="V615" s="2"/>
      <c r="W615" s="2"/>
      <c r="X615" s="2"/>
      <c r="Y615" s="2"/>
      <c r="Z615" s="2"/>
      <c r="AA615" s="2"/>
      <c r="AB615" s="2"/>
      <c r="AC615" s="2"/>
      <c r="AD615" s="2"/>
      <c r="AE615" s="2"/>
      <c r="AF615" s="2"/>
      <c r="AG615" s="2"/>
      <c r="AH615" s="2"/>
      <c r="AI615" s="2"/>
      <c r="AJ615" s="2"/>
      <c r="AK615" s="2"/>
      <c r="AL615" s="2"/>
      <c r="AM615" s="2"/>
      <c r="AN615" s="2"/>
      <c r="AO615" s="2"/>
      <c r="AP615" s="2"/>
    </row>
    <row r="616" ht="12.75" customHeight="1">
      <c r="A616" s="2"/>
      <c r="B616" s="139"/>
      <c r="C616" s="2"/>
      <c r="D616" s="2"/>
      <c r="E616" s="2"/>
      <c r="F616" s="134"/>
      <c r="G616" s="2"/>
      <c r="H616" s="2"/>
      <c r="I616" s="134"/>
      <c r="J616" s="2"/>
      <c r="K616" s="134"/>
      <c r="L616" s="2"/>
      <c r="M616" s="134"/>
      <c r="N616" s="2"/>
      <c r="O616" s="2"/>
      <c r="P616" s="134"/>
      <c r="Q616" s="2"/>
      <c r="R616" s="2"/>
      <c r="S616" s="134"/>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ht="12.75" customHeight="1">
      <c r="A617" s="2"/>
      <c r="B617" s="139"/>
      <c r="C617" s="2"/>
      <c r="D617" s="2"/>
      <c r="E617" s="2"/>
      <c r="F617" s="134"/>
      <c r="G617" s="2"/>
      <c r="H617" s="2"/>
      <c r="I617" s="134"/>
      <c r="J617" s="2"/>
      <c r="K617" s="134"/>
      <c r="L617" s="2"/>
      <c r="M617" s="134"/>
      <c r="N617" s="2"/>
      <c r="O617" s="2"/>
      <c r="P617" s="134"/>
      <c r="Q617" s="2"/>
      <c r="R617" s="2"/>
      <c r="S617" s="134"/>
      <c r="T617" s="2"/>
      <c r="U617" s="2"/>
      <c r="V617" s="2"/>
      <c r="W617" s="2"/>
      <c r="X617" s="2"/>
      <c r="Y617" s="2"/>
      <c r="Z617" s="2"/>
      <c r="AA617" s="2"/>
      <c r="AB617" s="2"/>
      <c r="AC617" s="2"/>
      <c r="AD617" s="2"/>
      <c r="AE617" s="2"/>
      <c r="AF617" s="2"/>
      <c r="AG617" s="2"/>
      <c r="AH617" s="2"/>
      <c r="AI617" s="2"/>
      <c r="AJ617" s="2"/>
      <c r="AK617" s="2"/>
      <c r="AL617" s="2"/>
      <c r="AM617" s="2"/>
      <c r="AN617" s="2"/>
      <c r="AO617" s="2"/>
      <c r="AP617" s="2"/>
    </row>
    <row r="618" ht="12.75" customHeight="1">
      <c r="A618" s="2"/>
      <c r="B618" s="139"/>
      <c r="C618" s="2"/>
      <c r="D618" s="2"/>
      <c r="E618" s="2"/>
      <c r="F618" s="134"/>
      <c r="G618" s="2"/>
      <c r="H618" s="2"/>
      <c r="I618" s="134"/>
      <c r="J618" s="2"/>
      <c r="K618" s="134"/>
      <c r="L618" s="2"/>
      <c r="M618" s="134"/>
      <c r="N618" s="2"/>
      <c r="O618" s="2"/>
      <c r="P618" s="134"/>
      <c r="Q618" s="2"/>
      <c r="R618" s="2"/>
      <c r="S618" s="134"/>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ht="12.75" customHeight="1">
      <c r="A619" s="2"/>
      <c r="B619" s="139"/>
      <c r="C619" s="2"/>
      <c r="D619" s="2"/>
      <c r="E619" s="2"/>
      <c r="F619" s="134"/>
      <c r="G619" s="2"/>
      <c r="H619" s="2"/>
      <c r="I619" s="134"/>
      <c r="J619" s="2"/>
      <c r="K619" s="134"/>
      <c r="L619" s="2"/>
      <c r="M619" s="134"/>
      <c r="N619" s="2"/>
      <c r="O619" s="2"/>
      <c r="P619" s="134"/>
      <c r="Q619" s="2"/>
      <c r="R619" s="2"/>
      <c r="S619" s="134"/>
      <c r="T619" s="2"/>
      <c r="U619" s="2"/>
      <c r="V619" s="2"/>
      <c r="W619" s="2"/>
      <c r="X619" s="2"/>
      <c r="Y619" s="2"/>
      <c r="Z619" s="2"/>
      <c r="AA619" s="2"/>
      <c r="AB619" s="2"/>
      <c r="AC619" s="2"/>
      <c r="AD619" s="2"/>
      <c r="AE619" s="2"/>
      <c r="AF619" s="2"/>
      <c r="AG619" s="2"/>
      <c r="AH619" s="2"/>
      <c r="AI619" s="2"/>
      <c r="AJ619" s="2"/>
      <c r="AK619" s="2"/>
      <c r="AL619" s="2"/>
      <c r="AM619" s="2"/>
      <c r="AN619" s="2"/>
      <c r="AO619" s="2"/>
      <c r="AP619" s="2"/>
    </row>
    <row r="620" ht="12.75" customHeight="1">
      <c r="A620" s="2"/>
      <c r="B620" s="139"/>
      <c r="C620" s="2"/>
      <c r="D620" s="2"/>
      <c r="E620" s="2"/>
      <c r="F620" s="134"/>
      <c r="G620" s="2"/>
      <c r="H620" s="2"/>
      <c r="I620" s="134"/>
      <c r="J620" s="2"/>
      <c r="K620" s="134"/>
      <c r="L620" s="2"/>
      <c r="M620" s="134"/>
      <c r="N620" s="2"/>
      <c r="O620" s="2"/>
      <c r="P620" s="134"/>
      <c r="Q620" s="2"/>
      <c r="R620" s="2"/>
      <c r="S620" s="134"/>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ht="12.75" customHeight="1">
      <c r="A621" s="2"/>
      <c r="B621" s="139"/>
      <c r="C621" s="2"/>
      <c r="D621" s="2"/>
      <c r="E621" s="2"/>
      <c r="F621" s="134"/>
      <c r="G621" s="2"/>
      <c r="H621" s="2"/>
      <c r="I621" s="134"/>
      <c r="J621" s="2"/>
      <c r="K621" s="134"/>
      <c r="L621" s="2"/>
      <c r="M621" s="134"/>
      <c r="N621" s="2"/>
      <c r="O621" s="2"/>
      <c r="P621" s="134"/>
      <c r="Q621" s="2"/>
      <c r="R621" s="2"/>
      <c r="S621" s="134"/>
      <c r="T621" s="2"/>
      <c r="U621" s="2"/>
      <c r="V621" s="2"/>
      <c r="W621" s="2"/>
      <c r="X621" s="2"/>
      <c r="Y621" s="2"/>
      <c r="Z621" s="2"/>
      <c r="AA621" s="2"/>
      <c r="AB621" s="2"/>
      <c r="AC621" s="2"/>
      <c r="AD621" s="2"/>
      <c r="AE621" s="2"/>
      <c r="AF621" s="2"/>
      <c r="AG621" s="2"/>
      <c r="AH621" s="2"/>
      <c r="AI621" s="2"/>
      <c r="AJ621" s="2"/>
      <c r="AK621" s="2"/>
      <c r="AL621" s="2"/>
      <c r="AM621" s="2"/>
      <c r="AN621" s="2"/>
      <c r="AO621" s="2"/>
      <c r="AP621" s="2"/>
    </row>
    <row r="622" ht="12.75" customHeight="1">
      <c r="A622" s="2"/>
      <c r="B622" s="139"/>
      <c r="C622" s="2"/>
      <c r="D622" s="2"/>
      <c r="E622" s="2"/>
      <c r="F622" s="134"/>
      <c r="G622" s="2"/>
      <c r="H622" s="2"/>
      <c r="I622" s="134"/>
      <c r="J622" s="2"/>
      <c r="K622" s="134"/>
      <c r="L622" s="2"/>
      <c r="M622" s="134"/>
      <c r="N622" s="2"/>
      <c r="O622" s="2"/>
      <c r="P622" s="134"/>
      <c r="Q622" s="2"/>
      <c r="R622" s="2"/>
      <c r="S622" s="134"/>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ht="12.75" customHeight="1">
      <c r="A623" s="2"/>
      <c r="B623" s="139"/>
      <c r="C623" s="2"/>
      <c r="D623" s="2"/>
      <c r="E623" s="2"/>
      <c r="F623" s="134"/>
      <c r="G623" s="2"/>
      <c r="H623" s="2"/>
      <c r="I623" s="134"/>
      <c r="J623" s="2"/>
      <c r="K623" s="134"/>
      <c r="L623" s="2"/>
      <c r="M623" s="134"/>
      <c r="N623" s="2"/>
      <c r="O623" s="2"/>
      <c r="P623" s="134"/>
      <c r="Q623" s="2"/>
      <c r="R623" s="2"/>
      <c r="S623" s="134"/>
      <c r="T623" s="2"/>
      <c r="U623" s="2"/>
      <c r="V623" s="2"/>
      <c r="W623" s="2"/>
      <c r="X623" s="2"/>
      <c r="Y623" s="2"/>
      <c r="Z623" s="2"/>
      <c r="AA623" s="2"/>
      <c r="AB623" s="2"/>
      <c r="AC623" s="2"/>
      <c r="AD623" s="2"/>
      <c r="AE623" s="2"/>
      <c r="AF623" s="2"/>
      <c r="AG623" s="2"/>
      <c r="AH623" s="2"/>
      <c r="AI623" s="2"/>
      <c r="AJ623" s="2"/>
      <c r="AK623" s="2"/>
      <c r="AL623" s="2"/>
      <c r="AM623" s="2"/>
      <c r="AN623" s="2"/>
      <c r="AO623" s="2"/>
      <c r="AP623" s="2"/>
    </row>
    <row r="624" ht="12.75" customHeight="1">
      <c r="A624" s="2"/>
      <c r="B624" s="139"/>
      <c r="C624" s="2"/>
      <c r="D624" s="2"/>
      <c r="E624" s="2"/>
      <c r="F624" s="134"/>
      <c r="G624" s="2"/>
      <c r="H624" s="2"/>
      <c r="I624" s="134"/>
      <c r="J624" s="2"/>
      <c r="K624" s="134"/>
      <c r="L624" s="2"/>
      <c r="M624" s="134"/>
      <c r="N624" s="2"/>
      <c r="O624" s="2"/>
      <c r="P624" s="134"/>
      <c r="Q624" s="2"/>
      <c r="R624" s="2"/>
      <c r="S624" s="134"/>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ht="12.75" customHeight="1">
      <c r="A625" s="2"/>
      <c r="B625" s="139"/>
      <c r="C625" s="2"/>
      <c r="D625" s="2"/>
      <c r="E625" s="2"/>
      <c r="F625" s="134"/>
      <c r="G625" s="2"/>
      <c r="H625" s="2"/>
      <c r="I625" s="134"/>
      <c r="J625" s="2"/>
      <c r="K625" s="134"/>
      <c r="L625" s="2"/>
      <c r="M625" s="134"/>
      <c r="N625" s="2"/>
      <c r="O625" s="2"/>
      <c r="P625" s="134"/>
      <c r="Q625" s="2"/>
      <c r="R625" s="2"/>
      <c r="S625" s="134"/>
      <c r="T625" s="2"/>
      <c r="U625" s="2"/>
      <c r="V625" s="2"/>
      <c r="W625" s="2"/>
      <c r="X625" s="2"/>
      <c r="Y625" s="2"/>
      <c r="Z625" s="2"/>
      <c r="AA625" s="2"/>
      <c r="AB625" s="2"/>
      <c r="AC625" s="2"/>
      <c r="AD625" s="2"/>
      <c r="AE625" s="2"/>
      <c r="AF625" s="2"/>
      <c r="AG625" s="2"/>
      <c r="AH625" s="2"/>
      <c r="AI625" s="2"/>
      <c r="AJ625" s="2"/>
      <c r="AK625" s="2"/>
      <c r="AL625" s="2"/>
      <c r="AM625" s="2"/>
      <c r="AN625" s="2"/>
      <c r="AO625" s="2"/>
      <c r="AP625" s="2"/>
    </row>
    <row r="626" ht="12.75" customHeight="1">
      <c r="A626" s="2"/>
      <c r="B626" s="139"/>
      <c r="C626" s="2"/>
      <c r="D626" s="2"/>
      <c r="E626" s="2"/>
      <c r="F626" s="134"/>
      <c r="G626" s="2"/>
      <c r="H626" s="2"/>
      <c r="I626" s="134"/>
      <c r="J626" s="2"/>
      <c r="K626" s="134"/>
      <c r="L626" s="2"/>
      <c r="M626" s="134"/>
      <c r="N626" s="2"/>
      <c r="O626" s="2"/>
      <c r="P626" s="134"/>
      <c r="Q626" s="2"/>
      <c r="R626" s="2"/>
      <c r="S626" s="134"/>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ht="12.75" customHeight="1">
      <c r="A627" s="2"/>
      <c r="B627" s="139"/>
      <c r="C627" s="2"/>
      <c r="D627" s="2"/>
      <c r="E627" s="2"/>
      <c r="F627" s="134"/>
      <c r="G627" s="2"/>
      <c r="H627" s="2"/>
      <c r="I627" s="134"/>
      <c r="J627" s="2"/>
      <c r="K627" s="134"/>
      <c r="L627" s="2"/>
      <c r="M627" s="134"/>
      <c r="N627" s="2"/>
      <c r="O627" s="2"/>
      <c r="P627" s="134"/>
      <c r="Q627" s="2"/>
      <c r="R627" s="2"/>
      <c r="S627" s="134"/>
      <c r="T627" s="2"/>
      <c r="U627" s="2"/>
      <c r="V627" s="2"/>
      <c r="W627" s="2"/>
      <c r="X627" s="2"/>
      <c r="Y627" s="2"/>
      <c r="Z627" s="2"/>
      <c r="AA627" s="2"/>
      <c r="AB627" s="2"/>
      <c r="AC627" s="2"/>
      <c r="AD627" s="2"/>
      <c r="AE627" s="2"/>
      <c r="AF627" s="2"/>
      <c r="AG627" s="2"/>
      <c r="AH627" s="2"/>
      <c r="AI627" s="2"/>
      <c r="AJ627" s="2"/>
      <c r="AK627" s="2"/>
      <c r="AL627" s="2"/>
      <c r="AM627" s="2"/>
      <c r="AN627" s="2"/>
      <c r="AO627" s="2"/>
      <c r="AP627" s="2"/>
    </row>
    <row r="628" ht="12.75" customHeight="1">
      <c r="A628" s="2"/>
      <c r="B628" s="139"/>
      <c r="C628" s="2"/>
      <c r="D628" s="2"/>
      <c r="E628" s="2"/>
      <c r="F628" s="134"/>
      <c r="G628" s="2"/>
      <c r="H628" s="2"/>
      <c r="I628" s="134"/>
      <c r="J628" s="2"/>
      <c r="K628" s="134"/>
      <c r="L628" s="2"/>
      <c r="M628" s="134"/>
      <c r="N628" s="2"/>
      <c r="O628" s="2"/>
      <c r="P628" s="134"/>
      <c r="Q628" s="2"/>
      <c r="R628" s="2"/>
      <c r="S628" s="134"/>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ht="12.75" customHeight="1">
      <c r="A629" s="2"/>
      <c r="B629" s="139"/>
      <c r="C629" s="2"/>
      <c r="D629" s="2"/>
      <c r="E629" s="2"/>
      <c r="F629" s="134"/>
      <c r="G629" s="2"/>
      <c r="H629" s="2"/>
      <c r="I629" s="134"/>
      <c r="J629" s="2"/>
      <c r="K629" s="134"/>
      <c r="L629" s="2"/>
      <c r="M629" s="134"/>
      <c r="N629" s="2"/>
      <c r="O629" s="2"/>
      <c r="P629" s="134"/>
      <c r="Q629" s="2"/>
      <c r="R629" s="2"/>
      <c r="S629" s="134"/>
      <c r="T629" s="2"/>
      <c r="U629" s="2"/>
      <c r="V629" s="2"/>
      <c r="W629" s="2"/>
      <c r="X629" s="2"/>
      <c r="Y629" s="2"/>
      <c r="Z629" s="2"/>
      <c r="AA629" s="2"/>
      <c r="AB629" s="2"/>
      <c r="AC629" s="2"/>
      <c r="AD629" s="2"/>
      <c r="AE629" s="2"/>
      <c r="AF629" s="2"/>
      <c r="AG629" s="2"/>
      <c r="AH629" s="2"/>
      <c r="AI629" s="2"/>
      <c r="AJ629" s="2"/>
      <c r="AK629" s="2"/>
      <c r="AL629" s="2"/>
      <c r="AM629" s="2"/>
      <c r="AN629" s="2"/>
      <c r="AO629" s="2"/>
      <c r="AP629" s="2"/>
    </row>
    <row r="630" ht="12.75" customHeight="1">
      <c r="A630" s="2"/>
      <c r="B630" s="139"/>
      <c r="C630" s="2"/>
      <c r="D630" s="2"/>
      <c r="E630" s="2"/>
      <c r="F630" s="134"/>
      <c r="G630" s="2"/>
      <c r="H630" s="2"/>
      <c r="I630" s="134"/>
      <c r="J630" s="2"/>
      <c r="K630" s="134"/>
      <c r="L630" s="2"/>
      <c r="M630" s="134"/>
      <c r="N630" s="2"/>
      <c r="O630" s="2"/>
      <c r="P630" s="134"/>
      <c r="Q630" s="2"/>
      <c r="R630" s="2"/>
      <c r="S630" s="134"/>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ht="12.75" customHeight="1">
      <c r="A631" s="2"/>
      <c r="B631" s="139"/>
      <c r="C631" s="2"/>
      <c r="D631" s="2"/>
      <c r="E631" s="2"/>
      <c r="F631" s="134"/>
      <c r="G631" s="2"/>
      <c r="H631" s="2"/>
      <c r="I631" s="134"/>
      <c r="J631" s="2"/>
      <c r="K631" s="134"/>
      <c r="L631" s="2"/>
      <c r="M631" s="134"/>
      <c r="N631" s="2"/>
      <c r="O631" s="2"/>
      <c r="P631" s="134"/>
      <c r="Q631" s="2"/>
      <c r="R631" s="2"/>
      <c r="S631" s="134"/>
      <c r="T631" s="2"/>
      <c r="U631" s="2"/>
      <c r="V631" s="2"/>
      <c r="W631" s="2"/>
      <c r="X631" s="2"/>
      <c r="Y631" s="2"/>
      <c r="Z631" s="2"/>
      <c r="AA631" s="2"/>
      <c r="AB631" s="2"/>
      <c r="AC631" s="2"/>
      <c r="AD631" s="2"/>
      <c r="AE631" s="2"/>
      <c r="AF631" s="2"/>
      <c r="AG631" s="2"/>
      <c r="AH631" s="2"/>
      <c r="AI631" s="2"/>
      <c r="AJ631" s="2"/>
      <c r="AK631" s="2"/>
      <c r="AL631" s="2"/>
      <c r="AM631" s="2"/>
      <c r="AN631" s="2"/>
      <c r="AO631" s="2"/>
      <c r="AP631" s="2"/>
    </row>
    <row r="632" ht="12.75" customHeight="1">
      <c r="A632" s="2"/>
      <c r="B632" s="139"/>
      <c r="C632" s="2"/>
      <c r="D632" s="2"/>
      <c r="E632" s="2"/>
      <c r="F632" s="134"/>
      <c r="G632" s="2"/>
      <c r="H632" s="2"/>
      <c r="I632" s="134"/>
      <c r="J632" s="2"/>
      <c r="K632" s="134"/>
      <c r="L632" s="2"/>
      <c r="M632" s="134"/>
      <c r="N632" s="2"/>
      <c r="O632" s="2"/>
      <c r="P632" s="134"/>
      <c r="Q632" s="2"/>
      <c r="R632" s="2"/>
      <c r="S632" s="134"/>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ht="12.75" customHeight="1">
      <c r="A633" s="2"/>
      <c r="B633" s="139"/>
      <c r="C633" s="2"/>
      <c r="D633" s="2"/>
      <c r="E633" s="2"/>
      <c r="F633" s="134"/>
      <c r="G633" s="2"/>
      <c r="H633" s="2"/>
      <c r="I633" s="134"/>
      <c r="J633" s="2"/>
      <c r="K633" s="134"/>
      <c r="L633" s="2"/>
      <c r="M633" s="134"/>
      <c r="N633" s="2"/>
      <c r="O633" s="2"/>
      <c r="P633" s="134"/>
      <c r="Q633" s="2"/>
      <c r="R633" s="2"/>
      <c r="S633" s="134"/>
      <c r="T633" s="2"/>
      <c r="U633" s="2"/>
      <c r="V633" s="2"/>
      <c r="W633" s="2"/>
      <c r="X633" s="2"/>
      <c r="Y633" s="2"/>
      <c r="Z633" s="2"/>
      <c r="AA633" s="2"/>
      <c r="AB633" s="2"/>
      <c r="AC633" s="2"/>
      <c r="AD633" s="2"/>
      <c r="AE633" s="2"/>
      <c r="AF633" s="2"/>
      <c r="AG633" s="2"/>
      <c r="AH633" s="2"/>
      <c r="AI633" s="2"/>
      <c r="AJ633" s="2"/>
      <c r="AK633" s="2"/>
      <c r="AL633" s="2"/>
      <c r="AM633" s="2"/>
      <c r="AN633" s="2"/>
      <c r="AO633" s="2"/>
      <c r="AP633" s="2"/>
    </row>
    <row r="634" ht="12.75" customHeight="1">
      <c r="A634" s="2"/>
      <c r="B634" s="139"/>
      <c r="C634" s="2"/>
      <c r="D634" s="2"/>
      <c r="E634" s="2"/>
      <c r="F634" s="134"/>
      <c r="G634" s="2"/>
      <c r="H634" s="2"/>
      <c r="I634" s="134"/>
      <c r="J634" s="2"/>
      <c r="K634" s="134"/>
      <c r="L634" s="2"/>
      <c r="M634" s="134"/>
      <c r="N634" s="2"/>
      <c r="O634" s="2"/>
      <c r="P634" s="134"/>
      <c r="Q634" s="2"/>
      <c r="R634" s="2"/>
      <c r="S634" s="134"/>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ht="12.75" customHeight="1">
      <c r="A635" s="2"/>
      <c r="B635" s="139"/>
      <c r="C635" s="2"/>
      <c r="D635" s="2"/>
      <c r="E635" s="2"/>
      <c r="F635" s="134"/>
      <c r="G635" s="2"/>
      <c r="H635" s="2"/>
      <c r="I635" s="134"/>
      <c r="J635" s="2"/>
      <c r="K635" s="134"/>
      <c r="L635" s="2"/>
      <c r="M635" s="134"/>
      <c r="N635" s="2"/>
      <c r="O635" s="2"/>
      <c r="P635" s="134"/>
      <c r="Q635" s="2"/>
      <c r="R635" s="2"/>
      <c r="S635" s="134"/>
      <c r="T635" s="2"/>
      <c r="U635" s="2"/>
      <c r="V635" s="2"/>
      <c r="W635" s="2"/>
      <c r="X635" s="2"/>
      <c r="Y635" s="2"/>
      <c r="Z635" s="2"/>
      <c r="AA635" s="2"/>
      <c r="AB635" s="2"/>
      <c r="AC635" s="2"/>
      <c r="AD635" s="2"/>
      <c r="AE635" s="2"/>
      <c r="AF635" s="2"/>
      <c r="AG635" s="2"/>
      <c r="AH635" s="2"/>
      <c r="AI635" s="2"/>
      <c r="AJ635" s="2"/>
      <c r="AK635" s="2"/>
      <c r="AL635" s="2"/>
      <c r="AM635" s="2"/>
      <c r="AN635" s="2"/>
      <c r="AO635" s="2"/>
      <c r="AP635" s="2"/>
    </row>
    <row r="636" ht="12.75" customHeight="1">
      <c r="A636" s="2"/>
      <c r="B636" s="139"/>
      <c r="C636" s="2"/>
      <c r="D636" s="2"/>
      <c r="E636" s="2"/>
      <c r="F636" s="134"/>
      <c r="G636" s="2"/>
      <c r="H636" s="2"/>
      <c r="I636" s="134"/>
      <c r="J636" s="2"/>
      <c r="K636" s="134"/>
      <c r="L636" s="2"/>
      <c r="M636" s="134"/>
      <c r="N636" s="2"/>
      <c r="O636" s="2"/>
      <c r="P636" s="134"/>
      <c r="Q636" s="2"/>
      <c r="R636" s="2"/>
      <c r="S636" s="134"/>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ht="12.75" customHeight="1">
      <c r="A637" s="2"/>
      <c r="B637" s="139"/>
      <c r="C637" s="2"/>
      <c r="D637" s="2"/>
      <c r="E637" s="2"/>
      <c r="F637" s="134"/>
      <c r="G637" s="2"/>
      <c r="H637" s="2"/>
      <c r="I637" s="134"/>
      <c r="J637" s="2"/>
      <c r="K637" s="134"/>
      <c r="L637" s="2"/>
      <c r="M637" s="134"/>
      <c r="N637" s="2"/>
      <c r="O637" s="2"/>
      <c r="P637" s="134"/>
      <c r="Q637" s="2"/>
      <c r="R637" s="2"/>
      <c r="S637" s="134"/>
      <c r="T637" s="2"/>
      <c r="U637" s="2"/>
      <c r="V637" s="2"/>
      <c r="W637" s="2"/>
      <c r="X637" s="2"/>
      <c r="Y637" s="2"/>
      <c r="Z637" s="2"/>
      <c r="AA637" s="2"/>
      <c r="AB637" s="2"/>
      <c r="AC637" s="2"/>
      <c r="AD637" s="2"/>
      <c r="AE637" s="2"/>
      <c r="AF637" s="2"/>
      <c r="AG637" s="2"/>
      <c r="AH637" s="2"/>
      <c r="AI637" s="2"/>
      <c r="AJ637" s="2"/>
      <c r="AK637" s="2"/>
      <c r="AL637" s="2"/>
      <c r="AM637" s="2"/>
      <c r="AN637" s="2"/>
      <c r="AO637" s="2"/>
      <c r="AP637" s="2"/>
    </row>
    <row r="638" ht="12.75" customHeight="1">
      <c r="A638" s="2"/>
      <c r="B638" s="139"/>
      <c r="C638" s="2"/>
      <c r="D638" s="2"/>
      <c r="E638" s="2"/>
      <c r="F638" s="134"/>
      <c r="G638" s="2"/>
      <c r="H638" s="2"/>
      <c r="I638" s="134"/>
      <c r="J638" s="2"/>
      <c r="K638" s="134"/>
      <c r="L638" s="2"/>
      <c r="M638" s="134"/>
      <c r="N638" s="2"/>
      <c r="O638" s="2"/>
      <c r="P638" s="134"/>
      <c r="Q638" s="2"/>
      <c r="R638" s="2"/>
      <c r="S638" s="134"/>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ht="12.75" customHeight="1">
      <c r="A639" s="2"/>
      <c r="B639" s="139"/>
      <c r="C639" s="2"/>
      <c r="D639" s="2"/>
      <c r="E639" s="2"/>
      <c r="F639" s="134"/>
      <c r="G639" s="2"/>
      <c r="H639" s="2"/>
      <c r="I639" s="134"/>
      <c r="J639" s="2"/>
      <c r="K639" s="134"/>
      <c r="L639" s="2"/>
      <c r="M639" s="134"/>
      <c r="N639" s="2"/>
      <c r="O639" s="2"/>
      <c r="P639" s="134"/>
      <c r="Q639" s="2"/>
      <c r="R639" s="2"/>
      <c r="S639" s="134"/>
      <c r="T639" s="2"/>
      <c r="U639" s="2"/>
      <c r="V639" s="2"/>
      <c r="W639" s="2"/>
      <c r="X639" s="2"/>
      <c r="Y639" s="2"/>
      <c r="Z639" s="2"/>
      <c r="AA639" s="2"/>
      <c r="AB639" s="2"/>
      <c r="AC639" s="2"/>
      <c r="AD639" s="2"/>
      <c r="AE639" s="2"/>
      <c r="AF639" s="2"/>
      <c r="AG639" s="2"/>
      <c r="AH639" s="2"/>
      <c r="AI639" s="2"/>
      <c r="AJ639" s="2"/>
      <c r="AK639" s="2"/>
      <c r="AL639" s="2"/>
      <c r="AM639" s="2"/>
      <c r="AN639" s="2"/>
      <c r="AO639" s="2"/>
      <c r="AP639" s="2"/>
    </row>
    <row r="640" ht="12.75" customHeight="1">
      <c r="A640" s="2"/>
      <c r="B640" s="139"/>
      <c r="C640" s="2"/>
      <c r="D640" s="2"/>
      <c r="E640" s="2"/>
      <c r="F640" s="134"/>
      <c r="G640" s="2"/>
      <c r="H640" s="2"/>
      <c r="I640" s="134"/>
      <c r="J640" s="2"/>
      <c r="K640" s="134"/>
      <c r="L640" s="2"/>
      <c r="M640" s="134"/>
      <c r="N640" s="2"/>
      <c r="O640" s="2"/>
      <c r="P640" s="134"/>
      <c r="Q640" s="2"/>
      <c r="R640" s="2"/>
      <c r="S640" s="134"/>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ht="12.75" customHeight="1">
      <c r="A641" s="2"/>
      <c r="B641" s="139"/>
      <c r="C641" s="2"/>
      <c r="D641" s="2"/>
      <c r="E641" s="2"/>
      <c r="F641" s="134"/>
      <c r="G641" s="2"/>
      <c r="H641" s="2"/>
      <c r="I641" s="134"/>
      <c r="J641" s="2"/>
      <c r="K641" s="134"/>
      <c r="L641" s="2"/>
      <c r="M641" s="134"/>
      <c r="N641" s="2"/>
      <c r="O641" s="2"/>
      <c r="P641" s="134"/>
      <c r="Q641" s="2"/>
      <c r="R641" s="2"/>
      <c r="S641" s="134"/>
      <c r="T641" s="2"/>
      <c r="U641" s="2"/>
      <c r="V641" s="2"/>
      <c r="W641" s="2"/>
      <c r="X641" s="2"/>
      <c r="Y641" s="2"/>
      <c r="Z641" s="2"/>
      <c r="AA641" s="2"/>
      <c r="AB641" s="2"/>
      <c r="AC641" s="2"/>
      <c r="AD641" s="2"/>
      <c r="AE641" s="2"/>
      <c r="AF641" s="2"/>
      <c r="AG641" s="2"/>
      <c r="AH641" s="2"/>
      <c r="AI641" s="2"/>
      <c r="AJ641" s="2"/>
      <c r="AK641" s="2"/>
      <c r="AL641" s="2"/>
      <c r="AM641" s="2"/>
      <c r="AN641" s="2"/>
      <c r="AO641" s="2"/>
      <c r="AP641" s="2"/>
    </row>
    <row r="642" ht="12.75" customHeight="1">
      <c r="A642" s="2"/>
      <c r="B642" s="139"/>
      <c r="C642" s="2"/>
      <c r="D642" s="2"/>
      <c r="E642" s="2"/>
      <c r="F642" s="134"/>
      <c r="G642" s="2"/>
      <c r="H642" s="2"/>
      <c r="I642" s="134"/>
      <c r="J642" s="2"/>
      <c r="K642" s="134"/>
      <c r="L642" s="2"/>
      <c r="M642" s="134"/>
      <c r="N642" s="2"/>
      <c r="O642" s="2"/>
      <c r="P642" s="134"/>
      <c r="Q642" s="2"/>
      <c r="R642" s="2"/>
      <c r="S642" s="134"/>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ht="12.75" customHeight="1">
      <c r="A643" s="2"/>
      <c r="B643" s="139"/>
      <c r="C643" s="2"/>
      <c r="D643" s="2"/>
      <c r="E643" s="2"/>
      <c r="F643" s="134"/>
      <c r="G643" s="2"/>
      <c r="H643" s="2"/>
      <c r="I643" s="134"/>
      <c r="J643" s="2"/>
      <c r="K643" s="134"/>
      <c r="L643" s="2"/>
      <c r="M643" s="134"/>
      <c r="N643" s="2"/>
      <c r="O643" s="2"/>
      <c r="P643" s="134"/>
      <c r="Q643" s="2"/>
      <c r="R643" s="2"/>
      <c r="S643" s="134"/>
      <c r="T643" s="2"/>
      <c r="U643" s="2"/>
      <c r="V643" s="2"/>
      <c r="W643" s="2"/>
      <c r="X643" s="2"/>
      <c r="Y643" s="2"/>
      <c r="Z643" s="2"/>
      <c r="AA643" s="2"/>
      <c r="AB643" s="2"/>
      <c r="AC643" s="2"/>
      <c r="AD643" s="2"/>
      <c r="AE643" s="2"/>
      <c r="AF643" s="2"/>
      <c r="AG643" s="2"/>
      <c r="AH643" s="2"/>
      <c r="AI643" s="2"/>
      <c r="AJ643" s="2"/>
      <c r="AK643" s="2"/>
      <c r="AL643" s="2"/>
      <c r="AM643" s="2"/>
      <c r="AN643" s="2"/>
      <c r="AO643" s="2"/>
      <c r="AP643" s="2"/>
    </row>
    <row r="644" ht="12.75" customHeight="1">
      <c r="A644" s="2"/>
      <c r="B644" s="139"/>
      <c r="C644" s="2"/>
      <c r="D644" s="2"/>
      <c r="E644" s="2"/>
      <c r="F644" s="134"/>
      <c r="G644" s="2"/>
      <c r="H644" s="2"/>
      <c r="I644" s="134"/>
      <c r="J644" s="2"/>
      <c r="K644" s="134"/>
      <c r="L644" s="2"/>
      <c r="M644" s="134"/>
      <c r="N644" s="2"/>
      <c r="O644" s="2"/>
      <c r="P644" s="134"/>
      <c r="Q644" s="2"/>
      <c r="R644" s="2"/>
      <c r="S644" s="134"/>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ht="12.75" customHeight="1">
      <c r="A645" s="2"/>
      <c r="B645" s="139"/>
      <c r="C645" s="2"/>
      <c r="D645" s="2"/>
      <c r="E645" s="2"/>
      <c r="F645" s="134"/>
      <c r="G645" s="2"/>
      <c r="H645" s="2"/>
      <c r="I645" s="134"/>
      <c r="J645" s="2"/>
      <c r="K645" s="134"/>
      <c r="L645" s="2"/>
      <c r="M645" s="134"/>
      <c r="N645" s="2"/>
      <c r="O645" s="2"/>
      <c r="P645" s="134"/>
      <c r="Q645" s="2"/>
      <c r="R645" s="2"/>
      <c r="S645" s="134"/>
      <c r="T645" s="2"/>
      <c r="U645" s="2"/>
      <c r="V645" s="2"/>
      <c r="W645" s="2"/>
      <c r="X645" s="2"/>
      <c r="Y645" s="2"/>
      <c r="Z645" s="2"/>
      <c r="AA645" s="2"/>
      <c r="AB645" s="2"/>
      <c r="AC645" s="2"/>
      <c r="AD645" s="2"/>
      <c r="AE645" s="2"/>
      <c r="AF645" s="2"/>
      <c r="AG645" s="2"/>
      <c r="AH645" s="2"/>
      <c r="AI645" s="2"/>
      <c r="AJ645" s="2"/>
      <c r="AK645" s="2"/>
      <c r="AL645" s="2"/>
      <c r="AM645" s="2"/>
      <c r="AN645" s="2"/>
      <c r="AO645" s="2"/>
      <c r="AP645" s="2"/>
    </row>
    <row r="646" ht="12.75" customHeight="1">
      <c r="A646" s="2"/>
      <c r="B646" s="139"/>
      <c r="C646" s="2"/>
      <c r="D646" s="2"/>
      <c r="E646" s="2"/>
      <c r="F646" s="134"/>
      <c r="G646" s="2"/>
      <c r="H646" s="2"/>
      <c r="I646" s="134"/>
      <c r="J646" s="2"/>
      <c r="K646" s="134"/>
      <c r="L646" s="2"/>
      <c r="M646" s="134"/>
      <c r="N646" s="2"/>
      <c r="O646" s="2"/>
      <c r="P646" s="134"/>
      <c r="Q646" s="2"/>
      <c r="R646" s="2"/>
      <c r="S646" s="134"/>
      <c r="T646" s="2"/>
      <c r="U646" s="2"/>
      <c r="V646" s="2"/>
      <c r="W646" s="2"/>
      <c r="X646" s="2"/>
      <c r="Y646" s="2"/>
      <c r="Z646" s="2"/>
      <c r="AA646" s="2"/>
      <c r="AB646" s="2"/>
      <c r="AC646" s="2"/>
      <c r="AD646" s="2"/>
      <c r="AE646" s="2"/>
      <c r="AF646" s="2"/>
      <c r="AG646" s="2"/>
      <c r="AH646" s="2"/>
      <c r="AI646" s="2"/>
      <c r="AJ646" s="2"/>
      <c r="AK646" s="2"/>
      <c r="AL646" s="2"/>
      <c r="AM646" s="2"/>
      <c r="AN646" s="2"/>
      <c r="AO646" s="2"/>
      <c r="AP646" s="2"/>
    </row>
    <row r="647" ht="12.75" customHeight="1">
      <c r="A647" s="2"/>
      <c r="B647" s="139"/>
      <c r="C647" s="2"/>
      <c r="D647" s="2"/>
      <c r="E647" s="2"/>
      <c r="F647" s="134"/>
      <c r="G647" s="2"/>
      <c r="H647" s="2"/>
      <c r="I647" s="134"/>
      <c r="J647" s="2"/>
      <c r="K647" s="134"/>
      <c r="L647" s="2"/>
      <c r="M647" s="134"/>
      <c r="N647" s="2"/>
      <c r="O647" s="2"/>
      <c r="P647" s="134"/>
      <c r="Q647" s="2"/>
      <c r="R647" s="2"/>
      <c r="S647" s="134"/>
      <c r="T647" s="2"/>
      <c r="U647" s="2"/>
      <c r="V647" s="2"/>
      <c r="W647" s="2"/>
      <c r="X647" s="2"/>
      <c r="Y647" s="2"/>
      <c r="Z647" s="2"/>
      <c r="AA647" s="2"/>
      <c r="AB647" s="2"/>
      <c r="AC647" s="2"/>
      <c r="AD647" s="2"/>
      <c r="AE647" s="2"/>
      <c r="AF647" s="2"/>
      <c r="AG647" s="2"/>
      <c r="AH647" s="2"/>
      <c r="AI647" s="2"/>
      <c r="AJ647" s="2"/>
      <c r="AK647" s="2"/>
      <c r="AL647" s="2"/>
      <c r="AM647" s="2"/>
      <c r="AN647" s="2"/>
      <c r="AO647" s="2"/>
      <c r="AP647" s="2"/>
    </row>
    <row r="648" ht="12.75" customHeight="1">
      <c r="A648" s="2"/>
      <c r="B648" s="139"/>
      <c r="C648" s="2"/>
      <c r="D648" s="2"/>
      <c r="E648" s="2"/>
      <c r="F648" s="134"/>
      <c r="G648" s="2"/>
      <c r="H648" s="2"/>
      <c r="I648" s="134"/>
      <c r="J648" s="2"/>
      <c r="K648" s="134"/>
      <c r="L648" s="2"/>
      <c r="M648" s="134"/>
      <c r="N648" s="2"/>
      <c r="O648" s="2"/>
      <c r="P648" s="134"/>
      <c r="Q648" s="2"/>
      <c r="R648" s="2"/>
      <c r="S648" s="134"/>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ht="12.75" customHeight="1">
      <c r="A649" s="2"/>
      <c r="B649" s="139"/>
      <c r="C649" s="2"/>
      <c r="D649" s="2"/>
      <c r="E649" s="2"/>
      <c r="F649" s="134"/>
      <c r="G649" s="2"/>
      <c r="H649" s="2"/>
      <c r="I649" s="134"/>
      <c r="J649" s="2"/>
      <c r="K649" s="134"/>
      <c r="L649" s="2"/>
      <c r="M649" s="134"/>
      <c r="N649" s="2"/>
      <c r="O649" s="2"/>
      <c r="P649" s="134"/>
      <c r="Q649" s="2"/>
      <c r="R649" s="2"/>
      <c r="S649" s="134"/>
      <c r="T649" s="2"/>
      <c r="U649" s="2"/>
      <c r="V649" s="2"/>
      <c r="W649" s="2"/>
      <c r="X649" s="2"/>
      <c r="Y649" s="2"/>
      <c r="Z649" s="2"/>
      <c r="AA649" s="2"/>
      <c r="AB649" s="2"/>
      <c r="AC649" s="2"/>
      <c r="AD649" s="2"/>
      <c r="AE649" s="2"/>
      <c r="AF649" s="2"/>
      <c r="AG649" s="2"/>
      <c r="AH649" s="2"/>
      <c r="AI649" s="2"/>
      <c r="AJ649" s="2"/>
      <c r="AK649" s="2"/>
      <c r="AL649" s="2"/>
      <c r="AM649" s="2"/>
      <c r="AN649" s="2"/>
      <c r="AO649" s="2"/>
      <c r="AP649" s="2"/>
    </row>
    <row r="650" ht="12.75" customHeight="1">
      <c r="A650" s="2"/>
      <c r="B650" s="139"/>
      <c r="C650" s="2"/>
      <c r="D650" s="2"/>
      <c r="E650" s="2"/>
      <c r="F650" s="134"/>
      <c r="G650" s="2"/>
      <c r="H650" s="2"/>
      <c r="I650" s="134"/>
      <c r="J650" s="2"/>
      <c r="K650" s="134"/>
      <c r="L650" s="2"/>
      <c r="M650" s="134"/>
      <c r="N650" s="2"/>
      <c r="O650" s="2"/>
      <c r="P650" s="134"/>
      <c r="Q650" s="2"/>
      <c r="R650" s="2"/>
      <c r="S650" s="134"/>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ht="12.75" customHeight="1">
      <c r="A651" s="2"/>
      <c r="B651" s="139"/>
      <c r="C651" s="2"/>
      <c r="D651" s="2"/>
      <c r="E651" s="2"/>
      <c r="F651" s="134"/>
      <c r="G651" s="2"/>
      <c r="H651" s="2"/>
      <c r="I651" s="134"/>
      <c r="J651" s="2"/>
      <c r="K651" s="134"/>
      <c r="L651" s="2"/>
      <c r="M651" s="134"/>
      <c r="N651" s="2"/>
      <c r="O651" s="2"/>
      <c r="P651" s="134"/>
      <c r="Q651" s="2"/>
      <c r="R651" s="2"/>
      <c r="S651" s="134"/>
      <c r="T651" s="2"/>
      <c r="U651" s="2"/>
      <c r="V651" s="2"/>
      <c r="W651" s="2"/>
      <c r="X651" s="2"/>
      <c r="Y651" s="2"/>
      <c r="Z651" s="2"/>
      <c r="AA651" s="2"/>
      <c r="AB651" s="2"/>
      <c r="AC651" s="2"/>
      <c r="AD651" s="2"/>
      <c r="AE651" s="2"/>
      <c r="AF651" s="2"/>
      <c r="AG651" s="2"/>
      <c r="AH651" s="2"/>
      <c r="AI651" s="2"/>
      <c r="AJ651" s="2"/>
      <c r="AK651" s="2"/>
      <c r="AL651" s="2"/>
      <c r="AM651" s="2"/>
      <c r="AN651" s="2"/>
      <c r="AO651" s="2"/>
      <c r="AP651" s="2"/>
    </row>
    <row r="652" ht="12.75" customHeight="1">
      <c r="A652" s="2"/>
      <c r="B652" s="139"/>
      <c r="C652" s="2"/>
      <c r="D652" s="2"/>
      <c r="E652" s="2"/>
      <c r="F652" s="134"/>
      <c r="G652" s="2"/>
      <c r="H652" s="2"/>
      <c r="I652" s="134"/>
      <c r="J652" s="2"/>
      <c r="K652" s="134"/>
      <c r="L652" s="2"/>
      <c r="M652" s="134"/>
      <c r="N652" s="2"/>
      <c r="O652" s="2"/>
      <c r="P652" s="134"/>
      <c r="Q652" s="2"/>
      <c r="R652" s="2"/>
      <c r="S652" s="134"/>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ht="12.75" customHeight="1">
      <c r="A653" s="2"/>
      <c r="B653" s="139"/>
      <c r="C653" s="2"/>
      <c r="D653" s="2"/>
      <c r="E653" s="2"/>
      <c r="F653" s="134"/>
      <c r="G653" s="2"/>
      <c r="H653" s="2"/>
      <c r="I653" s="134"/>
      <c r="J653" s="2"/>
      <c r="K653" s="134"/>
      <c r="L653" s="2"/>
      <c r="M653" s="134"/>
      <c r="N653" s="2"/>
      <c r="O653" s="2"/>
      <c r="P653" s="134"/>
      <c r="Q653" s="2"/>
      <c r="R653" s="2"/>
      <c r="S653" s="134"/>
      <c r="T653" s="2"/>
      <c r="U653" s="2"/>
      <c r="V653" s="2"/>
      <c r="W653" s="2"/>
      <c r="X653" s="2"/>
      <c r="Y653" s="2"/>
      <c r="Z653" s="2"/>
      <c r="AA653" s="2"/>
      <c r="AB653" s="2"/>
      <c r="AC653" s="2"/>
      <c r="AD653" s="2"/>
      <c r="AE653" s="2"/>
      <c r="AF653" s="2"/>
      <c r="AG653" s="2"/>
      <c r="AH653" s="2"/>
      <c r="AI653" s="2"/>
      <c r="AJ653" s="2"/>
      <c r="AK653" s="2"/>
      <c r="AL653" s="2"/>
      <c r="AM653" s="2"/>
      <c r="AN653" s="2"/>
      <c r="AO653" s="2"/>
      <c r="AP653" s="2"/>
    </row>
    <row r="654" ht="12.75" customHeight="1">
      <c r="A654" s="2"/>
      <c r="B654" s="139"/>
      <c r="C654" s="2"/>
      <c r="D654" s="2"/>
      <c r="E654" s="2"/>
      <c r="F654" s="134"/>
      <c r="G654" s="2"/>
      <c r="H654" s="2"/>
      <c r="I654" s="134"/>
      <c r="J654" s="2"/>
      <c r="K654" s="134"/>
      <c r="L654" s="2"/>
      <c r="M654" s="134"/>
      <c r="N654" s="2"/>
      <c r="O654" s="2"/>
      <c r="P654" s="134"/>
      <c r="Q654" s="2"/>
      <c r="R654" s="2"/>
      <c r="S654" s="134"/>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ht="12.75" customHeight="1">
      <c r="A655" s="2"/>
      <c r="B655" s="139"/>
      <c r="C655" s="2"/>
      <c r="D655" s="2"/>
      <c r="E655" s="2"/>
      <c r="F655" s="134"/>
      <c r="G655" s="2"/>
      <c r="H655" s="2"/>
      <c r="I655" s="134"/>
      <c r="J655" s="2"/>
      <c r="K655" s="134"/>
      <c r="L655" s="2"/>
      <c r="M655" s="134"/>
      <c r="N655" s="2"/>
      <c r="O655" s="2"/>
      <c r="P655" s="134"/>
      <c r="Q655" s="2"/>
      <c r="R655" s="2"/>
      <c r="S655" s="134"/>
      <c r="T655" s="2"/>
      <c r="U655" s="2"/>
      <c r="V655" s="2"/>
      <c r="W655" s="2"/>
      <c r="X655" s="2"/>
      <c r="Y655" s="2"/>
      <c r="Z655" s="2"/>
      <c r="AA655" s="2"/>
      <c r="AB655" s="2"/>
      <c r="AC655" s="2"/>
      <c r="AD655" s="2"/>
      <c r="AE655" s="2"/>
      <c r="AF655" s="2"/>
      <c r="AG655" s="2"/>
      <c r="AH655" s="2"/>
      <c r="AI655" s="2"/>
      <c r="AJ655" s="2"/>
      <c r="AK655" s="2"/>
      <c r="AL655" s="2"/>
      <c r="AM655" s="2"/>
      <c r="AN655" s="2"/>
      <c r="AO655" s="2"/>
      <c r="AP655" s="2"/>
    </row>
    <row r="656" ht="12.75" customHeight="1">
      <c r="A656" s="2"/>
      <c r="B656" s="139"/>
      <c r="C656" s="2"/>
      <c r="D656" s="2"/>
      <c r="E656" s="2"/>
      <c r="F656" s="134"/>
      <c r="G656" s="2"/>
      <c r="H656" s="2"/>
      <c r="I656" s="134"/>
      <c r="J656" s="2"/>
      <c r="K656" s="134"/>
      <c r="L656" s="2"/>
      <c r="M656" s="134"/>
      <c r="N656" s="2"/>
      <c r="O656" s="2"/>
      <c r="P656" s="134"/>
      <c r="Q656" s="2"/>
      <c r="R656" s="2"/>
      <c r="S656" s="134"/>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ht="12.75" customHeight="1">
      <c r="A657" s="2"/>
      <c r="B657" s="139"/>
      <c r="C657" s="2"/>
      <c r="D657" s="2"/>
      <c r="E657" s="2"/>
      <c r="F657" s="134"/>
      <c r="G657" s="2"/>
      <c r="H657" s="2"/>
      <c r="I657" s="134"/>
      <c r="J657" s="2"/>
      <c r="K657" s="134"/>
      <c r="L657" s="2"/>
      <c r="M657" s="134"/>
      <c r="N657" s="2"/>
      <c r="O657" s="2"/>
      <c r="P657" s="134"/>
      <c r="Q657" s="2"/>
      <c r="R657" s="2"/>
      <c r="S657" s="134"/>
      <c r="T657" s="2"/>
      <c r="U657" s="2"/>
      <c r="V657" s="2"/>
      <c r="W657" s="2"/>
      <c r="X657" s="2"/>
      <c r="Y657" s="2"/>
      <c r="Z657" s="2"/>
      <c r="AA657" s="2"/>
      <c r="AB657" s="2"/>
      <c r="AC657" s="2"/>
      <c r="AD657" s="2"/>
      <c r="AE657" s="2"/>
      <c r="AF657" s="2"/>
      <c r="AG657" s="2"/>
      <c r="AH657" s="2"/>
      <c r="AI657" s="2"/>
      <c r="AJ657" s="2"/>
      <c r="AK657" s="2"/>
      <c r="AL657" s="2"/>
      <c r="AM657" s="2"/>
      <c r="AN657" s="2"/>
      <c r="AO657" s="2"/>
      <c r="AP657" s="2"/>
    </row>
    <row r="658" ht="12.75" customHeight="1">
      <c r="A658" s="2"/>
      <c r="B658" s="139"/>
      <c r="C658" s="2"/>
      <c r="D658" s="2"/>
      <c r="E658" s="2"/>
      <c r="F658" s="134"/>
      <c r="G658" s="2"/>
      <c r="H658" s="2"/>
      <c r="I658" s="134"/>
      <c r="J658" s="2"/>
      <c r="K658" s="134"/>
      <c r="L658" s="2"/>
      <c r="M658" s="134"/>
      <c r="N658" s="2"/>
      <c r="O658" s="2"/>
      <c r="P658" s="134"/>
      <c r="Q658" s="2"/>
      <c r="R658" s="2"/>
      <c r="S658" s="134"/>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ht="12.75" customHeight="1">
      <c r="A659" s="2"/>
      <c r="B659" s="139"/>
      <c r="C659" s="2"/>
      <c r="D659" s="2"/>
      <c r="E659" s="2"/>
      <c r="F659" s="134"/>
      <c r="G659" s="2"/>
      <c r="H659" s="2"/>
      <c r="I659" s="134"/>
      <c r="J659" s="2"/>
      <c r="K659" s="134"/>
      <c r="L659" s="2"/>
      <c r="M659" s="134"/>
      <c r="N659" s="2"/>
      <c r="O659" s="2"/>
      <c r="P659" s="134"/>
      <c r="Q659" s="2"/>
      <c r="R659" s="2"/>
      <c r="S659" s="134"/>
      <c r="T659" s="2"/>
      <c r="U659" s="2"/>
      <c r="V659" s="2"/>
      <c r="W659" s="2"/>
      <c r="X659" s="2"/>
      <c r="Y659" s="2"/>
      <c r="Z659" s="2"/>
      <c r="AA659" s="2"/>
      <c r="AB659" s="2"/>
      <c r="AC659" s="2"/>
      <c r="AD659" s="2"/>
      <c r="AE659" s="2"/>
      <c r="AF659" s="2"/>
      <c r="AG659" s="2"/>
      <c r="AH659" s="2"/>
      <c r="AI659" s="2"/>
      <c r="AJ659" s="2"/>
      <c r="AK659" s="2"/>
      <c r="AL659" s="2"/>
      <c r="AM659" s="2"/>
      <c r="AN659" s="2"/>
      <c r="AO659" s="2"/>
      <c r="AP659" s="2"/>
    </row>
    <row r="660" ht="12.75" customHeight="1">
      <c r="A660" s="2"/>
      <c r="B660" s="139"/>
      <c r="C660" s="2"/>
      <c r="D660" s="2"/>
      <c r="E660" s="2"/>
      <c r="F660" s="134"/>
      <c r="G660" s="2"/>
      <c r="H660" s="2"/>
      <c r="I660" s="134"/>
      <c r="J660" s="2"/>
      <c r="K660" s="134"/>
      <c r="L660" s="2"/>
      <c r="M660" s="134"/>
      <c r="N660" s="2"/>
      <c r="O660" s="2"/>
      <c r="P660" s="134"/>
      <c r="Q660" s="2"/>
      <c r="R660" s="2"/>
      <c r="S660" s="134"/>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ht="12.75" customHeight="1">
      <c r="A661" s="2"/>
      <c r="B661" s="139"/>
      <c r="C661" s="2"/>
      <c r="D661" s="2"/>
      <c r="E661" s="2"/>
      <c r="F661" s="134"/>
      <c r="G661" s="2"/>
      <c r="H661" s="2"/>
      <c r="I661" s="134"/>
      <c r="J661" s="2"/>
      <c r="K661" s="134"/>
      <c r="L661" s="2"/>
      <c r="M661" s="134"/>
      <c r="N661" s="2"/>
      <c r="O661" s="2"/>
      <c r="P661" s="134"/>
      <c r="Q661" s="2"/>
      <c r="R661" s="2"/>
      <c r="S661" s="134"/>
      <c r="T661" s="2"/>
      <c r="U661" s="2"/>
      <c r="V661" s="2"/>
      <c r="W661" s="2"/>
      <c r="X661" s="2"/>
      <c r="Y661" s="2"/>
      <c r="Z661" s="2"/>
      <c r="AA661" s="2"/>
      <c r="AB661" s="2"/>
      <c r="AC661" s="2"/>
      <c r="AD661" s="2"/>
      <c r="AE661" s="2"/>
      <c r="AF661" s="2"/>
      <c r="AG661" s="2"/>
      <c r="AH661" s="2"/>
      <c r="AI661" s="2"/>
      <c r="AJ661" s="2"/>
      <c r="AK661" s="2"/>
      <c r="AL661" s="2"/>
      <c r="AM661" s="2"/>
      <c r="AN661" s="2"/>
      <c r="AO661" s="2"/>
      <c r="AP661" s="2"/>
    </row>
    <row r="662" ht="12.75" customHeight="1">
      <c r="A662" s="2"/>
      <c r="B662" s="139"/>
      <c r="C662" s="2"/>
      <c r="D662" s="2"/>
      <c r="E662" s="2"/>
      <c r="F662" s="134"/>
      <c r="G662" s="2"/>
      <c r="H662" s="2"/>
      <c r="I662" s="134"/>
      <c r="J662" s="2"/>
      <c r="K662" s="134"/>
      <c r="L662" s="2"/>
      <c r="M662" s="134"/>
      <c r="N662" s="2"/>
      <c r="O662" s="2"/>
      <c r="P662" s="134"/>
      <c r="Q662" s="2"/>
      <c r="R662" s="2"/>
      <c r="S662" s="134"/>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ht="12.75" customHeight="1">
      <c r="A663" s="2"/>
      <c r="B663" s="139"/>
      <c r="C663" s="2"/>
      <c r="D663" s="2"/>
      <c r="E663" s="2"/>
      <c r="F663" s="134"/>
      <c r="G663" s="2"/>
      <c r="H663" s="2"/>
      <c r="I663" s="134"/>
      <c r="J663" s="2"/>
      <c r="K663" s="134"/>
      <c r="L663" s="2"/>
      <c r="M663" s="134"/>
      <c r="N663" s="2"/>
      <c r="O663" s="2"/>
      <c r="P663" s="134"/>
      <c r="Q663" s="2"/>
      <c r="R663" s="2"/>
      <c r="S663" s="134"/>
      <c r="T663" s="2"/>
      <c r="U663" s="2"/>
      <c r="V663" s="2"/>
      <c r="W663" s="2"/>
      <c r="X663" s="2"/>
      <c r="Y663" s="2"/>
      <c r="Z663" s="2"/>
      <c r="AA663" s="2"/>
      <c r="AB663" s="2"/>
      <c r="AC663" s="2"/>
      <c r="AD663" s="2"/>
      <c r="AE663" s="2"/>
      <c r="AF663" s="2"/>
      <c r="AG663" s="2"/>
      <c r="AH663" s="2"/>
      <c r="AI663" s="2"/>
      <c r="AJ663" s="2"/>
      <c r="AK663" s="2"/>
      <c r="AL663" s="2"/>
      <c r="AM663" s="2"/>
      <c r="AN663" s="2"/>
      <c r="AO663" s="2"/>
      <c r="AP663" s="2"/>
    </row>
    <row r="664" ht="12.75" customHeight="1">
      <c r="A664" s="2"/>
      <c r="B664" s="139"/>
      <c r="C664" s="2"/>
      <c r="D664" s="2"/>
      <c r="E664" s="2"/>
      <c r="F664" s="134"/>
      <c r="G664" s="2"/>
      <c r="H664" s="2"/>
      <c r="I664" s="134"/>
      <c r="J664" s="2"/>
      <c r="K664" s="134"/>
      <c r="L664" s="2"/>
      <c r="M664" s="134"/>
      <c r="N664" s="2"/>
      <c r="O664" s="2"/>
      <c r="P664" s="134"/>
      <c r="Q664" s="2"/>
      <c r="R664" s="2"/>
      <c r="S664" s="134"/>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ht="12.75" customHeight="1">
      <c r="A665" s="2"/>
      <c r="B665" s="139"/>
      <c r="C665" s="2"/>
      <c r="D665" s="2"/>
      <c r="E665" s="2"/>
      <c r="F665" s="134"/>
      <c r="G665" s="2"/>
      <c r="H665" s="2"/>
      <c r="I665" s="134"/>
      <c r="J665" s="2"/>
      <c r="K665" s="134"/>
      <c r="L665" s="2"/>
      <c r="M665" s="134"/>
      <c r="N665" s="2"/>
      <c r="O665" s="2"/>
      <c r="P665" s="134"/>
      <c r="Q665" s="2"/>
      <c r="R665" s="2"/>
      <c r="S665" s="134"/>
      <c r="T665" s="2"/>
      <c r="U665" s="2"/>
      <c r="V665" s="2"/>
      <c r="W665" s="2"/>
      <c r="X665" s="2"/>
      <c r="Y665" s="2"/>
      <c r="Z665" s="2"/>
      <c r="AA665" s="2"/>
      <c r="AB665" s="2"/>
      <c r="AC665" s="2"/>
      <c r="AD665" s="2"/>
      <c r="AE665" s="2"/>
      <c r="AF665" s="2"/>
      <c r="AG665" s="2"/>
      <c r="AH665" s="2"/>
      <c r="AI665" s="2"/>
      <c r="AJ665" s="2"/>
      <c r="AK665" s="2"/>
      <c r="AL665" s="2"/>
      <c r="AM665" s="2"/>
      <c r="AN665" s="2"/>
      <c r="AO665" s="2"/>
      <c r="AP665" s="2"/>
    </row>
    <row r="666" ht="12.75" customHeight="1">
      <c r="A666" s="2"/>
      <c r="B666" s="139"/>
      <c r="C666" s="2"/>
      <c r="D666" s="2"/>
      <c r="E666" s="2"/>
      <c r="F666" s="134"/>
      <c r="G666" s="2"/>
      <c r="H666" s="2"/>
      <c r="I666" s="134"/>
      <c r="J666" s="2"/>
      <c r="K666" s="134"/>
      <c r="L666" s="2"/>
      <c r="M666" s="134"/>
      <c r="N666" s="2"/>
      <c r="O666" s="2"/>
      <c r="P666" s="134"/>
      <c r="Q666" s="2"/>
      <c r="R666" s="2"/>
      <c r="S666" s="134"/>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ht="12.75" customHeight="1">
      <c r="A667" s="2"/>
      <c r="B667" s="139"/>
      <c r="C667" s="2"/>
      <c r="D667" s="2"/>
      <c r="E667" s="2"/>
      <c r="F667" s="134"/>
      <c r="G667" s="2"/>
      <c r="H667" s="2"/>
      <c r="I667" s="134"/>
      <c r="J667" s="2"/>
      <c r="K667" s="134"/>
      <c r="L667" s="2"/>
      <c r="M667" s="134"/>
      <c r="N667" s="2"/>
      <c r="O667" s="2"/>
      <c r="P667" s="134"/>
      <c r="Q667" s="2"/>
      <c r="R667" s="2"/>
      <c r="S667" s="134"/>
      <c r="T667" s="2"/>
      <c r="U667" s="2"/>
      <c r="V667" s="2"/>
      <c r="W667" s="2"/>
      <c r="X667" s="2"/>
      <c r="Y667" s="2"/>
      <c r="Z667" s="2"/>
      <c r="AA667" s="2"/>
      <c r="AB667" s="2"/>
      <c r="AC667" s="2"/>
      <c r="AD667" s="2"/>
      <c r="AE667" s="2"/>
      <c r="AF667" s="2"/>
      <c r="AG667" s="2"/>
      <c r="AH667" s="2"/>
      <c r="AI667" s="2"/>
      <c r="AJ667" s="2"/>
      <c r="AK667" s="2"/>
      <c r="AL667" s="2"/>
      <c r="AM667" s="2"/>
      <c r="AN667" s="2"/>
      <c r="AO667" s="2"/>
      <c r="AP667" s="2"/>
    </row>
    <row r="668" ht="12.75" customHeight="1">
      <c r="A668" s="2"/>
      <c r="B668" s="139"/>
      <c r="C668" s="2"/>
      <c r="D668" s="2"/>
      <c r="E668" s="2"/>
      <c r="F668" s="134"/>
      <c r="G668" s="2"/>
      <c r="H668" s="2"/>
      <c r="I668" s="134"/>
      <c r="J668" s="2"/>
      <c r="K668" s="134"/>
      <c r="L668" s="2"/>
      <c r="M668" s="134"/>
      <c r="N668" s="2"/>
      <c r="O668" s="2"/>
      <c r="P668" s="134"/>
      <c r="Q668" s="2"/>
      <c r="R668" s="2"/>
      <c r="S668" s="134"/>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ht="12.75" customHeight="1">
      <c r="A669" s="2"/>
      <c r="B669" s="139"/>
      <c r="C669" s="2"/>
      <c r="D669" s="2"/>
      <c r="E669" s="2"/>
      <c r="F669" s="134"/>
      <c r="G669" s="2"/>
      <c r="H669" s="2"/>
      <c r="I669" s="134"/>
      <c r="J669" s="2"/>
      <c r="K669" s="134"/>
      <c r="L669" s="2"/>
      <c r="M669" s="134"/>
      <c r="N669" s="2"/>
      <c r="O669" s="2"/>
      <c r="P669" s="134"/>
      <c r="Q669" s="2"/>
      <c r="R669" s="2"/>
      <c r="S669" s="134"/>
      <c r="T669" s="2"/>
      <c r="U669" s="2"/>
      <c r="V669" s="2"/>
      <c r="W669" s="2"/>
      <c r="X669" s="2"/>
      <c r="Y669" s="2"/>
      <c r="Z669" s="2"/>
      <c r="AA669" s="2"/>
      <c r="AB669" s="2"/>
      <c r="AC669" s="2"/>
      <c r="AD669" s="2"/>
      <c r="AE669" s="2"/>
      <c r="AF669" s="2"/>
      <c r="AG669" s="2"/>
      <c r="AH669" s="2"/>
      <c r="AI669" s="2"/>
      <c r="AJ669" s="2"/>
      <c r="AK669" s="2"/>
      <c r="AL669" s="2"/>
      <c r="AM669" s="2"/>
      <c r="AN669" s="2"/>
      <c r="AO669" s="2"/>
      <c r="AP669" s="2"/>
    </row>
    <row r="670" ht="12.75" customHeight="1">
      <c r="A670" s="2"/>
      <c r="B670" s="139"/>
      <c r="C670" s="2"/>
      <c r="D670" s="2"/>
      <c r="E670" s="2"/>
      <c r="F670" s="134"/>
      <c r="G670" s="2"/>
      <c r="H670" s="2"/>
      <c r="I670" s="134"/>
      <c r="J670" s="2"/>
      <c r="K670" s="134"/>
      <c r="L670" s="2"/>
      <c r="M670" s="134"/>
      <c r="N670" s="2"/>
      <c r="O670" s="2"/>
      <c r="P670" s="134"/>
      <c r="Q670" s="2"/>
      <c r="R670" s="2"/>
      <c r="S670" s="134"/>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ht="12.75" customHeight="1">
      <c r="A671" s="2"/>
      <c r="B671" s="139"/>
      <c r="C671" s="2"/>
      <c r="D671" s="2"/>
      <c r="E671" s="2"/>
      <c r="F671" s="134"/>
      <c r="G671" s="2"/>
      <c r="H671" s="2"/>
      <c r="I671" s="134"/>
      <c r="J671" s="2"/>
      <c r="K671" s="134"/>
      <c r="L671" s="2"/>
      <c r="M671" s="134"/>
      <c r="N671" s="2"/>
      <c r="O671" s="2"/>
      <c r="P671" s="134"/>
      <c r="Q671" s="2"/>
      <c r="R671" s="2"/>
      <c r="S671" s="134"/>
      <c r="T671" s="2"/>
      <c r="U671" s="2"/>
      <c r="V671" s="2"/>
      <c r="W671" s="2"/>
      <c r="X671" s="2"/>
      <c r="Y671" s="2"/>
      <c r="Z671" s="2"/>
      <c r="AA671" s="2"/>
      <c r="AB671" s="2"/>
      <c r="AC671" s="2"/>
      <c r="AD671" s="2"/>
      <c r="AE671" s="2"/>
      <c r="AF671" s="2"/>
      <c r="AG671" s="2"/>
      <c r="AH671" s="2"/>
      <c r="AI671" s="2"/>
      <c r="AJ671" s="2"/>
      <c r="AK671" s="2"/>
      <c r="AL671" s="2"/>
      <c r="AM671" s="2"/>
      <c r="AN671" s="2"/>
      <c r="AO671" s="2"/>
      <c r="AP671" s="2"/>
    </row>
    <row r="672" ht="12.75" customHeight="1">
      <c r="A672" s="2"/>
      <c r="B672" s="139"/>
      <c r="C672" s="2"/>
      <c r="D672" s="2"/>
      <c r="E672" s="2"/>
      <c r="F672" s="134"/>
      <c r="G672" s="2"/>
      <c r="H672" s="2"/>
      <c r="I672" s="134"/>
      <c r="J672" s="2"/>
      <c r="K672" s="134"/>
      <c r="L672" s="2"/>
      <c r="M672" s="134"/>
      <c r="N672" s="2"/>
      <c r="O672" s="2"/>
      <c r="P672" s="134"/>
      <c r="Q672" s="2"/>
      <c r="R672" s="2"/>
      <c r="S672" s="134"/>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ht="12.75" customHeight="1">
      <c r="A673" s="2"/>
      <c r="B673" s="139"/>
      <c r="C673" s="2"/>
      <c r="D673" s="2"/>
      <c r="E673" s="2"/>
      <c r="F673" s="134"/>
      <c r="G673" s="2"/>
      <c r="H673" s="2"/>
      <c r="I673" s="134"/>
      <c r="J673" s="2"/>
      <c r="K673" s="134"/>
      <c r="L673" s="2"/>
      <c r="M673" s="134"/>
      <c r="N673" s="2"/>
      <c r="O673" s="2"/>
      <c r="P673" s="134"/>
      <c r="Q673" s="2"/>
      <c r="R673" s="2"/>
      <c r="S673" s="134"/>
      <c r="T673" s="2"/>
      <c r="U673" s="2"/>
      <c r="V673" s="2"/>
      <c r="W673" s="2"/>
      <c r="X673" s="2"/>
      <c r="Y673" s="2"/>
      <c r="Z673" s="2"/>
      <c r="AA673" s="2"/>
      <c r="AB673" s="2"/>
      <c r="AC673" s="2"/>
      <c r="AD673" s="2"/>
      <c r="AE673" s="2"/>
      <c r="AF673" s="2"/>
      <c r="AG673" s="2"/>
      <c r="AH673" s="2"/>
      <c r="AI673" s="2"/>
      <c r="AJ673" s="2"/>
      <c r="AK673" s="2"/>
      <c r="AL673" s="2"/>
      <c r="AM673" s="2"/>
      <c r="AN673" s="2"/>
      <c r="AO673" s="2"/>
      <c r="AP673" s="2"/>
    </row>
    <row r="674" ht="12.75" customHeight="1">
      <c r="A674" s="2"/>
      <c r="B674" s="139"/>
      <c r="C674" s="2"/>
      <c r="D674" s="2"/>
      <c r="E674" s="2"/>
      <c r="F674" s="134"/>
      <c r="G674" s="2"/>
      <c r="H674" s="2"/>
      <c r="I674" s="134"/>
      <c r="J674" s="2"/>
      <c r="K674" s="134"/>
      <c r="L674" s="2"/>
      <c r="M674" s="134"/>
      <c r="N674" s="2"/>
      <c r="O674" s="2"/>
      <c r="P674" s="134"/>
      <c r="Q674" s="2"/>
      <c r="R674" s="2"/>
      <c r="S674" s="134"/>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ht="12.75" customHeight="1">
      <c r="A675" s="2"/>
      <c r="B675" s="139"/>
      <c r="C675" s="2"/>
      <c r="D675" s="2"/>
      <c r="E675" s="2"/>
      <c r="F675" s="134"/>
      <c r="G675" s="2"/>
      <c r="H675" s="2"/>
      <c r="I675" s="134"/>
      <c r="J675" s="2"/>
      <c r="K675" s="134"/>
      <c r="L675" s="2"/>
      <c r="M675" s="134"/>
      <c r="N675" s="2"/>
      <c r="O675" s="2"/>
      <c r="P675" s="134"/>
      <c r="Q675" s="2"/>
      <c r="R675" s="2"/>
      <c r="S675" s="134"/>
      <c r="T675" s="2"/>
      <c r="U675" s="2"/>
      <c r="V675" s="2"/>
      <c r="W675" s="2"/>
      <c r="X675" s="2"/>
      <c r="Y675" s="2"/>
      <c r="Z675" s="2"/>
      <c r="AA675" s="2"/>
      <c r="AB675" s="2"/>
      <c r="AC675" s="2"/>
      <c r="AD675" s="2"/>
      <c r="AE675" s="2"/>
      <c r="AF675" s="2"/>
      <c r="AG675" s="2"/>
      <c r="AH675" s="2"/>
      <c r="AI675" s="2"/>
      <c r="AJ675" s="2"/>
      <c r="AK675" s="2"/>
      <c r="AL675" s="2"/>
      <c r="AM675" s="2"/>
      <c r="AN675" s="2"/>
      <c r="AO675" s="2"/>
      <c r="AP675" s="2"/>
    </row>
    <row r="676" ht="12.75" customHeight="1">
      <c r="A676" s="2"/>
      <c r="B676" s="139"/>
      <c r="C676" s="2"/>
      <c r="D676" s="2"/>
      <c r="E676" s="2"/>
      <c r="F676" s="134"/>
      <c r="G676" s="2"/>
      <c r="H676" s="2"/>
      <c r="I676" s="134"/>
      <c r="J676" s="2"/>
      <c r="K676" s="134"/>
      <c r="L676" s="2"/>
      <c r="M676" s="134"/>
      <c r="N676" s="2"/>
      <c r="O676" s="2"/>
      <c r="P676" s="134"/>
      <c r="Q676" s="2"/>
      <c r="R676" s="2"/>
      <c r="S676" s="134"/>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ht="12.75" customHeight="1">
      <c r="A677" s="2"/>
      <c r="B677" s="139"/>
      <c r="C677" s="2"/>
      <c r="D677" s="2"/>
      <c r="E677" s="2"/>
      <c r="F677" s="134"/>
      <c r="G677" s="2"/>
      <c r="H677" s="2"/>
      <c r="I677" s="134"/>
      <c r="J677" s="2"/>
      <c r="K677" s="134"/>
      <c r="L677" s="2"/>
      <c r="M677" s="134"/>
      <c r="N677" s="2"/>
      <c r="O677" s="2"/>
      <c r="P677" s="134"/>
      <c r="Q677" s="2"/>
      <c r="R677" s="2"/>
      <c r="S677" s="134"/>
      <c r="T677" s="2"/>
      <c r="U677" s="2"/>
      <c r="V677" s="2"/>
      <c r="W677" s="2"/>
      <c r="X677" s="2"/>
      <c r="Y677" s="2"/>
      <c r="Z677" s="2"/>
      <c r="AA677" s="2"/>
      <c r="AB677" s="2"/>
      <c r="AC677" s="2"/>
      <c r="AD677" s="2"/>
      <c r="AE677" s="2"/>
      <c r="AF677" s="2"/>
      <c r="AG677" s="2"/>
      <c r="AH677" s="2"/>
      <c r="AI677" s="2"/>
      <c r="AJ677" s="2"/>
      <c r="AK677" s="2"/>
      <c r="AL677" s="2"/>
      <c r="AM677" s="2"/>
      <c r="AN677" s="2"/>
      <c r="AO677" s="2"/>
      <c r="AP677" s="2"/>
    </row>
    <row r="678" ht="12.75" customHeight="1">
      <c r="A678" s="2"/>
      <c r="B678" s="139"/>
      <c r="C678" s="2"/>
      <c r="D678" s="2"/>
      <c r="E678" s="2"/>
      <c r="F678" s="134"/>
      <c r="G678" s="2"/>
      <c r="H678" s="2"/>
      <c r="I678" s="134"/>
      <c r="J678" s="2"/>
      <c r="K678" s="134"/>
      <c r="L678" s="2"/>
      <c r="M678" s="134"/>
      <c r="N678" s="2"/>
      <c r="O678" s="2"/>
      <c r="P678" s="134"/>
      <c r="Q678" s="2"/>
      <c r="R678" s="2"/>
      <c r="S678" s="134"/>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ht="12.75" customHeight="1">
      <c r="A679" s="2"/>
      <c r="B679" s="139"/>
      <c r="C679" s="2"/>
      <c r="D679" s="2"/>
      <c r="E679" s="2"/>
      <c r="F679" s="134"/>
      <c r="G679" s="2"/>
      <c r="H679" s="2"/>
      <c r="I679" s="134"/>
      <c r="J679" s="2"/>
      <c r="K679" s="134"/>
      <c r="L679" s="2"/>
      <c r="M679" s="134"/>
      <c r="N679" s="2"/>
      <c r="O679" s="2"/>
      <c r="P679" s="134"/>
      <c r="Q679" s="2"/>
      <c r="R679" s="2"/>
      <c r="S679" s="134"/>
      <c r="T679" s="2"/>
      <c r="U679" s="2"/>
      <c r="V679" s="2"/>
      <c r="W679" s="2"/>
      <c r="X679" s="2"/>
      <c r="Y679" s="2"/>
      <c r="Z679" s="2"/>
      <c r="AA679" s="2"/>
      <c r="AB679" s="2"/>
      <c r="AC679" s="2"/>
      <c r="AD679" s="2"/>
      <c r="AE679" s="2"/>
      <c r="AF679" s="2"/>
      <c r="AG679" s="2"/>
      <c r="AH679" s="2"/>
      <c r="AI679" s="2"/>
      <c r="AJ679" s="2"/>
      <c r="AK679" s="2"/>
      <c r="AL679" s="2"/>
      <c r="AM679" s="2"/>
      <c r="AN679" s="2"/>
      <c r="AO679" s="2"/>
      <c r="AP679" s="2"/>
    </row>
    <row r="680" ht="12.75" customHeight="1">
      <c r="A680" s="2"/>
      <c r="B680" s="139"/>
      <c r="C680" s="2"/>
      <c r="D680" s="2"/>
      <c r="E680" s="2"/>
      <c r="F680" s="134"/>
      <c r="G680" s="2"/>
      <c r="H680" s="2"/>
      <c r="I680" s="134"/>
      <c r="J680" s="2"/>
      <c r="K680" s="134"/>
      <c r="L680" s="2"/>
      <c r="M680" s="134"/>
      <c r="N680" s="2"/>
      <c r="O680" s="2"/>
      <c r="P680" s="134"/>
      <c r="Q680" s="2"/>
      <c r="R680" s="2"/>
      <c r="S680" s="134"/>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ht="12.75" customHeight="1">
      <c r="A681" s="2"/>
      <c r="B681" s="139"/>
      <c r="C681" s="2"/>
      <c r="D681" s="2"/>
      <c r="E681" s="2"/>
      <c r="F681" s="134"/>
      <c r="G681" s="2"/>
      <c r="H681" s="2"/>
      <c r="I681" s="134"/>
      <c r="J681" s="2"/>
      <c r="K681" s="134"/>
      <c r="L681" s="2"/>
      <c r="M681" s="134"/>
      <c r="N681" s="2"/>
      <c r="O681" s="2"/>
      <c r="P681" s="134"/>
      <c r="Q681" s="2"/>
      <c r="R681" s="2"/>
      <c r="S681" s="134"/>
      <c r="T681" s="2"/>
      <c r="U681" s="2"/>
      <c r="V681" s="2"/>
      <c r="W681" s="2"/>
      <c r="X681" s="2"/>
      <c r="Y681" s="2"/>
      <c r="Z681" s="2"/>
      <c r="AA681" s="2"/>
      <c r="AB681" s="2"/>
      <c r="AC681" s="2"/>
      <c r="AD681" s="2"/>
      <c r="AE681" s="2"/>
      <c r="AF681" s="2"/>
      <c r="AG681" s="2"/>
      <c r="AH681" s="2"/>
      <c r="AI681" s="2"/>
      <c r="AJ681" s="2"/>
      <c r="AK681" s="2"/>
      <c r="AL681" s="2"/>
      <c r="AM681" s="2"/>
      <c r="AN681" s="2"/>
      <c r="AO681" s="2"/>
      <c r="AP681" s="2"/>
    </row>
    <row r="682" ht="12.75" customHeight="1">
      <c r="A682" s="2"/>
      <c r="B682" s="139"/>
      <c r="C682" s="2"/>
      <c r="D682" s="2"/>
      <c r="E682" s="2"/>
      <c r="F682" s="134"/>
      <c r="G682" s="2"/>
      <c r="H682" s="2"/>
      <c r="I682" s="134"/>
      <c r="J682" s="2"/>
      <c r="K682" s="134"/>
      <c r="L682" s="2"/>
      <c r="M682" s="134"/>
      <c r="N682" s="2"/>
      <c r="O682" s="2"/>
      <c r="P682" s="134"/>
      <c r="Q682" s="2"/>
      <c r="R682" s="2"/>
      <c r="S682" s="134"/>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ht="12.75" customHeight="1">
      <c r="A683" s="2"/>
      <c r="B683" s="139"/>
      <c r="C683" s="2"/>
      <c r="D683" s="2"/>
      <c r="E683" s="2"/>
      <c r="F683" s="134"/>
      <c r="G683" s="2"/>
      <c r="H683" s="2"/>
      <c r="I683" s="134"/>
      <c r="J683" s="2"/>
      <c r="K683" s="134"/>
      <c r="L683" s="2"/>
      <c r="M683" s="134"/>
      <c r="N683" s="2"/>
      <c r="O683" s="2"/>
      <c r="P683" s="134"/>
      <c r="Q683" s="2"/>
      <c r="R683" s="2"/>
      <c r="S683" s="134"/>
      <c r="T683" s="2"/>
      <c r="U683" s="2"/>
      <c r="V683" s="2"/>
      <c r="W683" s="2"/>
      <c r="X683" s="2"/>
      <c r="Y683" s="2"/>
      <c r="Z683" s="2"/>
      <c r="AA683" s="2"/>
      <c r="AB683" s="2"/>
      <c r="AC683" s="2"/>
      <c r="AD683" s="2"/>
      <c r="AE683" s="2"/>
      <c r="AF683" s="2"/>
      <c r="AG683" s="2"/>
      <c r="AH683" s="2"/>
      <c r="AI683" s="2"/>
      <c r="AJ683" s="2"/>
      <c r="AK683" s="2"/>
      <c r="AL683" s="2"/>
      <c r="AM683" s="2"/>
      <c r="AN683" s="2"/>
      <c r="AO683" s="2"/>
      <c r="AP683" s="2"/>
    </row>
    <row r="684" ht="12.75" customHeight="1">
      <c r="A684" s="2"/>
      <c r="B684" s="139"/>
      <c r="C684" s="2"/>
      <c r="D684" s="2"/>
      <c r="E684" s="2"/>
      <c r="F684" s="134"/>
      <c r="G684" s="2"/>
      <c r="H684" s="2"/>
      <c r="I684" s="134"/>
      <c r="J684" s="2"/>
      <c r="K684" s="134"/>
      <c r="L684" s="2"/>
      <c r="M684" s="134"/>
      <c r="N684" s="2"/>
      <c r="O684" s="2"/>
      <c r="P684" s="134"/>
      <c r="Q684" s="2"/>
      <c r="R684" s="2"/>
      <c r="S684" s="134"/>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ht="12.75" customHeight="1">
      <c r="A685" s="2"/>
      <c r="B685" s="139"/>
      <c r="C685" s="2"/>
      <c r="D685" s="2"/>
      <c r="E685" s="2"/>
      <c r="F685" s="134"/>
      <c r="G685" s="2"/>
      <c r="H685" s="2"/>
      <c r="I685" s="134"/>
      <c r="J685" s="2"/>
      <c r="K685" s="134"/>
      <c r="L685" s="2"/>
      <c r="M685" s="134"/>
      <c r="N685" s="2"/>
      <c r="O685" s="2"/>
      <c r="P685" s="134"/>
      <c r="Q685" s="2"/>
      <c r="R685" s="2"/>
      <c r="S685" s="134"/>
      <c r="T685" s="2"/>
      <c r="U685" s="2"/>
      <c r="V685" s="2"/>
      <c r="W685" s="2"/>
      <c r="X685" s="2"/>
      <c r="Y685" s="2"/>
      <c r="Z685" s="2"/>
      <c r="AA685" s="2"/>
      <c r="AB685" s="2"/>
      <c r="AC685" s="2"/>
      <c r="AD685" s="2"/>
      <c r="AE685" s="2"/>
      <c r="AF685" s="2"/>
      <c r="AG685" s="2"/>
      <c r="AH685" s="2"/>
      <c r="AI685" s="2"/>
      <c r="AJ685" s="2"/>
      <c r="AK685" s="2"/>
      <c r="AL685" s="2"/>
      <c r="AM685" s="2"/>
      <c r="AN685" s="2"/>
      <c r="AO685" s="2"/>
      <c r="AP685" s="2"/>
    </row>
    <row r="686" ht="12.75" customHeight="1">
      <c r="A686" s="2"/>
      <c r="B686" s="139"/>
      <c r="C686" s="2"/>
      <c r="D686" s="2"/>
      <c r="E686" s="2"/>
      <c r="F686" s="134"/>
      <c r="G686" s="2"/>
      <c r="H686" s="2"/>
      <c r="I686" s="134"/>
      <c r="J686" s="2"/>
      <c r="K686" s="134"/>
      <c r="L686" s="2"/>
      <c r="M686" s="134"/>
      <c r="N686" s="2"/>
      <c r="O686" s="2"/>
      <c r="P686" s="134"/>
      <c r="Q686" s="2"/>
      <c r="R686" s="2"/>
      <c r="S686" s="134"/>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ht="12.75" customHeight="1">
      <c r="A687" s="2"/>
      <c r="B687" s="139"/>
      <c r="C687" s="2"/>
      <c r="D687" s="2"/>
      <c r="E687" s="2"/>
      <c r="F687" s="134"/>
      <c r="G687" s="2"/>
      <c r="H687" s="2"/>
      <c r="I687" s="134"/>
      <c r="J687" s="2"/>
      <c r="K687" s="134"/>
      <c r="L687" s="2"/>
      <c r="M687" s="134"/>
      <c r="N687" s="2"/>
      <c r="O687" s="2"/>
      <c r="P687" s="134"/>
      <c r="Q687" s="2"/>
      <c r="R687" s="2"/>
      <c r="S687" s="134"/>
      <c r="T687" s="2"/>
      <c r="U687" s="2"/>
      <c r="V687" s="2"/>
      <c r="W687" s="2"/>
      <c r="X687" s="2"/>
      <c r="Y687" s="2"/>
      <c r="Z687" s="2"/>
      <c r="AA687" s="2"/>
      <c r="AB687" s="2"/>
      <c r="AC687" s="2"/>
      <c r="AD687" s="2"/>
      <c r="AE687" s="2"/>
      <c r="AF687" s="2"/>
      <c r="AG687" s="2"/>
      <c r="AH687" s="2"/>
      <c r="AI687" s="2"/>
      <c r="AJ687" s="2"/>
      <c r="AK687" s="2"/>
      <c r="AL687" s="2"/>
      <c r="AM687" s="2"/>
      <c r="AN687" s="2"/>
      <c r="AO687" s="2"/>
      <c r="AP687" s="2"/>
    </row>
    <row r="688" ht="12.75" customHeight="1">
      <c r="A688" s="2"/>
      <c r="B688" s="139"/>
      <c r="C688" s="2"/>
      <c r="D688" s="2"/>
      <c r="E688" s="2"/>
      <c r="F688" s="134"/>
      <c r="G688" s="2"/>
      <c r="H688" s="2"/>
      <c r="I688" s="134"/>
      <c r="J688" s="2"/>
      <c r="K688" s="134"/>
      <c r="L688" s="2"/>
      <c r="M688" s="134"/>
      <c r="N688" s="2"/>
      <c r="O688" s="2"/>
      <c r="P688" s="134"/>
      <c r="Q688" s="2"/>
      <c r="R688" s="2"/>
      <c r="S688" s="134"/>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ht="12.75" customHeight="1">
      <c r="A689" s="2"/>
      <c r="B689" s="139"/>
      <c r="C689" s="2"/>
      <c r="D689" s="2"/>
      <c r="E689" s="2"/>
      <c r="F689" s="134"/>
      <c r="G689" s="2"/>
      <c r="H689" s="2"/>
      <c r="I689" s="134"/>
      <c r="J689" s="2"/>
      <c r="K689" s="134"/>
      <c r="L689" s="2"/>
      <c r="M689" s="134"/>
      <c r="N689" s="2"/>
      <c r="O689" s="2"/>
      <c r="P689" s="134"/>
      <c r="Q689" s="2"/>
      <c r="R689" s="2"/>
      <c r="S689" s="134"/>
      <c r="T689" s="2"/>
      <c r="U689" s="2"/>
      <c r="V689" s="2"/>
      <c r="W689" s="2"/>
      <c r="X689" s="2"/>
      <c r="Y689" s="2"/>
      <c r="Z689" s="2"/>
      <c r="AA689" s="2"/>
      <c r="AB689" s="2"/>
      <c r="AC689" s="2"/>
      <c r="AD689" s="2"/>
      <c r="AE689" s="2"/>
      <c r="AF689" s="2"/>
      <c r="AG689" s="2"/>
      <c r="AH689" s="2"/>
      <c r="AI689" s="2"/>
      <c r="AJ689" s="2"/>
      <c r="AK689" s="2"/>
      <c r="AL689" s="2"/>
      <c r="AM689" s="2"/>
      <c r="AN689" s="2"/>
      <c r="AO689" s="2"/>
      <c r="AP689" s="2"/>
    </row>
    <row r="690" ht="12.75" customHeight="1">
      <c r="A690" s="2"/>
      <c r="B690" s="139"/>
      <c r="C690" s="2"/>
      <c r="D690" s="2"/>
      <c r="E690" s="2"/>
      <c r="F690" s="134"/>
      <c r="G690" s="2"/>
      <c r="H690" s="2"/>
      <c r="I690" s="134"/>
      <c r="J690" s="2"/>
      <c r="K690" s="134"/>
      <c r="L690" s="2"/>
      <c r="M690" s="134"/>
      <c r="N690" s="2"/>
      <c r="O690" s="2"/>
      <c r="P690" s="134"/>
      <c r="Q690" s="2"/>
      <c r="R690" s="2"/>
      <c r="S690" s="134"/>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ht="12.75" customHeight="1">
      <c r="A691" s="2"/>
      <c r="B691" s="139"/>
      <c r="C691" s="2"/>
      <c r="D691" s="2"/>
      <c r="E691" s="2"/>
      <c r="F691" s="134"/>
      <c r="G691" s="2"/>
      <c r="H691" s="2"/>
      <c r="I691" s="134"/>
      <c r="J691" s="2"/>
      <c r="K691" s="134"/>
      <c r="L691" s="2"/>
      <c r="M691" s="134"/>
      <c r="N691" s="2"/>
      <c r="O691" s="2"/>
      <c r="P691" s="134"/>
      <c r="Q691" s="2"/>
      <c r="R691" s="2"/>
      <c r="S691" s="134"/>
      <c r="T691" s="2"/>
      <c r="U691" s="2"/>
      <c r="V691" s="2"/>
      <c r="W691" s="2"/>
      <c r="X691" s="2"/>
      <c r="Y691" s="2"/>
      <c r="Z691" s="2"/>
      <c r="AA691" s="2"/>
      <c r="AB691" s="2"/>
      <c r="AC691" s="2"/>
      <c r="AD691" s="2"/>
      <c r="AE691" s="2"/>
      <c r="AF691" s="2"/>
      <c r="AG691" s="2"/>
      <c r="AH691" s="2"/>
      <c r="AI691" s="2"/>
      <c r="AJ691" s="2"/>
      <c r="AK691" s="2"/>
      <c r="AL691" s="2"/>
      <c r="AM691" s="2"/>
      <c r="AN691" s="2"/>
      <c r="AO691" s="2"/>
      <c r="AP691" s="2"/>
    </row>
    <row r="692" ht="12.75" customHeight="1">
      <c r="A692" s="2"/>
      <c r="B692" s="139"/>
      <c r="C692" s="2"/>
      <c r="D692" s="2"/>
      <c r="E692" s="2"/>
      <c r="F692" s="134"/>
      <c r="G692" s="2"/>
      <c r="H692" s="2"/>
      <c r="I692" s="134"/>
      <c r="J692" s="2"/>
      <c r="K692" s="134"/>
      <c r="L692" s="2"/>
      <c r="M692" s="134"/>
      <c r="N692" s="2"/>
      <c r="O692" s="2"/>
      <c r="P692" s="134"/>
      <c r="Q692" s="2"/>
      <c r="R692" s="2"/>
      <c r="S692" s="134"/>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ht="12.75" customHeight="1">
      <c r="A693" s="2"/>
      <c r="B693" s="139"/>
      <c r="C693" s="2"/>
      <c r="D693" s="2"/>
      <c r="E693" s="2"/>
      <c r="F693" s="134"/>
      <c r="G693" s="2"/>
      <c r="H693" s="2"/>
      <c r="I693" s="134"/>
      <c r="J693" s="2"/>
      <c r="K693" s="134"/>
      <c r="L693" s="2"/>
      <c r="M693" s="134"/>
      <c r="N693" s="2"/>
      <c r="O693" s="2"/>
      <c r="P693" s="134"/>
      <c r="Q693" s="2"/>
      <c r="R693" s="2"/>
      <c r="S693" s="134"/>
      <c r="T693" s="2"/>
      <c r="U693" s="2"/>
      <c r="V693" s="2"/>
      <c r="W693" s="2"/>
      <c r="X693" s="2"/>
      <c r="Y693" s="2"/>
      <c r="Z693" s="2"/>
      <c r="AA693" s="2"/>
      <c r="AB693" s="2"/>
      <c r="AC693" s="2"/>
      <c r="AD693" s="2"/>
      <c r="AE693" s="2"/>
      <c r="AF693" s="2"/>
      <c r="AG693" s="2"/>
      <c r="AH693" s="2"/>
      <c r="AI693" s="2"/>
      <c r="AJ693" s="2"/>
      <c r="AK693" s="2"/>
      <c r="AL693" s="2"/>
      <c r="AM693" s="2"/>
      <c r="AN693" s="2"/>
      <c r="AO693" s="2"/>
      <c r="AP693" s="2"/>
    </row>
    <row r="694" ht="12.75" customHeight="1">
      <c r="A694" s="2"/>
      <c r="B694" s="139"/>
      <c r="C694" s="2"/>
      <c r="D694" s="2"/>
      <c r="E694" s="2"/>
      <c r="F694" s="134"/>
      <c r="G694" s="2"/>
      <c r="H694" s="2"/>
      <c r="I694" s="134"/>
      <c r="J694" s="2"/>
      <c r="K694" s="134"/>
      <c r="L694" s="2"/>
      <c r="M694" s="134"/>
      <c r="N694" s="2"/>
      <c r="O694" s="2"/>
      <c r="P694" s="134"/>
      <c r="Q694" s="2"/>
      <c r="R694" s="2"/>
      <c r="S694" s="134"/>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ht="12.75" customHeight="1">
      <c r="A695" s="2"/>
      <c r="B695" s="139"/>
      <c r="C695" s="2"/>
      <c r="D695" s="2"/>
      <c r="E695" s="2"/>
      <c r="F695" s="134"/>
      <c r="G695" s="2"/>
      <c r="H695" s="2"/>
      <c r="I695" s="134"/>
      <c r="J695" s="2"/>
      <c r="K695" s="134"/>
      <c r="L695" s="2"/>
      <c r="M695" s="134"/>
      <c r="N695" s="2"/>
      <c r="O695" s="2"/>
      <c r="P695" s="134"/>
      <c r="Q695" s="2"/>
      <c r="R695" s="2"/>
      <c r="S695" s="134"/>
      <c r="T695" s="2"/>
      <c r="U695" s="2"/>
      <c r="V695" s="2"/>
      <c r="W695" s="2"/>
      <c r="X695" s="2"/>
      <c r="Y695" s="2"/>
      <c r="Z695" s="2"/>
      <c r="AA695" s="2"/>
      <c r="AB695" s="2"/>
      <c r="AC695" s="2"/>
      <c r="AD695" s="2"/>
      <c r="AE695" s="2"/>
      <c r="AF695" s="2"/>
      <c r="AG695" s="2"/>
      <c r="AH695" s="2"/>
      <c r="AI695" s="2"/>
      <c r="AJ695" s="2"/>
      <c r="AK695" s="2"/>
      <c r="AL695" s="2"/>
      <c r="AM695" s="2"/>
      <c r="AN695" s="2"/>
      <c r="AO695" s="2"/>
      <c r="AP695" s="2"/>
    </row>
    <row r="696" ht="12.75" customHeight="1">
      <c r="A696" s="2"/>
      <c r="B696" s="139"/>
      <c r="C696" s="2"/>
      <c r="D696" s="2"/>
      <c r="E696" s="2"/>
      <c r="F696" s="134"/>
      <c r="G696" s="2"/>
      <c r="H696" s="2"/>
      <c r="I696" s="134"/>
      <c r="J696" s="2"/>
      <c r="K696" s="134"/>
      <c r="L696" s="2"/>
      <c r="M696" s="134"/>
      <c r="N696" s="2"/>
      <c r="O696" s="2"/>
      <c r="P696" s="134"/>
      <c r="Q696" s="2"/>
      <c r="R696" s="2"/>
      <c r="S696" s="134"/>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ht="12.75" customHeight="1">
      <c r="A697" s="2"/>
      <c r="B697" s="139"/>
      <c r="C697" s="2"/>
      <c r="D697" s="2"/>
      <c r="E697" s="2"/>
      <c r="F697" s="134"/>
      <c r="G697" s="2"/>
      <c r="H697" s="2"/>
      <c r="I697" s="134"/>
      <c r="J697" s="2"/>
      <c r="K697" s="134"/>
      <c r="L697" s="2"/>
      <c r="M697" s="134"/>
      <c r="N697" s="2"/>
      <c r="O697" s="2"/>
      <c r="P697" s="134"/>
      <c r="Q697" s="2"/>
      <c r="R697" s="2"/>
      <c r="S697" s="134"/>
      <c r="T697" s="2"/>
      <c r="U697" s="2"/>
      <c r="V697" s="2"/>
      <c r="W697" s="2"/>
      <c r="X697" s="2"/>
      <c r="Y697" s="2"/>
      <c r="Z697" s="2"/>
      <c r="AA697" s="2"/>
      <c r="AB697" s="2"/>
      <c r="AC697" s="2"/>
      <c r="AD697" s="2"/>
      <c r="AE697" s="2"/>
      <c r="AF697" s="2"/>
      <c r="AG697" s="2"/>
      <c r="AH697" s="2"/>
      <c r="AI697" s="2"/>
      <c r="AJ697" s="2"/>
      <c r="AK697" s="2"/>
      <c r="AL697" s="2"/>
      <c r="AM697" s="2"/>
      <c r="AN697" s="2"/>
      <c r="AO697" s="2"/>
      <c r="AP697" s="2"/>
    </row>
    <row r="698" ht="12.75" customHeight="1">
      <c r="A698" s="2"/>
      <c r="B698" s="139"/>
      <c r="C698" s="2"/>
      <c r="D698" s="2"/>
      <c r="E698" s="2"/>
      <c r="F698" s="134"/>
      <c r="G698" s="2"/>
      <c r="H698" s="2"/>
      <c r="I698" s="134"/>
      <c r="J698" s="2"/>
      <c r="K698" s="134"/>
      <c r="L698" s="2"/>
      <c r="M698" s="134"/>
      <c r="N698" s="2"/>
      <c r="O698" s="2"/>
      <c r="P698" s="134"/>
      <c r="Q698" s="2"/>
      <c r="R698" s="2"/>
      <c r="S698" s="134"/>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ht="12.75" customHeight="1">
      <c r="A699" s="2"/>
      <c r="B699" s="139"/>
      <c r="C699" s="2"/>
      <c r="D699" s="2"/>
      <c r="E699" s="2"/>
      <c r="F699" s="134"/>
      <c r="G699" s="2"/>
      <c r="H699" s="2"/>
      <c r="I699" s="134"/>
      <c r="J699" s="2"/>
      <c r="K699" s="134"/>
      <c r="L699" s="2"/>
      <c r="M699" s="134"/>
      <c r="N699" s="2"/>
      <c r="O699" s="2"/>
      <c r="P699" s="134"/>
      <c r="Q699" s="2"/>
      <c r="R699" s="2"/>
      <c r="S699" s="134"/>
      <c r="T699" s="2"/>
      <c r="U699" s="2"/>
      <c r="V699" s="2"/>
      <c r="W699" s="2"/>
      <c r="X699" s="2"/>
      <c r="Y699" s="2"/>
      <c r="Z699" s="2"/>
      <c r="AA699" s="2"/>
      <c r="AB699" s="2"/>
      <c r="AC699" s="2"/>
      <c r="AD699" s="2"/>
      <c r="AE699" s="2"/>
      <c r="AF699" s="2"/>
      <c r="AG699" s="2"/>
      <c r="AH699" s="2"/>
      <c r="AI699" s="2"/>
      <c r="AJ699" s="2"/>
      <c r="AK699" s="2"/>
      <c r="AL699" s="2"/>
      <c r="AM699" s="2"/>
      <c r="AN699" s="2"/>
      <c r="AO699" s="2"/>
      <c r="AP699" s="2"/>
    </row>
    <row r="700" ht="12.75" customHeight="1">
      <c r="A700" s="2"/>
      <c r="B700" s="139"/>
      <c r="C700" s="2"/>
      <c r="D700" s="2"/>
      <c r="E700" s="2"/>
      <c r="F700" s="134"/>
      <c r="G700" s="2"/>
      <c r="H700" s="2"/>
      <c r="I700" s="134"/>
      <c r="J700" s="2"/>
      <c r="K700" s="134"/>
      <c r="L700" s="2"/>
      <c r="M700" s="134"/>
      <c r="N700" s="2"/>
      <c r="O700" s="2"/>
      <c r="P700" s="134"/>
      <c r="Q700" s="2"/>
      <c r="R700" s="2"/>
      <c r="S700" s="134"/>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ht="12.75" customHeight="1">
      <c r="A701" s="2"/>
      <c r="B701" s="139"/>
      <c r="C701" s="2"/>
      <c r="D701" s="2"/>
      <c r="E701" s="2"/>
      <c r="F701" s="134"/>
      <c r="G701" s="2"/>
      <c r="H701" s="2"/>
      <c r="I701" s="134"/>
      <c r="J701" s="2"/>
      <c r="K701" s="134"/>
      <c r="L701" s="2"/>
      <c r="M701" s="134"/>
      <c r="N701" s="2"/>
      <c r="O701" s="2"/>
      <c r="P701" s="134"/>
      <c r="Q701" s="2"/>
      <c r="R701" s="2"/>
      <c r="S701" s="134"/>
      <c r="T701" s="2"/>
      <c r="U701" s="2"/>
      <c r="V701" s="2"/>
      <c r="W701" s="2"/>
      <c r="X701" s="2"/>
      <c r="Y701" s="2"/>
      <c r="Z701" s="2"/>
      <c r="AA701" s="2"/>
      <c r="AB701" s="2"/>
      <c r="AC701" s="2"/>
      <c r="AD701" s="2"/>
      <c r="AE701" s="2"/>
      <c r="AF701" s="2"/>
      <c r="AG701" s="2"/>
      <c r="AH701" s="2"/>
      <c r="AI701" s="2"/>
      <c r="AJ701" s="2"/>
      <c r="AK701" s="2"/>
      <c r="AL701" s="2"/>
      <c r="AM701" s="2"/>
      <c r="AN701" s="2"/>
      <c r="AO701" s="2"/>
      <c r="AP701" s="2"/>
    </row>
    <row r="702" ht="12.75" customHeight="1">
      <c r="A702" s="2"/>
      <c r="B702" s="139"/>
      <c r="C702" s="2"/>
      <c r="D702" s="2"/>
      <c r="E702" s="2"/>
      <c r="F702" s="134"/>
      <c r="G702" s="2"/>
      <c r="H702" s="2"/>
      <c r="I702" s="134"/>
      <c r="J702" s="2"/>
      <c r="K702" s="134"/>
      <c r="L702" s="2"/>
      <c r="M702" s="134"/>
      <c r="N702" s="2"/>
      <c r="O702" s="2"/>
      <c r="P702" s="134"/>
      <c r="Q702" s="2"/>
      <c r="R702" s="2"/>
      <c r="S702" s="134"/>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ht="12.75" customHeight="1">
      <c r="A703" s="2"/>
      <c r="B703" s="139"/>
      <c r="C703" s="2"/>
      <c r="D703" s="2"/>
      <c r="E703" s="2"/>
      <c r="F703" s="134"/>
      <c r="G703" s="2"/>
      <c r="H703" s="2"/>
      <c r="I703" s="134"/>
      <c r="J703" s="2"/>
      <c r="K703" s="134"/>
      <c r="L703" s="2"/>
      <c r="M703" s="134"/>
      <c r="N703" s="2"/>
      <c r="O703" s="2"/>
      <c r="P703" s="134"/>
      <c r="Q703" s="2"/>
      <c r="R703" s="2"/>
      <c r="S703" s="134"/>
      <c r="T703" s="2"/>
      <c r="U703" s="2"/>
      <c r="V703" s="2"/>
      <c r="W703" s="2"/>
      <c r="X703" s="2"/>
      <c r="Y703" s="2"/>
      <c r="Z703" s="2"/>
      <c r="AA703" s="2"/>
      <c r="AB703" s="2"/>
      <c r="AC703" s="2"/>
      <c r="AD703" s="2"/>
      <c r="AE703" s="2"/>
      <c r="AF703" s="2"/>
      <c r="AG703" s="2"/>
      <c r="AH703" s="2"/>
      <c r="AI703" s="2"/>
      <c r="AJ703" s="2"/>
      <c r="AK703" s="2"/>
      <c r="AL703" s="2"/>
      <c r="AM703" s="2"/>
      <c r="AN703" s="2"/>
      <c r="AO703" s="2"/>
      <c r="AP703" s="2"/>
    </row>
    <row r="704" ht="12.75" customHeight="1">
      <c r="A704" s="2"/>
      <c r="B704" s="139"/>
      <c r="C704" s="2"/>
      <c r="D704" s="2"/>
      <c r="E704" s="2"/>
      <c r="F704" s="134"/>
      <c r="G704" s="2"/>
      <c r="H704" s="2"/>
      <c r="I704" s="134"/>
      <c r="J704" s="2"/>
      <c r="K704" s="134"/>
      <c r="L704" s="2"/>
      <c r="M704" s="134"/>
      <c r="N704" s="2"/>
      <c r="O704" s="2"/>
      <c r="P704" s="134"/>
      <c r="Q704" s="2"/>
      <c r="R704" s="2"/>
      <c r="S704" s="134"/>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ht="12.75" customHeight="1">
      <c r="A705" s="2"/>
      <c r="B705" s="139"/>
      <c r="C705" s="2"/>
      <c r="D705" s="2"/>
      <c r="E705" s="2"/>
      <c r="F705" s="134"/>
      <c r="G705" s="2"/>
      <c r="H705" s="2"/>
      <c r="I705" s="134"/>
      <c r="J705" s="2"/>
      <c r="K705" s="134"/>
      <c r="L705" s="2"/>
      <c r="M705" s="134"/>
      <c r="N705" s="2"/>
      <c r="O705" s="2"/>
      <c r="P705" s="134"/>
      <c r="Q705" s="2"/>
      <c r="R705" s="2"/>
      <c r="S705" s="134"/>
      <c r="T705" s="2"/>
      <c r="U705" s="2"/>
      <c r="V705" s="2"/>
      <c r="W705" s="2"/>
      <c r="X705" s="2"/>
      <c r="Y705" s="2"/>
      <c r="Z705" s="2"/>
      <c r="AA705" s="2"/>
      <c r="AB705" s="2"/>
      <c r="AC705" s="2"/>
      <c r="AD705" s="2"/>
      <c r="AE705" s="2"/>
      <c r="AF705" s="2"/>
      <c r="AG705" s="2"/>
      <c r="AH705" s="2"/>
      <c r="AI705" s="2"/>
      <c r="AJ705" s="2"/>
      <c r="AK705" s="2"/>
      <c r="AL705" s="2"/>
      <c r="AM705" s="2"/>
      <c r="AN705" s="2"/>
      <c r="AO705" s="2"/>
      <c r="AP705" s="2"/>
    </row>
    <row r="706" ht="12.75" customHeight="1">
      <c r="A706" s="2"/>
      <c r="B706" s="139"/>
      <c r="C706" s="2"/>
      <c r="D706" s="2"/>
      <c r="E706" s="2"/>
      <c r="F706" s="134"/>
      <c r="G706" s="2"/>
      <c r="H706" s="2"/>
      <c r="I706" s="134"/>
      <c r="J706" s="2"/>
      <c r="K706" s="134"/>
      <c r="L706" s="2"/>
      <c r="M706" s="134"/>
      <c r="N706" s="2"/>
      <c r="O706" s="2"/>
      <c r="P706" s="134"/>
      <c r="Q706" s="2"/>
      <c r="R706" s="2"/>
      <c r="S706" s="134"/>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ht="12.75" customHeight="1">
      <c r="A707" s="2"/>
      <c r="B707" s="139"/>
      <c r="C707" s="2"/>
      <c r="D707" s="2"/>
      <c r="E707" s="2"/>
      <c r="F707" s="134"/>
      <c r="G707" s="2"/>
      <c r="H707" s="2"/>
      <c r="I707" s="134"/>
      <c r="J707" s="2"/>
      <c r="K707" s="134"/>
      <c r="L707" s="2"/>
      <c r="M707" s="134"/>
      <c r="N707" s="2"/>
      <c r="O707" s="2"/>
      <c r="P707" s="134"/>
      <c r="Q707" s="2"/>
      <c r="R707" s="2"/>
      <c r="S707" s="134"/>
      <c r="T707" s="2"/>
      <c r="U707" s="2"/>
      <c r="V707" s="2"/>
      <c r="W707" s="2"/>
      <c r="X707" s="2"/>
      <c r="Y707" s="2"/>
      <c r="Z707" s="2"/>
      <c r="AA707" s="2"/>
      <c r="AB707" s="2"/>
      <c r="AC707" s="2"/>
      <c r="AD707" s="2"/>
      <c r="AE707" s="2"/>
      <c r="AF707" s="2"/>
      <c r="AG707" s="2"/>
      <c r="AH707" s="2"/>
      <c r="AI707" s="2"/>
      <c r="AJ707" s="2"/>
      <c r="AK707" s="2"/>
      <c r="AL707" s="2"/>
      <c r="AM707" s="2"/>
      <c r="AN707" s="2"/>
      <c r="AO707" s="2"/>
      <c r="AP707" s="2"/>
    </row>
    <row r="708" ht="12.75" customHeight="1">
      <c r="A708" s="2"/>
      <c r="B708" s="139"/>
      <c r="C708" s="2"/>
      <c r="D708" s="2"/>
      <c r="E708" s="2"/>
      <c r="F708" s="134"/>
      <c r="G708" s="2"/>
      <c r="H708" s="2"/>
      <c r="I708" s="134"/>
      <c r="J708" s="2"/>
      <c r="K708" s="134"/>
      <c r="L708" s="2"/>
      <c r="M708" s="134"/>
      <c r="N708" s="2"/>
      <c r="O708" s="2"/>
      <c r="P708" s="134"/>
      <c r="Q708" s="2"/>
      <c r="R708" s="2"/>
      <c r="S708" s="134"/>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ht="12.75" customHeight="1">
      <c r="A709" s="2"/>
      <c r="B709" s="139"/>
      <c r="C709" s="2"/>
      <c r="D709" s="2"/>
      <c r="E709" s="2"/>
      <c r="F709" s="134"/>
      <c r="G709" s="2"/>
      <c r="H709" s="2"/>
      <c r="I709" s="134"/>
      <c r="J709" s="2"/>
      <c r="K709" s="134"/>
      <c r="L709" s="2"/>
      <c r="M709" s="134"/>
      <c r="N709" s="2"/>
      <c r="O709" s="2"/>
      <c r="P709" s="134"/>
      <c r="Q709" s="2"/>
      <c r="R709" s="2"/>
      <c r="S709" s="134"/>
      <c r="T709" s="2"/>
      <c r="U709" s="2"/>
      <c r="V709" s="2"/>
      <c r="W709" s="2"/>
      <c r="X709" s="2"/>
      <c r="Y709" s="2"/>
      <c r="Z709" s="2"/>
      <c r="AA709" s="2"/>
      <c r="AB709" s="2"/>
      <c r="AC709" s="2"/>
      <c r="AD709" s="2"/>
      <c r="AE709" s="2"/>
      <c r="AF709" s="2"/>
      <c r="AG709" s="2"/>
      <c r="AH709" s="2"/>
      <c r="AI709" s="2"/>
      <c r="AJ709" s="2"/>
      <c r="AK709" s="2"/>
      <c r="AL709" s="2"/>
      <c r="AM709" s="2"/>
      <c r="AN709" s="2"/>
      <c r="AO709" s="2"/>
      <c r="AP709" s="2"/>
    </row>
    <row r="710" ht="12.75" customHeight="1">
      <c r="A710" s="2"/>
      <c r="B710" s="139"/>
      <c r="C710" s="2"/>
      <c r="D710" s="2"/>
      <c r="E710" s="2"/>
      <c r="F710" s="134"/>
      <c r="G710" s="2"/>
      <c r="H710" s="2"/>
      <c r="I710" s="134"/>
      <c r="J710" s="2"/>
      <c r="K710" s="134"/>
      <c r="L710" s="2"/>
      <c r="M710" s="134"/>
      <c r="N710" s="2"/>
      <c r="O710" s="2"/>
      <c r="P710" s="134"/>
      <c r="Q710" s="2"/>
      <c r="R710" s="2"/>
      <c r="S710" s="134"/>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ht="12.75" customHeight="1">
      <c r="A711" s="2"/>
      <c r="B711" s="139"/>
      <c r="C711" s="2"/>
      <c r="D711" s="2"/>
      <c r="E711" s="2"/>
      <c r="F711" s="134"/>
      <c r="G711" s="2"/>
      <c r="H711" s="2"/>
      <c r="I711" s="134"/>
      <c r="J711" s="2"/>
      <c r="K711" s="134"/>
      <c r="L711" s="2"/>
      <c r="M711" s="134"/>
      <c r="N711" s="2"/>
      <c r="O711" s="2"/>
      <c r="P711" s="134"/>
      <c r="Q711" s="2"/>
      <c r="R711" s="2"/>
      <c r="S711" s="134"/>
      <c r="T711" s="2"/>
      <c r="U711" s="2"/>
      <c r="V711" s="2"/>
      <c r="W711" s="2"/>
      <c r="X711" s="2"/>
      <c r="Y711" s="2"/>
      <c r="Z711" s="2"/>
      <c r="AA711" s="2"/>
      <c r="AB711" s="2"/>
      <c r="AC711" s="2"/>
      <c r="AD711" s="2"/>
      <c r="AE711" s="2"/>
      <c r="AF711" s="2"/>
      <c r="AG711" s="2"/>
      <c r="AH711" s="2"/>
      <c r="AI711" s="2"/>
      <c r="AJ711" s="2"/>
      <c r="AK711" s="2"/>
      <c r="AL711" s="2"/>
      <c r="AM711" s="2"/>
      <c r="AN711" s="2"/>
      <c r="AO711" s="2"/>
      <c r="AP711" s="2"/>
    </row>
    <row r="712" ht="12.75" customHeight="1">
      <c r="A712" s="2"/>
      <c r="B712" s="139"/>
      <c r="C712" s="2"/>
      <c r="D712" s="2"/>
      <c r="E712" s="2"/>
      <c r="F712" s="134"/>
      <c r="G712" s="2"/>
      <c r="H712" s="2"/>
      <c r="I712" s="134"/>
      <c r="J712" s="2"/>
      <c r="K712" s="134"/>
      <c r="L712" s="2"/>
      <c r="M712" s="134"/>
      <c r="N712" s="2"/>
      <c r="O712" s="2"/>
      <c r="P712" s="134"/>
      <c r="Q712" s="2"/>
      <c r="R712" s="2"/>
      <c r="S712" s="134"/>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ht="12.75" customHeight="1">
      <c r="A713" s="2"/>
      <c r="B713" s="139"/>
      <c r="C713" s="2"/>
      <c r="D713" s="2"/>
      <c r="E713" s="2"/>
      <c r="F713" s="134"/>
      <c r="G713" s="2"/>
      <c r="H713" s="2"/>
      <c r="I713" s="134"/>
      <c r="J713" s="2"/>
      <c r="K713" s="134"/>
      <c r="L713" s="2"/>
      <c r="M713" s="134"/>
      <c r="N713" s="2"/>
      <c r="O713" s="2"/>
      <c r="P713" s="134"/>
      <c r="Q713" s="2"/>
      <c r="R713" s="2"/>
      <c r="S713" s="134"/>
      <c r="T713" s="2"/>
      <c r="U713" s="2"/>
      <c r="V713" s="2"/>
      <c r="W713" s="2"/>
      <c r="X713" s="2"/>
      <c r="Y713" s="2"/>
      <c r="Z713" s="2"/>
      <c r="AA713" s="2"/>
      <c r="AB713" s="2"/>
      <c r="AC713" s="2"/>
      <c r="AD713" s="2"/>
      <c r="AE713" s="2"/>
      <c r="AF713" s="2"/>
      <c r="AG713" s="2"/>
      <c r="AH713" s="2"/>
      <c r="AI713" s="2"/>
      <c r="AJ713" s="2"/>
      <c r="AK713" s="2"/>
      <c r="AL713" s="2"/>
      <c r="AM713" s="2"/>
      <c r="AN713" s="2"/>
      <c r="AO713" s="2"/>
      <c r="AP713" s="2"/>
    </row>
    <row r="714" ht="12.75" customHeight="1">
      <c r="A714" s="2"/>
      <c r="B714" s="139"/>
      <c r="C714" s="2"/>
      <c r="D714" s="2"/>
      <c r="E714" s="2"/>
      <c r="F714" s="134"/>
      <c r="G714" s="2"/>
      <c r="H714" s="2"/>
      <c r="I714" s="134"/>
      <c r="J714" s="2"/>
      <c r="K714" s="134"/>
      <c r="L714" s="2"/>
      <c r="M714" s="134"/>
      <c r="N714" s="2"/>
      <c r="O714" s="2"/>
      <c r="P714" s="134"/>
      <c r="Q714" s="2"/>
      <c r="R714" s="2"/>
      <c r="S714" s="134"/>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ht="12.75" customHeight="1">
      <c r="A715" s="2"/>
      <c r="B715" s="139"/>
      <c r="C715" s="2"/>
      <c r="D715" s="2"/>
      <c r="E715" s="2"/>
      <c r="F715" s="134"/>
      <c r="G715" s="2"/>
      <c r="H715" s="2"/>
      <c r="I715" s="134"/>
      <c r="J715" s="2"/>
      <c r="K715" s="134"/>
      <c r="L715" s="2"/>
      <c r="M715" s="134"/>
      <c r="N715" s="2"/>
      <c r="O715" s="2"/>
      <c r="P715" s="134"/>
      <c r="Q715" s="2"/>
      <c r="R715" s="2"/>
      <c r="S715" s="134"/>
      <c r="T715" s="2"/>
      <c r="U715" s="2"/>
      <c r="V715" s="2"/>
      <c r="W715" s="2"/>
      <c r="X715" s="2"/>
      <c r="Y715" s="2"/>
      <c r="Z715" s="2"/>
      <c r="AA715" s="2"/>
      <c r="AB715" s="2"/>
      <c r="AC715" s="2"/>
      <c r="AD715" s="2"/>
      <c r="AE715" s="2"/>
      <c r="AF715" s="2"/>
      <c r="AG715" s="2"/>
      <c r="AH715" s="2"/>
      <c r="AI715" s="2"/>
      <c r="AJ715" s="2"/>
      <c r="AK715" s="2"/>
      <c r="AL715" s="2"/>
      <c r="AM715" s="2"/>
      <c r="AN715" s="2"/>
      <c r="AO715" s="2"/>
      <c r="AP715" s="2"/>
    </row>
    <row r="716" ht="12.75" customHeight="1">
      <c r="A716" s="2"/>
      <c r="B716" s="139"/>
      <c r="C716" s="2"/>
      <c r="D716" s="2"/>
      <c r="E716" s="2"/>
      <c r="F716" s="134"/>
      <c r="G716" s="2"/>
      <c r="H716" s="2"/>
      <c r="I716" s="134"/>
      <c r="J716" s="2"/>
      <c r="K716" s="134"/>
      <c r="L716" s="2"/>
      <c r="M716" s="134"/>
      <c r="N716" s="2"/>
      <c r="O716" s="2"/>
      <c r="P716" s="134"/>
      <c r="Q716" s="2"/>
      <c r="R716" s="2"/>
      <c r="S716" s="134"/>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ht="12.75" customHeight="1">
      <c r="A717" s="2"/>
      <c r="B717" s="139"/>
      <c r="C717" s="2"/>
      <c r="D717" s="2"/>
      <c r="E717" s="2"/>
      <c r="F717" s="134"/>
      <c r="G717" s="2"/>
      <c r="H717" s="2"/>
      <c r="I717" s="134"/>
      <c r="J717" s="2"/>
      <c r="K717" s="134"/>
      <c r="L717" s="2"/>
      <c r="M717" s="134"/>
      <c r="N717" s="2"/>
      <c r="O717" s="2"/>
      <c r="P717" s="134"/>
      <c r="Q717" s="2"/>
      <c r="R717" s="2"/>
      <c r="S717" s="134"/>
      <c r="T717" s="2"/>
      <c r="U717" s="2"/>
      <c r="V717" s="2"/>
      <c r="W717" s="2"/>
      <c r="X717" s="2"/>
      <c r="Y717" s="2"/>
      <c r="Z717" s="2"/>
      <c r="AA717" s="2"/>
      <c r="AB717" s="2"/>
      <c r="AC717" s="2"/>
      <c r="AD717" s="2"/>
      <c r="AE717" s="2"/>
      <c r="AF717" s="2"/>
      <c r="AG717" s="2"/>
      <c r="AH717" s="2"/>
      <c r="AI717" s="2"/>
      <c r="AJ717" s="2"/>
      <c r="AK717" s="2"/>
      <c r="AL717" s="2"/>
      <c r="AM717" s="2"/>
      <c r="AN717" s="2"/>
      <c r="AO717" s="2"/>
      <c r="AP717" s="2"/>
    </row>
    <row r="718" ht="12.75" customHeight="1">
      <c r="A718" s="2"/>
      <c r="B718" s="139"/>
      <c r="C718" s="2"/>
      <c r="D718" s="2"/>
      <c r="E718" s="2"/>
      <c r="F718" s="134"/>
      <c r="G718" s="2"/>
      <c r="H718" s="2"/>
      <c r="I718" s="134"/>
      <c r="J718" s="2"/>
      <c r="K718" s="134"/>
      <c r="L718" s="2"/>
      <c r="M718" s="134"/>
      <c r="N718" s="2"/>
      <c r="O718" s="2"/>
      <c r="P718" s="134"/>
      <c r="Q718" s="2"/>
      <c r="R718" s="2"/>
      <c r="S718" s="134"/>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ht="12.75" customHeight="1">
      <c r="A719" s="2"/>
      <c r="B719" s="139"/>
      <c r="C719" s="2"/>
      <c r="D719" s="2"/>
      <c r="E719" s="2"/>
      <c r="F719" s="134"/>
      <c r="G719" s="2"/>
      <c r="H719" s="2"/>
      <c r="I719" s="134"/>
      <c r="J719" s="2"/>
      <c r="K719" s="134"/>
      <c r="L719" s="2"/>
      <c r="M719" s="134"/>
      <c r="N719" s="2"/>
      <c r="O719" s="2"/>
      <c r="P719" s="134"/>
      <c r="Q719" s="2"/>
      <c r="R719" s="2"/>
      <c r="S719" s="134"/>
      <c r="T719" s="2"/>
      <c r="U719" s="2"/>
      <c r="V719" s="2"/>
      <c r="W719" s="2"/>
      <c r="X719" s="2"/>
      <c r="Y719" s="2"/>
      <c r="Z719" s="2"/>
      <c r="AA719" s="2"/>
      <c r="AB719" s="2"/>
      <c r="AC719" s="2"/>
      <c r="AD719" s="2"/>
      <c r="AE719" s="2"/>
      <c r="AF719" s="2"/>
      <c r="AG719" s="2"/>
      <c r="AH719" s="2"/>
      <c r="AI719" s="2"/>
      <c r="AJ719" s="2"/>
      <c r="AK719" s="2"/>
      <c r="AL719" s="2"/>
      <c r="AM719" s="2"/>
      <c r="AN719" s="2"/>
      <c r="AO719" s="2"/>
      <c r="AP719" s="2"/>
    </row>
    <row r="720" ht="12.75" customHeight="1">
      <c r="A720" s="2"/>
      <c r="B720" s="139"/>
      <c r="C720" s="2"/>
      <c r="D720" s="2"/>
      <c r="E720" s="2"/>
      <c r="F720" s="134"/>
      <c r="G720" s="2"/>
      <c r="H720" s="2"/>
      <c r="I720" s="134"/>
      <c r="J720" s="2"/>
      <c r="K720" s="134"/>
      <c r="L720" s="2"/>
      <c r="M720" s="134"/>
      <c r="N720" s="2"/>
      <c r="O720" s="2"/>
      <c r="P720" s="134"/>
      <c r="Q720" s="2"/>
      <c r="R720" s="2"/>
      <c r="S720" s="134"/>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ht="12.75" customHeight="1">
      <c r="A721" s="2"/>
      <c r="B721" s="139"/>
      <c r="C721" s="2"/>
      <c r="D721" s="2"/>
      <c r="E721" s="2"/>
      <c r="F721" s="134"/>
      <c r="G721" s="2"/>
      <c r="H721" s="2"/>
      <c r="I721" s="134"/>
      <c r="J721" s="2"/>
      <c r="K721" s="134"/>
      <c r="L721" s="2"/>
      <c r="M721" s="134"/>
      <c r="N721" s="2"/>
      <c r="O721" s="2"/>
      <c r="P721" s="134"/>
      <c r="Q721" s="2"/>
      <c r="R721" s="2"/>
      <c r="S721" s="134"/>
      <c r="T721" s="2"/>
      <c r="U721" s="2"/>
      <c r="V721" s="2"/>
      <c r="W721" s="2"/>
      <c r="X721" s="2"/>
      <c r="Y721" s="2"/>
      <c r="Z721" s="2"/>
      <c r="AA721" s="2"/>
      <c r="AB721" s="2"/>
      <c r="AC721" s="2"/>
      <c r="AD721" s="2"/>
      <c r="AE721" s="2"/>
      <c r="AF721" s="2"/>
      <c r="AG721" s="2"/>
      <c r="AH721" s="2"/>
      <c r="AI721" s="2"/>
      <c r="AJ721" s="2"/>
      <c r="AK721" s="2"/>
      <c r="AL721" s="2"/>
      <c r="AM721" s="2"/>
      <c r="AN721" s="2"/>
      <c r="AO721" s="2"/>
      <c r="AP721" s="2"/>
    </row>
    <row r="722" ht="12.75" customHeight="1">
      <c r="A722" s="2"/>
      <c r="B722" s="139"/>
      <c r="C722" s="2"/>
      <c r="D722" s="2"/>
      <c r="E722" s="2"/>
      <c r="F722" s="134"/>
      <c r="G722" s="2"/>
      <c r="H722" s="2"/>
      <c r="I722" s="134"/>
      <c r="J722" s="2"/>
      <c r="K722" s="134"/>
      <c r="L722" s="2"/>
      <c r="M722" s="134"/>
      <c r="N722" s="2"/>
      <c r="O722" s="2"/>
      <c r="P722" s="134"/>
      <c r="Q722" s="2"/>
      <c r="R722" s="2"/>
      <c r="S722" s="134"/>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ht="12.75" customHeight="1">
      <c r="A723" s="2"/>
      <c r="B723" s="139"/>
      <c r="C723" s="2"/>
      <c r="D723" s="2"/>
      <c r="E723" s="2"/>
      <c r="F723" s="134"/>
      <c r="G723" s="2"/>
      <c r="H723" s="2"/>
      <c r="I723" s="134"/>
      <c r="J723" s="2"/>
      <c r="K723" s="134"/>
      <c r="L723" s="2"/>
      <c r="M723" s="134"/>
      <c r="N723" s="2"/>
      <c r="O723" s="2"/>
      <c r="P723" s="134"/>
      <c r="Q723" s="2"/>
      <c r="R723" s="2"/>
      <c r="S723" s="134"/>
      <c r="T723" s="2"/>
      <c r="U723" s="2"/>
      <c r="V723" s="2"/>
      <c r="W723" s="2"/>
      <c r="X723" s="2"/>
      <c r="Y723" s="2"/>
      <c r="Z723" s="2"/>
      <c r="AA723" s="2"/>
      <c r="AB723" s="2"/>
      <c r="AC723" s="2"/>
      <c r="AD723" s="2"/>
      <c r="AE723" s="2"/>
      <c r="AF723" s="2"/>
      <c r="AG723" s="2"/>
      <c r="AH723" s="2"/>
      <c r="AI723" s="2"/>
      <c r="AJ723" s="2"/>
      <c r="AK723" s="2"/>
      <c r="AL723" s="2"/>
      <c r="AM723" s="2"/>
      <c r="AN723" s="2"/>
      <c r="AO723" s="2"/>
      <c r="AP723" s="2"/>
    </row>
    <row r="724" ht="12.75" customHeight="1">
      <c r="A724" s="2"/>
      <c r="B724" s="139"/>
      <c r="C724" s="2"/>
      <c r="D724" s="2"/>
      <c r="E724" s="2"/>
      <c r="F724" s="134"/>
      <c r="G724" s="2"/>
      <c r="H724" s="2"/>
      <c r="I724" s="134"/>
      <c r="J724" s="2"/>
      <c r="K724" s="134"/>
      <c r="L724" s="2"/>
      <c r="M724" s="134"/>
      <c r="N724" s="2"/>
      <c r="O724" s="2"/>
      <c r="P724" s="134"/>
      <c r="Q724" s="2"/>
      <c r="R724" s="2"/>
      <c r="S724" s="134"/>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ht="12.75" customHeight="1">
      <c r="A725" s="2"/>
      <c r="B725" s="139"/>
      <c r="C725" s="2"/>
      <c r="D725" s="2"/>
      <c r="E725" s="2"/>
      <c r="F725" s="134"/>
      <c r="G725" s="2"/>
      <c r="H725" s="2"/>
      <c r="I725" s="134"/>
      <c r="J725" s="2"/>
      <c r="K725" s="134"/>
      <c r="L725" s="2"/>
      <c r="M725" s="134"/>
      <c r="N725" s="2"/>
      <c r="O725" s="2"/>
      <c r="P725" s="134"/>
      <c r="Q725" s="2"/>
      <c r="R725" s="2"/>
      <c r="S725" s="134"/>
      <c r="T725" s="2"/>
      <c r="U725" s="2"/>
      <c r="V725" s="2"/>
      <c r="W725" s="2"/>
      <c r="X725" s="2"/>
      <c r="Y725" s="2"/>
      <c r="Z725" s="2"/>
      <c r="AA725" s="2"/>
      <c r="AB725" s="2"/>
      <c r="AC725" s="2"/>
      <c r="AD725" s="2"/>
      <c r="AE725" s="2"/>
      <c r="AF725" s="2"/>
      <c r="AG725" s="2"/>
      <c r="AH725" s="2"/>
      <c r="AI725" s="2"/>
      <c r="AJ725" s="2"/>
      <c r="AK725" s="2"/>
      <c r="AL725" s="2"/>
      <c r="AM725" s="2"/>
      <c r="AN725" s="2"/>
      <c r="AO725" s="2"/>
      <c r="AP725" s="2"/>
    </row>
    <row r="726" ht="12.75" customHeight="1">
      <c r="A726" s="2"/>
      <c r="B726" s="139"/>
      <c r="C726" s="2"/>
      <c r="D726" s="2"/>
      <c r="E726" s="2"/>
      <c r="F726" s="134"/>
      <c r="G726" s="2"/>
      <c r="H726" s="2"/>
      <c r="I726" s="134"/>
      <c r="J726" s="2"/>
      <c r="K726" s="134"/>
      <c r="L726" s="2"/>
      <c r="M726" s="134"/>
      <c r="N726" s="2"/>
      <c r="O726" s="2"/>
      <c r="P726" s="134"/>
      <c r="Q726" s="2"/>
      <c r="R726" s="2"/>
      <c r="S726" s="134"/>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ht="12.75" customHeight="1">
      <c r="A727" s="2"/>
      <c r="B727" s="139"/>
      <c r="C727" s="2"/>
      <c r="D727" s="2"/>
      <c r="E727" s="2"/>
      <c r="F727" s="134"/>
      <c r="G727" s="2"/>
      <c r="H727" s="2"/>
      <c r="I727" s="134"/>
      <c r="J727" s="2"/>
      <c r="K727" s="134"/>
      <c r="L727" s="2"/>
      <c r="M727" s="134"/>
      <c r="N727" s="2"/>
      <c r="O727" s="2"/>
      <c r="P727" s="134"/>
      <c r="Q727" s="2"/>
      <c r="R727" s="2"/>
      <c r="S727" s="134"/>
      <c r="T727" s="2"/>
      <c r="U727" s="2"/>
      <c r="V727" s="2"/>
      <c r="W727" s="2"/>
      <c r="X727" s="2"/>
      <c r="Y727" s="2"/>
      <c r="Z727" s="2"/>
      <c r="AA727" s="2"/>
      <c r="AB727" s="2"/>
      <c r="AC727" s="2"/>
      <c r="AD727" s="2"/>
      <c r="AE727" s="2"/>
      <c r="AF727" s="2"/>
      <c r="AG727" s="2"/>
      <c r="AH727" s="2"/>
      <c r="AI727" s="2"/>
      <c r="AJ727" s="2"/>
      <c r="AK727" s="2"/>
      <c r="AL727" s="2"/>
      <c r="AM727" s="2"/>
      <c r="AN727" s="2"/>
      <c r="AO727" s="2"/>
      <c r="AP727" s="2"/>
    </row>
    <row r="728" ht="12.75" customHeight="1">
      <c r="A728" s="2"/>
      <c r="B728" s="139"/>
      <c r="C728" s="2"/>
      <c r="D728" s="2"/>
      <c r="E728" s="2"/>
      <c r="F728" s="134"/>
      <c r="G728" s="2"/>
      <c r="H728" s="2"/>
      <c r="I728" s="134"/>
      <c r="J728" s="2"/>
      <c r="K728" s="134"/>
      <c r="L728" s="2"/>
      <c r="M728" s="134"/>
      <c r="N728" s="2"/>
      <c r="O728" s="2"/>
      <c r="P728" s="134"/>
      <c r="Q728" s="2"/>
      <c r="R728" s="2"/>
      <c r="S728" s="134"/>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ht="12.75" customHeight="1">
      <c r="A729" s="2"/>
      <c r="B729" s="139"/>
      <c r="C729" s="2"/>
      <c r="D729" s="2"/>
      <c r="E729" s="2"/>
      <c r="F729" s="134"/>
      <c r="G729" s="2"/>
      <c r="H729" s="2"/>
      <c r="I729" s="134"/>
      <c r="J729" s="2"/>
      <c r="K729" s="134"/>
      <c r="L729" s="2"/>
      <c r="M729" s="134"/>
      <c r="N729" s="2"/>
      <c r="O729" s="2"/>
      <c r="P729" s="134"/>
      <c r="Q729" s="2"/>
      <c r="R729" s="2"/>
      <c r="S729" s="134"/>
      <c r="T729" s="2"/>
      <c r="U729" s="2"/>
      <c r="V729" s="2"/>
      <c r="W729" s="2"/>
      <c r="X729" s="2"/>
      <c r="Y729" s="2"/>
      <c r="Z729" s="2"/>
      <c r="AA729" s="2"/>
      <c r="AB729" s="2"/>
      <c r="AC729" s="2"/>
      <c r="AD729" s="2"/>
      <c r="AE729" s="2"/>
      <c r="AF729" s="2"/>
      <c r="AG729" s="2"/>
      <c r="AH729" s="2"/>
      <c r="AI729" s="2"/>
      <c r="AJ729" s="2"/>
      <c r="AK729" s="2"/>
      <c r="AL729" s="2"/>
      <c r="AM729" s="2"/>
      <c r="AN729" s="2"/>
      <c r="AO729" s="2"/>
      <c r="AP729" s="2"/>
    </row>
    <row r="730" ht="12.75" customHeight="1">
      <c r="A730" s="2"/>
      <c r="B730" s="139"/>
      <c r="C730" s="2"/>
      <c r="D730" s="2"/>
      <c r="E730" s="2"/>
      <c r="F730" s="134"/>
      <c r="G730" s="2"/>
      <c r="H730" s="2"/>
      <c r="I730" s="134"/>
      <c r="J730" s="2"/>
      <c r="K730" s="134"/>
      <c r="L730" s="2"/>
      <c r="M730" s="134"/>
      <c r="N730" s="2"/>
      <c r="O730" s="2"/>
      <c r="P730" s="134"/>
      <c r="Q730" s="2"/>
      <c r="R730" s="2"/>
      <c r="S730" s="134"/>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ht="12.75" customHeight="1">
      <c r="A731" s="2"/>
      <c r="B731" s="139"/>
      <c r="C731" s="2"/>
      <c r="D731" s="2"/>
      <c r="E731" s="2"/>
      <c r="F731" s="134"/>
      <c r="G731" s="2"/>
      <c r="H731" s="2"/>
      <c r="I731" s="134"/>
      <c r="J731" s="2"/>
      <c r="K731" s="134"/>
      <c r="L731" s="2"/>
      <c r="M731" s="134"/>
      <c r="N731" s="2"/>
      <c r="O731" s="2"/>
      <c r="P731" s="134"/>
      <c r="Q731" s="2"/>
      <c r="R731" s="2"/>
      <c r="S731" s="134"/>
      <c r="T731" s="2"/>
      <c r="U731" s="2"/>
      <c r="V731" s="2"/>
      <c r="W731" s="2"/>
      <c r="X731" s="2"/>
      <c r="Y731" s="2"/>
      <c r="Z731" s="2"/>
      <c r="AA731" s="2"/>
      <c r="AB731" s="2"/>
      <c r="AC731" s="2"/>
      <c r="AD731" s="2"/>
      <c r="AE731" s="2"/>
      <c r="AF731" s="2"/>
      <c r="AG731" s="2"/>
      <c r="AH731" s="2"/>
      <c r="AI731" s="2"/>
      <c r="AJ731" s="2"/>
      <c r="AK731" s="2"/>
      <c r="AL731" s="2"/>
      <c r="AM731" s="2"/>
      <c r="AN731" s="2"/>
      <c r="AO731" s="2"/>
      <c r="AP731" s="2"/>
    </row>
    <row r="732" ht="12.75" customHeight="1">
      <c r="A732" s="2"/>
      <c r="B732" s="139"/>
      <c r="C732" s="2"/>
      <c r="D732" s="2"/>
      <c r="E732" s="2"/>
      <c r="F732" s="134"/>
      <c r="G732" s="2"/>
      <c r="H732" s="2"/>
      <c r="I732" s="134"/>
      <c r="J732" s="2"/>
      <c r="K732" s="134"/>
      <c r="L732" s="2"/>
      <c r="M732" s="134"/>
      <c r="N732" s="2"/>
      <c r="O732" s="2"/>
      <c r="P732" s="134"/>
      <c r="Q732" s="2"/>
      <c r="R732" s="2"/>
      <c r="S732" s="134"/>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ht="12.75" customHeight="1">
      <c r="A733" s="2"/>
      <c r="B733" s="139"/>
      <c r="C733" s="2"/>
      <c r="D733" s="2"/>
      <c r="E733" s="2"/>
      <c r="F733" s="134"/>
      <c r="G733" s="2"/>
      <c r="H733" s="2"/>
      <c r="I733" s="134"/>
      <c r="J733" s="2"/>
      <c r="K733" s="134"/>
      <c r="L733" s="2"/>
      <c r="M733" s="134"/>
      <c r="N733" s="2"/>
      <c r="O733" s="2"/>
      <c r="P733" s="134"/>
      <c r="Q733" s="2"/>
      <c r="R733" s="2"/>
      <c r="S733" s="134"/>
      <c r="T733" s="2"/>
      <c r="U733" s="2"/>
      <c r="V733" s="2"/>
      <c r="W733" s="2"/>
      <c r="X733" s="2"/>
      <c r="Y733" s="2"/>
      <c r="Z733" s="2"/>
      <c r="AA733" s="2"/>
      <c r="AB733" s="2"/>
      <c r="AC733" s="2"/>
      <c r="AD733" s="2"/>
      <c r="AE733" s="2"/>
      <c r="AF733" s="2"/>
      <c r="AG733" s="2"/>
      <c r="AH733" s="2"/>
      <c r="AI733" s="2"/>
      <c r="AJ733" s="2"/>
      <c r="AK733" s="2"/>
      <c r="AL733" s="2"/>
      <c r="AM733" s="2"/>
      <c r="AN733" s="2"/>
      <c r="AO733" s="2"/>
      <c r="AP733" s="2"/>
    </row>
    <row r="734" ht="12.75" customHeight="1">
      <c r="A734" s="2"/>
      <c r="B734" s="139"/>
      <c r="C734" s="2"/>
      <c r="D734" s="2"/>
      <c r="E734" s="2"/>
      <c r="F734" s="134"/>
      <c r="G734" s="2"/>
      <c r="H734" s="2"/>
      <c r="I734" s="134"/>
      <c r="J734" s="2"/>
      <c r="K734" s="134"/>
      <c r="L734" s="2"/>
      <c r="M734" s="134"/>
      <c r="N734" s="2"/>
      <c r="O734" s="2"/>
      <c r="P734" s="134"/>
      <c r="Q734" s="2"/>
      <c r="R734" s="2"/>
      <c r="S734" s="134"/>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ht="12.75" customHeight="1">
      <c r="A735" s="2"/>
      <c r="B735" s="139"/>
      <c r="C735" s="2"/>
      <c r="D735" s="2"/>
      <c r="E735" s="2"/>
      <c r="F735" s="134"/>
      <c r="G735" s="2"/>
      <c r="H735" s="2"/>
      <c r="I735" s="134"/>
      <c r="J735" s="2"/>
      <c r="K735" s="134"/>
      <c r="L735" s="2"/>
      <c r="M735" s="134"/>
      <c r="N735" s="2"/>
      <c r="O735" s="2"/>
      <c r="P735" s="134"/>
      <c r="Q735" s="2"/>
      <c r="R735" s="2"/>
      <c r="S735" s="134"/>
      <c r="T735" s="2"/>
      <c r="U735" s="2"/>
      <c r="V735" s="2"/>
      <c r="W735" s="2"/>
      <c r="X735" s="2"/>
      <c r="Y735" s="2"/>
      <c r="Z735" s="2"/>
      <c r="AA735" s="2"/>
      <c r="AB735" s="2"/>
      <c r="AC735" s="2"/>
      <c r="AD735" s="2"/>
      <c r="AE735" s="2"/>
      <c r="AF735" s="2"/>
      <c r="AG735" s="2"/>
      <c r="AH735" s="2"/>
      <c r="AI735" s="2"/>
      <c r="AJ735" s="2"/>
      <c r="AK735" s="2"/>
      <c r="AL735" s="2"/>
      <c r="AM735" s="2"/>
      <c r="AN735" s="2"/>
      <c r="AO735" s="2"/>
      <c r="AP735" s="2"/>
    </row>
    <row r="736" ht="12.75" customHeight="1">
      <c r="A736" s="2"/>
      <c r="B736" s="139"/>
      <c r="C736" s="2"/>
      <c r="D736" s="2"/>
      <c r="E736" s="2"/>
      <c r="F736" s="134"/>
      <c r="G736" s="2"/>
      <c r="H736" s="2"/>
      <c r="I736" s="134"/>
      <c r="J736" s="2"/>
      <c r="K736" s="134"/>
      <c r="L736" s="2"/>
      <c r="M736" s="134"/>
      <c r="N736" s="2"/>
      <c r="O736" s="2"/>
      <c r="P736" s="134"/>
      <c r="Q736" s="2"/>
      <c r="R736" s="2"/>
      <c r="S736" s="134"/>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ht="12.75" customHeight="1">
      <c r="A737" s="2"/>
      <c r="B737" s="139"/>
      <c r="C737" s="2"/>
      <c r="D737" s="2"/>
      <c r="E737" s="2"/>
      <c r="F737" s="134"/>
      <c r="G737" s="2"/>
      <c r="H737" s="2"/>
      <c r="I737" s="134"/>
      <c r="J737" s="2"/>
      <c r="K737" s="134"/>
      <c r="L737" s="2"/>
      <c r="M737" s="134"/>
      <c r="N737" s="2"/>
      <c r="O737" s="2"/>
      <c r="P737" s="134"/>
      <c r="Q737" s="2"/>
      <c r="R737" s="2"/>
      <c r="S737" s="134"/>
      <c r="T737" s="2"/>
      <c r="U737" s="2"/>
      <c r="V737" s="2"/>
      <c r="W737" s="2"/>
      <c r="X737" s="2"/>
      <c r="Y737" s="2"/>
      <c r="Z737" s="2"/>
      <c r="AA737" s="2"/>
      <c r="AB737" s="2"/>
      <c r="AC737" s="2"/>
      <c r="AD737" s="2"/>
      <c r="AE737" s="2"/>
      <c r="AF737" s="2"/>
      <c r="AG737" s="2"/>
      <c r="AH737" s="2"/>
      <c r="AI737" s="2"/>
      <c r="AJ737" s="2"/>
      <c r="AK737" s="2"/>
      <c r="AL737" s="2"/>
      <c r="AM737" s="2"/>
      <c r="AN737" s="2"/>
      <c r="AO737" s="2"/>
      <c r="AP737" s="2"/>
    </row>
    <row r="738" ht="12.75" customHeight="1">
      <c r="A738" s="2"/>
      <c r="B738" s="139"/>
      <c r="C738" s="2"/>
      <c r="D738" s="2"/>
      <c r="E738" s="2"/>
      <c r="F738" s="134"/>
      <c r="G738" s="2"/>
      <c r="H738" s="2"/>
      <c r="I738" s="134"/>
      <c r="J738" s="2"/>
      <c r="K738" s="134"/>
      <c r="L738" s="2"/>
      <c r="M738" s="134"/>
      <c r="N738" s="2"/>
      <c r="O738" s="2"/>
      <c r="P738" s="134"/>
      <c r="Q738" s="2"/>
      <c r="R738" s="2"/>
      <c r="S738" s="134"/>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ht="12.75" customHeight="1">
      <c r="A739" s="2"/>
      <c r="B739" s="139"/>
      <c r="C739" s="2"/>
      <c r="D739" s="2"/>
      <c r="E739" s="2"/>
      <c r="F739" s="134"/>
      <c r="G739" s="2"/>
      <c r="H739" s="2"/>
      <c r="I739" s="134"/>
      <c r="J739" s="2"/>
      <c r="K739" s="134"/>
      <c r="L739" s="2"/>
      <c r="M739" s="134"/>
      <c r="N739" s="2"/>
      <c r="O739" s="2"/>
      <c r="P739" s="134"/>
      <c r="Q739" s="2"/>
      <c r="R739" s="2"/>
      <c r="S739" s="134"/>
      <c r="T739" s="2"/>
      <c r="U739" s="2"/>
      <c r="V739" s="2"/>
      <c r="W739" s="2"/>
      <c r="X739" s="2"/>
      <c r="Y739" s="2"/>
      <c r="Z739" s="2"/>
      <c r="AA739" s="2"/>
      <c r="AB739" s="2"/>
      <c r="AC739" s="2"/>
      <c r="AD739" s="2"/>
      <c r="AE739" s="2"/>
      <c r="AF739" s="2"/>
      <c r="AG739" s="2"/>
      <c r="AH739" s="2"/>
      <c r="AI739" s="2"/>
      <c r="AJ739" s="2"/>
      <c r="AK739" s="2"/>
      <c r="AL739" s="2"/>
      <c r="AM739" s="2"/>
      <c r="AN739" s="2"/>
      <c r="AO739" s="2"/>
      <c r="AP739" s="2"/>
    </row>
    <row r="740" ht="12.75" customHeight="1">
      <c r="A740" s="2"/>
      <c r="B740" s="139"/>
      <c r="C740" s="2"/>
      <c r="D740" s="2"/>
      <c r="E740" s="2"/>
      <c r="F740" s="134"/>
      <c r="G740" s="2"/>
      <c r="H740" s="2"/>
      <c r="I740" s="134"/>
      <c r="J740" s="2"/>
      <c r="K740" s="134"/>
      <c r="L740" s="2"/>
      <c r="M740" s="134"/>
      <c r="N740" s="2"/>
      <c r="O740" s="2"/>
      <c r="P740" s="134"/>
      <c r="Q740" s="2"/>
      <c r="R740" s="2"/>
      <c r="S740" s="134"/>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ht="12.75" customHeight="1">
      <c r="A741" s="2"/>
      <c r="B741" s="139"/>
      <c r="C741" s="2"/>
      <c r="D741" s="2"/>
      <c r="E741" s="2"/>
      <c r="F741" s="134"/>
      <c r="G741" s="2"/>
      <c r="H741" s="2"/>
      <c r="I741" s="134"/>
      <c r="J741" s="2"/>
      <c r="K741" s="134"/>
      <c r="L741" s="2"/>
      <c r="M741" s="134"/>
      <c r="N741" s="2"/>
      <c r="O741" s="2"/>
      <c r="P741" s="134"/>
      <c r="Q741" s="2"/>
      <c r="R741" s="2"/>
      <c r="S741" s="134"/>
      <c r="T741" s="2"/>
      <c r="U741" s="2"/>
      <c r="V741" s="2"/>
      <c r="W741" s="2"/>
      <c r="X741" s="2"/>
      <c r="Y741" s="2"/>
      <c r="Z741" s="2"/>
      <c r="AA741" s="2"/>
      <c r="AB741" s="2"/>
      <c r="AC741" s="2"/>
      <c r="AD741" s="2"/>
      <c r="AE741" s="2"/>
      <c r="AF741" s="2"/>
      <c r="AG741" s="2"/>
      <c r="AH741" s="2"/>
      <c r="AI741" s="2"/>
      <c r="AJ741" s="2"/>
      <c r="AK741" s="2"/>
      <c r="AL741" s="2"/>
      <c r="AM741" s="2"/>
      <c r="AN741" s="2"/>
      <c r="AO741" s="2"/>
      <c r="AP741" s="2"/>
    </row>
    <row r="742" ht="12.75" customHeight="1">
      <c r="A742" s="2"/>
      <c r="B742" s="139"/>
      <c r="C742" s="2"/>
      <c r="D742" s="2"/>
      <c r="E742" s="2"/>
      <c r="F742" s="134"/>
      <c r="G742" s="2"/>
      <c r="H742" s="2"/>
      <c r="I742" s="134"/>
      <c r="J742" s="2"/>
      <c r="K742" s="134"/>
      <c r="L742" s="2"/>
      <c r="M742" s="134"/>
      <c r="N742" s="2"/>
      <c r="O742" s="2"/>
      <c r="P742" s="134"/>
      <c r="Q742" s="2"/>
      <c r="R742" s="2"/>
      <c r="S742" s="134"/>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ht="12.75" customHeight="1">
      <c r="A743" s="2"/>
      <c r="B743" s="139"/>
      <c r="C743" s="2"/>
      <c r="D743" s="2"/>
      <c r="E743" s="2"/>
      <c r="F743" s="134"/>
      <c r="G743" s="2"/>
      <c r="H743" s="2"/>
      <c r="I743" s="134"/>
      <c r="J743" s="2"/>
      <c r="K743" s="134"/>
      <c r="L743" s="2"/>
      <c r="M743" s="134"/>
      <c r="N743" s="2"/>
      <c r="O743" s="2"/>
      <c r="P743" s="134"/>
      <c r="Q743" s="2"/>
      <c r="R743" s="2"/>
      <c r="S743" s="134"/>
      <c r="T743" s="2"/>
      <c r="U743" s="2"/>
      <c r="V743" s="2"/>
      <c r="W743" s="2"/>
      <c r="X743" s="2"/>
      <c r="Y743" s="2"/>
      <c r="Z743" s="2"/>
      <c r="AA743" s="2"/>
      <c r="AB743" s="2"/>
      <c r="AC743" s="2"/>
      <c r="AD743" s="2"/>
      <c r="AE743" s="2"/>
      <c r="AF743" s="2"/>
      <c r="AG743" s="2"/>
      <c r="AH743" s="2"/>
      <c r="AI743" s="2"/>
      <c r="AJ743" s="2"/>
      <c r="AK743" s="2"/>
      <c r="AL743" s="2"/>
      <c r="AM743" s="2"/>
      <c r="AN743" s="2"/>
      <c r="AO743" s="2"/>
      <c r="AP743" s="2"/>
    </row>
    <row r="744" ht="12.75" customHeight="1">
      <c r="A744" s="2"/>
      <c r="B744" s="139"/>
      <c r="C744" s="2"/>
      <c r="D744" s="2"/>
      <c r="E744" s="2"/>
      <c r="F744" s="134"/>
      <c r="G744" s="2"/>
      <c r="H744" s="2"/>
      <c r="I744" s="134"/>
      <c r="J744" s="2"/>
      <c r="K744" s="134"/>
      <c r="L744" s="2"/>
      <c r="M744" s="134"/>
      <c r="N744" s="2"/>
      <c r="O744" s="2"/>
      <c r="P744" s="134"/>
      <c r="Q744" s="2"/>
      <c r="R744" s="2"/>
      <c r="S744" s="134"/>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ht="12.75" customHeight="1">
      <c r="A745" s="2"/>
      <c r="B745" s="139"/>
      <c r="C745" s="2"/>
      <c r="D745" s="2"/>
      <c r="E745" s="2"/>
      <c r="F745" s="134"/>
      <c r="G745" s="2"/>
      <c r="H745" s="2"/>
      <c r="I745" s="134"/>
      <c r="J745" s="2"/>
      <c r="K745" s="134"/>
      <c r="L745" s="2"/>
      <c r="M745" s="134"/>
      <c r="N745" s="2"/>
      <c r="O745" s="2"/>
      <c r="P745" s="134"/>
      <c r="Q745" s="2"/>
      <c r="R745" s="2"/>
      <c r="S745" s="134"/>
      <c r="T745" s="2"/>
      <c r="U745" s="2"/>
      <c r="V745" s="2"/>
      <c r="W745" s="2"/>
      <c r="X745" s="2"/>
      <c r="Y745" s="2"/>
      <c r="Z745" s="2"/>
      <c r="AA745" s="2"/>
      <c r="AB745" s="2"/>
      <c r="AC745" s="2"/>
      <c r="AD745" s="2"/>
      <c r="AE745" s="2"/>
      <c r="AF745" s="2"/>
      <c r="AG745" s="2"/>
      <c r="AH745" s="2"/>
      <c r="AI745" s="2"/>
      <c r="AJ745" s="2"/>
      <c r="AK745" s="2"/>
      <c r="AL745" s="2"/>
      <c r="AM745" s="2"/>
      <c r="AN745" s="2"/>
      <c r="AO745" s="2"/>
      <c r="AP745" s="2"/>
    </row>
    <row r="746" ht="12.75" customHeight="1">
      <c r="A746" s="2"/>
      <c r="B746" s="139"/>
      <c r="C746" s="2"/>
      <c r="D746" s="2"/>
      <c r="E746" s="2"/>
      <c r="F746" s="134"/>
      <c r="G746" s="2"/>
      <c r="H746" s="2"/>
      <c r="I746" s="134"/>
      <c r="J746" s="2"/>
      <c r="K746" s="134"/>
      <c r="L746" s="2"/>
      <c r="M746" s="134"/>
      <c r="N746" s="2"/>
      <c r="O746" s="2"/>
      <c r="P746" s="134"/>
      <c r="Q746" s="2"/>
      <c r="R746" s="2"/>
      <c r="S746" s="134"/>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ht="12.75" customHeight="1">
      <c r="A747" s="2"/>
      <c r="B747" s="139"/>
      <c r="C747" s="2"/>
      <c r="D747" s="2"/>
      <c r="E747" s="2"/>
      <c r="F747" s="134"/>
      <c r="G747" s="2"/>
      <c r="H747" s="2"/>
      <c r="I747" s="134"/>
      <c r="J747" s="2"/>
      <c r="K747" s="134"/>
      <c r="L747" s="2"/>
      <c r="M747" s="134"/>
      <c r="N747" s="2"/>
      <c r="O747" s="2"/>
      <c r="P747" s="134"/>
      <c r="Q747" s="2"/>
      <c r="R747" s="2"/>
      <c r="S747" s="134"/>
      <c r="T747" s="2"/>
      <c r="U747" s="2"/>
      <c r="V747" s="2"/>
      <c r="W747" s="2"/>
      <c r="X747" s="2"/>
      <c r="Y747" s="2"/>
      <c r="Z747" s="2"/>
      <c r="AA747" s="2"/>
      <c r="AB747" s="2"/>
      <c r="AC747" s="2"/>
      <c r="AD747" s="2"/>
      <c r="AE747" s="2"/>
      <c r="AF747" s="2"/>
      <c r="AG747" s="2"/>
      <c r="AH747" s="2"/>
      <c r="AI747" s="2"/>
      <c r="AJ747" s="2"/>
      <c r="AK747" s="2"/>
      <c r="AL747" s="2"/>
      <c r="AM747" s="2"/>
      <c r="AN747" s="2"/>
      <c r="AO747" s="2"/>
      <c r="AP747" s="2"/>
    </row>
    <row r="748" ht="12.75" customHeight="1">
      <c r="A748" s="2"/>
      <c r="B748" s="139"/>
      <c r="C748" s="2"/>
      <c r="D748" s="2"/>
      <c r="E748" s="2"/>
      <c r="F748" s="134"/>
      <c r="G748" s="2"/>
      <c r="H748" s="2"/>
      <c r="I748" s="134"/>
      <c r="J748" s="2"/>
      <c r="K748" s="134"/>
      <c r="L748" s="2"/>
      <c r="M748" s="134"/>
      <c r="N748" s="2"/>
      <c r="O748" s="2"/>
      <c r="P748" s="134"/>
      <c r="Q748" s="2"/>
      <c r="R748" s="2"/>
      <c r="S748" s="134"/>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ht="12.75" customHeight="1">
      <c r="A749" s="2"/>
      <c r="B749" s="139"/>
      <c r="C749" s="2"/>
      <c r="D749" s="2"/>
      <c r="E749" s="2"/>
      <c r="F749" s="134"/>
      <c r="G749" s="2"/>
      <c r="H749" s="2"/>
      <c r="I749" s="134"/>
      <c r="J749" s="2"/>
      <c r="K749" s="134"/>
      <c r="L749" s="2"/>
      <c r="M749" s="134"/>
      <c r="N749" s="2"/>
      <c r="O749" s="2"/>
      <c r="P749" s="134"/>
      <c r="Q749" s="2"/>
      <c r="R749" s="2"/>
      <c r="S749" s="134"/>
      <c r="T749" s="2"/>
      <c r="U749" s="2"/>
      <c r="V749" s="2"/>
      <c r="W749" s="2"/>
      <c r="X749" s="2"/>
      <c r="Y749" s="2"/>
      <c r="Z749" s="2"/>
      <c r="AA749" s="2"/>
      <c r="AB749" s="2"/>
      <c r="AC749" s="2"/>
      <c r="AD749" s="2"/>
      <c r="AE749" s="2"/>
      <c r="AF749" s="2"/>
      <c r="AG749" s="2"/>
      <c r="AH749" s="2"/>
      <c r="AI749" s="2"/>
      <c r="AJ749" s="2"/>
      <c r="AK749" s="2"/>
      <c r="AL749" s="2"/>
      <c r="AM749" s="2"/>
      <c r="AN749" s="2"/>
      <c r="AO749" s="2"/>
      <c r="AP749" s="2"/>
    </row>
    <row r="750" ht="12.75" customHeight="1">
      <c r="A750" s="2"/>
      <c r="B750" s="139"/>
      <c r="C750" s="2"/>
      <c r="D750" s="2"/>
      <c r="E750" s="2"/>
      <c r="F750" s="134"/>
      <c r="G750" s="2"/>
      <c r="H750" s="2"/>
      <c r="I750" s="134"/>
      <c r="J750" s="2"/>
      <c r="K750" s="134"/>
      <c r="L750" s="2"/>
      <c r="M750" s="134"/>
      <c r="N750" s="2"/>
      <c r="O750" s="2"/>
      <c r="P750" s="134"/>
      <c r="Q750" s="2"/>
      <c r="R750" s="2"/>
      <c r="S750" s="134"/>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ht="12.75" customHeight="1">
      <c r="A751" s="2"/>
      <c r="B751" s="139"/>
      <c r="C751" s="2"/>
      <c r="D751" s="2"/>
      <c r="E751" s="2"/>
      <c r="F751" s="134"/>
      <c r="G751" s="2"/>
      <c r="H751" s="2"/>
      <c r="I751" s="134"/>
      <c r="J751" s="2"/>
      <c r="K751" s="134"/>
      <c r="L751" s="2"/>
      <c r="M751" s="134"/>
      <c r="N751" s="2"/>
      <c r="O751" s="2"/>
      <c r="P751" s="134"/>
      <c r="Q751" s="2"/>
      <c r="R751" s="2"/>
      <c r="S751" s="134"/>
      <c r="T751" s="2"/>
      <c r="U751" s="2"/>
      <c r="V751" s="2"/>
      <c r="W751" s="2"/>
      <c r="X751" s="2"/>
      <c r="Y751" s="2"/>
      <c r="Z751" s="2"/>
      <c r="AA751" s="2"/>
      <c r="AB751" s="2"/>
      <c r="AC751" s="2"/>
      <c r="AD751" s="2"/>
      <c r="AE751" s="2"/>
      <c r="AF751" s="2"/>
      <c r="AG751" s="2"/>
      <c r="AH751" s="2"/>
      <c r="AI751" s="2"/>
      <c r="AJ751" s="2"/>
      <c r="AK751" s="2"/>
      <c r="AL751" s="2"/>
      <c r="AM751" s="2"/>
      <c r="AN751" s="2"/>
      <c r="AO751" s="2"/>
      <c r="AP751" s="2"/>
    </row>
    <row r="752" ht="12.75" customHeight="1">
      <c r="A752" s="2"/>
      <c r="B752" s="139"/>
      <c r="C752" s="2"/>
      <c r="D752" s="2"/>
      <c r="E752" s="2"/>
      <c r="F752" s="134"/>
      <c r="G752" s="2"/>
      <c r="H752" s="2"/>
      <c r="I752" s="134"/>
      <c r="J752" s="2"/>
      <c r="K752" s="134"/>
      <c r="L752" s="2"/>
      <c r="M752" s="134"/>
      <c r="N752" s="2"/>
      <c r="O752" s="2"/>
      <c r="P752" s="134"/>
      <c r="Q752" s="2"/>
      <c r="R752" s="2"/>
      <c r="S752" s="134"/>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ht="12.75" customHeight="1">
      <c r="A753" s="2"/>
      <c r="B753" s="139"/>
      <c r="C753" s="2"/>
      <c r="D753" s="2"/>
      <c r="E753" s="2"/>
      <c r="F753" s="134"/>
      <c r="G753" s="2"/>
      <c r="H753" s="2"/>
      <c r="I753" s="134"/>
      <c r="J753" s="2"/>
      <c r="K753" s="134"/>
      <c r="L753" s="2"/>
      <c r="M753" s="134"/>
      <c r="N753" s="2"/>
      <c r="O753" s="2"/>
      <c r="P753" s="134"/>
      <c r="Q753" s="2"/>
      <c r="R753" s="2"/>
      <c r="S753" s="134"/>
      <c r="T753" s="2"/>
      <c r="U753" s="2"/>
      <c r="V753" s="2"/>
      <c r="W753" s="2"/>
      <c r="X753" s="2"/>
      <c r="Y753" s="2"/>
      <c r="Z753" s="2"/>
      <c r="AA753" s="2"/>
      <c r="AB753" s="2"/>
      <c r="AC753" s="2"/>
      <c r="AD753" s="2"/>
      <c r="AE753" s="2"/>
      <c r="AF753" s="2"/>
      <c r="AG753" s="2"/>
      <c r="AH753" s="2"/>
      <c r="AI753" s="2"/>
      <c r="AJ753" s="2"/>
      <c r="AK753" s="2"/>
      <c r="AL753" s="2"/>
      <c r="AM753" s="2"/>
      <c r="AN753" s="2"/>
      <c r="AO753" s="2"/>
      <c r="AP753" s="2"/>
    </row>
    <row r="754" ht="12.75" customHeight="1">
      <c r="A754" s="2"/>
      <c r="B754" s="139"/>
      <c r="C754" s="2"/>
      <c r="D754" s="2"/>
      <c r="E754" s="2"/>
      <c r="F754" s="134"/>
      <c r="G754" s="2"/>
      <c r="H754" s="2"/>
      <c r="I754" s="134"/>
      <c r="J754" s="2"/>
      <c r="K754" s="134"/>
      <c r="L754" s="2"/>
      <c r="M754" s="134"/>
      <c r="N754" s="2"/>
      <c r="O754" s="2"/>
      <c r="P754" s="134"/>
      <c r="Q754" s="2"/>
      <c r="R754" s="2"/>
      <c r="S754" s="134"/>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ht="12.75" customHeight="1">
      <c r="A755" s="2"/>
      <c r="B755" s="139"/>
      <c r="C755" s="2"/>
      <c r="D755" s="2"/>
      <c r="E755" s="2"/>
      <c r="F755" s="134"/>
      <c r="G755" s="2"/>
      <c r="H755" s="2"/>
      <c r="I755" s="134"/>
      <c r="J755" s="2"/>
      <c r="K755" s="134"/>
      <c r="L755" s="2"/>
      <c r="M755" s="134"/>
      <c r="N755" s="2"/>
      <c r="O755" s="2"/>
      <c r="P755" s="134"/>
      <c r="Q755" s="2"/>
      <c r="R755" s="2"/>
      <c r="S755" s="134"/>
      <c r="T755" s="2"/>
      <c r="U755" s="2"/>
      <c r="V755" s="2"/>
      <c r="W755" s="2"/>
      <c r="X755" s="2"/>
      <c r="Y755" s="2"/>
      <c r="Z755" s="2"/>
      <c r="AA755" s="2"/>
      <c r="AB755" s="2"/>
      <c r="AC755" s="2"/>
      <c r="AD755" s="2"/>
      <c r="AE755" s="2"/>
      <c r="AF755" s="2"/>
      <c r="AG755" s="2"/>
      <c r="AH755" s="2"/>
      <c r="AI755" s="2"/>
      <c r="AJ755" s="2"/>
      <c r="AK755" s="2"/>
      <c r="AL755" s="2"/>
      <c r="AM755" s="2"/>
      <c r="AN755" s="2"/>
      <c r="AO755" s="2"/>
      <c r="AP755" s="2"/>
    </row>
    <row r="756" ht="12.75" customHeight="1">
      <c r="A756" s="2"/>
      <c r="B756" s="139"/>
      <c r="C756" s="2"/>
      <c r="D756" s="2"/>
      <c r="E756" s="2"/>
      <c r="F756" s="134"/>
      <c r="G756" s="2"/>
      <c r="H756" s="2"/>
      <c r="I756" s="134"/>
      <c r="J756" s="2"/>
      <c r="K756" s="134"/>
      <c r="L756" s="2"/>
      <c r="M756" s="134"/>
      <c r="N756" s="2"/>
      <c r="O756" s="2"/>
      <c r="P756" s="134"/>
      <c r="Q756" s="2"/>
      <c r="R756" s="2"/>
      <c r="S756" s="134"/>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ht="12.75" customHeight="1">
      <c r="A757" s="2"/>
      <c r="B757" s="139"/>
      <c r="C757" s="2"/>
      <c r="D757" s="2"/>
      <c r="E757" s="2"/>
      <c r="F757" s="134"/>
      <c r="G757" s="2"/>
      <c r="H757" s="2"/>
      <c r="I757" s="134"/>
      <c r="J757" s="2"/>
      <c r="K757" s="134"/>
      <c r="L757" s="2"/>
      <c r="M757" s="134"/>
      <c r="N757" s="2"/>
      <c r="O757" s="2"/>
      <c r="P757" s="134"/>
      <c r="Q757" s="2"/>
      <c r="R757" s="2"/>
      <c r="S757" s="134"/>
      <c r="T757" s="2"/>
      <c r="U757" s="2"/>
      <c r="V757" s="2"/>
      <c r="W757" s="2"/>
      <c r="X757" s="2"/>
      <c r="Y757" s="2"/>
      <c r="Z757" s="2"/>
      <c r="AA757" s="2"/>
      <c r="AB757" s="2"/>
      <c r="AC757" s="2"/>
      <c r="AD757" s="2"/>
      <c r="AE757" s="2"/>
      <c r="AF757" s="2"/>
      <c r="AG757" s="2"/>
      <c r="AH757" s="2"/>
      <c r="AI757" s="2"/>
      <c r="AJ757" s="2"/>
      <c r="AK757" s="2"/>
      <c r="AL757" s="2"/>
      <c r="AM757" s="2"/>
      <c r="AN757" s="2"/>
      <c r="AO757" s="2"/>
      <c r="AP757" s="2"/>
    </row>
    <row r="758" ht="12.75" customHeight="1">
      <c r="A758" s="2"/>
      <c r="B758" s="139"/>
      <c r="C758" s="2"/>
      <c r="D758" s="2"/>
      <c r="E758" s="2"/>
      <c r="F758" s="134"/>
      <c r="G758" s="2"/>
      <c r="H758" s="2"/>
      <c r="I758" s="134"/>
      <c r="J758" s="2"/>
      <c r="K758" s="134"/>
      <c r="L758" s="2"/>
      <c r="M758" s="134"/>
      <c r="N758" s="2"/>
      <c r="O758" s="2"/>
      <c r="P758" s="134"/>
      <c r="Q758" s="2"/>
      <c r="R758" s="2"/>
      <c r="S758" s="134"/>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ht="12.75" customHeight="1">
      <c r="A759" s="2"/>
      <c r="B759" s="139"/>
      <c r="C759" s="2"/>
      <c r="D759" s="2"/>
      <c r="E759" s="2"/>
      <c r="F759" s="134"/>
      <c r="G759" s="2"/>
      <c r="H759" s="2"/>
      <c r="I759" s="134"/>
      <c r="J759" s="2"/>
      <c r="K759" s="134"/>
      <c r="L759" s="2"/>
      <c r="M759" s="134"/>
      <c r="N759" s="2"/>
      <c r="O759" s="2"/>
      <c r="P759" s="134"/>
      <c r="Q759" s="2"/>
      <c r="R759" s="2"/>
      <c r="S759" s="134"/>
      <c r="T759" s="2"/>
      <c r="U759" s="2"/>
      <c r="V759" s="2"/>
      <c r="W759" s="2"/>
      <c r="X759" s="2"/>
      <c r="Y759" s="2"/>
      <c r="Z759" s="2"/>
      <c r="AA759" s="2"/>
      <c r="AB759" s="2"/>
      <c r="AC759" s="2"/>
      <c r="AD759" s="2"/>
      <c r="AE759" s="2"/>
      <c r="AF759" s="2"/>
      <c r="AG759" s="2"/>
      <c r="AH759" s="2"/>
      <c r="AI759" s="2"/>
      <c r="AJ759" s="2"/>
      <c r="AK759" s="2"/>
      <c r="AL759" s="2"/>
      <c r="AM759" s="2"/>
      <c r="AN759" s="2"/>
      <c r="AO759" s="2"/>
      <c r="AP759" s="2"/>
    </row>
    <row r="760" ht="12.75" customHeight="1">
      <c r="A760" s="2"/>
      <c r="B760" s="139"/>
      <c r="C760" s="2"/>
      <c r="D760" s="2"/>
      <c r="E760" s="2"/>
      <c r="F760" s="134"/>
      <c r="G760" s="2"/>
      <c r="H760" s="2"/>
      <c r="I760" s="134"/>
      <c r="J760" s="2"/>
      <c r="K760" s="134"/>
      <c r="L760" s="2"/>
      <c r="M760" s="134"/>
      <c r="N760" s="2"/>
      <c r="O760" s="2"/>
      <c r="P760" s="134"/>
      <c r="Q760" s="2"/>
      <c r="R760" s="2"/>
      <c r="S760" s="134"/>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ht="12.75" customHeight="1">
      <c r="A761" s="2"/>
      <c r="B761" s="139"/>
      <c r="C761" s="2"/>
      <c r="D761" s="2"/>
      <c r="E761" s="2"/>
      <c r="F761" s="134"/>
      <c r="G761" s="2"/>
      <c r="H761" s="2"/>
      <c r="I761" s="134"/>
      <c r="J761" s="2"/>
      <c r="K761" s="134"/>
      <c r="L761" s="2"/>
      <c r="M761" s="134"/>
      <c r="N761" s="2"/>
      <c r="O761" s="2"/>
      <c r="P761" s="134"/>
      <c r="Q761" s="2"/>
      <c r="R761" s="2"/>
      <c r="S761" s="134"/>
      <c r="T761" s="2"/>
      <c r="U761" s="2"/>
      <c r="V761" s="2"/>
      <c r="W761" s="2"/>
      <c r="X761" s="2"/>
      <c r="Y761" s="2"/>
      <c r="Z761" s="2"/>
      <c r="AA761" s="2"/>
      <c r="AB761" s="2"/>
      <c r="AC761" s="2"/>
      <c r="AD761" s="2"/>
      <c r="AE761" s="2"/>
      <c r="AF761" s="2"/>
      <c r="AG761" s="2"/>
      <c r="AH761" s="2"/>
      <c r="AI761" s="2"/>
      <c r="AJ761" s="2"/>
      <c r="AK761" s="2"/>
      <c r="AL761" s="2"/>
      <c r="AM761" s="2"/>
      <c r="AN761" s="2"/>
      <c r="AO761" s="2"/>
      <c r="AP761" s="2"/>
    </row>
    <row r="762" ht="12.75" customHeight="1">
      <c r="A762" s="2"/>
      <c r="B762" s="139"/>
      <c r="C762" s="2"/>
      <c r="D762" s="2"/>
      <c r="E762" s="2"/>
      <c r="F762" s="134"/>
      <c r="G762" s="2"/>
      <c r="H762" s="2"/>
      <c r="I762" s="134"/>
      <c r="J762" s="2"/>
      <c r="K762" s="134"/>
      <c r="L762" s="2"/>
      <c r="M762" s="134"/>
      <c r="N762" s="2"/>
      <c r="O762" s="2"/>
      <c r="P762" s="134"/>
      <c r="Q762" s="2"/>
      <c r="R762" s="2"/>
      <c r="S762" s="134"/>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ht="12.75" customHeight="1">
      <c r="A763" s="2"/>
      <c r="B763" s="139"/>
      <c r="C763" s="2"/>
      <c r="D763" s="2"/>
      <c r="E763" s="2"/>
      <c r="F763" s="134"/>
      <c r="G763" s="2"/>
      <c r="H763" s="2"/>
      <c r="I763" s="134"/>
      <c r="J763" s="2"/>
      <c r="K763" s="134"/>
      <c r="L763" s="2"/>
      <c r="M763" s="134"/>
      <c r="N763" s="2"/>
      <c r="O763" s="2"/>
      <c r="P763" s="134"/>
      <c r="Q763" s="2"/>
      <c r="R763" s="2"/>
      <c r="S763" s="134"/>
      <c r="T763" s="2"/>
      <c r="U763" s="2"/>
      <c r="V763" s="2"/>
      <c r="W763" s="2"/>
      <c r="X763" s="2"/>
      <c r="Y763" s="2"/>
      <c r="Z763" s="2"/>
      <c r="AA763" s="2"/>
      <c r="AB763" s="2"/>
      <c r="AC763" s="2"/>
      <c r="AD763" s="2"/>
      <c r="AE763" s="2"/>
      <c r="AF763" s="2"/>
      <c r="AG763" s="2"/>
      <c r="AH763" s="2"/>
      <c r="AI763" s="2"/>
      <c r="AJ763" s="2"/>
      <c r="AK763" s="2"/>
      <c r="AL763" s="2"/>
      <c r="AM763" s="2"/>
      <c r="AN763" s="2"/>
      <c r="AO763" s="2"/>
      <c r="AP763" s="2"/>
    </row>
    <row r="764" ht="12.75" customHeight="1">
      <c r="A764" s="2"/>
      <c r="B764" s="139"/>
      <c r="C764" s="2"/>
      <c r="D764" s="2"/>
      <c r="E764" s="2"/>
      <c r="F764" s="134"/>
      <c r="G764" s="2"/>
      <c r="H764" s="2"/>
      <c r="I764" s="134"/>
      <c r="J764" s="2"/>
      <c r="K764" s="134"/>
      <c r="L764" s="2"/>
      <c r="M764" s="134"/>
      <c r="N764" s="2"/>
      <c r="O764" s="2"/>
      <c r="P764" s="134"/>
      <c r="Q764" s="2"/>
      <c r="R764" s="2"/>
      <c r="S764" s="134"/>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ht="12.75" customHeight="1">
      <c r="A765" s="2"/>
      <c r="B765" s="139"/>
      <c r="C765" s="2"/>
      <c r="D765" s="2"/>
      <c r="E765" s="2"/>
      <c r="F765" s="134"/>
      <c r="G765" s="2"/>
      <c r="H765" s="2"/>
      <c r="I765" s="134"/>
      <c r="J765" s="2"/>
      <c r="K765" s="134"/>
      <c r="L765" s="2"/>
      <c r="M765" s="134"/>
      <c r="N765" s="2"/>
      <c r="O765" s="2"/>
      <c r="P765" s="134"/>
      <c r="Q765" s="2"/>
      <c r="R765" s="2"/>
      <c r="S765" s="134"/>
      <c r="T765" s="2"/>
      <c r="U765" s="2"/>
      <c r="V765" s="2"/>
      <c r="W765" s="2"/>
      <c r="X765" s="2"/>
      <c r="Y765" s="2"/>
      <c r="Z765" s="2"/>
      <c r="AA765" s="2"/>
      <c r="AB765" s="2"/>
      <c r="AC765" s="2"/>
      <c r="AD765" s="2"/>
      <c r="AE765" s="2"/>
      <c r="AF765" s="2"/>
      <c r="AG765" s="2"/>
      <c r="AH765" s="2"/>
      <c r="AI765" s="2"/>
      <c r="AJ765" s="2"/>
      <c r="AK765" s="2"/>
      <c r="AL765" s="2"/>
      <c r="AM765" s="2"/>
      <c r="AN765" s="2"/>
      <c r="AO765" s="2"/>
      <c r="AP765" s="2"/>
    </row>
    <row r="766" ht="12.75" customHeight="1">
      <c r="A766" s="2"/>
      <c r="B766" s="139"/>
      <c r="C766" s="2"/>
      <c r="D766" s="2"/>
      <c r="E766" s="2"/>
      <c r="F766" s="134"/>
      <c r="G766" s="2"/>
      <c r="H766" s="2"/>
      <c r="I766" s="134"/>
      <c r="J766" s="2"/>
      <c r="K766" s="134"/>
      <c r="L766" s="2"/>
      <c r="M766" s="134"/>
      <c r="N766" s="2"/>
      <c r="O766" s="2"/>
      <c r="P766" s="134"/>
      <c r="Q766" s="2"/>
      <c r="R766" s="2"/>
      <c r="S766" s="134"/>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ht="12.75" customHeight="1">
      <c r="A767" s="2"/>
      <c r="B767" s="139"/>
      <c r="C767" s="2"/>
      <c r="D767" s="2"/>
      <c r="E767" s="2"/>
      <c r="F767" s="134"/>
      <c r="G767" s="2"/>
      <c r="H767" s="2"/>
      <c r="I767" s="134"/>
      <c r="J767" s="2"/>
      <c r="K767" s="134"/>
      <c r="L767" s="2"/>
      <c r="M767" s="134"/>
      <c r="N767" s="2"/>
      <c r="O767" s="2"/>
      <c r="P767" s="134"/>
      <c r="Q767" s="2"/>
      <c r="R767" s="2"/>
      <c r="S767" s="134"/>
      <c r="T767" s="2"/>
      <c r="U767" s="2"/>
      <c r="V767" s="2"/>
      <c r="W767" s="2"/>
      <c r="X767" s="2"/>
      <c r="Y767" s="2"/>
      <c r="Z767" s="2"/>
      <c r="AA767" s="2"/>
      <c r="AB767" s="2"/>
      <c r="AC767" s="2"/>
      <c r="AD767" s="2"/>
      <c r="AE767" s="2"/>
      <c r="AF767" s="2"/>
      <c r="AG767" s="2"/>
      <c r="AH767" s="2"/>
      <c r="AI767" s="2"/>
      <c r="AJ767" s="2"/>
      <c r="AK767" s="2"/>
      <c r="AL767" s="2"/>
      <c r="AM767" s="2"/>
      <c r="AN767" s="2"/>
      <c r="AO767" s="2"/>
      <c r="AP767" s="2"/>
    </row>
    <row r="768" ht="12.75" customHeight="1">
      <c r="A768" s="2"/>
      <c r="B768" s="139"/>
      <c r="C768" s="2"/>
      <c r="D768" s="2"/>
      <c r="E768" s="2"/>
      <c r="F768" s="134"/>
      <c r="G768" s="2"/>
      <c r="H768" s="2"/>
      <c r="I768" s="134"/>
      <c r="J768" s="2"/>
      <c r="K768" s="134"/>
      <c r="L768" s="2"/>
      <c r="M768" s="134"/>
      <c r="N768" s="2"/>
      <c r="O768" s="2"/>
      <c r="P768" s="134"/>
      <c r="Q768" s="2"/>
      <c r="R768" s="2"/>
      <c r="S768" s="134"/>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ht="12.75" customHeight="1">
      <c r="A769" s="2"/>
      <c r="B769" s="139"/>
      <c r="C769" s="2"/>
      <c r="D769" s="2"/>
      <c r="E769" s="2"/>
      <c r="F769" s="134"/>
      <c r="G769" s="2"/>
      <c r="H769" s="2"/>
      <c r="I769" s="134"/>
      <c r="J769" s="2"/>
      <c r="K769" s="134"/>
      <c r="L769" s="2"/>
      <c r="M769" s="134"/>
      <c r="N769" s="2"/>
      <c r="O769" s="2"/>
      <c r="P769" s="134"/>
      <c r="Q769" s="2"/>
      <c r="R769" s="2"/>
      <c r="S769" s="134"/>
      <c r="T769" s="2"/>
      <c r="U769" s="2"/>
      <c r="V769" s="2"/>
      <c r="W769" s="2"/>
      <c r="X769" s="2"/>
      <c r="Y769" s="2"/>
      <c r="Z769" s="2"/>
      <c r="AA769" s="2"/>
      <c r="AB769" s="2"/>
      <c r="AC769" s="2"/>
      <c r="AD769" s="2"/>
      <c r="AE769" s="2"/>
      <c r="AF769" s="2"/>
      <c r="AG769" s="2"/>
      <c r="AH769" s="2"/>
      <c r="AI769" s="2"/>
      <c r="AJ769" s="2"/>
      <c r="AK769" s="2"/>
      <c r="AL769" s="2"/>
      <c r="AM769" s="2"/>
      <c r="AN769" s="2"/>
      <c r="AO769" s="2"/>
      <c r="AP769" s="2"/>
    </row>
    <row r="770" ht="12.75" customHeight="1">
      <c r="A770" s="2"/>
      <c r="B770" s="139"/>
      <c r="C770" s="2"/>
      <c r="D770" s="2"/>
      <c r="E770" s="2"/>
      <c r="F770" s="134"/>
      <c r="G770" s="2"/>
      <c r="H770" s="2"/>
      <c r="I770" s="134"/>
      <c r="J770" s="2"/>
      <c r="K770" s="134"/>
      <c r="L770" s="2"/>
      <c r="M770" s="134"/>
      <c r="N770" s="2"/>
      <c r="O770" s="2"/>
      <c r="P770" s="134"/>
      <c r="Q770" s="2"/>
      <c r="R770" s="2"/>
      <c r="S770" s="134"/>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ht="12.75" customHeight="1">
      <c r="A771" s="2"/>
      <c r="B771" s="139"/>
      <c r="C771" s="2"/>
      <c r="D771" s="2"/>
      <c r="E771" s="2"/>
      <c r="F771" s="134"/>
      <c r="G771" s="2"/>
      <c r="H771" s="2"/>
      <c r="I771" s="134"/>
      <c r="J771" s="2"/>
      <c r="K771" s="134"/>
      <c r="L771" s="2"/>
      <c r="M771" s="134"/>
      <c r="N771" s="2"/>
      <c r="O771" s="2"/>
      <c r="P771" s="134"/>
      <c r="Q771" s="2"/>
      <c r="R771" s="2"/>
      <c r="S771" s="134"/>
      <c r="T771" s="2"/>
      <c r="U771" s="2"/>
      <c r="V771" s="2"/>
      <c r="W771" s="2"/>
      <c r="X771" s="2"/>
      <c r="Y771" s="2"/>
      <c r="Z771" s="2"/>
      <c r="AA771" s="2"/>
      <c r="AB771" s="2"/>
      <c r="AC771" s="2"/>
      <c r="AD771" s="2"/>
      <c r="AE771" s="2"/>
      <c r="AF771" s="2"/>
      <c r="AG771" s="2"/>
      <c r="AH771" s="2"/>
      <c r="AI771" s="2"/>
      <c r="AJ771" s="2"/>
      <c r="AK771" s="2"/>
      <c r="AL771" s="2"/>
      <c r="AM771" s="2"/>
      <c r="AN771" s="2"/>
      <c r="AO771" s="2"/>
      <c r="AP771" s="2"/>
    </row>
    <row r="772" ht="12.75" customHeight="1">
      <c r="A772" s="2"/>
      <c r="B772" s="139"/>
      <c r="C772" s="2"/>
      <c r="D772" s="2"/>
      <c r="E772" s="2"/>
      <c r="F772" s="134"/>
      <c r="G772" s="2"/>
      <c r="H772" s="2"/>
      <c r="I772" s="134"/>
      <c r="J772" s="2"/>
      <c r="K772" s="134"/>
      <c r="L772" s="2"/>
      <c r="M772" s="134"/>
      <c r="N772" s="2"/>
      <c r="O772" s="2"/>
      <c r="P772" s="134"/>
      <c r="Q772" s="2"/>
      <c r="R772" s="2"/>
      <c r="S772" s="134"/>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ht="12.75" customHeight="1">
      <c r="A773" s="2"/>
      <c r="B773" s="139"/>
      <c r="C773" s="2"/>
      <c r="D773" s="2"/>
      <c r="E773" s="2"/>
      <c r="F773" s="134"/>
      <c r="G773" s="2"/>
      <c r="H773" s="2"/>
      <c r="I773" s="134"/>
      <c r="J773" s="2"/>
      <c r="K773" s="134"/>
      <c r="L773" s="2"/>
      <c r="M773" s="134"/>
      <c r="N773" s="2"/>
      <c r="O773" s="2"/>
      <c r="P773" s="134"/>
      <c r="Q773" s="2"/>
      <c r="R773" s="2"/>
      <c r="S773" s="134"/>
      <c r="T773" s="2"/>
      <c r="U773" s="2"/>
      <c r="V773" s="2"/>
      <c r="W773" s="2"/>
      <c r="X773" s="2"/>
      <c r="Y773" s="2"/>
      <c r="Z773" s="2"/>
      <c r="AA773" s="2"/>
      <c r="AB773" s="2"/>
      <c r="AC773" s="2"/>
      <c r="AD773" s="2"/>
      <c r="AE773" s="2"/>
      <c r="AF773" s="2"/>
      <c r="AG773" s="2"/>
      <c r="AH773" s="2"/>
      <c r="AI773" s="2"/>
      <c r="AJ773" s="2"/>
      <c r="AK773" s="2"/>
      <c r="AL773" s="2"/>
      <c r="AM773" s="2"/>
      <c r="AN773" s="2"/>
      <c r="AO773" s="2"/>
      <c r="AP773" s="2"/>
    </row>
    <row r="774" ht="12.75" customHeight="1">
      <c r="A774" s="2"/>
      <c r="B774" s="139"/>
      <c r="C774" s="2"/>
      <c r="D774" s="2"/>
      <c r="E774" s="2"/>
      <c r="F774" s="134"/>
      <c r="G774" s="2"/>
      <c r="H774" s="2"/>
      <c r="I774" s="134"/>
      <c r="J774" s="2"/>
      <c r="K774" s="134"/>
      <c r="L774" s="2"/>
      <c r="M774" s="134"/>
      <c r="N774" s="2"/>
      <c r="O774" s="2"/>
      <c r="P774" s="134"/>
      <c r="Q774" s="2"/>
      <c r="R774" s="2"/>
      <c r="S774" s="134"/>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ht="12.75" customHeight="1">
      <c r="A775" s="2"/>
      <c r="B775" s="139"/>
      <c r="C775" s="2"/>
      <c r="D775" s="2"/>
      <c r="E775" s="2"/>
      <c r="F775" s="134"/>
      <c r="G775" s="2"/>
      <c r="H775" s="2"/>
      <c r="I775" s="134"/>
      <c r="J775" s="2"/>
      <c r="K775" s="134"/>
      <c r="L775" s="2"/>
      <c r="M775" s="134"/>
      <c r="N775" s="2"/>
      <c r="O775" s="2"/>
      <c r="P775" s="134"/>
      <c r="Q775" s="2"/>
      <c r="R775" s="2"/>
      <c r="S775" s="134"/>
      <c r="T775" s="2"/>
      <c r="U775" s="2"/>
      <c r="V775" s="2"/>
      <c r="W775" s="2"/>
      <c r="X775" s="2"/>
      <c r="Y775" s="2"/>
      <c r="Z775" s="2"/>
      <c r="AA775" s="2"/>
      <c r="AB775" s="2"/>
      <c r="AC775" s="2"/>
      <c r="AD775" s="2"/>
      <c r="AE775" s="2"/>
      <c r="AF775" s="2"/>
      <c r="AG775" s="2"/>
      <c r="AH775" s="2"/>
      <c r="AI775" s="2"/>
      <c r="AJ775" s="2"/>
      <c r="AK775" s="2"/>
      <c r="AL775" s="2"/>
      <c r="AM775" s="2"/>
      <c r="AN775" s="2"/>
      <c r="AO775" s="2"/>
      <c r="AP775" s="2"/>
    </row>
    <row r="776" ht="12.75" customHeight="1">
      <c r="A776" s="2"/>
      <c r="B776" s="139"/>
      <c r="C776" s="2"/>
      <c r="D776" s="2"/>
      <c r="E776" s="2"/>
      <c r="F776" s="134"/>
      <c r="G776" s="2"/>
      <c r="H776" s="2"/>
      <c r="I776" s="134"/>
      <c r="J776" s="2"/>
      <c r="K776" s="134"/>
      <c r="L776" s="2"/>
      <c r="M776" s="134"/>
      <c r="N776" s="2"/>
      <c r="O776" s="2"/>
      <c r="P776" s="134"/>
      <c r="Q776" s="2"/>
      <c r="R776" s="2"/>
      <c r="S776" s="134"/>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ht="12.75" customHeight="1">
      <c r="A777" s="2"/>
      <c r="B777" s="139"/>
      <c r="C777" s="2"/>
      <c r="D777" s="2"/>
      <c r="E777" s="2"/>
      <c r="F777" s="134"/>
      <c r="G777" s="2"/>
      <c r="H777" s="2"/>
      <c r="I777" s="134"/>
      <c r="J777" s="2"/>
      <c r="K777" s="134"/>
      <c r="L777" s="2"/>
      <c r="M777" s="134"/>
      <c r="N777" s="2"/>
      <c r="O777" s="2"/>
      <c r="P777" s="134"/>
      <c r="Q777" s="2"/>
      <c r="R777" s="2"/>
      <c r="S777" s="134"/>
      <c r="T777" s="2"/>
      <c r="U777" s="2"/>
      <c r="V777" s="2"/>
      <c r="W777" s="2"/>
      <c r="X777" s="2"/>
      <c r="Y777" s="2"/>
      <c r="Z777" s="2"/>
      <c r="AA777" s="2"/>
      <c r="AB777" s="2"/>
      <c r="AC777" s="2"/>
      <c r="AD777" s="2"/>
      <c r="AE777" s="2"/>
      <c r="AF777" s="2"/>
      <c r="AG777" s="2"/>
      <c r="AH777" s="2"/>
      <c r="AI777" s="2"/>
      <c r="AJ777" s="2"/>
      <c r="AK777" s="2"/>
      <c r="AL777" s="2"/>
      <c r="AM777" s="2"/>
      <c r="AN777" s="2"/>
      <c r="AO777" s="2"/>
      <c r="AP777" s="2"/>
    </row>
    <row r="778" ht="12.75" customHeight="1">
      <c r="A778" s="2"/>
      <c r="B778" s="139"/>
      <c r="C778" s="2"/>
      <c r="D778" s="2"/>
      <c r="E778" s="2"/>
      <c r="F778" s="134"/>
      <c r="G778" s="2"/>
      <c r="H778" s="2"/>
      <c r="I778" s="134"/>
      <c r="J778" s="2"/>
      <c r="K778" s="134"/>
      <c r="L778" s="2"/>
      <c r="M778" s="134"/>
      <c r="N778" s="2"/>
      <c r="O778" s="2"/>
      <c r="P778" s="134"/>
      <c r="Q778" s="2"/>
      <c r="R778" s="2"/>
      <c r="S778" s="134"/>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ht="12.75" customHeight="1">
      <c r="A779" s="2"/>
      <c r="B779" s="139"/>
      <c r="C779" s="2"/>
      <c r="D779" s="2"/>
      <c r="E779" s="2"/>
      <c r="F779" s="134"/>
      <c r="G779" s="2"/>
      <c r="H779" s="2"/>
      <c r="I779" s="134"/>
      <c r="J779" s="2"/>
      <c r="K779" s="134"/>
      <c r="L779" s="2"/>
      <c r="M779" s="134"/>
      <c r="N779" s="2"/>
      <c r="O779" s="2"/>
      <c r="P779" s="134"/>
      <c r="Q779" s="2"/>
      <c r="R779" s="2"/>
      <c r="S779" s="134"/>
      <c r="T779" s="2"/>
      <c r="U779" s="2"/>
      <c r="V779" s="2"/>
      <c r="W779" s="2"/>
      <c r="X779" s="2"/>
      <c r="Y779" s="2"/>
      <c r="Z779" s="2"/>
      <c r="AA779" s="2"/>
      <c r="AB779" s="2"/>
      <c r="AC779" s="2"/>
      <c r="AD779" s="2"/>
      <c r="AE779" s="2"/>
      <c r="AF779" s="2"/>
      <c r="AG779" s="2"/>
      <c r="AH779" s="2"/>
      <c r="AI779" s="2"/>
      <c r="AJ779" s="2"/>
      <c r="AK779" s="2"/>
      <c r="AL779" s="2"/>
      <c r="AM779" s="2"/>
      <c r="AN779" s="2"/>
      <c r="AO779" s="2"/>
      <c r="AP779" s="2"/>
    </row>
    <row r="780" ht="12.75" customHeight="1">
      <c r="A780" s="2"/>
      <c r="B780" s="139"/>
      <c r="C780" s="2"/>
      <c r="D780" s="2"/>
      <c r="E780" s="2"/>
      <c r="F780" s="134"/>
      <c r="G780" s="2"/>
      <c r="H780" s="2"/>
      <c r="I780" s="134"/>
      <c r="J780" s="2"/>
      <c r="K780" s="134"/>
      <c r="L780" s="2"/>
      <c r="M780" s="134"/>
      <c r="N780" s="2"/>
      <c r="O780" s="2"/>
      <c r="P780" s="134"/>
      <c r="Q780" s="2"/>
      <c r="R780" s="2"/>
      <c r="S780" s="134"/>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ht="12.75" customHeight="1">
      <c r="A781" s="2"/>
      <c r="B781" s="139"/>
      <c r="C781" s="2"/>
      <c r="D781" s="2"/>
      <c r="E781" s="2"/>
      <c r="F781" s="134"/>
      <c r="G781" s="2"/>
      <c r="H781" s="2"/>
      <c r="I781" s="134"/>
      <c r="J781" s="2"/>
      <c r="K781" s="134"/>
      <c r="L781" s="2"/>
      <c r="M781" s="134"/>
      <c r="N781" s="2"/>
      <c r="O781" s="2"/>
      <c r="P781" s="134"/>
      <c r="Q781" s="2"/>
      <c r="R781" s="2"/>
      <c r="S781" s="134"/>
      <c r="T781" s="2"/>
      <c r="U781" s="2"/>
      <c r="V781" s="2"/>
      <c r="W781" s="2"/>
      <c r="X781" s="2"/>
      <c r="Y781" s="2"/>
      <c r="Z781" s="2"/>
      <c r="AA781" s="2"/>
      <c r="AB781" s="2"/>
      <c r="AC781" s="2"/>
      <c r="AD781" s="2"/>
      <c r="AE781" s="2"/>
      <c r="AF781" s="2"/>
      <c r="AG781" s="2"/>
      <c r="AH781" s="2"/>
      <c r="AI781" s="2"/>
      <c r="AJ781" s="2"/>
      <c r="AK781" s="2"/>
      <c r="AL781" s="2"/>
      <c r="AM781" s="2"/>
      <c r="AN781" s="2"/>
      <c r="AO781" s="2"/>
      <c r="AP781" s="2"/>
    </row>
    <row r="782" ht="12.75" customHeight="1">
      <c r="A782" s="2"/>
      <c r="B782" s="139"/>
      <c r="C782" s="2"/>
      <c r="D782" s="2"/>
      <c r="E782" s="2"/>
      <c r="F782" s="134"/>
      <c r="G782" s="2"/>
      <c r="H782" s="2"/>
      <c r="I782" s="134"/>
      <c r="J782" s="2"/>
      <c r="K782" s="134"/>
      <c r="L782" s="2"/>
      <c r="M782" s="134"/>
      <c r="N782" s="2"/>
      <c r="O782" s="2"/>
      <c r="P782" s="134"/>
      <c r="Q782" s="2"/>
      <c r="R782" s="2"/>
      <c r="S782" s="134"/>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ht="12.75" customHeight="1">
      <c r="A783" s="2"/>
      <c r="B783" s="139"/>
      <c r="C783" s="2"/>
      <c r="D783" s="2"/>
      <c r="E783" s="2"/>
      <c r="F783" s="134"/>
      <c r="G783" s="2"/>
      <c r="H783" s="2"/>
      <c r="I783" s="134"/>
      <c r="J783" s="2"/>
      <c r="K783" s="134"/>
      <c r="L783" s="2"/>
      <c r="M783" s="134"/>
      <c r="N783" s="2"/>
      <c r="O783" s="2"/>
      <c r="P783" s="134"/>
      <c r="Q783" s="2"/>
      <c r="R783" s="2"/>
      <c r="S783" s="134"/>
      <c r="T783" s="2"/>
      <c r="U783" s="2"/>
      <c r="V783" s="2"/>
      <c r="W783" s="2"/>
      <c r="X783" s="2"/>
      <c r="Y783" s="2"/>
      <c r="Z783" s="2"/>
      <c r="AA783" s="2"/>
      <c r="AB783" s="2"/>
      <c r="AC783" s="2"/>
      <c r="AD783" s="2"/>
      <c r="AE783" s="2"/>
      <c r="AF783" s="2"/>
      <c r="AG783" s="2"/>
      <c r="AH783" s="2"/>
      <c r="AI783" s="2"/>
      <c r="AJ783" s="2"/>
      <c r="AK783" s="2"/>
      <c r="AL783" s="2"/>
      <c r="AM783" s="2"/>
      <c r="AN783" s="2"/>
      <c r="AO783" s="2"/>
      <c r="AP783" s="2"/>
    </row>
    <row r="784" ht="12.75" customHeight="1">
      <c r="A784" s="2"/>
      <c r="B784" s="139"/>
      <c r="C784" s="2"/>
      <c r="D784" s="2"/>
      <c r="E784" s="2"/>
      <c r="F784" s="134"/>
      <c r="G784" s="2"/>
      <c r="H784" s="2"/>
      <c r="I784" s="134"/>
      <c r="J784" s="2"/>
      <c r="K784" s="134"/>
      <c r="L784" s="2"/>
      <c r="M784" s="134"/>
      <c r="N784" s="2"/>
      <c r="O784" s="2"/>
      <c r="P784" s="134"/>
      <c r="Q784" s="2"/>
      <c r="R784" s="2"/>
      <c r="S784" s="134"/>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ht="12.75" customHeight="1">
      <c r="A785" s="2"/>
      <c r="B785" s="139"/>
      <c r="C785" s="2"/>
      <c r="D785" s="2"/>
      <c r="E785" s="2"/>
      <c r="F785" s="134"/>
      <c r="G785" s="2"/>
      <c r="H785" s="2"/>
      <c r="I785" s="134"/>
      <c r="J785" s="2"/>
      <c r="K785" s="134"/>
      <c r="L785" s="2"/>
      <c r="M785" s="134"/>
      <c r="N785" s="2"/>
      <c r="O785" s="2"/>
      <c r="P785" s="134"/>
      <c r="Q785" s="2"/>
      <c r="R785" s="2"/>
      <c r="S785" s="134"/>
      <c r="T785" s="2"/>
      <c r="U785" s="2"/>
      <c r="V785" s="2"/>
      <c r="W785" s="2"/>
      <c r="X785" s="2"/>
      <c r="Y785" s="2"/>
      <c r="Z785" s="2"/>
      <c r="AA785" s="2"/>
      <c r="AB785" s="2"/>
      <c r="AC785" s="2"/>
      <c r="AD785" s="2"/>
      <c r="AE785" s="2"/>
      <c r="AF785" s="2"/>
      <c r="AG785" s="2"/>
      <c r="AH785" s="2"/>
      <c r="AI785" s="2"/>
      <c r="AJ785" s="2"/>
      <c r="AK785" s="2"/>
      <c r="AL785" s="2"/>
      <c r="AM785" s="2"/>
      <c r="AN785" s="2"/>
      <c r="AO785" s="2"/>
      <c r="AP785" s="2"/>
    </row>
    <row r="786" ht="12.75" customHeight="1">
      <c r="A786" s="2"/>
      <c r="B786" s="139"/>
      <c r="C786" s="2"/>
      <c r="D786" s="2"/>
      <c r="E786" s="2"/>
      <c r="F786" s="134"/>
      <c r="G786" s="2"/>
      <c r="H786" s="2"/>
      <c r="I786" s="134"/>
      <c r="J786" s="2"/>
      <c r="K786" s="134"/>
      <c r="L786" s="2"/>
      <c r="M786" s="134"/>
      <c r="N786" s="2"/>
      <c r="O786" s="2"/>
      <c r="P786" s="134"/>
      <c r="Q786" s="2"/>
      <c r="R786" s="2"/>
      <c r="S786" s="134"/>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ht="12.75" customHeight="1">
      <c r="A787" s="2"/>
      <c r="B787" s="139"/>
      <c r="C787" s="2"/>
      <c r="D787" s="2"/>
      <c r="E787" s="2"/>
      <c r="F787" s="134"/>
      <c r="G787" s="2"/>
      <c r="H787" s="2"/>
      <c r="I787" s="134"/>
      <c r="J787" s="2"/>
      <c r="K787" s="134"/>
      <c r="L787" s="2"/>
      <c r="M787" s="134"/>
      <c r="N787" s="2"/>
      <c r="O787" s="2"/>
      <c r="P787" s="134"/>
      <c r="Q787" s="2"/>
      <c r="R787" s="2"/>
      <c r="S787" s="134"/>
      <c r="T787" s="2"/>
      <c r="U787" s="2"/>
      <c r="V787" s="2"/>
      <c r="W787" s="2"/>
      <c r="X787" s="2"/>
      <c r="Y787" s="2"/>
      <c r="Z787" s="2"/>
      <c r="AA787" s="2"/>
      <c r="AB787" s="2"/>
      <c r="AC787" s="2"/>
      <c r="AD787" s="2"/>
      <c r="AE787" s="2"/>
      <c r="AF787" s="2"/>
      <c r="AG787" s="2"/>
      <c r="AH787" s="2"/>
      <c r="AI787" s="2"/>
      <c r="AJ787" s="2"/>
      <c r="AK787" s="2"/>
      <c r="AL787" s="2"/>
      <c r="AM787" s="2"/>
      <c r="AN787" s="2"/>
      <c r="AO787" s="2"/>
      <c r="AP787" s="2"/>
    </row>
    <row r="788" ht="12.75" customHeight="1">
      <c r="A788" s="2"/>
      <c r="B788" s="139"/>
      <c r="C788" s="2"/>
      <c r="D788" s="2"/>
      <c r="E788" s="2"/>
      <c r="F788" s="134"/>
      <c r="G788" s="2"/>
      <c r="H788" s="2"/>
      <c r="I788" s="134"/>
      <c r="J788" s="2"/>
      <c r="K788" s="134"/>
      <c r="L788" s="2"/>
      <c r="M788" s="134"/>
      <c r="N788" s="2"/>
      <c r="O788" s="2"/>
      <c r="P788" s="134"/>
      <c r="Q788" s="2"/>
      <c r="R788" s="2"/>
      <c r="S788" s="134"/>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ht="12.75" customHeight="1">
      <c r="A789" s="2"/>
      <c r="B789" s="139"/>
      <c r="C789" s="2"/>
      <c r="D789" s="2"/>
      <c r="E789" s="2"/>
      <c r="F789" s="134"/>
      <c r="G789" s="2"/>
      <c r="H789" s="2"/>
      <c r="I789" s="134"/>
      <c r="J789" s="2"/>
      <c r="K789" s="134"/>
      <c r="L789" s="2"/>
      <c r="M789" s="134"/>
      <c r="N789" s="2"/>
      <c r="O789" s="2"/>
      <c r="P789" s="134"/>
      <c r="Q789" s="2"/>
      <c r="R789" s="2"/>
      <c r="S789" s="134"/>
      <c r="T789" s="2"/>
      <c r="U789" s="2"/>
      <c r="V789" s="2"/>
      <c r="W789" s="2"/>
      <c r="X789" s="2"/>
      <c r="Y789" s="2"/>
      <c r="Z789" s="2"/>
      <c r="AA789" s="2"/>
      <c r="AB789" s="2"/>
      <c r="AC789" s="2"/>
      <c r="AD789" s="2"/>
      <c r="AE789" s="2"/>
      <c r="AF789" s="2"/>
      <c r="AG789" s="2"/>
      <c r="AH789" s="2"/>
      <c r="AI789" s="2"/>
      <c r="AJ789" s="2"/>
      <c r="AK789" s="2"/>
      <c r="AL789" s="2"/>
      <c r="AM789" s="2"/>
      <c r="AN789" s="2"/>
      <c r="AO789" s="2"/>
      <c r="AP789" s="2"/>
    </row>
    <row r="790" ht="12.75" customHeight="1">
      <c r="A790" s="2"/>
      <c r="B790" s="139"/>
      <c r="C790" s="2"/>
      <c r="D790" s="2"/>
      <c r="E790" s="2"/>
      <c r="F790" s="134"/>
      <c r="G790" s="2"/>
      <c r="H790" s="2"/>
      <c r="I790" s="134"/>
      <c r="J790" s="2"/>
      <c r="K790" s="134"/>
      <c r="L790" s="2"/>
      <c r="M790" s="134"/>
      <c r="N790" s="2"/>
      <c r="O790" s="2"/>
      <c r="P790" s="134"/>
      <c r="Q790" s="2"/>
      <c r="R790" s="2"/>
      <c r="S790" s="134"/>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ht="12.75" customHeight="1">
      <c r="A791" s="2"/>
      <c r="B791" s="139"/>
      <c r="C791" s="2"/>
      <c r="D791" s="2"/>
      <c r="E791" s="2"/>
      <c r="F791" s="134"/>
      <c r="G791" s="2"/>
      <c r="H791" s="2"/>
      <c r="I791" s="134"/>
      <c r="J791" s="2"/>
      <c r="K791" s="134"/>
      <c r="L791" s="2"/>
      <c r="M791" s="134"/>
      <c r="N791" s="2"/>
      <c r="O791" s="2"/>
      <c r="P791" s="134"/>
      <c r="Q791" s="2"/>
      <c r="R791" s="2"/>
      <c r="S791" s="134"/>
      <c r="T791" s="2"/>
      <c r="U791" s="2"/>
      <c r="V791" s="2"/>
      <c r="W791" s="2"/>
      <c r="X791" s="2"/>
      <c r="Y791" s="2"/>
      <c r="Z791" s="2"/>
      <c r="AA791" s="2"/>
      <c r="AB791" s="2"/>
      <c r="AC791" s="2"/>
      <c r="AD791" s="2"/>
      <c r="AE791" s="2"/>
      <c r="AF791" s="2"/>
      <c r="AG791" s="2"/>
      <c r="AH791" s="2"/>
      <c r="AI791" s="2"/>
      <c r="AJ791" s="2"/>
      <c r="AK791" s="2"/>
      <c r="AL791" s="2"/>
      <c r="AM791" s="2"/>
      <c r="AN791" s="2"/>
      <c r="AO791" s="2"/>
      <c r="AP791" s="2"/>
    </row>
    <row r="792" ht="12.75" customHeight="1">
      <c r="A792" s="2"/>
      <c r="B792" s="139"/>
      <c r="C792" s="2"/>
      <c r="D792" s="2"/>
      <c r="E792" s="2"/>
      <c r="F792" s="134"/>
      <c r="G792" s="2"/>
      <c r="H792" s="2"/>
      <c r="I792" s="134"/>
      <c r="J792" s="2"/>
      <c r="K792" s="134"/>
      <c r="L792" s="2"/>
      <c r="M792" s="134"/>
      <c r="N792" s="2"/>
      <c r="O792" s="2"/>
      <c r="P792" s="134"/>
      <c r="Q792" s="2"/>
      <c r="R792" s="2"/>
      <c r="S792" s="134"/>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ht="12.75" customHeight="1">
      <c r="A793" s="2"/>
      <c r="B793" s="139"/>
      <c r="C793" s="2"/>
      <c r="D793" s="2"/>
      <c r="E793" s="2"/>
      <c r="F793" s="134"/>
      <c r="G793" s="2"/>
      <c r="H793" s="2"/>
      <c r="I793" s="134"/>
      <c r="J793" s="2"/>
      <c r="K793" s="134"/>
      <c r="L793" s="2"/>
      <c r="M793" s="134"/>
      <c r="N793" s="2"/>
      <c r="O793" s="2"/>
      <c r="P793" s="134"/>
      <c r="Q793" s="2"/>
      <c r="R793" s="2"/>
      <c r="S793" s="134"/>
      <c r="T793" s="2"/>
      <c r="U793" s="2"/>
      <c r="V793" s="2"/>
      <c r="W793" s="2"/>
      <c r="X793" s="2"/>
      <c r="Y793" s="2"/>
      <c r="Z793" s="2"/>
      <c r="AA793" s="2"/>
      <c r="AB793" s="2"/>
      <c r="AC793" s="2"/>
      <c r="AD793" s="2"/>
      <c r="AE793" s="2"/>
      <c r="AF793" s="2"/>
      <c r="AG793" s="2"/>
      <c r="AH793" s="2"/>
      <c r="AI793" s="2"/>
      <c r="AJ793" s="2"/>
      <c r="AK793" s="2"/>
      <c r="AL793" s="2"/>
      <c r="AM793" s="2"/>
      <c r="AN793" s="2"/>
      <c r="AO793" s="2"/>
      <c r="AP793" s="2"/>
    </row>
    <row r="794" ht="12.75" customHeight="1">
      <c r="A794" s="2"/>
      <c r="B794" s="139"/>
      <c r="C794" s="2"/>
      <c r="D794" s="2"/>
      <c r="E794" s="2"/>
      <c r="F794" s="134"/>
      <c r="G794" s="2"/>
      <c r="H794" s="2"/>
      <c r="I794" s="134"/>
      <c r="J794" s="2"/>
      <c r="K794" s="134"/>
      <c r="L794" s="2"/>
      <c r="M794" s="134"/>
      <c r="N794" s="2"/>
      <c r="O794" s="2"/>
      <c r="P794" s="134"/>
      <c r="Q794" s="2"/>
      <c r="R794" s="2"/>
      <c r="S794" s="134"/>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ht="12.75" customHeight="1">
      <c r="A795" s="2"/>
      <c r="B795" s="139"/>
      <c r="C795" s="2"/>
      <c r="D795" s="2"/>
      <c r="E795" s="2"/>
      <c r="F795" s="134"/>
      <c r="G795" s="2"/>
      <c r="H795" s="2"/>
      <c r="I795" s="134"/>
      <c r="J795" s="2"/>
      <c r="K795" s="134"/>
      <c r="L795" s="2"/>
      <c r="M795" s="134"/>
      <c r="N795" s="2"/>
      <c r="O795" s="2"/>
      <c r="P795" s="134"/>
      <c r="Q795" s="2"/>
      <c r="R795" s="2"/>
      <c r="S795" s="134"/>
      <c r="T795" s="2"/>
      <c r="U795" s="2"/>
      <c r="V795" s="2"/>
      <c r="W795" s="2"/>
      <c r="X795" s="2"/>
      <c r="Y795" s="2"/>
      <c r="Z795" s="2"/>
      <c r="AA795" s="2"/>
      <c r="AB795" s="2"/>
      <c r="AC795" s="2"/>
      <c r="AD795" s="2"/>
      <c r="AE795" s="2"/>
      <c r="AF795" s="2"/>
      <c r="AG795" s="2"/>
      <c r="AH795" s="2"/>
      <c r="AI795" s="2"/>
      <c r="AJ795" s="2"/>
      <c r="AK795" s="2"/>
      <c r="AL795" s="2"/>
      <c r="AM795" s="2"/>
      <c r="AN795" s="2"/>
      <c r="AO795" s="2"/>
      <c r="AP795" s="2"/>
    </row>
    <row r="796" ht="12.75" customHeight="1">
      <c r="A796" s="2"/>
      <c r="B796" s="139"/>
      <c r="C796" s="2"/>
      <c r="D796" s="2"/>
      <c r="E796" s="2"/>
      <c r="F796" s="134"/>
      <c r="G796" s="2"/>
      <c r="H796" s="2"/>
      <c r="I796" s="134"/>
      <c r="J796" s="2"/>
      <c r="K796" s="134"/>
      <c r="L796" s="2"/>
      <c r="M796" s="134"/>
      <c r="N796" s="2"/>
      <c r="O796" s="2"/>
      <c r="P796" s="134"/>
      <c r="Q796" s="2"/>
      <c r="R796" s="2"/>
      <c r="S796" s="134"/>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ht="12.75" customHeight="1">
      <c r="A797" s="2"/>
      <c r="B797" s="139"/>
      <c r="C797" s="2"/>
      <c r="D797" s="2"/>
      <c r="E797" s="2"/>
      <c r="F797" s="134"/>
      <c r="G797" s="2"/>
      <c r="H797" s="2"/>
      <c r="I797" s="134"/>
      <c r="J797" s="2"/>
      <c r="K797" s="134"/>
      <c r="L797" s="2"/>
      <c r="M797" s="134"/>
      <c r="N797" s="2"/>
      <c r="O797" s="2"/>
      <c r="P797" s="134"/>
      <c r="Q797" s="2"/>
      <c r="R797" s="2"/>
      <c r="S797" s="134"/>
      <c r="T797" s="2"/>
      <c r="U797" s="2"/>
      <c r="V797" s="2"/>
      <c r="W797" s="2"/>
      <c r="X797" s="2"/>
      <c r="Y797" s="2"/>
      <c r="Z797" s="2"/>
      <c r="AA797" s="2"/>
      <c r="AB797" s="2"/>
      <c r="AC797" s="2"/>
      <c r="AD797" s="2"/>
      <c r="AE797" s="2"/>
      <c r="AF797" s="2"/>
      <c r="AG797" s="2"/>
      <c r="AH797" s="2"/>
      <c r="AI797" s="2"/>
      <c r="AJ797" s="2"/>
      <c r="AK797" s="2"/>
      <c r="AL797" s="2"/>
      <c r="AM797" s="2"/>
      <c r="AN797" s="2"/>
      <c r="AO797" s="2"/>
      <c r="AP797" s="2"/>
    </row>
    <row r="798" ht="12.75" customHeight="1">
      <c r="A798" s="2"/>
      <c r="B798" s="139"/>
      <c r="C798" s="2"/>
      <c r="D798" s="2"/>
      <c r="E798" s="2"/>
      <c r="F798" s="134"/>
      <c r="G798" s="2"/>
      <c r="H798" s="2"/>
      <c r="I798" s="134"/>
      <c r="J798" s="2"/>
      <c r="K798" s="134"/>
      <c r="L798" s="2"/>
      <c r="M798" s="134"/>
      <c r="N798" s="2"/>
      <c r="O798" s="2"/>
      <c r="P798" s="134"/>
      <c r="Q798" s="2"/>
      <c r="R798" s="2"/>
      <c r="S798" s="134"/>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ht="12.75" customHeight="1">
      <c r="A799" s="2"/>
      <c r="B799" s="139"/>
      <c r="C799" s="2"/>
      <c r="D799" s="2"/>
      <c r="E799" s="2"/>
      <c r="F799" s="134"/>
      <c r="G799" s="2"/>
      <c r="H799" s="2"/>
      <c r="I799" s="134"/>
      <c r="J799" s="2"/>
      <c r="K799" s="134"/>
      <c r="L799" s="2"/>
      <c r="M799" s="134"/>
      <c r="N799" s="2"/>
      <c r="O799" s="2"/>
      <c r="P799" s="134"/>
      <c r="Q799" s="2"/>
      <c r="R799" s="2"/>
      <c r="S799" s="134"/>
      <c r="T799" s="2"/>
      <c r="U799" s="2"/>
      <c r="V799" s="2"/>
      <c r="W799" s="2"/>
      <c r="X799" s="2"/>
      <c r="Y799" s="2"/>
      <c r="Z799" s="2"/>
      <c r="AA799" s="2"/>
      <c r="AB799" s="2"/>
      <c r="AC799" s="2"/>
      <c r="AD799" s="2"/>
      <c r="AE799" s="2"/>
      <c r="AF799" s="2"/>
      <c r="AG799" s="2"/>
      <c r="AH799" s="2"/>
      <c r="AI799" s="2"/>
      <c r="AJ799" s="2"/>
      <c r="AK799" s="2"/>
      <c r="AL799" s="2"/>
      <c r="AM799" s="2"/>
      <c r="AN799" s="2"/>
      <c r="AO799" s="2"/>
      <c r="AP799" s="2"/>
    </row>
    <row r="800" ht="12.75" customHeight="1">
      <c r="A800" s="2"/>
      <c r="B800" s="139"/>
      <c r="C800" s="2"/>
      <c r="D800" s="2"/>
      <c r="E800" s="2"/>
      <c r="F800" s="134"/>
      <c r="G800" s="2"/>
      <c r="H800" s="2"/>
      <c r="I800" s="134"/>
      <c r="J800" s="2"/>
      <c r="K800" s="134"/>
      <c r="L800" s="2"/>
      <c r="M800" s="134"/>
      <c r="N800" s="2"/>
      <c r="O800" s="2"/>
      <c r="P800" s="134"/>
      <c r="Q800" s="2"/>
      <c r="R800" s="2"/>
      <c r="S800" s="134"/>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ht="12.75" customHeight="1">
      <c r="A801" s="2"/>
      <c r="B801" s="139"/>
      <c r="C801" s="2"/>
      <c r="D801" s="2"/>
      <c r="E801" s="2"/>
      <c r="F801" s="134"/>
      <c r="G801" s="2"/>
      <c r="H801" s="2"/>
      <c r="I801" s="134"/>
      <c r="J801" s="2"/>
      <c r="K801" s="134"/>
      <c r="L801" s="2"/>
      <c r="M801" s="134"/>
      <c r="N801" s="2"/>
      <c r="O801" s="2"/>
      <c r="P801" s="134"/>
      <c r="Q801" s="2"/>
      <c r="R801" s="2"/>
      <c r="S801" s="134"/>
      <c r="T801" s="2"/>
      <c r="U801" s="2"/>
      <c r="V801" s="2"/>
      <c r="W801" s="2"/>
      <c r="X801" s="2"/>
      <c r="Y801" s="2"/>
      <c r="Z801" s="2"/>
      <c r="AA801" s="2"/>
      <c r="AB801" s="2"/>
      <c r="AC801" s="2"/>
      <c r="AD801" s="2"/>
      <c r="AE801" s="2"/>
      <c r="AF801" s="2"/>
      <c r="AG801" s="2"/>
      <c r="AH801" s="2"/>
      <c r="AI801" s="2"/>
      <c r="AJ801" s="2"/>
      <c r="AK801" s="2"/>
      <c r="AL801" s="2"/>
      <c r="AM801" s="2"/>
      <c r="AN801" s="2"/>
      <c r="AO801" s="2"/>
      <c r="AP801" s="2"/>
    </row>
    <row r="802" ht="12.75" customHeight="1">
      <c r="A802" s="2"/>
      <c r="B802" s="139"/>
      <c r="C802" s="2"/>
      <c r="D802" s="2"/>
      <c r="E802" s="2"/>
      <c r="F802" s="134"/>
      <c r="G802" s="2"/>
      <c r="H802" s="2"/>
      <c r="I802" s="134"/>
      <c r="J802" s="2"/>
      <c r="K802" s="134"/>
      <c r="L802" s="2"/>
      <c r="M802" s="134"/>
      <c r="N802" s="2"/>
      <c r="O802" s="2"/>
      <c r="P802" s="134"/>
      <c r="Q802" s="2"/>
      <c r="R802" s="2"/>
      <c r="S802" s="134"/>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ht="12.75" customHeight="1">
      <c r="A803" s="2"/>
      <c r="B803" s="139"/>
      <c r="C803" s="2"/>
      <c r="D803" s="2"/>
      <c r="E803" s="2"/>
      <c r="F803" s="134"/>
      <c r="G803" s="2"/>
      <c r="H803" s="2"/>
      <c r="I803" s="134"/>
      <c r="J803" s="2"/>
      <c r="K803" s="134"/>
      <c r="L803" s="2"/>
      <c r="M803" s="134"/>
      <c r="N803" s="2"/>
      <c r="O803" s="2"/>
      <c r="P803" s="134"/>
      <c r="Q803" s="2"/>
      <c r="R803" s="2"/>
      <c r="S803" s="134"/>
      <c r="T803" s="2"/>
      <c r="U803" s="2"/>
      <c r="V803" s="2"/>
      <c r="W803" s="2"/>
      <c r="X803" s="2"/>
      <c r="Y803" s="2"/>
      <c r="Z803" s="2"/>
      <c r="AA803" s="2"/>
      <c r="AB803" s="2"/>
      <c r="AC803" s="2"/>
      <c r="AD803" s="2"/>
      <c r="AE803" s="2"/>
      <c r="AF803" s="2"/>
      <c r="AG803" s="2"/>
      <c r="AH803" s="2"/>
      <c r="AI803" s="2"/>
      <c r="AJ803" s="2"/>
      <c r="AK803" s="2"/>
      <c r="AL803" s="2"/>
      <c r="AM803" s="2"/>
      <c r="AN803" s="2"/>
      <c r="AO803" s="2"/>
      <c r="AP803" s="2"/>
    </row>
    <row r="804" ht="12.75" customHeight="1">
      <c r="A804" s="2"/>
      <c r="B804" s="139"/>
      <c r="C804" s="2"/>
      <c r="D804" s="2"/>
      <c r="E804" s="2"/>
      <c r="F804" s="134"/>
      <c r="G804" s="2"/>
      <c r="H804" s="2"/>
      <c r="I804" s="134"/>
      <c r="J804" s="2"/>
      <c r="K804" s="134"/>
      <c r="L804" s="2"/>
      <c r="M804" s="134"/>
      <c r="N804" s="2"/>
      <c r="O804" s="2"/>
      <c r="P804" s="134"/>
      <c r="Q804" s="2"/>
      <c r="R804" s="2"/>
      <c r="S804" s="134"/>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ht="12.75" customHeight="1">
      <c r="A805" s="2"/>
      <c r="B805" s="139"/>
      <c r="C805" s="2"/>
      <c r="D805" s="2"/>
      <c r="E805" s="2"/>
      <c r="F805" s="134"/>
      <c r="G805" s="2"/>
      <c r="H805" s="2"/>
      <c r="I805" s="134"/>
      <c r="J805" s="2"/>
      <c r="K805" s="134"/>
      <c r="L805" s="2"/>
      <c r="M805" s="134"/>
      <c r="N805" s="2"/>
      <c r="O805" s="2"/>
      <c r="P805" s="134"/>
      <c r="Q805" s="2"/>
      <c r="R805" s="2"/>
      <c r="S805" s="134"/>
      <c r="T805" s="2"/>
      <c r="U805" s="2"/>
      <c r="V805" s="2"/>
      <c r="W805" s="2"/>
      <c r="X805" s="2"/>
      <c r="Y805" s="2"/>
      <c r="Z805" s="2"/>
      <c r="AA805" s="2"/>
      <c r="AB805" s="2"/>
      <c r="AC805" s="2"/>
      <c r="AD805" s="2"/>
      <c r="AE805" s="2"/>
      <c r="AF805" s="2"/>
      <c r="AG805" s="2"/>
      <c r="AH805" s="2"/>
      <c r="AI805" s="2"/>
      <c r="AJ805" s="2"/>
      <c r="AK805" s="2"/>
      <c r="AL805" s="2"/>
      <c r="AM805" s="2"/>
      <c r="AN805" s="2"/>
      <c r="AO805" s="2"/>
      <c r="AP805" s="2"/>
    </row>
    <row r="806" ht="12.75" customHeight="1">
      <c r="A806" s="2"/>
      <c r="B806" s="139"/>
      <c r="C806" s="2"/>
      <c r="D806" s="2"/>
      <c r="E806" s="2"/>
      <c r="F806" s="134"/>
      <c r="G806" s="2"/>
      <c r="H806" s="2"/>
      <c r="I806" s="134"/>
      <c r="J806" s="2"/>
      <c r="K806" s="134"/>
      <c r="L806" s="2"/>
      <c r="M806" s="134"/>
      <c r="N806" s="2"/>
      <c r="O806" s="2"/>
      <c r="P806" s="134"/>
      <c r="Q806" s="2"/>
      <c r="R806" s="2"/>
      <c r="S806" s="134"/>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ht="12.75" customHeight="1">
      <c r="A807" s="2"/>
      <c r="B807" s="139"/>
      <c r="C807" s="2"/>
      <c r="D807" s="2"/>
      <c r="E807" s="2"/>
      <c r="F807" s="134"/>
      <c r="G807" s="2"/>
      <c r="H807" s="2"/>
      <c r="I807" s="134"/>
      <c r="J807" s="2"/>
      <c r="K807" s="134"/>
      <c r="L807" s="2"/>
      <c r="M807" s="134"/>
      <c r="N807" s="2"/>
      <c r="O807" s="2"/>
      <c r="P807" s="134"/>
      <c r="Q807" s="2"/>
      <c r="R807" s="2"/>
      <c r="S807" s="134"/>
      <c r="T807" s="2"/>
      <c r="U807" s="2"/>
      <c r="V807" s="2"/>
      <c r="W807" s="2"/>
      <c r="X807" s="2"/>
      <c r="Y807" s="2"/>
      <c r="Z807" s="2"/>
      <c r="AA807" s="2"/>
      <c r="AB807" s="2"/>
      <c r="AC807" s="2"/>
      <c r="AD807" s="2"/>
      <c r="AE807" s="2"/>
      <c r="AF807" s="2"/>
      <c r="AG807" s="2"/>
      <c r="AH807" s="2"/>
      <c r="AI807" s="2"/>
      <c r="AJ807" s="2"/>
      <c r="AK807" s="2"/>
      <c r="AL807" s="2"/>
      <c r="AM807" s="2"/>
      <c r="AN807" s="2"/>
      <c r="AO807" s="2"/>
      <c r="AP807" s="2"/>
    </row>
    <row r="808" ht="12.75" customHeight="1">
      <c r="A808" s="2"/>
      <c r="B808" s="139"/>
      <c r="C808" s="2"/>
      <c r="D808" s="2"/>
      <c r="E808" s="2"/>
      <c r="F808" s="134"/>
      <c r="G808" s="2"/>
      <c r="H808" s="2"/>
      <c r="I808" s="134"/>
      <c r="J808" s="2"/>
      <c r="K808" s="134"/>
      <c r="L808" s="2"/>
      <c r="M808" s="134"/>
      <c r="N808" s="2"/>
      <c r="O808" s="2"/>
      <c r="P808" s="134"/>
      <c r="Q808" s="2"/>
      <c r="R808" s="2"/>
      <c r="S808" s="134"/>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ht="12.75" customHeight="1">
      <c r="A809" s="2"/>
      <c r="B809" s="139"/>
      <c r="C809" s="2"/>
      <c r="D809" s="2"/>
      <c r="E809" s="2"/>
      <c r="F809" s="134"/>
      <c r="G809" s="2"/>
      <c r="H809" s="2"/>
      <c r="I809" s="134"/>
      <c r="J809" s="2"/>
      <c r="K809" s="134"/>
      <c r="L809" s="2"/>
      <c r="M809" s="134"/>
      <c r="N809" s="2"/>
      <c r="O809" s="2"/>
      <c r="P809" s="134"/>
      <c r="Q809" s="2"/>
      <c r="R809" s="2"/>
      <c r="S809" s="134"/>
      <c r="T809" s="2"/>
      <c r="U809" s="2"/>
      <c r="V809" s="2"/>
      <c r="W809" s="2"/>
      <c r="X809" s="2"/>
      <c r="Y809" s="2"/>
      <c r="Z809" s="2"/>
      <c r="AA809" s="2"/>
      <c r="AB809" s="2"/>
      <c r="AC809" s="2"/>
      <c r="AD809" s="2"/>
      <c r="AE809" s="2"/>
      <c r="AF809" s="2"/>
      <c r="AG809" s="2"/>
      <c r="AH809" s="2"/>
      <c r="AI809" s="2"/>
      <c r="AJ809" s="2"/>
      <c r="AK809" s="2"/>
      <c r="AL809" s="2"/>
      <c r="AM809" s="2"/>
      <c r="AN809" s="2"/>
      <c r="AO809" s="2"/>
      <c r="AP809" s="2"/>
    </row>
    <row r="810" ht="12.75" customHeight="1">
      <c r="A810" s="2"/>
      <c r="B810" s="139"/>
      <c r="C810" s="2"/>
      <c r="D810" s="2"/>
      <c r="E810" s="2"/>
      <c r="F810" s="134"/>
      <c r="G810" s="2"/>
      <c r="H810" s="2"/>
      <c r="I810" s="134"/>
      <c r="J810" s="2"/>
      <c r="K810" s="134"/>
      <c r="L810" s="2"/>
      <c r="M810" s="134"/>
      <c r="N810" s="2"/>
      <c r="O810" s="2"/>
      <c r="P810" s="134"/>
      <c r="Q810" s="2"/>
      <c r="R810" s="2"/>
      <c r="S810" s="134"/>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ht="12.75" customHeight="1">
      <c r="A811" s="2"/>
      <c r="B811" s="139"/>
      <c r="C811" s="2"/>
      <c r="D811" s="2"/>
      <c r="E811" s="2"/>
      <c r="F811" s="134"/>
      <c r="G811" s="2"/>
      <c r="H811" s="2"/>
      <c r="I811" s="134"/>
      <c r="J811" s="2"/>
      <c r="K811" s="134"/>
      <c r="L811" s="2"/>
      <c r="M811" s="134"/>
      <c r="N811" s="2"/>
      <c r="O811" s="2"/>
      <c r="P811" s="134"/>
      <c r="Q811" s="2"/>
      <c r="R811" s="2"/>
      <c r="S811" s="134"/>
      <c r="T811" s="2"/>
      <c r="U811" s="2"/>
      <c r="V811" s="2"/>
      <c r="W811" s="2"/>
      <c r="X811" s="2"/>
      <c r="Y811" s="2"/>
      <c r="Z811" s="2"/>
      <c r="AA811" s="2"/>
      <c r="AB811" s="2"/>
      <c r="AC811" s="2"/>
      <c r="AD811" s="2"/>
      <c r="AE811" s="2"/>
      <c r="AF811" s="2"/>
      <c r="AG811" s="2"/>
      <c r="AH811" s="2"/>
      <c r="AI811" s="2"/>
      <c r="AJ811" s="2"/>
      <c r="AK811" s="2"/>
      <c r="AL811" s="2"/>
      <c r="AM811" s="2"/>
      <c r="AN811" s="2"/>
      <c r="AO811" s="2"/>
      <c r="AP811" s="2"/>
    </row>
    <row r="812" ht="12.75" customHeight="1">
      <c r="A812" s="2"/>
      <c r="B812" s="139"/>
      <c r="C812" s="2"/>
      <c r="D812" s="2"/>
      <c r="E812" s="2"/>
      <c r="F812" s="134"/>
      <c r="G812" s="2"/>
      <c r="H812" s="2"/>
      <c r="I812" s="134"/>
      <c r="J812" s="2"/>
      <c r="K812" s="134"/>
      <c r="L812" s="2"/>
      <c r="M812" s="134"/>
      <c r="N812" s="2"/>
      <c r="O812" s="2"/>
      <c r="P812" s="134"/>
      <c r="Q812" s="2"/>
      <c r="R812" s="2"/>
      <c r="S812" s="134"/>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ht="12.75" customHeight="1">
      <c r="A813" s="2"/>
      <c r="B813" s="139"/>
      <c r="C813" s="2"/>
      <c r="D813" s="2"/>
      <c r="E813" s="2"/>
      <c r="F813" s="134"/>
      <c r="G813" s="2"/>
      <c r="H813" s="2"/>
      <c r="I813" s="134"/>
      <c r="J813" s="2"/>
      <c r="K813" s="134"/>
      <c r="L813" s="2"/>
      <c r="M813" s="134"/>
      <c r="N813" s="2"/>
      <c r="O813" s="2"/>
      <c r="P813" s="134"/>
      <c r="Q813" s="2"/>
      <c r="R813" s="2"/>
      <c r="S813" s="134"/>
      <c r="T813" s="2"/>
      <c r="U813" s="2"/>
      <c r="V813" s="2"/>
      <c r="W813" s="2"/>
      <c r="X813" s="2"/>
      <c r="Y813" s="2"/>
      <c r="Z813" s="2"/>
      <c r="AA813" s="2"/>
      <c r="AB813" s="2"/>
      <c r="AC813" s="2"/>
      <c r="AD813" s="2"/>
      <c r="AE813" s="2"/>
      <c r="AF813" s="2"/>
      <c r="AG813" s="2"/>
      <c r="AH813" s="2"/>
      <c r="AI813" s="2"/>
      <c r="AJ813" s="2"/>
      <c r="AK813" s="2"/>
      <c r="AL813" s="2"/>
      <c r="AM813" s="2"/>
      <c r="AN813" s="2"/>
      <c r="AO813" s="2"/>
      <c r="AP813" s="2"/>
    </row>
    <row r="814" ht="12.75" customHeight="1">
      <c r="A814" s="2"/>
      <c r="B814" s="139"/>
      <c r="C814" s="2"/>
      <c r="D814" s="2"/>
      <c r="E814" s="2"/>
      <c r="F814" s="134"/>
      <c r="G814" s="2"/>
      <c r="H814" s="2"/>
      <c r="I814" s="134"/>
      <c r="J814" s="2"/>
      <c r="K814" s="134"/>
      <c r="L814" s="2"/>
      <c r="M814" s="134"/>
      <c r="N814" s="2"/>
      <c r="O814" s="2"/>
      <c r="P814" s="134"/>
      <c r="Q814" s="2"/>
      <c r="R814" s="2"/>
      <c r="S814" s="134"/>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ht="12.75" customHeight="1">
      <c r="A815" s="2"/>
      <c r="B815" s="139"/>
      <c r="C815" s="2"/>
      <c r="D815" s="2"/>
      <c r="E815" s="2"/>
      <c r="F815" s="134"/>
      <c r="G815" s="2"/>
      <c r="H815" s="2"/>
      <c r="I815" s="134"/>
      <c r="J815" s="2"/>
      <c r="K815" s="134"/>
      <c r="L815" s="2"/>
      <c r="M815" s="134"/>
      <c r="N815" s="2"/>
      <c r="O815" s="2"/>
      <c r="P815" s="134"/>
      <c r="Q815" s="2"/>
      <c r="R815" s="2"/>
      <c r="S815" s="134"/>
      <c r="T815" s="2"/>
      <c r="U815" s="2"/>
      <c r="V815" s="2"/>
      <c r="W815" s="2"/>
      <c r="X815" s="2"/>
      <c r="Y815" s="2"/>
      <c r="Z815" s="2"/>
      <c r="AA815" s="2"/>
      <c r="AB815" s="2"/>
      <c r="AC815" s="2"/>
      <c r="AD815" s="2"/>
      <c r="AE815" s="2"/>
      <c r="AF815" s="2"/>
      <c r="AG815" s="2"/>
      <c r="AH815" s="2"/>
      <c r="AI815" s="2"/>
      <c r="AJ815" s="2"/>
      <c r="AK815" s="2"/>
      <c r="AL815" s="2"/>
      <c r="AM815" s="2"/>
      <c r="AN815" s="2"/>
      <c r="AO815" s="2"/>
      <c r="AP815" s="2"/>
    </row>
    <row r="816" ht="12.75" customHeight="1">
      <c r="A816" s="2"/>
      <c r="B816" s="139"/>
      <c r="C816" s="2"/>
      <c r="D816" s="2"/>
      <c r="E816" s="2"/>
      <c r="F816" s="134"/>
      <c r="G816" s="2"/>
      <c r="H816" s="2"/>
      <c r="I816" s="134"/>
      <c r="J816" s="2"/>
      <c r="K816" s="134"/>
      <c r="L816" s="2"/>
      <c r="M816" s="134"/>
      <c r="N816" s="2"/>
      <c r="O816" s="2"/>
      <c r="P816" s="134"/>
      <c r="Q816" s="2"/>
      <c r="R816" s="2"/>
      <c r="S816" s="134"/>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ht="12.75" customHeight="1">
      <c r="A817" s="2"/>
      <c r="B817" s="139"/>
      <c r="C817" s="2"/>
      <c r="D817" s="2"/>
      <c r="E817" s="2"/>
      <c r="F817" s="134"/>
      <c r="G817" s="2"/>
      <c r="H817" s="2"/>
      <c r="I817" s="134"/>
      <c r="J817" s="2"/>
      <c r="K817" s="134"/>
      <c r="L817" s="2"/>
      <c r="M817" s="134"/>
      <c r="N817" s="2"/>
      <c r="O817" s="2"/>
      <c r="P817" s="134"/>
      <c r="Q817" s="2"/>
      <c r="R817" s="2"/>
      <c r="S817" s="134"/>
      <c r="T817" s="2"/>
      <c r="U817" s="2"/>
      <c r="V817" s="2"/>
      <c r="W817" s="2"/>
      <c r="X817" s="2"/>
      <c r="Y817" s="2"/>
      <c r="Z817" s="2"/>
      <c r="AA817" s="2"/>
      <c r="AB817" s="2"/>
      <c r="AC817" s="2"/>
      <c r="AD817" s="2"/>
      <c r="AE817" s="2"/>
      <c r="AF817" s="2"/>
      <c r="AG817" s="2"/>
      <c r="AH817" s="2"/>
      <c r="AI817" s="2"/>
      <c r="AJ817" s="2"/>
      <c r="AK817" s="2"/>
      <c r="AL817" s="2"/>
      <c r="AM817" s="2"/>
      <c r="AN817" s="2"/>
      <c r="AO817" s="2"/>
      <c r="AP817" s="2"/>
    </row>
    <row r="818" ht="12.75" customHeight="1">
      <c r="A818" s="2"/>
      <c r="B818" s="139"/>
      <c r="C818" s="2"/>
      <c r="D818" s="2"/>
      <c r="E818" s="2"/>
      <c r="F818" s="134"/>
      <c r="G818" s="2"/>
      <c r="H818" s="2"/>
      <c r="I818" s="134"/>
      <c r="J818" s="2"/>
      <c r="K818" s="134"/>
      <c r="L818" s="2"/>
      <c r="M818" s="134"/>
      <c r="N818" s="2"/>
      <c r="O818" s="2"/>
      <c r="P818" s="134"/>
      <c r="Q818" s="2"/>
      <c r="R818" s="2"/>
      <c r="S818" s="134"/>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ht="12.75" customHeight="1">
      <c r="A819" s="2"/>
      <c r="B819" s="139"/>
      <c r="C819" s="2"/>
      <c r="D819" s="2"/>
      <c r="E819" s="2"/>
      <c r="F819" s="134"/>
      <c r="G819" s="2"/>
      <c r="H819" s="2"/>
      <c r="I819" s="134"/>
      <c r="J819" s="2"/>
      <c r="K819" s="134"/>
      <c r="L819" s="2"/>
      <c r="M819" s="134"/>
      <c r="N819" s="2"/>
      <c r="O819" s="2"/>
      <c r="P819" s="134"/>
      <c r="Q819" s="2"/>
      <c r="R819" s="2"/>
      <c r="S819" s="134"/>
      <c r="T819" s="2"/>
      <c r="U819" s="2"/>
      <c r="V819" s="2"/>
      <c r="W819" s="2"/>
      <c r="X819" s="2"/>
      <c r="Y819" s="2"/>
      <c r="Z819" s="2"/>
      <c r="AA819" s="2"/>
      <c r="AB819" s="2"/>
      <c r="AC819" s="2"/>
      <c r="AD819" s="2"/>
      <c r="AE819" s="2"/>
      <c r="AF819" s="2"/>
      <c r="AG819" s="2"/>
      <c r="AH819" s="2"/>
      <c r="AI819" s="2"/>
      <c r="AJ819" s="2"/>
      <c r="AK819" s="2"/>
      <c r="AL819" s="2"/>
      <c r="AM819" s="2"/>
      <c r="AN819" s="2"/>
      <c r="AO819" s="2"/>
      <c r="AP819" s="2"/>
    </row>
    <row r="820" ht="12.75" customHeight="1">
      <c r="A820" s="2"/>
      <c r="B820" s="139"/>
      <c r="C820" s="2"/>
      <c r="D820" s="2"/>
      <c r="E820" s="2"/>
      <c r="F820" s="134"/>
      <c r="G820" s="2"/>
      <c r="H820" s="2"/>
      <c r="I820" s="134"/>
      <c r="J820" s="2"/>
      <c r="K820" s="134"/>
      <c r="L820" s="2"/>
      <c r="M820" s="134"/>
      <c r="N820" s="2"/>
      <c r="O820" s="2"/>
      <c r="P820" s="134"/>
      <c r="Q820" s="2"/>
      <c r="R820" s="2"/>
      <c r="S820" s="134"/>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ht="12.75" customHeight="1">
      <c r="A821" s="2"/>
      <c r="B821" s="139"/>
      <c r="C821" s="2"/>
      <c r="D821" s="2"/>
      <c r="E821" s="2"/>
      <c r="F821" s="134"/>
      <c r="G821" s="2"/>
      <c r="H821" s="2"/>
      <c r="I821" s="134"/>
      <c r="J821" s="2"/>
      <c r="K821" s="134"/>
      <c r="L821" s="2"/>
      <c r="M821" s="134"/>
      <c r="N821" s="2"/>
      <c r="O821" s="2"/>
      <c r="P821" s="134"/>
      <c r="Q821" s="2"/>
      <c r="R821" s="2"/>
      <c r="S821" s="134"/>
      <c r="T821" s="2"/>
      <c r="U821" s="2"/>
      <c r="V821" s="2"/>
      <c r="W821" s="2"/>
      <c r="X821" s="2"/>
      <c r="Y821" s="2"/>
      <c r="Z821" s="2"/>
      <c r="AA821" s="2"/>
      <c r="AB821" s="2"/>
      <c r="AC821" s="2"/>
      <c r="AD821" s="2"/>
      <c r="AE821" s="2"/>
      <c r="AF821" s="2"/>
      <c r="AG821" s="2"/>
      <c r="AH821" s="2"/>
      <c r="AI821" s="2"/>
      <c r="AJ821" s="2"/>
      <c r="AK821" s="2"/>
      <c r="AL821" s="2"/>
      <c r="AM821" s="2"/>
      <c r="AN821" s="2"/>
      <c r="AO821" s="2"/>
      <c r="AP821" s="2"/>
    </row>
    <row r="822" ht="12.75" customHeight="1">
      <c r="A822" s="2"/>
      <c r="B822" s="139"/>
      <c r="C822" s="2"/>
      <c r="D822" s="2"/>
      <c r="E822" s="2"/>
      <c r="F822" s="134"/>
      <c r="G822" s="2"/>
      <c r="H822" s="2"/>
      <c r="I822" s="134"/>
      <c r="J822" s="2"/>
      <c r="K822" s="134"/>
      <c r="L822" s="2"/>
      <c r="M822" s="134"/>
      <c r="N822" s="2"/>
      <c r="O822" s="2"/>
      <c r="P822" s="134"/>
      <c r="Q822" s="2"/>
      <c r="R822" s="2"/>
      <c r="S822" s="134"/>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ht="12.75" customHeight="1">
      <c r="A823" s="2"/>
      <c r="B823" s="139"/>
      <c r="C823" s="2"/>
      <c r="D823" s="2"/>
      <c r="E823" s="2"/>
      <c r="F823" s="134"/>
      <c r="G823" s="2"/>
      <c r="H823" s="2"/>
      <c r="I823" s="134"/>
      <c r="J823" s="2"/>
      <c r="K823" s="134"/>
      <c r="L823" s="2"/>
      <c r="M823" s="134"/>
      <c r="N823" s="2"/>
      <c r="O823" s="2"/>
      <c r="P823" s="134"/>
      <c r="Q823" s="2"/>
      <c r="R823" s="2"/>
      <c r="S823" s="134"/>
      <c r="T823" s="2"/>
      <c r="U823" s="2"/>
      <c r="V823" s="2"/>
      <c r="W823" s="2"/>
      <c r="X823" s="2"/>
      <c r="Y823" s="2"/>
      <c r="Z823" s="2"/>
      <c r="AA823" s="2"/>
      <c r="AB823" s="2"/>
      <c r="AC823" s="2"/>
      <c r="AD823" s="2"/>
      <c r="AE823" s="2"/>
      <c r="AF823" s="2"/>
      <c r="AG823" s="2"/>
      <c r="AH823" s="2"/>
      <c r="AI823" s="2"/>
      <c r="AJ823" s="2"/>
      <c r="AK823" s="2"/>
      <c r="AL823" s="2"/>
      <c r="AM823" s="2"/>
      <c r="AN823" s="2"/>
      <c r="AO823" s="2"/>
      <c r="AP823" s="2"/>
    </row>
    <row r="824" ht="12.75" customHeight="1">
      <c r="A824" s="2"/>
      <c r="B824" s="139"/>
      <c r="C824" s="2"/>
      <c r="D824" s="2"/>
      <c r="E824" s="2"/>
      <c r="F824" s="134"/>
      <c r="G824" s="2"/>
      <c r="H824" s="2"/>
      <c r="I824" s="134"/>
      <c r="J824" s="2"/>
      <c r="K824" s="134"/>
      <c r="L824" s="2"/>
      <c r="M824" s="134"/>
      <c r="N824" s="2"/>
      <c r="O824" s="2"/>
      <c r="P824" s="134"/>
      <c r="Q824" s="2"/>
      <c r="R824" s="2"/>
      <c r="S824" s="134"/>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ht="12.75" customHeight="1">
      <c r="A825" s="2"/>
      <c r="B825" s="139"/>
      <c r="C825" s="2"/>
      <c r="D825" s="2"/>
      <c r="E825" s="2"/>
      <c r="F825" s="134"/>
      <c r="G825" s="2"/>
      <c r="H825" s="2"/>
      <c r="I825" s="134"/>
      <c r="J825" s="2"/>
      <c r="K825" s="134"/>
      <c r="L825" s="2"/>
      <c r="M825" s="134"/>
      <c r="N825" s="2"/>
      <c r="O825" s="2"/>
      <c r="P825" s="134"/>
      <c r="Q825" s="2"/>
      <c r="R825" s="2"/>
      <c r="S825" s="134"/>
      <c r="T825" s="2"/>
      <c r="U825" s="2"/>
      <c r="V825" s="2"/>
      <c r="W825" s="2"/>
      <c r="X825" s="2"/>
      <c r="Y825" s="2"/>
      <c r="Z825" s="2"/>
      <c r="AA825" s="2"/>
      <c r="AB825" s="2"/>
      <c r="AC825" s="2"/>
      <c r="AD825" s="2"/>
      <c r="AE825" s="2"/>
      <c r="AF825" s="2"/>
      <c r="AG825" s="2"/>
      <c r="AH825" s="2"/>
      <c r="AI825" s="2"/>
      <c r="AJ825" s="2"/>
      <c r="AK825" s="2"/>
      <c r="AL825" s="2"/>
      <c r="AM825" s="2"/>
      <c r="AN825" s="2"/>
      <c r="AO825" s="2"/>
      <c r="AP825" s="2"/>
    </row>
    <row r="826" ht="12.75" customHeight="1">
      <c r="A826" s="2"/>
      <c r="B826" s="139"/>
      <c r="C826" s="2"/>
      <c r="D826" s="2"/>
      <c r="E826" s="2"/>
      <c r="F826" s="134"/>
      <c r="G826" s="2"/>
      <c r="H826" s="2"/>
      <c r="I826" s="134"/>
      <c r="J826" s="2"/>
      <c r="K826" s="134"/>
      <c r="L826" s="2"/>
      <c r="M826" s="134"/>
      <c r="N826" s="2"/>
      <c r="O826" s="2"/>
      <c r="P826" s="134"/>
      <c r="Q826" s="2"/>
      <c r="R826" s="2"/>
      <c r="S826" s="134"/>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ht="12.75" customHeight="1">
      <c r="A827" s="2"/>
      <c r="B827" s="139"/>
      <c r="C827" s="2"/>
      <c r="D827" s="2"/>
      <c r="E827" s="2"/>
      <c r="F827" s="134"/>
      <c r="G827" s="2"/>
      <c r="H827" s="2"/>
      <c r="I827" s="134"/>
      <c r="J827" s="2"/>
      <c r="K827" s="134"/>
      <c r="L827" s="2"/>
      <c r="M827" s="134"/>
      <c r="N827" s="2"/>
      <c r="O827" s="2"/>
      <c r="P827" s="134"/>
      <c r="Q827" s="2"/>
      <c r="R827" s="2"/>
      <c r="S827" s="134"/>
      <c r="T827" s="2"/>
      <c r="U827" s="2"/>
      <c r="V827" s="2"/>
      <c r="W827" s="2"/>
      <c r="X827" s="2"/>
      <c r="Y827" s="2"/>
      <c r="Z827" s="2"/>
      <c r="AA827" s="2"/>
      <c r="AB827" s="2"/>
      <c r="AC827" s="2"/>
      <c r="AD827" s="2"/>
      <c r="AE827" s="2"/>
      <c r="AF827" s="2"/>
      <c r="AG827" s="2"/>
      <c r="AH827" s="2"/>
      <c r="AI827" s="2"/>
      <c r="AJ827" s="2"/>
      <c r="AK827" s="2"/>
      <c r="AL827" s="2"/>
      <c r="AM827" s="2"/>
      <c r="AN827" s="2"/>
      <c r="AO827" s="2"/>
      <c r="AP827" s="2"/>
    </row>
    <row r="828" ht="12.75" customHeight="1">
      <c r="A828" s="2"/>
      <c r="B828" s="139"/>
      <c r="C828" s="2"/>
      <c r="D828" s="2"/>
      <c r="E828" s="2"/>
      <c r="F828" s="134"/>
      <c r="G828" s="2"/>
      <c r="H828" s="2"/>
      <c r="I828" s="134"/>
      <c r="J828" s="2"/>
      <c r="K828" s="134"/>
      <c r="L828" s="2"/>
      <c r="M828" s="134"/>
      <c r="N828" s="2"/>
      <c r="O828" s="2"/>
      <c r="P828" s="134"/>
      <c r="Q828" s="2"/>
      <c r="R828" s="2"/>
      <c r="S828" s="134"/>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ht="12.75" customHeight="1">
      <c r="A829" s="2"/>
      <c r="B829" s="139"/>
      <c r="C829" s="2"/>
      <c r="D829" s="2"/>
      <c r="E829" s="2"/>
      <c r="F829" s="134"/>
      <c r="G829" s="2"/>
      <c r="H829" s="2"/>
      <c r="I829" s="134"/>
      <c r="J829" s="2"/>
      <c r="K829" s="134"/>
      <c r="L829" s="2"/>
      <c r="M829" s="134"/>
      <c r="N829" s="2"/>
      <c r="O829" s="2"/>
      <c r="P829" s="134"/>
      <c r="Q829" s="2"/>
      <c r="R829" s="2"/>
      <c r="S829" s="134"/>
      <c r="T829" s="2"/>
      <c r="U829" s="2"/>
      <c r="V829" s="2"/>
      <c r="W829" s="2"/>
      <c r="X829" s="2"/>
      <c r="Y829" s="2"/>
      <c r="Z829" s="2"/>
      <c r="AA829" s="2"/>
      <c r="AB829" s="2"/>
      <c r="AC829" s="2"/>
      <c r="AD829" s="2"/>
      <c r="AE829" s="2"/>
      <c r="AF829" s="2"/>
      <c r="AG829" s="2"/>
      <c r="AH829" s="2"/>
      <c r="AI829" s="2"/>
      <c r="AJ829" s="2"/>
      <c r="AK829" s="2"/>
      <c r="AL829" s="2"/>
      <c r="AM829" s="2"/>
      <c r="AN829" s="2"/>
      <c r="AO829" s="2"/>
      <c r="AP829" s="2"/>
    </row>
    <row r="830" ht="12.75" customHeight="1">
      <c r="A830" s="2"/>
      <c r="B830" s="139"/>
      <c r="C830" s="2"/>
      <c r="D830" s="2"/>
      <c r="E830" s="2"/>
      <c r="F830" s="134"/>
      <c r="G830" s="2"/>
      <c r="H830" s="2"/>
      <c r="I830" s="134"/>
      <c r="J830" s="2"/>
      <c r="K830" s="134"/>
      <c r="L830" s="2"/>
      <c r="M830" s="134"/>
      <c r="N830" s="2"/>
      <c r="O830" s="2"/>
      <c r="P830" s="134"/>
      <c r="Q830" s="2"/>
      <c r="R830" s="2"/>
      <c r="S830" s="134"/>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ht="12.75" customHeight="1">
      <c r="A831" s="2"/>
      <c r="B831" s="139"/>
      <c r="C831" s="2"/>
      <c r="D831" s="2"/>
      <c r="E831" s="2"/>
      <c r="F831" s="134"/>
      <c r="G831" s="2"/>
      <c r="H831" s="2"/>
      <c r="I831" s="134"/>
      <c r="J831" s="2"/>
      <c r="K831" s="134"/>
      <c r="L831" s="2"/>
      <c r="M831" s="134"/>
      <c r="N831" s="2"/>
      <c r="O831" s="2"/>
      <c r="P831" s="134"/>
      <c r="Q831" s="2"/>
      <c r="R831" s="2"/>
      <c r="S831" s="134"/>
      <c r="T831" s="2"/>
      <c r="U831" s="2"/>
      <c r="V831" s="2"/>
      <c r="W831" s="2"/>
      <c r="X831" s="2"/>
      <c r="Y831" s="2"/>
      <c r="Z831" s="2"/>
      <c r="AA831" s="2"/>
      <c r="AB831" s="2"/>
      <c r="AC831" s="2"/>
      <c r="AD831" s="2"/>
      <c r="AE831" s="2"/>
      <c r="AF831" s="2"/>
      <c r="AG831" s="2"/>
      <c r="AH831" s="2"/>
      <c r="AI831" s="2"/>
      <c r="AJ831" s="2"/>
      <c r="AK831" s="2"/>
      <c r="AL831" s="2"/>
      <c r="AM831" s="2"/>
      <c r="AN831" s="2"/>
      <c r="AO831" s="2"/>
      <c r="AP831" s="2"/>
    </row>
    <row r="832" ht="12.75" customHeight="1">
      <c r="A832" s="2"/>
      <c r="B832" s="139"/>
      <c r="C832" s="2"/>
      <c r="D832" s="2"/>
      <c r="E832" s="2"/>
      <c r="F832" s="134"/>
      <c r="G832" s="2"/>
      <c r="H832" s="2"/>
      <c r="I832" s="134"/>
      <c r="J832" s="2"/>
      <c r="K832" s="134"/>
      <c r="L832" s="2"/>
      <c r="M832" s="134"/>
      <c r="N832" s="2"/>
      <c r="O832" s="2"/>
      <c r="P832" s="134"/>
      <c r="Q832" s="2"/>
      <c r="R832" s="2"/>
      <c r="S832" s="134"/>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ht="12.75" customHeight="1">
      <c r="A833" s="2"/>
      <c r="B833" s="139"/>
      <c r="C833" s="2"/>
      <c r="D833" s="2"/>
      <c r="E833" s="2"/>
      <c r="F833" s="134"/>
      <c r="G833" s="2"/>
      <c r="H833" s="2"/>
      <c r="I833" s="134"/>
      <c r="J833" s="2"/>
      <c r="K833" s="134"/>
      <c r="L833" s="2"/>
      <c r="M833" s="134"/>
      <c r="N833" s="2"/>
      <c r="O833" s="2"/>
      <c r="P833" s="134"/>
      <c r="Q833" s="2"/>
      <c r="R833" s="2"/>
      <c r="S833" s="134"/>
      <c r="T833" s="2"/>
      <c r="U833" s="2"/>
      <c r="V833" s="2"/>
      <c r="W833" s="2"/>
      <c r="X833" s="2"/>
      <c r="Y833" s="2"/>
      <c r="Z833" s="2"/>
      <c r="AA833" s="2"/>
      <c r="AB833" s="2"/>
      <c r="AC833" s="2"/>
      <c r="AD833" s="2"/>
      <c r="AE833" s="2"/>
      <c r="AF833" s="2"/>
      <c r="AG833" s="2"/>
      <c r="AH833" s="2"/>
      <c r="AI833" s="2"/>
      <c r="AJ833" s="2"/>
      <c r="AK833" s="2"/>
      <c r="AL833" s="2"/>
      <c r="AM833" s="2"/>
      <c r="AN833" s="2"/>
      <c r="AO833" s="2"/>
      <c r="AP833" s="2"/>
    </row>
    <row r="834" ht="12.75" customHeight="1">
      <c r="A834" s="2"/>
      <c r="B834" s="139"/>
      <c r="C834" s="2"/>
      <c r="D834" s="2"/>
      <c r="E834" s="2"/>
      <c r="F834" s="134"/>
      <c r="G834" s="2"/>
      <c r="H834" s="2"/>
      <c r="I834" s="134"/>
      <c r="J834" s="2"/>
      <c r="K834" s="134"/>
      <c r="L834" s="2"/>
      <c r="M834" s="134"/>
      <c r="N834" s="2"/>
      <c r="O834" s="2"/>
      <c r="P834" s="134"/>
      <c r="Q834" s="2"/>
      <c r="R834" s="2"/>
      <c r="S834" s="134"/>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ht="12.75" customHeight="1">
      <c r="A835" s="2"/>
      <c r="B835" s="139"/>
      <c r="C835" s="2"/>
      <c r="D835" s="2"/>
      <c r="E835" s="2"/>
      <c r="F835" s="134"/>
      <c r="G835" s="2"/>
      <c r="H835" s="2"/>
      <c r="I835" s="134"/>
      <c r="J835" s="2"/>
      <c r="K835" s="134"/>
      <c r="L835" s="2"/>
      <c r="M835" s="134"/>
      <c r="N835" s="2"/>
      <c r="O835" s="2"/>
      <c r="P835" s="134"/>
      <c r="Q835" s="2"/>
      <c r="R835" s="2"/>
      <c r="S835" s="134"/>
      <c r="T835" s="2"/>
      <c r="U835" s="2"/>
      <c r="V835" s="2"/>
      <c r="W835" s="2"/>
      <c r="X835" s="2"/>
      <c r="Y835" s="2"/>
      <c r="Z835" s="2"/>
      <c r="AA835" s="2"/>
      <c r="AB835" s="2"/>
      <c r="AC835" s="2"/>
      <c r="AD835" s="2"/>
      <c r="AE835" s="2"/>
      <c r="AF835" s="2"/>
      <c r="AG835" s="2"/>
      <c r="AH835" s="2"/>
      <c r="AI835" s="2"/>
      <c r="AJ835" s="2"/>
      <c r="AK835" s="2"/>
      <c r="AL835" s="2"/>
      <c r="AM835" s="2"/>
      <c r="AN835" s="2"/>
      <c r="AO835" s="2"/>
      <c r="AP835" s="2"/>
    </row>
    <row r="836" ht="12.75" customHeight="1">
      <c r="A836" s="2"/>
      <c r="B836" s="139"/>
      <c r="C836" s="2"/>
      <c r="D836" s="2"/>
      <c r="E836" s="2"/>
      <c r="F836" s="134"/>
      <c r="G836" s="2"/>
      <c r="H836" s="2"/>
      <c r="I836" s="134"/>
      <c r="J836" s="2"/>
      <c r="K836" s="134"/>
      <c r="L836" s="2"/>
      <c r="M836" s="134"/>
      <c r="N836" s="2"/>
      <c r="O836" s="2"/>
      <c r="P836" s="134"/>
      <c r="Q836" s="2"/>
      <c r="R836" s="2"/>
      <c r="S836" s="134"/>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ht="12.75" customHeight="1">
      <c r="A837" s="2"/>
      <c r="B837" s="139"/>
      <c r="C837" s="2"/>
      <c r="D837" s="2"/>
      <c r="E837" s="2"/>
      <c r="F837" s="134"/>
      <c r="G837" s="2"/>
      <c r="H837" s="2"/>
      <c r="I837" s="134"/>
      <c r="J837" s="2"/>
      <c r="K837" s="134"/>
      <c r="L837" s="2"/>
      <c r="M837" s="134"/>
      <c r="N837" s="2"/>
      <c r="O837" s="2"/>
      <c r="P837" s="134"/>
      <c r="Q837" s="2"/>
      <c r="R837" s="2"/>
      <c r="S837" s="134"/>
      <c r="T837" s="2"/>
      <c r="U837" s="2"/>
      <c r="V837" s="2"/>
      <c r="W837" s="2"/>
      <c r="X837" s="2"/>
      <c r="Y837" s="2"/>
      <c r="Z837" s="2"/>
      <c r="AA837" s="2"/>
      <c r="AB837" s="2"/>
      <c r="AC837" s="2"/>
      <c r="AD837" s="2"/>
      <c r="AE837" s="2"/>
      <c r="AF837" s="2"/>
      <c r="AG837" s="2"/>
      <c r="AH837" s="2"/>
      <c r="AI837" s="2"/>
      <c r="AJ837" s="2"/>
      <c r="AK837" s="2"/>
      <c r="AL837" s="2"/>
      <c r="AM837" s="2"/>
      <c r="AN837" s="2"/>
      <c r="AO837" s="2"/>
      <c r="AP837" s="2"/>
    </row>
    <row r="838" ht="12.75" customHeight="1">
      <c r="A838" s="2"/>
      <c r="B838" s="139"/>
      <c r="C838" s="2"/>
      <c r="D838" s="2"/>
      <c r="E838" s="2"/>
      <c r="F838" s="134"/>
      <c r="G838" s="2"/>
      <c r="H838" s="2"/>
      <c r="I838" s="134"/>
      <c r="J838" s="2"/>
      <c r="K838" s="134"/>
      <c r="L838" s="2"/>
      <c r="M838" s="134"/>
      <c r="N838" s="2"/>
      <c r="O838" s="2"/>
      <c r="P838" s="134"/>
      <c r="Q838" s="2"/>
      <c r="R838" s="2"/>
      <c r="S838" s="134"/>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ht="12.75" customHeight="1">
      <c r="A839" s="2"/>
      <c r="B839" s="139"/>
      <c r="C839" s="2"/>
      <c r="D839" s="2"/>
      <c r="E839" s="2"/>
      <c r="F839" s="134"/>
      <c r="G839" s="2"/>
      <c r="H839" s="2"/>
      <c r="I839" s="134"/>
      <c r="J839" s="2"/>
      <c r="K839" s="134"/>
      <c r="L839" s="2"/>
      <c r="M839" s="134"/>
      <c r="N839" s="2"/>
      <c r="O839" s="2"/>
      <c r="P839" s="134"/>
      <c r="Q839" s="2"/>
      <c r="R839" s="2"/>
      <c r="S839" s="134"/>
      <c r="T839" s="2"/>
      <c r="U839" s="2"/>
      <c r="V839" s="2"/>
      <c r="W839" s="2"/>
      <c r="X839" s="2"/>
      <c r="Y839" s="2"/>
      <c r="Z839" s="2"/>
      <c r="AA839" s="2"/>
      <c r="AB839" s="2"/>
      <c r="AC839" s="2"/>
      <c r="AD839" s="2"/>
      <c r="AE839" s="2"/>
      <c r="AF839" s="2"/>
      <c r="AG839" s="2"/>
      <c r="AH839" s="2"/>
      <c r="AI839" s="2"/>
      <c r="AJ839" s="2"/>
      <c r="AK839" s="2"/>
      <c r="AL839" s="2"/>
      <c r="AM839" s="2"/>
      <c r="AN839" s="2"/>
      <c r="AO839" s="2"/>
      <c r="AP839" s="2"/>
    </row>
    <row r="840" ht="12.75" customHeight="1">
      <c r="A840" s="2"/>
      <c r="B840" s="139"/>
      <c r="C840" s="2"/>
      <c r="D840" s="2"/>
      <c r="E840" s="2"/>
      <c r="F840" s="134"/>
      <c r="G840" s="2"/>
      <c r="H840" s="2"/>
      <c r="I840" s="134"/>
      <c r="J840" s="2"/>
      <c r="K840" s="134"/>
      <c r="L840" s="2"/>
      <c r="M840" s="134"/>
      <c r="N840" s="2"/>
      <c r="O840" s="2"/>
      <c r="P840" s="134"/>
      <c r="Q840" s="2"/>
      <c r="R840" s="2"/>
      <c r="S840" s="134"/>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ht="12.75" customHeight="1">
      <c r="A841" s="2"/>
      <c r="B841" s="139"/>
      <c r="C841" s="2"/>
      <c r="D841" s="2"/>
      <c r="E841" s="2"/>
      <c r="F841" s="134"/>
      <c r="G841" s="2"/>
      <c r="H841" s="2"/>
      <c r="I841" s="134"/>
      <c r="J841" s="2"/>
      <c r="K841" s="134"/>
      <c r="L841" s="2"/>
      <c r="M841" s="134"/>
      <c r="N841" s="2"/>
      <c r="O841" s="2"/>
      <c r="P841" s="134"/>
      <c r="Q841" s="2"/>
      <c r="R841" s="2"/>
      <c r="S841" s="134"/>
      <c r="T841" s="2"/>
      <c r="U841" s="2"/>
      <c r="V841" s="2"/>
      <c r="W841" s="2"/>
      <c r="X841" s="2"/>
      <c r="Y841" s="2"/>
      <c r="Z841" s="2"/>
      <c r="AA841" s="2"/>
      <c r="AB841" s="2"/>
      <c r="AC841" s="2"/>
      <c r="AD841" s="2"/>
      <c r="AE841" s="2"/>
      <c r="AF841" s="2"/>
      <c r="AG841" s="2"/>
      <c r="AH841" s="2"/>
      <c r="AI841" s="2"/>
      <c r="AJ841" s="2"/>
      <c r="AK841" s="2"/>
      <c r="AL841" s="2"/>
      <c r="AM841" s="2"/>
      <c r="AN841" s="2"/>
      <c r="AO841" s="2"/>
      <c r="AP841" s="2"/>
    </row>
    <row r="842" ht="12.75" customHeight="1">
      <c r="A842" s="2"/>
      <c r="B842" s="139"/>
      <c r="C842" s="2"/>
      <c r="D842" s="2"/>
      <c r="E842" s="2"/>
      <c r="F842" s="134"/>
      <c r="G842" s="2"/>
      <c r="H842" s="2"/>
      <c r="I842" s="134"/>
      <c r="J842" s="2"/>
      <c r="K842" s="134"/>
      <c r="L842" s="2"/>
      <c r="M842" s="134"/>
      <c r="N842" s="2"/>
      <c r="O842" s="2"/>
      <c r="P842" s="134"/>
      <c r="Q842" s="2"/>
      <c r="R842" s="2"/>
      <c r="S842" s="134"/>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ht="12.75" customHeight="1">
      <c r="A843" s="2"/>
      <c r="B843" s="139"/>
      <c r="C843" s="2"/>
      <c r="D843" s="2"/>
      <c r="E843" s="2"/>
      <c r="F843" s="134"/>
      <c r="G843" s="2"/>
      <c r="H843" s="2"/>
      <c r="I843" s="134"/>
      <c r="J843" s="2"/>
      <c r="K843" s="134"/>
      <c r="L843" s="2"/>
      <c r="M843" s="134"/>
      <c r="N843" s="2"/>
      <c r="O843" s="2"/>
      <c r="P843" s="134"/>
      <c r="Q843" s="2"/>
      <c r="R843" s="2"/>
      <c r="S843" s="134"/>
      <c r="T843" s="2"/>
      <c r="U843" s="2"/>
      <c r="V843" s="2"/>
      <c r="W843" s="2"/>
      <c r="X843" s="2"/>
      <c r="Y843" s="2"/>
      <c r="Z843" s="2"/>
      <c r="AA843" s="2"/>
      <c r="AB843" s="2"/>
      <c r="AC843" s="2"/>
      <c r="AD843" s="2"/>
      <c r="AE843" s="2"/>
      <c r="AF843" s="2"/>
      <c r="AG843" s="2"/>
      <c r="AH843" s="2"/>
      <c r="AI843" s="2"/>
      <c r="AJ843" s="2"/>
      <c r="AK843" s="2"/>
      <c r="AL843" s="2"/>
      <c r="AM843" s="2"/>
      <c r="AN843" s="2"/>
      <c r="AO843" s="2"/>
      <c r="AP843" s="2"/>
    </row>
    <row r="844" ht="12.75" customHeight="1">
      <c r="A844" s="2"/>
      <c r="B844" s="139"/>
      <c r="C844" s="2"/>
      <c r="D844" s="2"/>
      <c r="E844" s="2"/>
      <c r="F844" s="134"/>
      <c r="G844" s="2"/>
      <c r="H844" s="2"/>
      <c r="I844" s="134"/>
      <c r="J844" s="2"/>
      <c r="K844" s="134"/>
      <c r="L844" s="2"/>
      <c r="M844" s="134"/>
      <c r="N844" s="2"/>
      <c r="O844" s="2"/>
      <c r="P844" s="134"/>
      <c r="Q844" s="2"/>
      <c r="R844" s="2"/>
      <c r="S844" s="134"/>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ht="12.75" customHeight="1">
      <c r="A845" s="2"/>
      <c r="B845" s="139"/>
      <c r="C845" s="2"/>
      <c r="D845" s="2"/>
      <c r="E845" s="2"/>
      <c r="F845" s="134"/>
      <c r="G845" s="2"/>
      <c r="H845" s="2"/>
      <c r="I845" s="134"/>
      <c r="J845" s="2"/>
      <c r="K845" s="134"/>
      <c r="L845" s="2"/>
      <c r="M845" s="134"/>
      <c r="N845" s="2"/>
      <c r="O845" s="2"/>
      <c r="P845" s="134"/>
      <c r="Q845" s="2"/>
      <c r="R845" s="2"/>
      <c r="S845" s="134"/>
      <c r="T845" s="2"/>
      <c r="U845" s="2"/>
      <c r="V845" s="2"/>
      <c r="W845" s="2"/>
      <c r="X845" s="2"/>
      <c r="Y845" s="2"/>
      <c r="Z845" s="2"/>
      <c r="AA845" s="2"/>
      <c r="AB845" s="2"/>
      <c r="AC845" s="2"/>
      <c r="AD845" s="2"/>
      <c r="AE845" s="2"/>
      <c r="AF845" s="2"/>
      <c r="AG845" s="2"/>
      <c r="AH845" s="2"/>
      <c r="AI845" s="2"/>
      <c r="AJ845" s="2"/>
      <c r="AK845" s="2"/>
      <c r="AL845" s="2"/>
      <c r="AM845" s="2"/>
      <c r="AN845" s="2"/>
      <c r="AO845" s="2"/>
      <c r="AP845" s="2"/>
    </row>
    <row r="846" ht="12.75" customHeight="1">
      <c r="A846" s="2"/>
      <c r="B846" s="139"/>
      <c r="C846" s="2"/>
      <c r="D846" s="2"/>
      <c r="E846" s="2"/>
      <c r="F846" s="134"/>
      <c r="G846" s="2"/>
      <c r="H846" s="2"/>
      <c r="I846" s="134"/>
      <c r="J846" s="2"/>
      <c r="K846" s="134"/>
      <c r="L846" s="2"/>
      <c r="M846" s="134"/>
      <c r="N846" s="2"/>
      <c r="O846" s="2"/>
      <c r="P846" s="134"/>
      <c r="Q846" s="2"/>
      <c r="R846" s="2"/>
      <c r="S846" s="134"/>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ht="12.75" customHeight="1">
      <c r="A847" s="2"/>
      <c r="B847" s="139"/>
      <c r="C847" s="2"/>
      <c r="D847" s="2"/>
      <c r="E847" s="2"/>
      <c r="F847" s="134"/>
      <c r="G847" s="2"/>
      <c r="H847" s="2"/>
      <c r="I847" s="134"/>
      <c r="J847" s="2"/>
      <c r="K847" s="134"/>
      <c r="L847" s="2"/>
      <c r="M847" s="134"/>
      <c r="N847" s="2"/>
      <c r="O847" s="2"/>
      <c r="P847" s="134"/>
      <c r="Q847" s="2"/>
      <c r="R847" s="2"/>
      <c r="S847" s="134"/>
      <c r="T847" s="2"/>
      <c r="U847" s="2"/>
      <c r="V847" s="2"/>
      <c r="W847" s="2"/>
      <c r="X847" s="2"/>
      <c r="Y847" s="2"/>
      <c r="Z847" s="2"/>
      <c r="AA847" s="2"/>
      <c r="AB847" s="2"/>
      <c r="AC847" s="2"/>
      <c r="AD847" s="2"/>
      <c r="AE847" s="2"/>
      <c r="AF847" s="2"/>
      <c r="AG847" s="2"/>
      <c r="AH847" s="2"/>
      <c r="AI847" s="2"/>
      <c r="AJ847" s="2"/>
      <c r="AK847" s="2"/>
      <c r="AL847" s="2"/>
      <c r="AM847" s="2"/>
      <c r="AN847" s="2"/>
      <c r="AO847" s="2"/>
      <c r="AP847" s="2"/>
    </row>
    <row r="848" ht="12.75" customHeight="1">
      <c r="A848" s="2"/>
      <c r="B848" s="139"/>
      <c r="C848" s="2"/>
      <c r="D848" s="2"/>
      <c r="E848" s="2"/>
      <c r="F848" s="134"/>
      <c r="G848" s="2"/>
      <c r="H848" s="2"/>
      <c r="I848" s="134"/>
      <c r="J848" s="2"/>
      <c r="K848" s="134"/>
      <c r="L848" s="2"/>
      <c r="M848" s="134"/>
      <c r="N848" s="2"/>
      <c r="O848" s="2"/>
      <c r="P848" s="134"/>
      <c r="Q848" s="2"/>
      <c r="R848" s="2"/>
      <c r="S848" s="134"/>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ht="12.75" customHeight="1">
      <c r="A849" s="2"/>
      <c r="B849" s="139"/>
      <c r="C849" s="2"/>
      <c r="D849" s="2"/>
      <c r="E849" s="2"/>
      <c r="F849" s="134"/>
      <c r="G849" s="2"/>
      <c r="H849" s="2"/>
      <c r="I849" s="134"/>
      <c r="J849" s="2"/>
      <c r="K849" s="134"/>
      <c r="L849" s="2"/>
      <c r="M849" s="134"/>
      <c r="N849" s="2"/>
      <c r="O849" s="2"/>
      <c r="P849" s="134"/>
      <c r="Q849" s="2"/>
      <c r="R849" s="2"/>
      <c r="S849" s="134"/>
      <c r="T849" s="2"/>
      <c r="U849" s="2"/>
      <c r="V849" s="2"/>
      <c r="W849" s="2"/>
      <c r="X849" s="2"/>
      <c r="Y849" s="2"/>
      <c r="Z849" s="2"/>
      <c r="AA849" s="2"/>
      <c r="AB849" s="2"/>
      <c r="AC849" s="2"/>
      <c r="AD849" s="2"/>
      <c r="AE849" s="2"/>
      <c r="AF849" s="2"/>
      <c r="AG849" s="2"/>
      <c r="AH849" s="2"/>
      <c r="AI849" s="2"/>
      <c r="AJ849" s="2"/>
      <c r="AK849" s="2"/>
      <c r="AL849" s="2"/>
      <c r="AM849" s="2"/>
      <c r="AN849" s="2"/>
      <c r="AO849" s="2"/>
      <c r="AP849" s="2"/>
    </row>
    <row r="850" ht="12.75" customHeight="1">
      <c r="A850" s="2"/>
      <c r="B850" s="139"/>
      <c r="C850" s="2"/>
      <c r="D850" s="2"/>
      <c r="E850" s="2"/>
      <c r="F850" s="134"/>
      <c r="G850" s="2"/>
      <c r="H850" s="2"/>
      <c r="I850" s="134"/>
      <c r="J850" s="2"/>
      <c r="K850" s="134"/>
      <c r="L850" s="2"/>
      <c r="M850" s="134"/>
      <c r="N850" s="2"/>
      <c r="O850" s="2"/>
      <c r="P850" s="134"/>
      <c r="Q850" s="2"/>
      <c r="R850" s="2"/>
      <c r="S850" s="134"/>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ht="12.75" customHeight="1">
      <c r="A851" s="2"/>
      <c r="B851" s="139"/>
      <c r="C851" s="2"/>
      <c r="D851" s="2"/>
      <c r="E851" s="2"/>
      <c r="F851" s="134"/>
      <c r="G851" s="2"/>
      <c r="H851" s="2"/>
      <c r="I851" s="134"/>
      <c r="J851" s="2"/>
      <c r="K851" s="134"/>
      <c r="L851" s="2"/>
      <c r="M851" s="134"/>
      <c r="N851" s="2"/>
      <c r="O851" s="2"/>
      <c r="P851" s="134"/>
      <c r="Q851" s="2"/>
      <c r="R851" s="2"/>
      <c r="S851" s="134"/>
      <c r="T851" s="2"/>
      <c r="U851" s="2"/>
      <c r="V851" s="2"/>
      <c r="W851" s="2"/>
      <c r="X851" s="2"/>
      <c r="Y851" s="2"/>
      <c r="Z851" s="2"/>
      <c r="AA851" s="2"/>
      <c r="AB851" s="2"/>
      <c r="AC851" s="2"/>
      <c r="AD851" s="2"/>
      <c r="AE851" s="2"/>
      <c r="AF851" s="2"/>
      <c r="AG851" s="2"/>
      <c r="AH851" s="2"/>
      <c r="AI851" s="2"/>
      <c r="AJ851" s="2"/>
      <c r="AK851" s="2"/>
      <c r="AL851" s="2"/>
      <c r="AM851" s="2"/>
      <c r="AN851" s="2"/>
      <c r="AO851" s="2"/>
      <c r="AP851" s="2"/>
    </row>
    <row r="852" ht="12.75" customHeight="1">
      <c r="A852" s="2"/>
      <c r="B852" s="139"/>
      <c r="C852" s="2"/>
      <c r="D852" s="2"/>
      <c r="E852" s="2"/>
      <c r="F852" s="134"/>
      <c r="G852" s="2"/>
      <c r="H852" s="2"/>
      <c r="I852" s="134"/>
      <c r="J852" s="2"/>
      <c r="K852" s="134"/>
      <c r="L852" s="2"/>
      <c r="M852" s="134"/>
      <c r="N852" s="2"/>
      <c r="O852" s="2"/>
      <c r="P852" s="134"/>
      <c r="Q852" s="2"/>
      <c r="R852" s="2"/>
      <c r="S852" s="134"/>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ht="12.75" customHeight="1">
      <c r="A853" s="2"/>
      <c r="B853" s="139"/>
      <c r="C853" s="2"/>
      <c r="D853" s="2"/>
      <c r="E853" s="2"/>
      <c r="F853" s="134"/>
      <c r="G853" s="2"/>
      <c r="H853" s="2"/>
      <c r="I853" s="134"/>
      <c r="J853" s="2"/>
      <c r="K853" s="134"/>
      <c r="L853" s="2"/>
      <c r="M853" s="134"/>
      <c r="N853" s="2"/>
      <c r="O853" s="2"/>
      <c r="P853" s="134"/>
      <c r="Q853" s="2"/>
      <c r="R853" s="2"/>
      <c r="S853" s="134"/>
      <c r="T853" s="2"/>
      <c r="U853" s="2"/>
      <c r="V853" s="2"/>
      <c r="W853" s="2"/>
      <c r="X853" s="2"/>
      <c r="Y853" s="2"/>
      <c r="Z853" s="2"/>
      <c r="AA853" s="2"/>
      <c r="AB853" s="2"/>
      <c r="AC853" s="2"/>
      <c r="AD853" s="2"/>
      <c r="AE853" s="2"/>
      <c r="AF853" s="2"/>
      <c r="AG853" s="2"/>
      <c r="AH853" s="2"/>
      <c r="AI853" s="2"/>
      <c r="AJ853" s="2"/>
      <c r="AK853" s="2"/>
      <c r="AL853" s="2"/>
      <c r="AM853" s="2"/>
      <c r="AN853" s="2"/>
      <c r="AO853" s="2"/>
      <c r="AP853" s="2"/>
    </row>
    <row r="854" ht="12.75" customHeight="1">
      <c r="A854" s="2"/>
      <c r="B854" s="139"/>
      <c r="C854" s="2"/>
      <c r="D854" s="2"/>
      <c r="E854" s="2"/>
      <c r="F854" s="134"/>
      <c r="G854" s="2"/>
      <c r="H854" s="2"/>
      <c r="I854" s="134"/>
      <c r="J854" s="2"/>
      <c r="K854" s="134"/>
      <c r="L854" s="2"/>
      <c r="M854" s="134"/>
      <c r="N854" s="2"/>
      <c r="O854" s="2"/>
      <c r="P854" s="134"/>
      <c r="Q854" s="2"/>
      <c r="R854" s="2"/>
      <c r="S854" s="134"/>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ht="12.75" customHeight="1">
      <c r="A855" s="2"/>
      <c r="B855" s="139"/>
      <c r="C855" s="2"/>
      <c r="D855" s="2"/>
      <c r="E855" s="2"/>
      <c r="F855" s="134"/>
      <c r="G855" s="2"/>
      <c r="H855" s="2"/>
      <c r="I855" s="134"/>
      <c r="J855" s="2"/>
      <c r="K855" s="134"/>
      <c r="L855" s="2"/>
      <c r="M855" s="134"/>
      <c r="N855" s="2"/>
      <c r="O855" s="2"/>
      <c r="P855" s="134"/>
      <c r="Q855" s="2"/>
      <c r="R855" s="2"/>
      <c r="S855" s="134"/>
      <c r="T855" s="2"/>
      <c r="U855" s="2"/>
      <c r="V855" s="2"/>
      <c r="W855" s="2"/>
      <c r="X855" s="2"/>
      <c r="Y855" s="2"/>
      <c r="Z855" s="2"/>
      <c r="AA855" s="2"/>
      <c r="AB855" s="2"/>
      <c r="AC855" s="2"/>
      <c r="AD855" s="2"/>
      <c r="AE855" s="2"/>
      <c r="AF855" s="2"/>
      <c r="AG855" s="2"/>
      <c r="AH855" s="2"/>
      <c r="AI855" s="2"/>
      <c r="AJ855" s="2"/>
      <c r="AK855" s="2"/>
      <c r="AL855" s="2"/>
      <c r="AM855" s="2"/>
      <c r="AN855" s="2"/>
      <c r="AO855" s="2"/>
      <c r="AP855" s="2"/>
    </row>
    <row r="856" ht="12.75" customHeight="1">
      <c r="A856" s="2"/>
      <c r="B856" s="139"/>
      <c r="C856" s="2"/>
      <c r="D856" s="2"/>
      <c r="E856" s="2"/>
      <c r="F856" s="134"/>
      <c r="G856" s="2"/>
      <c r="H856" s="2"/>
      <c r="I856" s="134"/>
      <c r="J856" s="2"/>
      <c r="K856" s="134"/>
      <c r="L856" s="2"/>
      <c r="M856" s="134"/>
      <c r="N856" s="2"/>
      <c r="O856" s="2"/>
      <c r="P856" s="134"/>
      <c r="Q856" s="2"/>
      <c r="R856" s="2"/>
      <c r="S856" s="134"/>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ht="12.75" customHeight="1">
      <c r="A857" s="2"/>
      <c r="B857" s="139"/>
      <c r="C857" s="2"/>
      <c r="D857" s="2"/>
      <c r="E857" s="2"/>
      <c r="F857" s="134"/>
      <c r="G857" s="2"/>
      <c r="H857" s="2"/>
      <c r="I857" s="134"/>
      <c r="J857" s="2"/>
      <c r="K857" s="134"/>
      <c r="L857" s="2"/>
      <c r="M857" s="134"/>
      <c r="N857" s="2"/>
      <c r="O857" s="2"/>
      <c r="P857" s="134"/>
      <c r="Q857" s="2"/>
      <c r="R857" s="2"/>
      <c r="S857" s="134"/>
      <c r="T857" s="2"/>
      <c r="U857" s="2"/>
      <c r="V857" s="2"/>
      <c r="W857" s="2"/>
      <c r="X857" s="2"/>
      <c r="Y857" s="2"/>
      <c r="Z857" s="2"/>
      <c r="AA857" s="2"/>
      <c r="AB857" s="2"/>
      <c r="AC857" s="2"/>
      <c r="AD857" s="2"/>
      <c r="AE857" s="2"/>
      <c r="AF857" s="2"/>
      <c r="AG857" s="2"/>
      <c r="AH857" s="2"/>
      <c r="AI857" s="2"/>
      <c r="AJ857" s="2"/>
      <c r="AK857" s="2"/>
      <c r="AL857" s="2"/>
      <c r="AM857" s="2"/>
      <c r="AN857" s="2"/>
      <c r="AO857" s="2"/>
      <c r="AP857" s="2"/>
    </row>
    <row r="858" ht="12.75" customHeight="1">
      <c r="A858" s="2"/>
      <c r="B858" s="139"/>
      <c r="C858" s="2"/>
      <c r="D858" s="2"/>
      <c r="E858" s="2"/>
      <c r="F858" s="134"/>
      <c r="G858" s="2"/>
      <c r="H858" s="2"/>
      <c r="I858" s="134"/>
      <c r="J858" s="2"/>
      <c r="K858" s="134"/>
      <c r="L858" s="2"/>
      <c r="M858" s="134"/>
      <c r="N858" s="2"/>
      <c r="O858" s="2"/>
      <c r="P858" s="134"/>
      <c r="Q858" s="2"/>
      <c r="R858" s="2"/>
      <c r="S858" s="134"/>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ht="12.75" customHeight="1">
      <c r="A859" s="2"/>
      <c r="B859" s="139"/>
      <c r="C859" s="2"/>
      <c r="D859" s="2"/>
      <c r="E859" s="2"/>
      <c r="F859" s="134"/>
      <c r="G859" s="2"/>
      <c r="H859" s="2"/>
      <c r="I859" s="134"/>
      <c r="J859" s="2"/>
      <c r="K859" s="134"/>
      <c r="L859" s="2"/>
      <c r="M859" s="134"/>
      <c r="N859" s="2"/>
      <c r="O859" s="2"/>
      <c r="P859" s="134"/>
      <c r="Q859" s="2"/>
      <c r="R859" s="2"/>
      <c r="S859" s="134"/>
      <c r="T859" s="2"/>
      <c r="U859" s="2"/>
      <c r="V859" s="2"/>
      <c r="W859" s="2"/>
      <c r="X859" s="2"/>
      <c r="Y859" s="2"/>
      <c r="Z859" s="2"/>
      <c r="AA859" s="2"/>
      <c r="AB859" s="2"/>
      <c r="AC859" s="2"/>
      <c r="AD859" s="2"/>
      <c r="AE859" s="2"/>
      <c r="AF859" s="2"/>
      <c r="AG859" s="2"/>
      <c r="AH859" s="2"/>
      <c r="AI859" s="2"/>
      <c r="AJ859" s="2"/>
      <c r="AK859" s="2"/>
      <c r="AL859" s="2"/>
      <c r="AM859" s="2"/>
      <c r="AN859" s="2"/>
      <c r="AO859" s="2"/>
      <c r="AP859" s="2"/>
    </row>
    <row r="860" ht="12.75" customHeight="1">
      <c r="A860" s="2"/>
      <c r="B860" s="139"/>
      <c r="C860" s="2"/>
      <c r="D860" s="2"/>
      <c r="E860" s="2"/>
      <c r="F860" s="134"/>
      <c r="G860" s="2"/>
      <c r="H860" s="2"/>
      <c r="I860" s="134"/>
      <c r="J860" s="2"/>
      <c r="K860" s="134"/>
      <c r="L860" s="2"/>
      <c r="M860" s="134"/>
      <c r="N860" s="2"/>
      <c r="O860" s="2"/>
      <c r="P860" s="134"/>
      <c r="Q860" s="2"/>
      <c r="R860" s="2"/>
      <c r="S860" s="134"/>
      <c r="T860" s="2"/>
      <c r="U860" s="2"/>
      <c r="V860" s="2"/>
      <c r="W860" s="2"/>
      <c r="X860" s="2"/>
      <c r="Y860" s="2"/>
      <c r="Z860" s="2"/>
      <c r="AA860" s="2"/>
      <c r="AB860" s="2"/>
      <c r="AC860" s="2"/>
      <c r="AD860" s="2"/>
      <c r="AE860" s="2"/>
      <c r="AF860" s="2"/>
      <c r="AG860" s="2"/>
      <c r="AH860" s="2"/>
      <c r="AI860" s="2"/>
      <c r="AJ860" s="2"/>
      <c r="AK860" s="2"/>
      <c r="AL860" s="2"/>
      <c r="AM860" s="2"/>
      <c r="AN860" s="2"/>
      <c r="AO860" s="2"/>
      <c r="AP860" s="2"/>
    </row>
    <row r="861" ht="12.75" customHeight="1">
      <c r="A861" s="2"/>
      <c r="B861" s="139"/>
      <c r="C861" s="2"/>
      <c r="D861" s="2"/>
      <c r="E861" s="2"/>
      <c r="F861" s="134"/>
      <c r="G861" s="2"/>
      <c r="H861" s="2"/>
      <c r="I861" s="134"/>
      <c r="J861" s="2"/>
      <c r="K861" s="134"/>
      <c r="L861" s="2"/>
      <c r="M861" s="134"/>
      <c r="N861" s="2"/>
      <c r="O861" s="2"/>
      <c r="P861" s="134"/>
      <c r="Q861" s="2"/>
      <c r="R861" s="2"/>
      <c r="S861" s="134"/>
      <c r="T861" s="2"/>
      <c r="U861" s="2"/>
      <c r="V861" s="2"/>
      <c r="W861" s="2"/>
      <c r="X861" s="2"/>
      <c r="Y861" s="2"/>
      <c r="Z861" s="2"/>
      <c r="AA861" s="2"/>
      <c r="AB861" s="2"/>
      <c r="AC861" s="2"/>
      <c r="AD861" s="2"/>
      <c r="AE861" s="2"/>
      <c r="AF861" s="2"/>
      <c r="AG861" s="2"/>
      <c r="AH861" s="2"/>
      <c r="AI861" s="2"/>
      <c r="AJ861" s="2"/>
      <c r="AK861" s="2"/>
      <c r="AL861" s="2"/>
      <c r="AM861" s="2"/>
      <c r="AN861" s="2"/>
      <c r="AO861" s="2"/>
      <c r="AP861" s="2"/>
    </row>
    <row r="862" ht="12.75" customHeight="1">
      <c r="A862" s="2"/>
      <c r="B862" s="139"/>
      <c r="C862" s="2"/>
      <c r="D862" s="2"/>
      <c r="E862" s="2"/>
      <c r="F862" s="134"/>
      <c r="G862" s="2"/>
      <c r="H862" s="2"/>
      <c r="I862" s="134"/>
      <c r="J862" s="2"/>
      <c r="K862" s="134"/>
      <c r="L862" s="2"/>
      <c r="M862" s="134"/>
      <c r="N862" s="2"/>
      <c r="O862" s="2"/>
      <c r="P862" s="134"/>
      <c r="Q862" s="2"/>
      <c r="R862" s="2"/>
      <c r="S862" s="134"/>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ht="12.75" customHeight="1">
      <c r="A863" s="2"/>
      <c r="B863" s="139"/>
      <c r="C863" s="2"/>
      <c r="D863" s="2"/>
      <c r="E863" s="2"/>
      <c r="F863" s="134"/>
      <c r="G863" s="2"/>
      <c r="H863" s="2"/>
      <c r="I863" s="134"/>
      <c r="J863" s="2"/>
      <c r="K863" s="134"/>
      <c r="L863" s="2"/>
      <c r="M863" s="134"/>
      <c r="N863" s="2"/>
      <c r="O863" s="2"/>
      <c r="P863" s="134"/>
      <c r="Q863" s="2"/>
      <c r="R863" s="2"/>
      <c r="S863" s="134"/>
      <c r="T863" s="2"/>
      <c r="U863" s="2"/>
      <c r="V863" s="2"/>
      <c r="W863" s="2"/>
      <c r="X863" s="2"/>
      <c r="Y863" s="2"/>
      <c r="Z863" s="2"/>
      <c r="AA863" s="2"/>
      <c r="AB863" s="2"/>
      <c r="AC863" s="2"/>
      <c r="AD863" s="2"/>
      <c r="AE863" s="2"/>
      <c r="AF863" s="2"/>
      <c r="AG863" s="2"/>
      <c r="AH863" s="2"/>
      <c r="AI863" s="2"/>
      <c r="AJ863" s="2"/>
      <c r="AK863" s="2"/>
      <c r="AL863" s="2"/>
      <c r="AM863" s="2"/>
      <c r="AN863" s="2"/>
      <c r="AO863" s="2"/>
      <c r="AP863" s="2"/>
    </row>
    <row r="864" ht="12.75" customHeight="1">
      <c r="A864" s="2"/>
      <c r="B864" s="139"/>
      <c r="C864" s="2"/>
      <c r="D864" s="2"/>
      <c r="E864" s="2"/>
      <c r="F864" s="134"/>
      <c r="G864" s="2"/>
      <c r="H864" s="2"/>
      <c r="I864" s="134"/>
      <c r="J864" s="2"/>
      <c r="K864" s="134"/>
      <c r="L864" s="2"/>
      <c r="M864" s="134"/>
      <c r="N864" s="2"/>
      <c r="O864" s="2"/>
      <c r="P864" s="134"/>
      <c r="Q864" s="2"/>
      <c r="R864" s="2"/>
      <c r="S864" s="134"/>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ht="12.75" customHeight="1">
      <c r="A865" s="2"/>
      <c r="B865" s="139"/>
      <c r="C865" s="2"/>
      <c r="D865" s="2"/>
      <c r="E865" s="2"/>
      <c r="F865" s="134"/>
      <c r="G865" s="2"/>
      <c r="H865" s="2"/>
      <c r="I865" s="134"/>
      <c r="J865" s="2"/>
      <c r="K865" s="134"/>
      <c r="L865" s="2"/>
      <c r="M865" s="134"/>
      <c r="N865" s="2"/>
      <c r="O865" s="2"/>
      <c r="P865" s="134"/>
      <c r="Q865" s="2"/>
      <c r="R865" s="2"/>
      <c r="S865" s="134"/>
      <c r="T865" s="2"/>
      <c r="U865" s="2"/>
      <c r="V865" s="2"/>
      <c r="W865" s="2"/>
      <c r="X865" s="2"/>
      <c r="Y865" s="2"/>
      <c r="Z865" s="2"/>
      <c r="AA865" s="2"/>
      <c r="AB865" s="2"/>
      <c r="AC865" s="2"/>
      <c r="AD865" s="2"/>
      <c r="AE865" s="2"/>
      <c r="AF865" s="2"/>
      <c r="AG865" s="2"/>
      <c r="AH865" s="2"/>
      <c r="AI865" s="2"/>
      <c r="AJ865" s="2"/>
      <c r="AK865" s="2"/>
      <c r="AL865" s="2"/>
      <c r="AM865" s="2"/>
      <c r="AN865" s="2"/>
      <c r="AO865" s="2"/>
      <c r="AP865" s="2"/>
    </row>
    <row r="866" ht="12.75" customHeight="1">
      <c r="A866" s="2"/>
      <c r="B866" s="139"/>
      <c r="C866" s="2"/>
      <c r="D866" s="2"/>
      <c r="E866" s="2"/>
      <c r="F866" s="134"/>
      <c r="G866" s="2"/>
      <c r="H866" s="2"/>
      <c r="I866" s="134"/>
      <c r="J866" s="2"/>
      <c r="K866" s="134"/>
      <c r="L866" s="2"/>
      <c r="M866" s="134"/>
      <c r="N866" s="2"/>
      <c r="O866" s="2"/>
      <c r="P866" s="134"/>
      <c r="Q866" s="2"/>
      <c r="R866" s="2"/>
      <c r="S866" s="134"/>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ht="12.75" customHeight="1">
      <c r="A867" s="2"/>
      <c r="B867" s="139"/>
      <c r="C867" s="2"/>
      <c r="D867" s="2"/>
      <c r="E867" s="2"/>
      <c r="F867" s="134"/>
      <c r="G867" s="2"/>
      <c r="H867" s="2"/>
      <c r="I867" s="134"/>
      <c r="J867" s="2"/>
      <c r="K867" s="134"/>
      <c r="L867" s="2"/>
      <c r="M867" s="134"/>
      <c r="N867" s="2"/>
      <c r="O867" s="2"/>
      <c r="P867" s="134"/>
      <c r="Q867" s="2"/>
      <c r="R867" s="2"/>
      <c r="S867" s="134"/>
      <c r="T867" s="2"/>
      <c r="U867" s="2"/>
      <c r="V867" s="2"/>
      <c r="W867" s="2"/>
      <c r="X867" s="2"/>
      <c r="Y867" s="2"/>
      <c r="Z867" s="2"/>
      <c r="AA867" s="2"/>
      <c r="AB867" s="2"/>
      <c r="AC867" s="2"/>
      <c r="AD867" s="2"/>
      <c r="AE867" s="2"/>
      <c r="AF867" s="2"/>
      <c r="AG867" s="2"/>
      <c r="AH867" s="2"/>
      <c r="AI867" s="2"/>
      <c r="AJ867" s="2"/>
      <c r="AK867" s="2"/>
      <c r="AL867" s="2"/>
      <c r="AM867" s="2"/>
      <c r="AN867" s="2"/>
      <c r="AO867" s="2"/>
      <c r="AP867" s="2"/>
    </row>
    <row r="868" ht="12.75" customHeight="1">
      <c r="A868" s="2"/>
      <c r="B868" s="139"/>
      <c r="C868" s="2"/>
      <c r="D868" s="2"/>
      <c r="E868" s="2"/>
      <c r="F868" s="134"/>
      <c r="G868" s="2"/>
      <c r="H868" s="2"/>
      <c r="I868" s="134"/>
      <c r="J868" s="2"/>
      <c r="K868" s="134"/>
      <c r="L868" s="2"/>
      <c r="M868" s="134"/>
      <c r="N868" s="2"/>
      <c r="O868" s="2"/>
      <c r="P868" s="134"/>
      <c r="Q868" s="2"/>
      <c r="R868" s="2"/>
      <c r="S868" s="134"/>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ht="12.75" customHeight="1">
      <c r="A869" s="2"/>
      <c r="B869" s="139"/>
      <c r="C869" s="2"/>
      <c r="D869" s="2"/>
      <c r="E869" s="2"/>
      <c r="F869" s="134"/>
      <c r="G869" s="2"/>
      <c r="H869" s="2"/>
      <c r="I869" s="134"/>
      <c r="J869" s="2"/>
      <c r="K869" s="134"/>
      <c r="L869" s="2"/>
      <c r="M869" s="134"/>
      <c r="N869" s="2"/>
      <c r="O869" s="2"/>
      <c r="P869" s="134"/>
      <c r="Q869" s="2"/>
      <c r="R869" s="2"/>
      <c r="S869" s="134"/>
      <c r="T869" s="2"/>
      <c r="U869" s="2"/>
      <c r="V869" s="2"/>
      <c r="W869" s="2"/>
      <c r="X869" s="2"/>
      <c r="Y869" s="2"/>
      <c r="Z869" s="2"/>
      <c r="AA869" s="2"/>
      <c r="AB869" s="2"/>
      <c r="AC869" s="2"/>
      <c r="AD869" s="2"/>
      <c r="AE869" s="2"/>
      <c r="AF869" s="2"/>
      <c r="AG869" s="2"/>
      <c r="AH869" s="2"/>
      <c r="AI869" s="2"/>
      <c r="AJ869" s="2"/>
      <c r="AK869" s="2"/>
      <c r="AL869" s="2"/>
      <c r="AM869" s="2"/>
      <c r="AN869" s="2"/>
      <c r="AO869" s="2"/>
      <c r="AP869" s="2"/>
    </row>
    <row r="870" ht="12.75" customHeight="1">
      <c r="A870" s="2"/>
      <c r="B870" s="139"/>
      <c r="C870" s="2"/>
      <c r="D870" s="2"/>
      <c r="E870" s="2"/>
      <c r="F870" s="134"/>
      <c r="G870" s="2"/>
      <c r="H870" s="2"/>
      <c r="I870" s="134"/>
      <c r="J870" s="2"/>
      <c r="K870" s="134"/>
      <c r="L870" s="2"/>
      <c r="M870" s="134"/>
      <c r="N870" s="2"/>
      <c r="O870" s="2"/>
      <c r="P870" s="134"/>
      <c r="Q870" s="2"/>
      <c r="R870" s="2"/>
      <c r="S870" s="134"/>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ht="12.75" customHeight="1">
      <c r="A871" s="2"/>
      <c r="B871" s="139"/>
      <c r="C871" s="2"/>
      <c r="D871" s="2"/>
      <c r="E871" s="2"/>
      <c r="F871" s="134"/>
      <c r="G871" s="2"/>
      <c r="H871" s="2"/>
      <c r="I871" s="134"/>
      <c r="J871" s="2"/>
      <c r="K871" s="134"/>
      <c r="L871" s="2"/>
      <c r="M871" s="134"/>
      <c r="N871" s="2"/>
      <c r="O871" s="2"/>
      <c r="P871" s="134"/>
      <c r="Q871" s="2"/>
      <c r="R871" s="2"/>
      <c r="S871" s="134"/>
      <c r="T871" s="2"/>
      <c r="U871" s="2"/>
      <c r="V871" s="2"/>
      <c r="W871" s="2"/>
      <c r="X871" s="2"/>
      <c r="Y871" s="2"/>
      <c r="Z871" s="2"/>
      <c r="AA871" s="2"/>
      <c r="AB871" s="2"/>
      <c r="AC871" s="2"/>
      <c r="AD871" s="2"/>
      <c r="AE871" s="2"/>
      <c r="AF871" s="2"/>
      <c r="AG871" s="2"/>
      <c r="AH871" s="2"/>
      <c r="AI871" s="2"/>
      <c r="AJ871" s="2"/>
      <c r="AK871" s="2"/>
      <c r="AL871" s="2"/>
      <c r="AM871" s="2"/>
      <c r="AN871" s="2"/>
      <c r="AO871" s="2"/>
      <c r="AP871" s="2"/>
    </row>
    <row r="872" ht="12.75" customHeight="1">
      <c r="A872" s="2"/>
      <c r="B872" s="139"/>
      <c r="C872" s="2"/>
      <c r="D872" s="2"/>
      <c r="E872" s="2"/>
      <c r="F872" s="134"/>
      <c r="G872" s="2"/>
      <c r="H872" s="2"/>
      <c r="I872" s="134"/>
      <c r="J872" s="2"/>
      <c r="K872" s="134"/>
      <c r="L872" s="2"/>
      <c r="M872" s="134"/>
      <c r="N872" s="2"/>
      <c r="O872" s="2"/>
      <c r="P872" s="134"/>
      <c r="Q872" s="2"/>
      <c r="R872" s="2"/>
      <c r="S872" s="134"/>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ht="12.75" customHeight="1">
      <c r="A873" s="2"/>
      <c r="B873" s="139"/>
      <c r="C873" s="2"/>
      <c r="D873" s="2"/>
      <c r="E873" s="2"/>
      <c r="F873" s="134"/>
      <c r="G873" s="2"/>
      <c r="H873" s="2"/>
      <c r="I873" s="134"/>
      <c r="J873" s="2"/>
      <c r="K873" s="134"/>
      <c r="L873" s="2"/>
      <c r="M873" s="134"/>
      <c r="N873" s="2"/>
      <c r="O873" s="2"/>
      <c r="P873" s="134"/>
      <c r="Q873" s="2"/>
      <c r="R873" s="2"/>
      <c r="S873" s="134"/>
      <c r="T873" s="2"/>
      <c r="U873" s="2"/>
      <c r="V873" s="2"/>
      <c r="W873" s="2"/>
      <c r="X873" s="2"/>
      <c r="Y873" s="2"/>
      <c r="Z873" s="2"/>
      <c r="AA873" s="2"/>
      <c r="AB873" s="2"/>
      <c r="AC873" s="2"/>
      <c r="AD873" s="2"/>
      <c r="AE873" s="2"/>
      <c r="AF873" s="2"/>
      <c r="AG873" s="2"/>
      <c r="AH873" s="2"/>
      <c r="AI873" s="2"/>
      <c r="AJ873" s="2"/>
      <c r="AK873" s="2"/>
      <c r="AL873" s="2"/>
      <c r="AM873" s="2"/>
      <c r="AN873" s="2"/>
      <c r="AO873" s="2"/>
      <c r="AP873" s="2"/>
    </row>
    <row r="874" ht="12.75" customHeight="1">
      <c r="A874" s="2"/>
      <c r="B874" s="139"/>
      <c r="C874" s="2"/>
      <c r="D874" s="2"/>
      <c r="E874" s="2"/>
      <c r="F874" s="134"/>
      <c r="G874" s="2"/>
      <c r="H874" s="2"/>
      <c r="I874" s="134"/>
      <c r="J874" s="2"/>
      <c r="K874" s="134"/>
      <c r="L874" s="2"/>
      <c r="M874" s="134"/>
      <c r="N874" s="2"/>
      <c r="O874" s="2"/>
      <c r="P874" s="134"/>
      <c r="Q874" s="2"/>
      <c r="R874" s="2"/>
      <c r="S874" s="134"/>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ht="12.75" customHeight="1">
      <c r="A875" s="2"/>
      <c r="B875" s="139"/>
      <c r="C875" s="2"/>
      <c r="D875" s="2"/>
      <c r="E875" s="2"/>
      <c r="F875" s="134"/>
      <c r="G875" s="2"/>
      <c r="H875" s="2"/>
      <c r="I875" s="134"/>
      <c r="J875" s="2"/>
      <c r="K875" s="134"/>
      <c r="L875" s="2"/>
      <c r="M875" s="134"/>
      <c r="N875" s="2"/>
      <c r="O875" s="2"/>
      <c r="P875" s="134"/>
      <c r="Q875" s="2"/>
      <c r="R875" s="2"/>
      <c r="S875" s="134"/>
      <c r="T875" s="2"/>
      <c r="U875" s="2"/>
      <c r="V875" s="2"/>
      <c r="W875" s="2"/>
      <c r="X875" s="2"/>
      <c r="Y875" s="2"/>
      <c r="Z875" s="2"/>
      <c r="AA875" s="2"/>
      <c r="AB875" s="2"/>
      <c r="AC875" s="2"/>
      <c r="AD875" s="2"/>
      <c r="AE875" s="2"/>
      <c r="AF875" s="2"/>
      <c r="AG875" s="2"/>
      <c r="AH875" s="2"/>
      <c r="AI875" s="2"/>
      <c r="AJ875" s="2"/>
      <c r="AK875" s="2"/>
      <c r="AL875" s="2"/>
      <c r="AM875" s="2"/>
      <c r="AN875" s="2"/>
      <c r="AO875" s="2"/>
      <c r="AP875" s="2"/>
    </row>
    <row r="876" ht="12.75" customHeight="1">
      <c r="A876" s="2"/>
      <c r="B876" s="139"/>
      <c r="C876" s="2"/>
      <c r="D876" s="2"/>
      <c r="E876" s="2"/>
      <c r="F876" s="134"/>
      <c r="G876" s="2"/>
      <c r="H876" s="2"/>
      <c r="I876" s="134"/>
      <c r="J876" s="2"/>
      <c r="K876" s="134"/>
      <c r="L876" s="2"/>
      <c r="M876" s="134"/>
      <c r="N876" s="2"/>
      <c r="O876" s="2"/>
      <c r="P876" s="134"/>
      <c r="Q876" s="2"/>
      <c r="R876" s="2"/>
      <c r="S876" s="134"/>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ht="12.75" customHeight="1">
      <c r="A877" s="2"/>
      <c r="B877" s="139"/>
      <c r="C877" s="2"/>
      <c r="D877" s="2"/>
      <c r="E877" s="2"/>
      <c r="F877" s="134"/>
      <c r="G877" s="2"/>
      <c r="H877" s="2"/>
      <c r="I877" s="134"/>
      <c r="J877" s="2"/>
      <c r="K877" s="134"/>
      <c r="L877" s="2"/>
      <c r="M877" s="134"/>
      <c r="N877" s="2"/>
      <c r="O877" s="2"/>
      <c r="P877" s="134"/>
      <c r="Q877" s="2"/>
      <c r="R877" s="2"/>
      <c r="S877" s="134"/>
      <c r="T877" s="2"/>
      <c r="U877" s="2"/>
      <c r="V877" s="2"/>
      <c r="W877" s="2"/>
      <c r="X877" s="2"/>
      <c r="Y877" s="2"/>
      <c r="Z877" s="2"/>
      <c r="AA877" s="2"/>
      <c r="AB877" s="2"/>
      <c r="AC877" s="2"/>
      <c r="AD877" s="2"/>
      <c r="AE877" s="2"/>
      <c r="AF877" s="2"/>
      <c r="AG877" s="2"/>
      <c r="AH877" s="2"/>
      <c r="AI877" s="2"/>
      <c r="AJ877" s="2"/>
      <c r="AK877" s="2"/>
      <c r="AL877" s="2"/>
      <c r="AM877" s="2"/>
      <c r="AN877" s="2"/>
      <c r="AO877" s="2"/>
      <c r="AP877" s="2"/>
    </row>
    <row r="878" ht="12.75" customHeight="1">
      <c r="A878" s="2"/>
      <c r="B878" s="139"/>
      <c r="C878" s="2"/>
      <c r="D878" s="2"/>
      <c r="E878" s="2"/>
      <c r="F878" s="134"/>
      <c r="G878" s="2"/>
      <c r="H878" s="2"/>
      <c r="I878" s="134"/>
      <c r="J878" s="2"/>
      <c r="K878" s="134"/>
      <c r="L878" s="2"/>
      <c r="M878" s="134"/>
      <c r="N878" s="2"/>
      <c r="O878" s="2"/>
      <c r="P878" s="134"/>
      <c r="Q878" s="2"/>
      <c r="R878" s="2"/>
      <c r="S878" s="134"/>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ht="12.75" customHeight="1">
      <c r="A879" s="2"/>
      <c r="B879" s="139"/>
      <c r="C879" s="2"/>
      <c r="D879" s="2"/>
      <c r="E879" s="2"/>
      <c r="F879" s="134"/>
      <c r="G879" s="2"/>
      <c r="H879" s="2"/>
      <c r="I879" s="134"/>
      <c r="J879" s="2"/>
      <c r="K879" s="134"/>
      <c r="L879" s="2"/>
      <c r="M879" s="134"/>
      <c r="N879" s="2"/>
      <c r="O879" s="2"/>
      <c r="P879" s="134"/>
      <c r="Q879" s="2"/>
      <c r="R879" s="2"/>
      <c r="S879" s="134"/>
      <c r="T879" s="2"/>
      <c r="U879" s="2"/>
      <c r="V879" s="2"/>
      <c r="W879" s="2"/>
      <c r="X879" s="2"/>
      <c r="Y879" s="2"/>
      <c r="Z879" s="2"/>
      <c r="AA879" s="2"/>
      <c r="AB879" s="2"/>
      <c r="AC879" s="2"/>
      <c r="AD879" s="2"/>
      <c r="AE879" s="2"/>
      <c r="AF879" s="2"/>
      <c r="AG879" s="2"/>
      <c r="AH879" s="2"/>
      <c r="AI879" s="2"/>
      <c r="AJ879" s="2"/>
      <c r="AK879" s="2"/>
      <c r="AL879" s="2"/>
      <c r="AM879" s="2"/>
      <c r="AN879" s="2"/>
      <c r="AO879" s="2"/>
      <c r="AP879" s="2"/>
    </row>
    <row r="880" ht="12.75" customHeight="1">
      <c r="A880" s="2"/>
      <c r="B880" s="139"/>
      <c r="C880" s="2"/>
      <c r="D880" s="2"/>
      <c r="E880" s="2"/>
      <c r="F880" s="134"/>
      <c r="G880" s="2"/>
      <c r="H880" s="2"/>
      <c r="I880" s="134"/>
      <c r="J880" s="2"/>
      <c r="K880" s="134"/>
      <c r="L880" s="2"/>
      <c r="M880" s="134"/>
      <c r="N880" s="2"/>
      <c r="O880" s="2"/>
      <c r="P880" s="134"/>
      <c r="Q880" s="2"/>
      <c r="R880" s="2"/>
      <c r="S880" s="134"/>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ht="12.75" customHeight="1">
      <c r="A881" s="2"/>
      <c r="B881" s="139"/>
      <c r="C881" s="2"/>
      <c r="D881" s="2"/>
      <c r="E881" s="2"/>
      <c r="F881" s="134"/>
      <c r="G881" s="2"/>
      <c r="H881" s="2"/>
      <c r="I881" s="134"/>
      <c r="J881" s="2"/>
      <c r="K881" s="134"/>
      <c r="L881" s="2"/>
      <c r="M881" s="134"/>
      <c r="N881" s="2"/>
      <c r="O881" s="2"/>
      <c r="P881" s="134"/>
      <c r="Q881" s="2"/>
      <c r="R881" s="2"/>
      <c r="S881" s="134"/>
      <c r="T881" s="2"/>
      <c r="U881" s="2"/>
      <c r="V881" s="2"/>
      <c r="W881" s="2"/>
      <c r="X881" s="2"/>
      <c r="Y881" s="2"/>
      <c r="Z881" s="2"/>
      <c r="AA881" s="2"/>
      <c r="AB881" s="2"/>
      <c r="AC881" s="2"/>
      <c r="AD881" s="2"/>
      <c r="AE881" s="2"/>
      <c r="AF881" s="2"/>
      <c r="AG881" s="2"/>
      <c r="AH881" s="2"/>
      <c r="AI881" s="2"/>
      <c r="AJ881" s="2"/>
      <c r="AK881" s="2"/>
      <c r="AL881" s="2"/>
      <c r="AM881" s="2"/>
      <c r="AN881" s="2"/>
      <c r="AO881" s="2"/>
      <c r="AP881" s="2"/>
    </row>
    <row r="882" ht="12.75" customHeight="1">
      <c r="A882" s="2"/>
      <c r="B882" s="139"/>
      <c r="C882" s="2"/>
      <c r="D882" s="2"/>
      <c r="E882" s="2"/>
      <c r="F882" s="134"/>
      <c r="G882" s="2"/>
      <c r="H882" s="2"/>
      <c r="I882" s="134"/>
      <c r="J882" s="2"/>
      <c r="K882" s="134"/>
      <c r="L882" s="2"/>
      <c r="M882" s="134"/>
      <c r="N882" s="2"/>
      <c r="O882" s="2"/>
      <c r="P882" s="134"/>
      <c r="Q882" s="2"/>
      <c r="R882" s="2"/>
      <c r="S882" s="134"/>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ht="12.75" customHeight="1">
      <c r="A883" s="2"/>
      <c r="B883" s="139"/>
      <c r="C883" s="2"/>
      <c r="D883" s="2"/>
      <c r="E883" s="2"/>
      <c r="F883" s="134"/>
      <c r="G883" s="2"/>
      <c r="H883" s="2"/>
      <c r="I883" s="134"/>
      <c r="J883" s="2"/>
      <c r="K883" s="134"/>
      <c r="L883" s="2"/>
      <c r="M883" s="134"/>
      <c r="N883" s="2"/>
      <c r="O883" s="2"/>
      <c r="P883" s="134"/>
      <c r="Q883" s="2"/>
      <c r="R883" s="2"/>
      <c r="S883" s="134"/>
      <c r="T883" s="2"/>
      <c r="U883" s="2"/>
      <c r="V883" s="2"/>
      <c r="W883" s="2"/>
      <c r="X883" s="2"/>
      <c r="Y883" s="2"/>
      <c r="Z883" s="2"/>
      <c r="AA883" s="2"/>
      <c r="AB883" s="2"/>
      <c r="AC883" s="2"/>
      <c r="AD883" s="2"/>
      <c r="AE883" s="2"/>
      <c r="AF883" s="2"/>
      <c r="AG883" s="2"/>
      <c r="AH883" s="2"/>
      <c r="AI883" s="2"/>
      <c r="AJ883" s="2"/>
      <c r="AK883" s="2"/>
      <c r="AL883" s="2"/>
      <c r="AM883" s="2"/>
      <c r="AN883" s="2"/>
      <c r="AO883" s="2"/>
      <c r="AP883" s="2"/>
    </row>
    <row r="884" ht="12.75" customHeight="1">
      <c r="A884" s="2"/>
      <c r="B884" s="139"/>
      <c r="C884" s="2"/>
      <c r="D884" s="2"/>
      <c r="E884" s="2"/>
      <c r="F884" s="134"/>
      <c r="G884" s="2"/>
      <c r="H884" s="2"/>
      <c r="I884" s="134"/>
      <c r="J884" s="2"/>
      <c r="K884" s="134"/>
      <c r="L884" s="2"/>
      <c r="M884" s="134"/>
      <c r="N884" s="2"/>
      <c r="O884" s="2"/>
      <c r="P884" s="134"/>
      <c r="Q884" s="2"/>
      <c r="R884" s="2"/>
      <c r="S884" s="134"/>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ht="12.75" customHeight="1">
      <c r="A885" s="2"/>
      <c r="B885" s="139"/>
      <c r="C885" s="2"/>
      <c r="D885" s="2"/>
      <c r="E885" s="2"/>
      <c r="F885" s="134"/>
      <c r="G885" s="2"/>
      <c r="H885" s="2"/>
      <c r="I885" s="134"/>
      <c r="J885" s="2"/>
      <c r="K885" s="134"/>
      <c r="L885" s="2"/>
      <c r="M885" s="134"/>
      <c r="N885" s="2"/>
      <c r="O885" s="2"/>
      <c r="P885" s="134"/>
      <c r="Q885" s="2"/>
      <c r="R885" s="2"/>
      <c r="S885" s="134"/>
      <c r="T885" s="2"/>
      <c r="U885" s="2"/>
      <c r="V885" s="2"/>
      <c r="W885" s="2"/>
      <c r="X885" s="2"/>
      <c r="Y885" s="2"/>
      <c r="Z885" s="2"/>
      <c r="AA885" s="2"/>
      <c r="AB885" s="2"/>
      <c r="AC885" s="2"/>
      <c r="AD885" s="2"/>
      <c r="AE885" s="2"/>
      <c r="AF885" s="2"/>
      <c r="AG885" s="2"/>
      <c r="AH885" s="2"/>
      <c r="AI885" s="2"/>
      <c r="AJ885" s="2"/>
      <c r="AK885" s="2"/>
      <c r="AL885" s="2"/>
      <c r="AM885" s="2"/>
      <c r="AN885" s="2"/>
      <c r="AO885" s="2"/>
      <c r="AP885" s="2"/>
    </row>
    <row r="886" ht="12.75" customHeight="1">
      <c r="A886" s="2"/>
      <c r="B886" s="139"/>
      <c r="C886" s="2"/>
      <c r="D886" s="2"/>
      <c r="E886" s="2"/>
      <c r="F886" s="134"/>
      <c r="G886" s="2"/>
      <c r="H886" s="2"/>
      <c r="I886" s="134"/>
      <c r="J886" s="2"/>
      <c r="K886" s="134"/>
      <c r="L886" s="2"/>
      <c r="M886" s="134"/>
      <c r="N886" s="2"/>
      <c r="O886" s="2"/>
      <c r="P886" s="134"/>
      <c r="Q886" s="2"/>
      <c r="R886" s="2"/>
      <c r="S886" s="134"/>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ht="12.75" customHeight="1">
      <c r="A887" s="2"/>
      <c r="B887" s="139"/>
      <c r="C887" s="2"/>
      <c r="D887" s="2"/>
      <c r="E887" s="2"/>
      <c r="F887" s="134"/>
      <c r="G887" s="2"/>
      <c r="H887" s="2"/>
      <c r="I887" s="134"/>
      <c r="J887" s="2"/>
      <c r="K887" s="134"/>
      <c r="L887" s="2"/>
      <c r="M887" s="134"/>
      <c r="N887" s="2"/>
      <c r="O887" s="2"/>
      <c r="P887" s="134"/>
      <c r="Q887" s="2"/>
      <c r="R887" s="2"/>
      <c r="S887" s="134"/>
      <c r="T887" s="2"/>
      <c r="U887" s="2"/>
      <c r="V887" s="2"/>
      <c r="W887" s="2"/>
      <c r="X887" s="2"/>
      <c r="Y887" s="2"/>
      <c r="Z887" s="2"/>
      <c r="AA887" s="2"/>
      <c r="AB887" s="2"/>
      <c r="AC887" s="2"/>
      <c r="AD887" s="2"/>
      <c r="AE887" s="2"/>
      <c r="AF887" s="2"/>
      <c r="AG887" s="2"/>
      <c r="AH887" s="2"/>
      <c r="AI887" s="2"/>
      <c r="AJ887" s="2"/>
      <c r="AK887" s="2"/>
      <c r="AL887" s="2"/>
      <c r="AM887" s="2"/>
      <c r="AN887" s="2"/>
      <c r="AO887" s="2"/>
      <c r="AP887" s="2"/>
    </row>
    <row r="888" ht="12.75" customHeight="1">
      <c r="A888" s="2"/>
      <c r="B888" s="139"/>
      <c r="C888" s="2"/>
      <c r="D888" s="2"/>
      <c r="E888" s="2"/>
      <c r="F888" s="134"/>
      <c r="G888" s="2"/>
      <c r="H888" s="2"/>
      <c r="I888" s="134"/>
      <c r="J888" s="2"/>
      <c r="K888" s="134"/>
      <c r="L888" s="2"/>
      <c r="M888" s="134"/>
      <c r="N888" s="2"/>
      <c r="O888" s="2"/>
      <c r="P888" s="134"/>
      <c r="Q888" s="2"/>
      <c r="R888" s="2"/>
      <c r="S888" s="134"/>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ht="12.75" customHeight="1">
      <c r="A889" s="2"/>
      <c r="B889" s="139"/>
      <c r="C889" s="2"/>
      <c r="D889" s="2"/>
      <c r="E889" s="2"/>
      <c r="F889" s="134"/>
      <c r="G889" s="2"/>
      <c r="H889" s="2"/>
      <c r="I889" s="134"/>
      <c r="J889" s="2"/>
      <c r="K889" s="134"/>
      <c r="L889" s="2"/>
      <c r="M889" s="134"/>
      <c r="N889" s="2"/>
      <c r="O889" s="2"/>
      <c r="P889" s="134"/>
      <c r="Q889" s="2"/>
      <c r="R889" s="2"/>
      <c r="S889" s="134"/>
      <c r="T889" s="2"/>
      <c r="U889" s="2"/>
      <c r="V889" s="2"/>
      <c r="W889" s="2"/>
      <c r="X889" s="2"/>
      <c r="Y889" s="2"/>
      <c r="Z889" s="2"/>
      <c r="AA889" s="2"/>
      <c r="AB889" s="2"/>
      <c r="AC889" s="2"/>
      <c r="AD889" s="2"/>
      <c r="AE889" s="2"/>
      <c r="AF889" s="2"/>
      <c r="AG889" s="2"/>
      <c r="AH889" s="2"/>
      <c r="AI889" s="2"/>
      <c r="AJ889" s="2"/>
      <c r="AK889" s="2"/>
      <c r="AL889" s="2"/>
      <c r="AM889" s="2"/>
      <c r="AN889" s="2"/>
      <c r="AO889" s="2"/>
      <c r="AP889" s="2"/>
    </row>
    <row r="890" ht="12.75" customHeight="1">
      <c r="A890" s="2"/>
      <c r="B890" s="139"/>
      <c r="C890" s="2"/>
      <c r="D890" s="2"/>
      <c r="E890" s="2"/>
      <c r="F890" s="134"/>
      <c r="G890" s="2"/>
      <c r="H890" s="2"/>
      <c r="I890" s="134"/>
      <c r="J890" s="2"/>
      <c r="K890" s="134"/>
      <c r="L890" s="2"/>
      <c r="M890" s="134"/>
      <c r="N890" s="2"/>
      <c r="O890" s="2"/>
      <c r="P890" s="134"/>
      <c r="Q890" s="2"/>
      <c r="R890" s="2"/>
      <c r="S890" s="134"/>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ht="12.75" customHeight="1">
      <c r="A891" s="2"/>
      <c r="B891" s="139"/>
      <c r="C891" s="2"/>
      <c r="D891" s="2"/>
      <c r="E891" s="2"/>
      <c r="F891" s="134"/>
      <c r="G891" s="2"/>
      <c r="H891" s="2"/>
      <c r="I891" s="134"/>
      <c r="J891" s="2"/>
      <c r="K891" s="134"/>
      <c r="L891" s="2"/>
      <c r="M891" s="134"/>
      <c r="N891" s="2"/>
      <c r="O891" s="2"/>
      <c r="P891" s="134"/>
      <c r="Q891" s="2"/>
      <c r="R891" s="2"/>
      <c r="S891" s="134"/>
      <c r="T891" s="2"/>
      <c r="U891" s="2"/>
      <c r="V891" s="2"/>
      <c r="W891" s="2"/>
      <c r="X891" s="2"/>
      <c r="Y891" s="2"/>
      <c r="Z891" s="2"/>
      <c r="AA891" s="2"/>
      <c r="AB891" s="2"/>
      <c r="AC891" s="2"/>
      <c r="AD891" s="2"/>
      <c r="AE891" s="2"/>
      <c r="AF891" s="2"/>
      <c r="AG891" s="2"/>
      <c r="AH891" s="2"/>
      <c r="AI891" s="2"/>
      <c r="AJ891" s="2"/>
      <c r="AK891" s="2"/>
      <c r="AL891" s="2"/>
      <c r="AM891" s="2"/>
      <c r="AN891" s="2"/>
      <c r="AO891" s="2"/>
      <c r="AP891" s="2"/>
    </row>
    <row r="892" ht="12.75" customHeight="1">
      <c r="A892" s="2"/>
      <c r="B892" s="139"/>
      <c r="C892" s="2"/>
      <c r="D892" s="2"/>
      <c r="E892" s="2"/>
      <c r="F892" s="134"/>
      <c r="G892" s="2"/>
      <c r="H892" s="2"/>
      <c r="I892" s="134"/>
      <c r="J892" s="2"/>
      <c r="K892" s="134"/>
      <c r="L892" s="2"/>
      <c r="M892" s="134"/>
      <c r="N892" s="2"/>
      <c r="O892" s="2"/>
      <c r="P892" s="134"/>
      <c r="Q892" s="2"/>
      <c r="R892" s="2"/>
      <c r="S892" s="134"/>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ht="12.75" customHeight="1">
      <c r="A893" s="2"/>
      <c r="B893" s="139"/>
      <c r="C893" s="2"/>
      <c r="D893" s="2"/>
      <c r="E893" s="2"/>
      <c r="F893" s="134"/>
      <c r="G893" s="2"/>
      <c r="H893" s="2"/>
      <c r="I893" s="134"/>
      <c r="J893" s="2"/>
      <c r="K893" s="134"/>
      <c r="L893" s="2"/>
      <c r="M893" s="134"/>
      <c r="N893" s="2"/>
      <c r="O893" s="2"/>
      <c r="P893" s="134"/>
      <c r="Q893" s="2"/>
      <c r="R893" s="2"/>
      <c r="S893" s="134"/>
      <c r="T893" s="2"/>
      <c r="U893" s="2"/>
      <c r="V893" s="2"/>
      <c r="W893" s="2"/>
      <c r="X893" s="2"/>
      <c r="Y893" s="2"/>
      <c r="Z893" s="2"/>
      <c r="AA893" s="2"/>
      <c r="AB893" s="2"/>
      <c r="AC893" s="2"/>
      <c r="AD893" s="2"/>
      <c r="AE893" s="2"/>
      <c r="AF893" s="2"/>
      <c r="AG893" s="2"/>
      <c r="AH893" s="2"/>
      <c r="AI893" s="2"/>
      <c r="AJ893" s="2"/>
      <c r="AK893" s="2"/>
      <c r="AL893" s="2"/>
      <c r="AM893" s="2"/>
      <c r="AN893" s="2"/>
      <c r="AO893" s="2"/>
      <c r="AP893" s="2"/>
    </row>
    <row r="894" ht="12.75" customHeight="1">
      <c r="A894" s="2"/>
      <c r="B894" s="139"/>
      <c r="C894" s="2"/>
      <c r="D894" s="2"/>
      <c r="E894" s="2"/>
      <c r="F894" s="134"/>
      <c r="G894" s="2"/>
      <c r="H894" s="2"/>
      <c r="I894" s="134"/>
      <c r="J894" s="2"/>
      <c r="K894" s="134"/>
      <c r="L894" s="2"/>
      <c r="M894" s="134"/>
      <c r="N894" s="2"/>
      <c r="O894" s="2"/>
      <c r="P894" s="134"/>
      <c r="Q894" s="2"/>
      <c r="R894" s="2"/>
      <c r="S894" s="134"/>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ht="12.75" customHeight="1">
      <c r="A895" s="2"/>
      <c r="B895" s="139"/>
      <c r="C895" s="2"/>
      <c r="D895" s="2"/>
      <c r="E895" s="2"/>
      <c r="F895" s="134"/>
      <c r="G895" s="2"/>
      <c r="H895" s="2"/>
      <c r="I895" s="134"/>
      <c r="J895" s="2"/>
      <c r="K895" s="134"/>
      <c r="L895" s="2"/>
      <c r="M895" s="134"/>
      <c r="N895" s="2"/>
      <c r="O895" s="2"/>
      <c r="P895" s="134"/>
      <c r="Q895" s="2"/>
      <c r="R895" s="2"/>
      <c r="S895" s="134"/>
      <c r="T895" s="2"/>
      <c r="U895" s="2"/>
      <c r="V895" s="2"/>
      <c r="W895" s="2"/>
      <c r="X895" s="2"/>
      <c r="Y895" s="2"/>
      <c r="Z895" s="2"/>
      <c r="AA895" s="2"/>
      <c r="AB895" s="2"/>
      <c r="AC895" s="2"/>
      <c r="AD895" s="2"/>
      <c r="AE895" s="2"/>
      <c r="AF895" s="2"/>
      <c r="AG895" s="2"/>
      <c r="AH895" s="2"/>
      <c r="AI895" s="2"/>
      <c r="AJ895" s="2"/>
      <c r="AK895" s="2"/>
      <c r="AL895" s="2"/>
      <c r="AM895" s="2"/>
      <c r="AN895" s="2"/>
      <c r="AO895" s="2"/>
      <c r="AP895" s="2"/>
    </row>
    <row r="896" ht="12.75" customHeight="1">
      <c r="A896" s="2"/>
      <c r="B896" s="139"/>
      <c r="C896" s="2"/>
      <c r="D896" s="2"/>
      <c r="E896" s="2"/>
      <c r="F896" s="134"/>
      <c r="G896" s="2"/>
      <c r="H896" s="2"/>
      <c r="I896" s="134"/>
      <c r="J896" s="2"/>
      <c r="K896" s="134"/>
      <c r="L896" s="2"/>
      <c r="M896" s="134"/>
      <c r="N896" s="2"/>
      <c r="O896" s="2"/>
      <c r="P896" s="134"/>
      <c r="Q896" s="2"/>
      <c r="R896" s="2"/>
      <c r="S896" s="134"/>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ht="12.75" customHeight="1">
      <c r="A897" s="2"/>
      <c r="B897" s="139"/>
      <c r="C897" s="2"/>
      <c r="D897" s="2"/>
      <c r="E897" s="2"/>
      <c r="F897" s="134"/>
      <c r="G897" s="2"/>
      <c r="H897" s="2"/>
      <c r="I897" s="134"/>
      <c r="J897" s="2"/>
      <c r="K897" s="134"/>
      <c r="L897" s="2"/>
      <c r="M897" s="134"/>
      <c r="N897" s="2"/>
      <c r="O897" s="2"/>
      <c r="P897" s="134"/>
      <c r="Q897" s="2"/>
      <c r="R897" s="2"/>
      <c r="S897" s="134"/>
      <c r="T897" s="2"/>
      <c r="U897" s="2"/>
      <c r="V897" s="2"/>
      <c r="W897" s="2"/>
      <c r="X897" s="2"/>
      <c r="Y897" s="2"/>
      <c r="Z897" s="2"/>
      <c r="AA897" s="2"/>
      <c r="AB897" s="2"/>
      <c r="AC897" s="2"/>
      <c r="AD897" s="2"/>
      <c r="AE897" s="2"/>
      <c r="AF897" s="2"/>
      <c r="AG897" s="2"/>
      <c r="AH897" s="2"/>
      <c r="AI897" s="2"/>
      <c r="AJ897" s="2"/>
      <c r="AK897" s="2"/>
      <c r="AL897" s="2"/>
      <c r="AM897" s="2"/>
      <c r="AN897" s="2"/>
      <c r="AO897" s="2"/>
      <c r="AP897" s="2"/>
    </row>
    <row r="898" ht="12.75" customHeight="1">
      <c r="A898" s="2"/>
      <c r="B898" s="139"/>
      <c r="C898" s="2"/>
      <c r="D898" s="2"/>
      <c r="E898" s="2"/>
      <c r="F898" s="134"/>
      <c r="G898" s="2"/>
      <c r="H898" s="2"/>
      <c r="I898" s="134"/>
      <c r="J898" s="2"/>
      <c r="K898" s="134"/>
      <c r="L898" s="2"/>
      <c r="M898" s="134"/>
      <c r="N898" s="2"/>
      <c r="O898" s="2"/>
      <c r="P898" s="134"/>
      <c r="Q898" s="2"/>
      <c r="R898" s="2"/>
      <c r="S898" s="134"/>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ht="12.75" customHeight="1">
      <c r="A899" s="2"/>
      <c r="B899" s="139"/>
      <c r="C899" s="2"/>
      <c r="D899" s="2"/>
      <c r="E899" s="2"/>
      <c r="F899" s="134"/>
      <c r="G899" s="2"/>
      <c r="H899" s="2"/>
      <c r="I899" s="134"/>
      <c r="J899" s="2"/>
      <c r="K899" s="134"/>
      <c r="L899" s="2"/>
      <c r="M899" s="134"/>
      <c r="N899" s="2"/>
      <c r="O899" s="2"/>
      <c r="P899" s="134"/>
      <c r="Q899" s="2"/>
      <c r="R899" s="2"/>
      <c r="S899" s="134"/>
      <c r="T899" s="2"/>
      <c r="U899" s="2"/>
      <c r="V899" s="2"/>
      <c r="W899" s="2"/>
      <c r="X899" s="2"/>
      <c r="Y899" s="2"/>
      <c r="Z899" s="2"/>
      <c r="AA899" s="2"/>
      <c r="AB899" s="2"/>
      <c r="AC899" s="2"/>
      <c r="AD899" s="2"/>
      <c r="AE899" s="2"/>
      <c r="AF899" s="2"/>
      <c r="AG899" s="2"/>
      <c r="AH899" s="2"/>
      <c r="AI899" s="2"/>
      <c r="AJ899" s="2"/>
      <c r="AK899" s="2"/>
      <c r="AL899" s="2"/>
      <c r="AM899" s="2"/>
      <c r="AN899" s="2"/>
      <c r="AO899" s="2"/>
      <c r="AP899" s="2"/>
    </row>
    <row r="900" ht="12.75" customHeight="1">
      <c r="A900" s="2"/>
      <c r="B900" s="139"/>
      <c r="C900" s="2"/>
      <c r="D900" s="2"/>
      <c r="E900" s="2"/>
      <c r="F900" s="134"/>
      <c r="G900" s="2"/>
      <c r="H900" s="2"/>
      <c r="I900" s="134"/>
      <c r="J900" s="2"/>
      <c r="K900" s="134"/>
      <c r="L900" s="2"/>
      <c r="M900" s="134"/>
      <c r="N900" s="2"/>
      <c r="O900" s="2"/>
      <c r="P900" s="134"/>
      <c r="Q900" s="2"/>
      <c r="R900" s="2"/>
      <c r="S900" s="134"/>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ht="12.75" customHeight="1">
      <c r="A901" s="2"/>
      <c r="B901" s="139"/>
      <c r="C901" s="2"/>
      <c r="D901" s="2"/>
      <c r="E901" s="2"/>
      <c r="F901" s="134"/>
      <c r="G901" s="2"/>
      <c r="H901" s="2"/>
      <c r="I901" s="134"/>
      <c r="J901" s="2"/>
      <c r="K901" s="134"/>
      <c r="L901" s="2"/>
      <c r="M901" s="134"/>
      <c r="N901" s="2"/>
      <c r="O901" s="2"/>
      <c r="P901" s="134"/>
      <c r="Q901" s="2"/>
      <c r="R901" s="2"/>
      <c r="S901" s="134"/>
      <c r="T901" s="2"/>
      <c r="U901" s="2"/>
      <c r="V901" s="2"/>
      <c r="W901" s="2"/>
      <c r="X901" s="2"/>
      <c r="Y901" s="2"/>
      <c r="Z901" s="2"/>
      <c r="AA901" s="2"/>
      <c r="AB901" s="2"/>
      <c r="AC901" s="2"/>
      <c r="AD901" s="2"/>
      <c r="AE901" s="2"/>
      <c r="AF901" s="2"/>
      <c r="AG901" s="2"/>
      <c r="AH901" s="2"/>
      <c r="AI901" s="2"/>
      <c r="AJ901" s="2"/>
      <c r="AK901" s="2"/>
      <c r="AL901" s="2"/>
      <c r="AM901" s="2"/>
      <c r="AN901" s="2"/>
      <c r="AO901" s="2"/>
      <c r="AP901" s="2"/>
    </row>
    <row r="902" ht="12.75" customHeight="1">
      <c r="A902" s="2"/>
      <c r="B902" s="139"/>
      <c r="C902" s="2"/>
      <c r="D902" s="2"/>
      <c r="E902" s="2"/>
      <c r="F902" s="134"/>
      <c r="G902" s="2"/>
      <c r="H902" s="2"/>
      <c r="I902" s="134"/>
      <c r="J902" s="2"/>
      <c r="K902" s="134"/>
      <c r="L902" s="2"/>
      <c r="M902" s="134"/>
      <c r="N902" s="2"/>
      <c r="O902" s="2"/>
      <c r="P902" s="134"/>
      <c r="Q902" s="2"/>
      <c r="R902" s="2"/>
      <c r="S902" s="134"/>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ht="12.75" customHeight="1">
      <c r="A903" s="2"/>
      <c r="B903" s="139"/>
      <c r="C903" s="2"/>
      <c r="D903" s="2"/>
      <c r="E903" s="2"/>
      <c r="F903" s="134"/>
      <c r="G903" s="2"/>
      <c r="H903" s="2"/>
      <c r="I903" s="134"/>
      <c r="J903" s="2"/>
      <c r="K903" s="134"/>
      <c r="L903" s="2"/>
      <c r="M903" s="134"/>
      <c r="N903" s="2"/>
      <c r="O903" s="2"/>
      <c r="P903" s="134"/>
      <c r="Q903" s="2"/>
      <c r="R903" s="2"/>
      <c r="S903" s="134"/>
      <c r="T903" s="2"/>
      <c r="U903" s="2"/>
      <c r="V903" s="2"/>
      <c r="W903" s="2"/>
      <c r="X903" s="2"/>
      <c r="Y903" s="2"/>
      <c r="Z903" s="2"/>
      <c r="AA903" s="2"/>
      <c r="AB903" s="2"/>
      <c r="AC903" s="2"/>
      <c r="AD903" s="2"/>
      <c r="AE903" s="2"/>
      <c r="AF903" s="2"/>
      <c r="AG903" s="2"/>
      <c r="AH903" s="2"/>
      <c r="AI903" s="2"/>
      <c r="AJ903" s="2"/>
      <c r="AK903" s="2"/>
      <c r="AL903" s="2"/>
      <c r="AM903" s="2"/>
      <c r="AN903" s="2"/>
      <c r="AO903" s="2"/>
      <c r="AP903" s="2"/>
    </row>
    <row r="904" ht="12.75" customHeight="1">
      <c r="A904" s="2"/>
      <c r="B904" s="139"/>
      <c r="C904" s="2"/>
      <c r="D904" s="2"/>
      <c r="E904" s="2"/>
      <c r="F904" s="134"/>
      <c r="G904" s="2"/>
      <c r="H904" s="2"/>
      <c r="I904" s="134"/>
      <c r="J904" s="2"/>
      <c r="K904" s="134"/>
      <c r="L904" s="2"/>
      <c r="M904" s="134"/>
      <c r="N904" s="2"/>
      <c r="O904" s="2"/>
      <c r="P904" s="134"/>
      <c r="Q904" s="2"/>
      <c r="R904" s="2"/>
      <c r="S904" s="134"/>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ht="12.75" customHeight="1">
      <c r="A905" s="2"/>
      <c r="B905" s="139"/>
      <c r="C905" s="2"/>
      <c r="D905" s="2"/>
      <c r="E905" s="2"/>
      <c r="F905" s="134"/>
      <c r="G905" s="2"/>
      <c r="H905" s="2"/>
      <c r="I905" s="134"/>
      <c r="J905" s="2"/>
      <c r="K905" s="134"/>
      <c r="L905" s="2"/>
      <c r="M905" s="134"/>
      <c r="N905" s="2"/>
      <c r="O905" s="2"/>
      <c r="P905" s="134"/>
      <c r="Q905" s="2"/>
      <c r="R905" s="2"/>
      <c r="S905" s="134"/>
      <c r="T905" s="2"/>
      <c r="U905" s="2"/>
      <c r="V905" s="2"/>
      <c r="W905" s="2"/>
      <c r="X905" s="2"/>
      <c r="Y905" s="2"/>
      <c r="Z905" s="2"/>
      <c r="AA905" s="2"/>
      <c r="AB905" s="2"/>
      <c r="AC905" s="2"/>
      <c r="AD905" s="2"/>
      <c r="AE905" s="2"/>
      <c r="AF905" s="2"/>
      <c r="AG905" s="2"/>
      <c r="AH905" s="2"/>
      <c r="AI905" s="2"/>
      <c r="AJ905" s="2"/>
      <c r="AK905" s="2"/>
      <c r="AL905" s="2"/>
      <c r="AM905" s="2"/>
      <c r="AN905" s="2"/>
      <c r="AO905" s="2"/>
      <c r="AP905" s="2"/>
    </row>
    <row r="906" ht="12.75" customHeight="1">
      <c r="A906" s="2"/>
      <c r="B906" s="139"/>
      <c r="C906" s="2"/>
      <c r="D906" s="2"/>
      <c r="E906" s="2"/>
      <c r="F906" s="134"/>
      <c r="G906" s="2"/>
      <c r="H906" s="2"/>
      <c r="I906" s="134"/>
      <c r="J906" s="2"/>
      <c r="K906" s="134"/>
      <c r="L906" s="2"/>
      <c r="M906" s="134"/>
      <c r="N906" s="2"/>
      <c r="O906" s="2"/>
      <c r="P906" s="134"/>
      <c r="Q906" s="2"/>
      <c r="R906" s="2"/>
      <c r="S906" s="134"/>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ht="12.75" customHeight="1">
      <c r="A907" s="2"/>
      <c r="B907" s="139"/>
      <c r="C907" s="2"/>
      <c r="D907" s="2"/>
      <c r="E907" s="2"/>
      <c r="F907" s="134"/>
      <c r="G907" s="2"/>
      <c r="H907" s="2"/>
      <c r="I907" s="134"/>
      <c r="J907" s="2"/>
      <c r="K907" s="134"/>
      <c r="L907" s="2"/>
      <c r="M907" s="134"/>
      <c r="N907" s="2"/>
      <c r="O907" s="2"/>
      <c r="P907" s="134"/>
      <c r="Q907" s="2"/>
      <c r="R907" s="2"/>
      <c r="S907" s="134"/>
      <c r="T907" s="2"/>
      <c r="U907" s="2"/>
      <c r="V907" s="2"/>
      <c r="W907" s="2"/>
      <c r="X907" s="2"/>
      <c r="Y907" s="2"/>
      <c r="Z907" s="2"/>
      <c r="AA907" s="2"/>
      <c r="AB907" s="2"/>
      <c r="AC907" s="2"/>
      <c r="AD907" s="2"/>
      <c r="AE907" s="2"/>
      <c r="AF907" s="2"/>
      <c r="AG907" s="2"/>
      <c r="AH907" s="2"/>
      <c r="AI907" s="2"/>
      <c r="AJ907" s="2"/>
      <c r="AK907" s="2"/>
      <c r="AL907" s="2"/>
      <c r="AM907" s="2"/>
      <c r="AN907" s="2"/>
      <c r="AO907" s="2"/>
      <c r="AP907" s="2"/>
    </row>
    <row r="908" ht="12.75" customHeight="1">
      <c r="A908" s="2"/>
      <c r="B908" s="139"/>
      <c r="C908" s="2"/>
      <c r="D908" s="2"/>
      <c r="E908" s="2"/>
      <c r="F908" s="134"/>
      <c r="G908" s="2"/>
      <c r="H908" s="2"/>
      <c r="I908" s="134"/>
      <c r="J908" s="2"/>
      <c r="K908" s="134"/>
      <c r="L908" s="2"/>
      <c r="M908" s="134"/>
      <c r="N908" s="2"/>
      <c r="O908" s="2"/>
      <c r="P908" s="134"/>
      <c r="Q908" s="2"/>
      <c r="R908" s="2"/>
      <c r="S908" s="134"/>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ht="12.75" customHeight="1">
      <c r="A909" s="2"/>
      <c r="B909" s="139"/>
      <c r="C909" s="2"/>
      <c r="D909" s="2"/>
      <c r="E909" s="2"/>
      <c r="F909" s="134"/>
      <c r="G909" s="2"/>
      <c r="H909" s="2"/>
      <c r="I909" s="134"/>
      <c r="J909" s="2"/>
      <c r="K909" s="134"/>
      <c r="L909" s="2"/>
      <c r="M909" s="134"/>
      <c r="N909" s="2"/>
      <c r="O909" s="2"/>
      <c r="P909" s="134"/>
      <c r="Q909" s="2"/>
      <c r="R909" s="2"/>
      <c r="S909" s="134"/>
      <c r="T909" s="2"/>
      <c r="U909" s="2"/>
      <c r="V909" s="2"/>
      <c r="W909" s="2"/>
      <c r="X909" s="2"/>
      <c r="Y909" s="2"/>
      <c r="Z909" s="2"/>
      <c r="AA909" s="2"/>
      <c r="AB909" s="2"/>
      <c r="AC909" s="2"/>
      <c r="AD909" s="2"/>
      <c r="AE909" s="2"/>
      <c r="AF909" s="2"/>
      <c r="AG909" s="2"/>
      <c r="AH909" s="2"/>
      <c r="AI909" s="2"/>
      <c r="AJ909" s="2"/>
      <c r="AK909" s="2"/>
      <c r="AL909" s="2"/>
      <c r="AM909" s="2"/>
      <c r="AN909" s="2"/>
      <c r="AO909" s="2"/>
      <c r="AP909" s="2"/>
    </row>
    <row r="910" ht="12.75" customHeight="1">
      <c r="A910" s="2"/>
      <c r="B910" s="139"/>
      <c r="C910" s="2"/>
      <c r="D910" s="2"/>
      <c r="E910" s="2"/>
      <c r="F910" s="134"/>
      <c r="G910" s="2"/>
      <c r="H910" s="2"/>
      <c r="I910" s="134"/>
      <c r="J910" s="2"/>
      <c r="K910" s="134"/>
      <c r="L910" s="2"/>
      <c r="M910" s="134"/>
      <c r="N910" s="2"/>
      <c r="O910" s="2"/>
      <c r="P910" s="134"/>
      <c r="Q910" s="2"/>
      <c r="R910" s="2"/>
      <c r="S910" s="134"/>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ht="12.75" customHeight="1">
      <c r="A911" s="2"/>
      <c r="B911" s="139"/>
      <c r="C911" s="2"/>
      <c r="D911" s="2"/>
      <c r="E911" s="2"/>
      <c r="F911" s="134"/>
      <c r="G911" s="2"/>
      <c r="H911" s="2"/>
      <c r="I911" s="134"/>
      <c r="J911" s="2"/>
      <c r="K911" s="134"/>
      <c r="L911" s="2"/>
      <c r="M911" s="134"/>
      <c r="N911" s="2"/>
      <c r="O911" s="2"/>
      <c r="P911" s="134"/>
      <c r="Q911" s="2"/>
      <c r="R911" s="2"/>
      <c r="S911" s="134"/>
      <c r="T911" s="2"/>
      <c r="U911" s="2"/>
      <c r="V911" s="2"/>
      <c r="W911" s="2"/>
      <c r="X911" s="2"/>
      <c r="Y911" s="2"/>
      <c r="Z911" s="2"/>
      <c r="AA911" s="2"/>
      <c r="AB911" s="2"/>
      <c r="AC911" s="2"/>
      <c r="AD911" s="2"/>
      <c r="AE911" s="2"/>
      <c r="AF911" s="2"/>
      <c r="AG911" s="2"/>
      <c r="AH911" s="2"/>
      <c r="AI911" s="2"/>
      <c r="AJ911" s="2"/>
      <c r="AK911" s="2"/>
      <c r="AL911" s="2"/>
      <c r="AM911" s="2"/>
      <c r="AN911" s="2"/>
      <c r="AO911" s="2"/>
      <c r="AP911" s="2"/>
    </row>
    <row r="912" ht="12.75" customHeight="1">
      <c r="A912" s="2"/>
      <c r="B912" s="139"/>
      <c r="C912" s="2"/>
      <c r="D912" s="2"/>
      <c r="E912" s="2"/>
      <c r="F912" s="134"/>
      <c r="G912" s="2"/>
      <c r="H912" s="2"/>
      <c r="I912" s="134"/>
      <c r="J912" s="2"/>
      <c r="K912" s="134"/>
      <c r="L912" s="2"/>
      <c r="M912" s="134"/>
      <c r="N912" s="2"/>
      <c r="O912" s="2"/>
      <c r="P912" s="134"/>
      <c r="Q912" s="2"/>
      <c r="R912" s="2"/>
      <c r="S912" s="134"/>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ht="12.75" customHeight="1">
      <c r="A913" s="2"/>
      <c r="B913" s="139"/>
      <c r="C913" s="2"/>
      <c r="D913" s="2"/>
      <c r="E913" s="2"/>
      <c r="F913" s="134"/>
      <c r="G913" s="2"/>
      <c r="H913" s="2"/>
      <c r="I913" s="134"/>
      <c r="J913" s="2"/>
      <c r="K913" s="134"/>
      <c r="L913" s="2"/>
      <c r="M913" s="134"/>
      <c r="N913" s="2"/>
      <c r="O913" s="2"/>
      <c r="P913" s="134"/>
      <c r="Q913" s="2"/>
      <c r="R913" s="2"/>
      <c r="S913" s="134"/>
      <c r="T913" s="2"/>
      <c r="U913" s="2"/>
      <c r="V913" s="2"/>
      <c r="W913" s="2"/>
      <c r="X913" s="2"/>
      <c r="Y913" s="2"/>
      <c r="Z913" s="2"/>
      <c r="AA913" s="2"/>
      <c r="AB913" s="2"/>
      <c r="AC913" s="2"/>
      <c r="AD913" s="2"/>
      <c r="AE913" s="2"/>
      <c r="AF913" s="2"/>
      <c r="AG913" s="2"/>
      <c r="AH913" s="2"/>
      <c r="AI913" s="2"/>
      <c r="AJ913" s="2"/>
      <c r="AK913" s="2"/>
      <c r="AL913" s="2"/>
      <c r="AM913" s="2"/>
      <c r="AN913" s="2"/>
      <c r="AO913" s="2"/>
      <c r="AP913" s="2"/>
    </row>
    <row r="914" ht="12.75" customHeight="1">
      <c r="A914" s="2"/>
      <c r="B914" s="139"/>
      <c r="C914" s="2"/>
      <c r="D914" s="2"/>
      <c r="E914" s="2"/>
      <c r="F914" s="134"/>
      <c r="G914" s="2"/>
      <c r="H914" s="2"/>
      <c r="I914" s="134"/>
      <c r="J914" s="2"/>
      <c r="K914" s="134"/>
      <c r="L914" s="2"/>
      <c r="M914" s="134"/>
      <c r="N914" s="2"/>
      <c r="O914" s="2"/>
      <c r="P914" s="134"/>
      <c r="Q914" s="2"/>
      <c r="R914" s="2"/>
      <c r="S914" s="134"/>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ht="12.75" customHeight="1">
      <c r="A915" s="2"/>
      <c r="B915" s="139"/>
      <c r="C915" s="2"/>
      <c r="D915" s="2"/>
      <c r="E915" s="2"/>
      <c r="F915" s="134"/>
      <c r="G915" s="2"/>
      <c r="H915" s="2"/>
      <c r="I915" s="134"/>
      <c r="J915" s="2"/>
      <c r="K915" s="134"/>
      <c r="L915" s="2"/>
      <c r="M915" s="134"/>
      <c r="N915" s="2"/>
      <c r="O915" s="2"/>
      <c r="P915" s="134"/>
      <c r="Q915" s="2"/>
      <c r="R915" s="2"/>
      <c r="S915" s="134"/>
      <c r="T915" s="2"/>
      <c r="U915" s="2"/>
      <c r="V915" s="2"/>
      <c r="W915" s="2"/>
      <c r="X915" s="2"/>
      <c r="Y915" s="2"/>
      <c r="Z915" s="2"/>
      <c r="AA915" s="2"/>
      <c r="AB915" s="2"/>
      <c r="AC915" s="2"/>
      <c r="AD915" s="2"/>
      <c r="AE915" s="2"/>
      <c r="AF915" s="2"/>
      <c r="AG915" s="2"/>
      <c r="AH915" s="2"/>
      <c r="AI915" s="2"/>
      <c r="AJ915" s="2"/>
      <c r="AK915" s="2"/>
      <c r="AL915" s="2"/>
      <c r="AM915" s="2"/>
      <c r="AN915" s="2"/>
      <c r="AO915" s="2"/>
      <c r="AP915" s="2"/>
    </row>
    <row r="916" ht="12.75" customHeight="1">
      <c r="A916" s="2"/>
      <c r="B916" s="139"/>
      <c r="C916" s="2"/>
      <c r="D916" s="2"/>
      <c r="E916" s="2"/>
      <c r="F916" s="134"/>
      <c r="G916" s="2"/>
      <c r="H916" s="2"/>
      <c r="I916" s="134"/>
      <c r="J916" s="2"/>
      <c r="K916" s="134"/>
      <c r="L916" s="2"/>
      <c r="M916" s="134"/>
      <c r="N916" s="2"/>
      <c r="O916" s="2"/>
      <c r="P916" s="134"/>
      <c r="Q916" s="2"/>
      <c r="R916" s="2"/>
      <c r="S916" s="134"/>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ht="12.75" customHeight="1">
      <c r="A917" s="2"/>
      <c r="B917" s="139"/>
      <c r="C917" s="2"/>
      <c r="D917" s="2"/>
      <c r="E917" s="2"/>
      <c r="F917" s="134"/>
      <c r="G917" s="2"/>
      <c r="H917" s="2"/>
      <c r="I917" s="134"/>
      <c r="J917" s="2"/>
      <c r="K917" s="134"/>
      <c r="L917" s="2"/>
      <c r="M917" s="134"/>
      <c r="N917" s="2"/>
      <c r="O917" s="2"/>
      <c r="P917" s="134"/>
      <c r="Q917" s="2"/>
      <c r="R917" s="2"/>
      <c r="S917" s="134"/>
      <c r="T917" s="2"/>
      <c r="U917" s="2"/>
      <c r="V917" s="2"/>
      <c r="W917" s="2"/>
      <c r="X917" s="2"/>
      <c r="Y917" s="2"/>
      <c r="Z917" s="2"/>
      <c r="AA917" s="2"/>
      <c r="AB917" s="2"/>
      <c r="AC917" s="2"/>
      <c r="AD917" s="2"/>
      <c r="AE917" s="2"/>
      <c r="AF917" s="2"/>
      <c r="AG917" s="2"/>
      <c r="AH917" s="2"/>
      <c r="AI917" s="2"/>
      <c r="AJ917" s="2"/>
      <c r="AK917" s="2"/>
      <c r="AL917" s="2"/>
      <c r="AM917" s="2"/>
      <c r="AN917" s="2"/>
      <c r="AO917" s="2"/>
      <c r="AP917" s="2"/>
    </row>
    <row r="918" ht="12.75" customHeight="1">
      <c r="A918" s="2"/>
      <c r="B918" s="139"/>
      <c r="C918" s="2"/>
      <c r="D918" s="2"/>
      <c r="E918" s="2"/>
      <c r="F918" s="134"/>
      <c r="G918" s="2"/>
      <c r="H918" s="2"/>
      <c r="I918" s="134"/>
      <c r="J918" s="2"/>
      <c r="K918" s="134"/>
      <c r="L918" s="2"/>
      <c r="M918" s="134"/>
      <c r="N918" s="2"/>
      <c r="O918" s="2"/>
      <c r="P918" s="134"/>
      <c r="Q918" s="2"/>
      <c r="R918" s="2"/>
      <c r="S918" s="134"/>
      <c r="T918" s="2"/>
      <c r="U918" s="2"/>
      <c r="V918" s="2"/>
      <c r="W918" s="2"/>
      <c r="X918" s="2"/>
      <c r="Y918" s="2"/>
      <c r="Z918" s="2"/>
      <c r="AA918" s="2"/>
      <c r="AB918" s="2"/>
      <c r="AC918" s="2"/>
      <c r="AD918" s="2"/>
      <c r="AE918" s="2"/>
      <c r="AF918" s="2"/>
      <c r="AG918" s="2"/>
      <c r="AH918" s="2"/>
      <c r="AI918" s="2"/>
      <c r="AJ918" s="2"/>
      <c r="AK918" s="2"/>
      <c r="AL918" s="2"/>
      <c r="AM918" s="2"/>
      <c r="AN918" s="2"/>
      <c r="AO918" s="2"/>
      <c r="AP918" s="2"/>
    </row>
    <row r="919" ht="12.75" customHeight="1">
      <c r="A919" s="2"/>
      <c r="B919" s="139"/>
      <c r="C919" s="2"/>
      <c r="D919" s="2"/>
      <c r="E919" s="2"/>
      <c r="F919" s="134"/>
      <c r="G919" s="2"/>
      <c r="H919" s="2"/>
      <c r="I919" s="134"/>
      <c r="J919" s="2"/>
      <c r="K919" s="134"/>
      <c r="L919" s="2"/>
      <c r="M919" s="134"/>
      <c r="N919" s="2"/>
      <c r="O919" s="2"/>
      <c r="P919" s="134"/>
      <c r="Q919" s="2"/>
      <c r="R919" s="2"/>
      <c r="S919" s="134"/>
      <c r="T919" s="2"/>
      <c r="U919" s="2"/>
      <c r="V919" s="2"/>
      <c r="W919" s="2"/>
      <c r="X919" s="2"/>
      <c r="Y919" s="2"/>
      <c r="Z919" s="2"/>
      <c r="AA919" s="2"/>
      <c r="AB919" s="2"/>
      <c r="AC919" s="2"/>
      <c r="AD919" s="2"/>
      <c r="AE919" s="2"/>
      <c r="AF919" s="2"/>
      <c r="AG919" s="2"/>
      <c r="AH919" s="2"/>
      <c r="AI919" s="2"/>
      <c r="AJ919" s="2"/>
      <c r="AK919" s="2"/>
      <c r="AL919" s="2"/>
      <c r="AM919" s="2"/>
      <c r="AN919" s="2"/>
      <c r="AO919" s="2"/>
      <c r="AP919" s="2"/>
    </row>
    <row r="920" ht="12.75" customHeight="1">
      <c r="A920" s="2"/>
      <c r="B920" s="139"/>
      <c r="C920" s="2"/>
      <c r="D920" s="2"/>
      <c r="E920" s="2"/>
      <c r="F920" s="134"/>
      <c r="G920" s="2"/>
      <c r="H920" s="2"/>
      <c r="I920" s="134"/>
      <c r="J920" s="2"/>
      <c r="K920" s="134"/>
      <c r="L920" s="2"/>
      <c r="M920" s="134"/>
      <c r="N920" s="2"/>
      <c r="O920" s="2"/>
      <c r="P920" s="134"/>
      <c r="Q920" s="2"/>
      <c r="R920" s="2"/>
      <c r="S920" s="134"/>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ht="12.75" customHeight="1">
      <c r="A921" s="2"/>
      <c r="B921" s="139"/>
      <c r="C921" s="2"/>
      <c r="D921" s="2"/>
      <c r="E921" s="2"/>
      <c r="F921" s="134"/>
      <c r="G921" s="2"/>
      <c r="H921" s="2"/>
      <c r="I921" s="134"/>
      <c r="J921" s="2"/>
      <c r="K921" s="134"/>
      <c r="L921" s="2"/>
      <c r="M921" s="134"/>
      <c r="N921" s="2"/>
      <c r="O921" s="2"/>
      <c r="P921" s="134"/>
      <c r="Q921" s="2"/>
      <c r="R921" s="2"/>
      <c r="S921" s="134"/>
      <c r="T921" s="2"/>
      <c r="U921" s="2"/>
      <c r="V921" s="2"/>
      <c r="W921" s="2"/>
      <c r="X921" s="2"/>
      <c r="Y921" s="2"/>
      <c r="Z921" s="2"/>
      <c r="AA921" s="2"/>
      <c r="AB921" s="2"/>
      <c r="AC921" s="2"/>
      <c r="AD921" s="2"/>
      <c r="AE921" s="2"/>
      <c r="AF921" s="2"/>
      <c r="AG921" s="2"/>
      <c r="AH921" s="2"/>
      <c r="AI921" s="2"/>
      <c r="AJ921" s="2"/>
      <c r="AK921" s="2"/>
      <c r="AL921" s="2"/>
      <c r="AM921" s="2"/>
      <c r="AN921" s="2"/>
      <c r="AO921" s="2"/>
      <c r="AP921" s="2"/>
    </row>
    <row r="922" ht="12.75" customHeight="1">
      <c r="A922" s="2"/>
      <c r="B922" s="139"/>
      <c r="C922" s="2"/>
      <c r="D922" s="2"/>
      <c r="E922" s="2"/>
      <c r="F922" s="134"/>
      <c r="G922" s="2"/>
      <c r="H922" s="2"/>
      <c r="I922" s="134"/>
      <c r="J922" s="2"/>
      <c r="K922" s="134"/>
      <c r="L922" s="2"/>
      <c r="M922" s="134"/>
      <c r="N922" s="2"/>
      <c r="O922" s="2"/>
      <c r="P922" s="134"/>
      <c r="Q922" s="2"/>
      <c r="R922" s="2"/>
      <c r="S922" s="134"/>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ht="12.75" customHeight="1">
      <c r="A923" s="2"/>
      <c r="B923" s="139"/>
      <c r="C923" s="2"/>
      <c r="D923" s="2"/>
      <c r="E923" s="2"/>
      <c r="F923" s="134"/>
      <c r="G923" s="2"/>
      <c r="H923" s="2"/>
      <c r="I923" s="134"/>
      <c r="J923" s="2"/>
      <c r="K923" s="134"/>
      <c r="L923" s="2"/>
      <c r="M923" s="134"/>
      <c r="N923" s="2"/>
      <c r="O923" s="2"/>
      <c r="P923" s="134"/>
      <c r="Q923" s="2"/>
      <c r="R923" s="2"/>
      <c r="S923" s="134"/>
      <c r="T923" s="2"/>
      <c r="U923" s="2"/>
      <c r="V923" s="2"/>
      <c r="W923" s="2"/>
      <c r="X923" s="2"/>
      <c r="Y923" s="2"/>
      <c r="Z923" s="2"/>
      <c r="AA923" s="2"/>
      <c r="AB923" s="2"/>
      <c r="AC923" s="2"/>
      <c r="AD923" s="2"/>
      <c r="AE923" s="2"/>
      <c r="AF923" s="2"/>
      <c r="AG923" s="2"/>
      <c r="AH923" s="2"/>
      <c r="AI923" s="2"/>
      <c r="AJ923" s="2"/>
      <c r="AK923" s="2"/>
      <c r="AL923" s="2"/>
      <c r="AM923" s="2"/>
      <c r="AN923" s="2"/>
      <c r="AO923" s="2"/>
      <c r="AP923" s="2"/>
    </row>
    <row r="924" ht="12.75" customHeight="1">
      <c r="A924" s="2"/>
      <c r="B924" s="139"/>
      <c r="C924" s="2"/>
      <c r="D924" s="2"/>
      <c r="E924" s="2"/>
      <c r="F924" s="134"/>
      <c r="G924" s="2"/>
      <c r="H924" s="2"/>
      <c r="I924" s="134"/>
      <c r="J924" s="2"/>
      <c r="K924" s="134"/>
      <c r="L924" s="2"/>
      <c r="M924" s="134"/>
      <c r="N924" s="2"/>
      <c r="O924" s="2"/>
      <c r="P924" s="134"/>
      <c r="Q924" s="2"/>
      <c r="R924" s="2"/>
      <c r="S924" s="134"/>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ht="12.75" customHeight="1">
      <c r="A925" s="2"/>
      <c r="B925" s="139"/>
      <c r="C925" s="2"/>
      <c r="D925" s="2"/>
      <c r="E925" s="2"/>
      <c r="F925" s="134"/>
      <c r="G925" s="2"/>
      <c r="H925" s="2"/>
      <c r="I925" s="134"/>
      <c r="J925" s="2"/>
      <c r="K925" s="134"/>
      <c r="L925" s="2"/>
      <c r="M925" s="134"/>
      <c r="N925" s="2"/>
      <c r="O925" s="2"/>
      <c r="P925" s="134"/>
      <c r="Q925" s="2"/>
      <c r="R925" s="2"/>
      <c r="S925" s="134"/>
      <c r="T925" s="2"/>
      <c r="U925" s="2"/>
      <c r="V925" s="2"/>
      <c r="W925" s="2"/>
      <c r="X925" s="2"/>
      <c r="Y925" s="2"/>
      <c r="Z925" s="2"/>
      <c r="AA925" s="2"/>
      <c r="AB925" s="2"/>
      <c r="AC925" s="2"/>
      <c r="AD925" s="2"/>
      <c r="AE925" s="2"/>
      <c r="AF925" s="2"/>
      <c r="AG925" s="2"/>
      <c r="AH925" s="2"/>
      <c r="AI925" s="2"/>
      <c r="AJ925" s="2"/>
      <c r="AK925" s="2"/>
      <c r="AL925" s="2"/>
      <c r="AM925" s="2"/>
      <c r="AN925" s="2"/>
      <c r="AO925" s="2"/>
      <c r="AP925" s="2"/>
    </row>
    <row r="926" ht="12.75" customHeight="1">
      <c r="A926" s="2"/>
      <c r="B926" s="139"/>
      <c r="C926" s="2"/>
      <c r="D926" s="2"/>
      <c r="E926" s="2"/>
      <c r="F926" s="134"/>
      <c r="G926" s="2"/>
      <c r="H926" s="2"/>
      <c r="I926" s="134"/>
      <c r="J926" s="2"/>
      <c r="K926" s="134"/>
      <c r="L926" s="2"/>
      <c r="M926" s="134"/>
      <c r="N926" s="2"/>
      <c r="O926" s="2"/>
      <c r="P926" s="134"/>
      <c r="Q926" s="2"/>
      <c r="R926" s="2"/>
      <c r="S926" s="134"/>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ht="12.75" customHeight="1">
      <c r="A927" s="2"/>
      <c r="B927" s="139"/>
      <c r="C927" s="2"/>
      <c r="D927" s="2"/>
      <c r="E927" s="2"/>
      <c r="F927" s="134"/>
      <c r="G927" s="2"/>
      <c r="H927" s="2"/>
      <c r="I927" s="134"/>
      <c r="J927" s="2"/>
      <c r="K927" s="134"/>
      <c r="L927" s="2"/>
      <c r="M927" s="134"/>
      <c r="N927" s="2"/>
      <c r="O927" s="2"/>
      <c r="P927" s="134"/>
      <c r="Q927" s="2"/>
      <c r="R927" s="2"/>
      <c r="S927" s="134"/>
      <c r="T927" s="2"/>
      <c r="U927" s="2"/>
      <c r="V927" s="2"/>
      <c r="W927" s="2"/>
      <c r="X927" s="2"/>
      <c r="Y927" s="2"/>
      <c r="Z927" s="2"/>
      <c r="AA927" s="2"/>
      <c r="AB927" s="2"/>
      <c r="AC927" s="2"/>
      <c r="AD927" s="2"/>
      <c r="AE927" s="2"/>
      <c r="AF927" s="2"/>
      <c r="AG927" s="2"/>
      <c r="AH927" s="2"/>
      <c r="AI927" s="2"/>
      <c r="AJ927" s="2"/>
      <c r="AK927" s="2"/>
      <c r="AL927" s="2"/>
      <c r="AM927" s="2"/>
      <c r="AN927" s="2"/>
      <c r="AO927" s="2"/>
      <c r="AP927" s="2"/>
    </row>
    <row r="928" ht="12.75" customHeight="1">
      <c r="A928" s="2"/>
      <c r="B928" s="139"/>
      <c r="C928" s="2"/>
      <c r="D928" s="2"/>
      <c r="E928" s="2"/>
      <c r="F928" s="134"/>
      <c r="G928" s="2"/>
      <c r="H928" s="2"/>
      <c r="I928" s="134"/>
      <c r="J928" s="2"/>
      <c r="K928" s="134"/>
      <c r="L928" s="2"/>
      <c r="M928" s="134"/>
      <c r="N928" s="2"/>
      <c r="O928" s="2"/>
      <c r="P928" s="134"/>
      <c r="Q928" s="2"/>
      <c r="R928" s="2"/>
      <c r="S928" s="134"/>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ht="12.75" customHeight="1">
      <c r="A929" s="2"/>
      <c r="B929" s="139"/>
      <c r="C929" s="2"/>
      <c r="D929" s="2"/>
      <c r="E929" s="2"/>
      <c r="F929" s="134"/>
      <c r="G929" s="2"/>
      <c r="H929" s="2"/>
      <c r="I929" s="134"/>
      <c r="J929" s="2"/>
      <c r="K929" s="134"/>
      <c r="L929" s="2"/>
      <c r="M929" s="134"/>
      <c r="N929" s="2"/>
      <c r="O929" s="2"/>
      <c r="P929" s="134"/>
      <c r="Q929" s="2"/>
      <c r="R929" s="2"/>
      <c r="S929" s="134"/>
      <c r="T929" s="2"/>
      <c r="U929" s="2"/>
      <c r="V929" s="2"/>
      <c r="W929" s="2"/>
      <c r="X929" s="2"/>
      <c r="Y929" s="2"/>
      <c r="Z929" s="2"/>
      <c r="AA929" s="2"/>
      <c r="AB929" s="2"/>
      <c r="AC929" s="2"/>
      <c r="AD929" s="2"/>
      <c r="AE929" s="2"/>
      <c r="AF929" s="2"/>
      <c r="AG929" s="2"/>
      <c r="AH929" s="2"/>
      <c r="AI929" s="2"/>
      <c r="AJ929" s="2"/>
      <c r="AK929" s="2"/>
      <c r="AL929" s="2"/>
      <c r="AM929" s="2"/>
      <c r="AN929" s="2"/>
      <c r="AO929" s="2"/>
      <c r="AP929" s="2"/>
    </row>
    <row r="930" ht="12.75" customHeight="1">
      <c r="A930" s="2"/>
      <c r="B930" s="139"/>
      <c r="C930" s="2"/>
      <c r="D930" s="2"/>
      <c r="E930" s="2"/>
      <c r="F930" s="134"/>
      <c r="G930" s="2"/>
      <c r="H930" s="2"/>
      <c r="I930" s="134"/>
      <c r="J930" s="2"/>
      <c r="K930" s="134"/>
      <c r="L930" s="2"/>
      <c r="M930" s="134"/>
      <c r="N930" s="2"/>
      <c r="O930" s="2"/>
      <c r="P930" s="134"/>
      <c r="Q930" s="2"/>
      <c r="R930" s="2"/>
      <c r="S930" s="134"/>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ht="12.75" customHeight="1">
      <c r="A931" s="2"/>
      <c r="B931" s="139"/>
      <c r="C931" s="2"/>
      <c r="D931" s="2"/>
      <c r="E931" s="2"/>
      <c r="F931" s="134"/>
      <c r="G931" s="2"/>
      <c r="H931" s="2"/>
      <c r="I931" s="134"/>
      <c r="J931" s="2"/>
      <c r="K931" s="134"/>
      <c r="L931" s="2"/>
      <c r="M931" s="134"/>
      <c r="N931" s="2"/>
      <c r="O931" s="2"/>
      <c r="P931" s="134"/>
      <c r="Q931" s="2"/>
      <c r="R931" s="2"/>
      <c r="S931" s="134"/>
      <c r="T931" s="2"/>
      <c r="U931" s="2"/>
      <c r="V931" s="2"/>
      <c r="W931" s="2"/>
      <c r="X931" s="2"/>
      <c r="Y931" s="2"/>
      <c r="Z931" s="2"/>
      <c r="AA931" s="2"/>
      <c r="AB931" s="2"/>
      <c r="AC931" s="2"/>
      <c r="AD931" s="2"/>
      <c r="AE931" s="2"/>
      <c r="AF931" s="2"/>
      <c r="AG931" s="2"/>
      <c r="AH931" s="2"/>
      <c r="AI931" s="2"/>
      <c r="AJ931" s="2"/>
      <c r="AK931" s="2"/>
      <c r="AL931" s="2"/>
      <c r="AM931" s="2"/>
      <c r="AN931" s="2"/>
      <c r="AO931" s="2"/>
      <c r="AP931" s="2"/>
    </row>
    <row r="932" ht="12.75" customHeight="1">
      <c r="A932" s="2"/>
      <c r="B932" s="139"/>
      <c r="C932" s="2"/>
      <c r="D932" s="2"/>
      <c r="E932" s="2"/>
      <c r="F932" s="134"/>
      <c r="G932" s="2"/>
      <c r="H932" s="2"/>
      <c r="I932" s="134"/>
      <c r="J932" s="2"/>
      <c r="K932" s="134"/>
      <c r="L932" s="2"/>
      <c r="M932" s="134"/>
      <c r="N932" s="2"/>
      <c r="O932" s="2"/>
      <c r="P932" s="134"/>
      <c r="Q932" s="2"/>
      <c r="R932" s="2"/>
      <c r="S932" s="134"/>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ht="12.75" customHeight="1">
      <c r="A933" s="2"/>
      <c r="B933" s="139"/>
      <c r="C933" s="2"/>
      <c r="D933" s="2"/>
      <c r="E933" s="2"/>
      <c r="F933" s="134"/>
      <c r="G933" s="2"/>
      <c r="H933" s="2"/>
      <c r="I933" s="134"/>
      <c r="J933" s="2"/>
      <c r="K933" s="134"/>
      <c r="L933" s="2"/>
      <c r="M933" s="134"/>
      <c r="N933" s="2"/>
      <c r="O933" s="2"/>
      <c r="P933" s="134"/>
      <c r="Q933" s="2"/>
      <c r="R933" s="2"/>
      <c r="S933" s="134"/>
      <c r="T933" s="2"/>
      <c r="U933" s="2"/>
      <c r="V933" s="2"/>
      <c r="W933" s="2"/>
      <c r="X933" s="2"/>
      <c r="Y933" s="2"/>
      <c r="Z933" s="2"/>
      <c r="AA933" s="2"/>
      <c r="AB933" s="2"/>
      <c r="AC933" s="2"/>
      <c r="AD933" s="2"/>
      <c r="AE933" s="2"/>
      <c r="AF933" s="2"/>
      <c r="AG933" s="2"/>
      <c r="AH933" s="2"/>
      <c r="AI933" s="2"/>
      <c r="AJ933" s="2"/>
      <c r="AK933" s="2"/>
      <c r="AL933" s="2"/>
      <c r="AM933" s="2"/>
      <c r="AN933" s="2"/>
      <c r="AO933" s="2"/>
      <c r="AP933" s="2"/>
    </row>
    <row r="934" ht="12.75" customHeight="1">
      <c r="A934" s="2"/>
      <c r="B934" s="139"/>
      <c r="C934" s="2"/>
      <c r="D934" s="2"/>
      <c r="E934" s="2"/>
      <c r="F934" s="134"/>
      <c r="G934" s="2"/>
      <c r="H934" s="2"/>
      <c r="I934" s="134"/>
      <c r="J934" s="2"/>
      <c r="K934" s="134"/>
      <c r="L934" s="2"/>
      <c r="M934" s="134"/>
      <c r="N934" s="2"/>
      <c r="O934" s="2"/>
      <c r="P934" s="134"/>
      <c r="Q934" s="2"/>
      <c r="R934" s="2"/>
      <c r="S934" s="134"/>
      <c r="T934" s="2"/>
      <c r="U934" s="2"/>
      <c r="V934" s="2"/>
      <c r="W934" s="2"/>
      <c r="X934" s="2"/>
      <c r="Y934" s="2"/>
      <c r="Z934" s="2"/>
      <c r="AA934" s="2"/>
      <c r="AB934" s="2"/>
      <c r="AC934" s="2"/>
      <c r="AD934" s="2"/>
      <c r="AE934" s="2"/>
      <c r="AF934" s="2"/>
      <c r="AG934" s="2"/>
      <c r="AH934" s="2"/>
      <c r="AI934" s="2"/>
      <c r="AJ934" s="2"/>
      <c r="AK934" s="2"/>
      <c r="AL934" s="2"/>
      <c r="AM934" s="2"/>
      <c r="AN934" s="2"/>
      <c r="AO934" s="2"/>
      <c r="AP934" s="2"/>
    </row>
    <row r="935" ht="12.75" customHeight="1">
      <c r="A935" s="2"/>
      <c r="B935" s="139"/>
      <c r="C935" s="2"/>
      <c r="D935" s="2"/>
      <c r="E935" s="2"/>
      <c r="F935" s="134"/>
      <c r="G935" s="2"/>
      <c r="H935" s="2"/>
      <c r="I935" s="134"/>
      <c r="J935" s="2"/>
      <c r="K935" s="134"/>
      <c r="L935" s="2"/>
      <c r="M935" s="134"/>
      <c r="N935" s="2"/>
      <c r="O935" s="2"/>
      <c r="P935" s="134"/>
      <c r="Q935" s="2"/>
      <c r="R935" s="2"/>
      <c r="S935" s="134"/>
      <c r="T935" s="2"/>
      <c r="U935" s="2"/>
      <c r="V935" s="2"/>
      <c r="W935" s="2"/>
      <c r="X935" s="2"/>
      <c r="Y935" s="2"/>
      <c r="Z935" s="2"/>
      <c r="AA935" s="2"/>
      <c r="AB935" s="2"/>
      <c r="AC935" s="2"/>
      <c r="AD935" s="2"/>
      <c r="AE935" s="2"/>
      <c r="AF935" s="2"/>
      <c r="AG935" s="2"/>
      <c r="AH935" s="2"/>
      <c r="AI935" s="2"/>
      <c r="AJ935" s="2"/>
      <c r="AK935" s="2"/>
      <c r="AL935" s="2"/>
      <c r="AM935" s="2"/>
      <c r="AN935" s="2"/>
      <c r="AO935" s="2"/>
      <c r="AP935" s="2"/>
    </row>
    <row r="936" ht="12.75" customHeight="1">
      <c r="A936" s="2"/>
      <c r="B936" s="139"/>
      <c r="C936" s="2"/>
      <c r="D936" s="2"/>
      <c r="E936" s="2"/>
      <c r="F936" s="134"/>
      <c r="G936" s="2"/>
      <c r="H936" s="2"/>
      <c r="I936" s="134"/>
      <c r="J936" s="2"/>
      <c r="K936" s="134"/>
      <c r="L936" s="2"/>
      <c r="M936" s="134"/>
      <c r="N936" s="2"/>
      <c r="O936" s="2"/>
      <c r="P936" s="134"/>
      <c r="Q936" s="2"/>
      <c r="R936" s="2"/>
      <c r="S936" s="134"/>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ht="12.75" customHeight="1">
      <c r="A937" s="2"/>
      <c r="B937" s="139"/>
      <c r="C937" s="2"/>
      <c r="D937" s="2"/>
      <c r="E937" s="2"/>
      <c r="F937" s="134"/>
      <c r="G937" s="2"/>
      <c r="H937" s="2"/>
      <c r="I937" s="134"/>
      <c r="J937" s="2"/>
      <c r="K937" s="134"/>
      <c r="L937" s="2"/>
      <c r="M937" s="134"/>
      <c r="N937" s="2"/>
      <c r="O937" s="2"/>
      <c r="P937" s="134"/>
      <c r="Q937" s="2"/>
      <c r="R937" s="2"/>
      <c r="S937" s="134"/>
      <c r="T937" s="2"/>
      <c r="U937" s="2"/>
      <c r="V937" s="2"/>
      <c r="W937" s="2"/>
      <c r="X937" s="2"/>
      <c r="Y937" s="2"/>
      <c r="Z937" s="2"/>
      <c r="AA937" s="2"/>
      <c r="AB937" s="2"/>
      <c r="AC937" s="2"/>
      <c r="AD937" s="2"/>
      <c r="AE937" s="2"/>
      <c r="AF937" s="2"/>
      <c r="AG937" s="2"/>
      <c r="AH937" s="2"/>
      <c r="AI937" s="2"/>
      <c r="AJ937" s="2"/>
      <c r="AK937" s="2"/>
      <c r="AL937" s="2"/>
      <c r="AM937" s="2"/>
      <c r="AN937" s="2"/>
      <c r="AO937" s="2"/>
      <c r="AP937" s="2"/>
    </row>
    <row r="938" ht="12.75" customHeight="1">
      <c r="A938" s="2"/>
      <c r="B938" s="139"/>
      <c r="C938" s="2"/>
      <c r="D938" s="2"/>
      <c r="E938" s="2"/>
      <c r="F938" s="134"/>
      <c r="G938" s="2"/>
      <c r="H938" s="2"/>
      <c r="I938" s="134"/>
      <c r="J938" s="2"/>
      <c r="K938" s="134"/>
      <c r="L938" s="2"/>
      <c r="M938" s="134"/>
      <c r="N938" s="2"/>
      <c r="O938" s="2"/>
      <c r="P938" s="134"/>
      <c r="Q938" s="2"/>
      <c r="R938" s="2"/>
      <c r="S938" s="134"/>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ht="12.75" customHeight="1">
      <c r="A939" s="2"/>
      <c r="B939" s="139"/>
      <c r="C939" s="2"/>
      <c r="D939" s="2"/>
      <c r="E939" s="2"/>
      <c r="F939" s="134"/>
      <c r="G939" s="2"/>
      <c r="H939" s="2"/>
      <c r="I939" s="134"/>
      <c r="J939" s="2"/>
      <c r="K939" s="134"/>
      <c r="L939" s="2"/>
      <c r="M939" s="134"/>
      <c r="N939" s="2"/>
      <c r="O939" s="2"/>
      <c r="P939" s="134"/>
      <c r="Q939" s="2"/>
      <c r="R939" s="2"/>
      <c r="S939" s="134"/>
      <c r="T939" s="2"/>
      <c r="U939" s="2"/>
      <c r="V939" s="2"/>
      <c r="W939" s="2"/>
      <c r="X939" s="2"/>
      <c r="Y939" s="2"/>
      <c r="Z939" s="2"/>
      <c r="AA939" s="2"/>
      <c r="AB939" s="2"/>
      <c r="AC939" s="2"/>
      <c r="AD939" s="2"/>
      <c r="AE939" s="2"/>
      <c r="AF939" s="2"/>
      <c r="AG939" s="2"/>
      <c r="AH939" s="2"/>
      <c r="AI939" s="2"/>
      <c r="AJ939" s="2"/>
      <c r="AK939" s="2"/>
      <c r="AL939" s="2"/>
      <c r="AM939" s="2"/>
      <c r="AN939" s="2"/>
      <c r="AO939" s="2"/>
      <c r="AP939" s="2"/>
    </row>
    <row r="940" ht="12.75" customHeight="1">
      <c r="A940" s="2"/>
      <c r="B940" s="139"/>
      <c r="C940" s="2"/>
      <c r="D940" s="2"/>
      <c r="E940" s="2"/>
      <c r="F940" s="134"/>
      <c r="G940" s="2"/>
      <c r="H940" s="2"/>
      <c r="I940" s="134"/>
      <c r="J940" s="2"/>
      <c r="K940" s="134"/>
      <c r="L940" s="2"/>
      <c r="M940" s="134"/>
      <c r="N940" s="2"/>
      <c r="O940" s="2"/>
      <c r="P940" s="134"/>
      <c r="Q940" s="2"/>
      <c r="R940" s="2"/>
      <c r="S940" s="134"/>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ht="12.75" customHeight="1">
      <c r="A941" s="2"/>
      <c r="B941" s="139"/>
      <c r="C941" s="2"/>
      <c r="D941" s="2"/>
      <c r="E941" s="2"/>
      <c r="F941" s="134"/>
      <c r="G941" s="2"/>
      <c r="H941" s="2"/>
      <c r="I941" s="134"/>
      <c r="J941" s="2"/>
      <c r="K941" s="134"/>
      <c r="L941" s="2"/>
      <c r="M941" s="134"/>
      <c r="N941" s="2"/>
      <c r="O941" s="2"/>
      <c r="P941" s="134"/>
      <c r="Q941" s="2"/>
      <c r="R941" s="2"/>
      <c r="S941" s="134"/>
      <c r="T941" s="2"/>
      <c r="U941" s="2"/>
      <c r="V941" s="2"/>
      <c r="W941" s="2"/>
      <c r="X941" s="2"/>
      <c r="Y941" s="2"/>
      <c r="Z941" s="2"/>
      <c r="AA941" s="2"/>
      <c r="AB941" s="2"/>
      <c r="AC941" s="2"/>
      <c r="AD941" s="2"/>
      <c r="AE941" s="2"/>
      <c r="AF941" s="2"/>
      <c r="AG941" s="2"/>
      <c r="AH941" s="2"/>
      <c r="AI941" s="2"/>
      <c r="AJ941" s="2"/>
      <c r="AK941" s="2"/>
      <c r="AL941" s="2"/>
      <c r="AM941" s="2"/>
      <c r="AN941" s="2"/>
      <c r="AO941" s="2"/>
      <c r="AP941" s="2"/>
    </row>
    <row r="942" ht="12.75" customHeight="1">
      <c r="A942" s="2"/>
      <c r="B942" s="139"/>
      <c r="C942" s="2"/>
      <c r="D942" s="2"/>
      <c r="E942" s="2"/>
      <c r="F942" s="134"/>
      <c r="G942" s="2"/>
      <c r="H942" s="2"/>
      <c r="I942" s="134"/>
      <c r="J942" s="2"/>
      <c r="K942" s="134"/>
      <c r="L942" s="2"/>
      <c r="M942" s="134"/>
      <c r="N942" s="2"/>
      <c r="O942" s="2"/>
      <c r="P942" s="134"/>
      <c r="Q942" s="2"/>
      <c r="R942" s="2"/>
      <c r="S942" s="134"/>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ht="12.75" customHeight="1">
      <c r="A943" s="2"/>
      <c r="B943" s="139"/>
      <c r="C943" s="2"/>
      <c r="D943" s="2"/>
      <c r="E943" s="2"/>
      <c r="F943" s="134"/>
      <c r="G943" s="2"/>
      <c r="H943" s="2"/>
      <c r="I943" s="134"/>
      <c r="J943" s="2"/>
      <c r="K943" s="134"/>
      <c r="L943" s="2"/>
      <c r="M943" s="134"/>
      <c r="N943" s="2"/>
      <c r="O943" s="2"/>
      <c r="P943" s="134"/>
      <c r="Q943" s="2"/>
      <c r="R943" s="2"/>
      <c r="S943" s="134"/>
      <c r="T943" s="2"/>
      <c r="U943" s="2"/>
      <c r="V943" s="2"/>
      <c r="W943" s="2"/>
      <c r="X943" s="2"/>
      <c r="Y943" s="2"/>
      <c r="Z943" s="2"/>
      <c r="AA943" s="2"/>
      <c r="AB943" s="2"/>
      <c r="AC943" s="2"/>
      <c r="AD943" s="2"/>
      <c r="AE943" s="2"/>
      <c r="AF943" s="2"/>
      <c r="AG943" s="2"/>
      <c r="AH943" s="2"/>
      <c r="AI943" s="2"/>
      <c r="AJ943" s="2"/>
      <c r="AK943" s="2"/>
      <c r="AL943" s="2"/>
      <c r="AM943" s="2"/>
      <c r="AN943" s="2"/>
      <c r="AO943" s="2"/>
      <c r="AP943" s="2"/>
    </row>
    <row r="944" ht="12.75" customHeight="1">
      <c r="A944" s="2"/>
      <c r="B944" s="139"/>
      <c r="C944" s="2"/>
      <c r="D944" s="2"/>
      <c r="E944" s="2"/>
      <c r="F944" s="134"/>
      <c r="G944" s="2"/>
      <c r="H944" s="2"/>
      <c r="I944" s="134"/>
      <c r="J944" s="2"/>
      <c r="K944" s="134"/>
      <c r="L944" s="2"/>
      <c r="M944" s="134"/>
      <c r="N944" s="2"/>
      <c r="O944" s="2"/>
      <c r="P944" s="134"/>
      <c r="Q944" s="2"/>
      <c r="R944" s="2"/>
      <c r="S944" s="134"/>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ht="12.75" customHeight="1">
      <c r="A945" s="2"/>
      <c r="B945" s="139"/>
      <c r="C945" s="2"/>
      <c r="D945" s="2"/>
      <c r="E945" s="2"/>
      <c r="F945" s="134"/>
      <c r="G945" s="2"/>
      <c r="H945" s="2"/>
      <c r="I945" s="134"/>
      <c r="J945" s="2"/>
      <c r="K945" s="134"/>
      <c r="L945" s="2"/>
      <c r="M945" s="134"/>
      <c r="N945" s="2"/>
      <c r="O945" s="2"/>
      <c r="P945" s="134"/>
      <c r="Q945" s="2"/>
      <c r="R945" s="2"/>
      <c r="S945" s="134"/>
      <c r="T945" s="2"/>
      <c r="U945" s="2"/>
      <c r="V945" s="2"/>
      <c r="W945" s="2"/>
      <c r="X945" s="2"/>
      <c r="Y945" s="2"/>
      <c r="Z945" s="2"/>
      <c r="AA945" s="2"/>
      <c r="AB945" s="2"/>
      <c r="AC945" s="2"/>
      <c r="AD945" s="2"/>
      <c r="AE945" s="2"/>
      <c r="AF945" s="2"/>
      <c r="AG945" s="2"/>
      <c r="AH945" s="2"/>
      <c r="AI945" s="2"/>
      <c r="AJ945" s="2"/>
      <c r="AK945" s="2"/>
      <c r="AL945" s="2"/>
      <c r="AM945" s="2"/>
      <c r="AN945" s="2"/>
      <c r="AO945" s="2"/>
      <c r="AP945" s="2"/>
    </row>
    <row r="946" ht="12.75" customHeight="1">
      <c r="A946" s="2"/>
      <c r="B946" s="139"/>
      <c r="C946" s="2"/>
      <c r="D946" s="2"/>
      <c r="E946" s="2"/>
      <c r="F946" s="134"/>
      <c r="G946" s="2"/>
      <c r="H946" s="2"/>
      <c r="I946" s="134"/>
      <c r="J946" s="2"/>
      <c r="K946" s="134"/>
      <c r="L946" s="2"/>
      <c r="M946" s="134"/>
      <c r="N946" s="2"/>
      <c r="O946" s="2"/>
      <c r="P946" s="134"/>
      <c r="Q946" s="2"/>
      <c r="R946" s="2"/>
      <c r="S946" s="134"/>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ht="12.75" customHeight="1">
      <c r="A947" s="2"/>
      <c r="B947" s="139"/>
      <c r="C947" s="2"/>
      <c r="D947" s="2"/>
      <c r="E947" s="2"/>
      <c r="F947" s="134"/>
      <c r="G947" s="2"/>
      <c r="H947" s="2"/>
      <c r="I947" s="134"/>
      <c r="J947" s="2"/>
      <c r="K947" s="134"/>
      <c r="L947" s="2"/>
      <c r="M947" s="134"/>
      <c r="N947" s="2"/>
      <c r="O947" s="2"/>
      <c r="P947" s="134"/>
      <c r="Q947" s="2"/>
      <c r="R947" s="2"/>
      <c r="S947" s="134"/>
      <c r="T947" s="2"/>
      <c r="U947" s="2"/>
      <c r="V947" s="2"/>
      <c r="W947" s="2"/>
      <c r="X947" s="2"/>
      <c r="Y947" s="2"/>
      <c r="Z947" s="2"/>
      <c r="AA947" s="2"/>
      <c r="AB947" s="2"/>
      <c r="AC947" s="2"/>
      <c r="AD947" s="2"/>
      <c r="AE947" s="2"/>
      <c r="AF947" s="2"/>
      <c r="AG947" s="2"/>
      <c r="AH947" s="2"/>
      <c r="AI947" s="2"/>
      <c r="AJ947" s="2"/>
      <c r="AK947" s="2"/>
      <c r="AL947" s="2"/>
      <c r="AM947" s="2"/>
      <c r="AN947" s="2"/>
      <c r="AO947" s="2"/>
      <c r="AP947" s="2"/>
    </row>
    <row r="948" ht="12.75" customHeight="1">
      <c r="A948" s="2"/>
      <c r="B948" s="139"/>
      <c r="C948" s="2"/>
      <c r="D948" s="2"/>
      <c r="E948" s="2"/>
      <c r="F948" s="134"/>
      <c r="G948" s="2"/>
      <c r="H948" s="2"/>
      <c r="I948" s="134"/>
      <c r="J948" s="2"/>
      <c r="K948" s="134"/>
      <c r="L948" s="2"/>
      <c r="M948" s="134"/>
      <c r="N948" s="2"/>
      <c r="O948" s="2"/>
      <c r="P948" s="134"/>
      <c r="Q948" s="2"/>
      <c r="R948" s="2"/>
      <c r="S948" s="134"/>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ht="12.75" customHeight="1">
      <c r="A949" s="2"/>
      <c r="B949" s="139"/>
      <c r="C949" s="2"/>
      <c r="D949" s="2"/>
      <c r="E949" s="2"/>
      <c r="F949" s="134"/>
      <c r="G949" s="2"/>
      <c r="H949" s="2"/>
      <c r="I949" s="134"/>
      <c r="J949" s="2"/>
      <c r="K949" s="134"/>
      <c r="L949" s="2"/>
      <c r="M949" s="134"/>
      <c r="N949" s="2"/>
      <c r="O949" s="2"/>
      <c r="P949" s="134"/>
      <c r="Q949" s="2"/>
      <c r="R949" s="2"/>
      <c r="S949" s="134"/>
      <c r="T949" s="2"/>
      <c r="U949" s="2"/>
      <c r="V949" s="2"/>
      <c r="W949" s="2"/>
      <c r="X949" s="2"/>
      <c r="Y949" s="2"/>
      <c r="Z949" s="2"/>
      <c r="AA949" s="2"/>
      <c r="AB949" s="2"/>
      <c r="AC949" s="2"/>
      <c r="AD949" s="2"/>
      <c r="AE949" s="2"/>
      <c r="AF949" s="2"/>
      <c r="AG949" s="2"/>
      <c r="AH949" s="2"/>
      <c r="AI949" s="2"/>
      <c r="AJ949" s="2"/>
      <c r="AK949" s="2"/>
      <c r="AL949" s="2"/>
      <c r="AM949" s="2"/>
      <c r="AN949" s="2"/>
      <c r="AO949" s="2"/>
      <c r="AP949" s="2"/>
    </row>
    <row r="950" ht="12.75" customHeight="1">
      <c r="A950" s="2"/>
      <c r="B950" s="139"/>
      <c r="C950" s="2"/>
      <c r="D950" s="2"/>
      <c r="E950" s="2"/>
      <c r="F950" s="134"/>
      <c r="G950" s="2"/>
      <c r="H950" s="2"/>
      <c r="I950" s="134"/>
      <c r="J950" s="2"/>
      <c r="K950" s="134"/>
      <c r="L950" s="2"/>
      <c r="M950" s="134"/>
      <c r="N950" s="2"/>
      <c r="O950" s="2"/>
      <c r="P950" s="134"/>
      <c r="Q950" s="2"/>
      <c r="R950" s="2"/>
      <c r="S950" s="134"/>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ht="12.75" customHeight="1">
      <c r="A951" s="2"/>
      <c r="B951" s="139"/>
      <c r="C951" s="2"/>
      <c r="D951" s="2"/>
      <c r="E951" s="2"/>
      <c r="F951" s="134"/>
      <c r="G951" s="2"/>
      <c r="H951" s="2"/>
      <c r="I951" s="134"/>
      <c r="J951" s="2"/>
      <c r="K951" s="134"/>
      <c r="L951" s="2"/>
      <c r="M951" s="134"/>
      <c r="N951" s="2"/>
      <c r="O951" s="2"/>
      <c r="P951" s="134"/>
      <c r="Q951" s="2"/>
      <c r="R951" s="2"/>
      <c r="S951" s="134"/>
      <c r="T951" s="2"/>
      <c r="U951" s="2"/>
      <c r="V951" s="2"/>
      <c r="W951" s="2"/>
      <c r="X951" s="2"/>
      <c r="Y951" s="2"/>
      <c r="Z951" s="2"/>
      <c r="AA951" s="2"/>
      <c r="AB951" s="2"/>
      <c r="AC951" s="2"/>
      <c r="AD951" s="2"/>
      <c r="AE951" s="2"/>
      <c r="AF951" s="2"/>
      <c r="AG951" s="2"/>
      <c r="AH951" s="2"/>
      <c r="AI951" s="2"/>
      <c r="AJ951" s="2"/>
      <c r="AK951" s="2"/>
      <c r="AL951" s="2"/>
      <c r="AM951" s="2"/>
      <c r="AN951" s="2"/>
      <c r="AO951" s="2"/>
      <c r="AP951" s="2"/>
    </row>
    <row r="952" ht="12.75" customHeight="1">
      <c r="A952" s="2"/>
      <c r="B952" s="139"/>
      <c r="C952" s="2"/>
      <c r="D952" s="2"/>
      <c r="E952" s="2"/>
      <c r="F952" s="134"/>
      <c r="G952" s="2"/>
      <c r="H952" s="2"/>
      <c r="I952" s="134"/>
      <c r="J952" s="2"/>
      <c r="K952" s="134"/>
      <c r="L952" s="2"/>
      <c r="M952" s="134"/>
      <c r="N952" s="2"/>
      <c r="O952" s="2"/>
      <c r="P952" s="134"/>
      <c r="Q952" s="2"/>
      <c r="R952" s="2"/>
      <c r="S952" s="134"/>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ht="12.75" customHeight="1">
      <c r="A953" s="2"/>
      <c r="B953" s="139"/>
      <c r="C953" s="2"/>
      <c r="D953" s="2"/>
      <c r="E953" s="2"/>
      <c r="F953" s="134"/>
      <c r="G953" s="2"/>
      <c r="H953" s="2"/>
      <c r="I953" s="134"/>
      <c r="J953" s="2"/>
      <c r="K953" s="134"/>
      <c r="L953" s="2"/>
      <c r="M953" s="134"/>
      <c r="N953" s="2"/>
      <c r="O953" s="2"/>
      <c r="P953" s="134"/>
      <c r="Q953" s="2"/>
      <c r="R953" s="2"/>
      <c r="S953" s="134"/>
      <c r="T953" s="2"/>
      <c r="U953" s="2"/>
      <c r="V953" s="2"/>
      <c r="W953" s="2"/>
      <c r="X953" s="2"/>
      <c r="Y953" s="2"/>
      <c r="Z953" s="2"/>
      <c r="AA953" s="2"/>
      <c r="AB953" s="2"/>
      <c r="AC953" s="2"/>
      <c r="AD953" s="2"/>
      <c r="AE953" s="2"/>
      <c r="AF953" s="2"/>
      <c r="AG953" s="2"/>
      <c r="AH953" s="2"/>
      <c r="AI953" s="2"/>
      <c r="AJ953" s="2"/>
      <c r="AK953" s="2"/>
      <c r="AL953" s="2"/>
      <c r="AM953" s="2"/>
      <c r="AN953" s="2"/>
      <c r="AO953" s="2"/>
      <c r="AP953" s="2"/>
    </row>
    <row r="954" ht="12.75" customHeight="1">
      <c r="A954" s="2"/>
      <c r="B954" s="139"/>
      <c r="C954" s="2"/>
      <c r="D954" s="2"/>
      <c r="E954" s="2"/>
      <c r="F954" s="134"/>
      <c r="G954" s="2"/>
      <c r="H954" s="2"/>
      <c r="I954" s="134"/>
      <c r="J954" s="2"/>
      <c r="K954" s="134"/>
      <c r="L954" s="2"/>
      <c r="M954" s="134"/>
      <c r="N954" s="2"/>
      <c r="O954" s="2"/>
      <c r="P954" s="134"/>
      <c r="Q954" s="2"/>
      <c r="R954" s="2"/>
      <c r="S954" s="134"/>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ht="12.75" customHeight="1">
      <c r="A955" s="2"/>
      <c r="B955" s="139"/>
      <c r="C955" s="2"/>
      <c r="D955" s="2"/>
      <c r="E955" s="2"/>
      <c r="F955" s="134"/>
      <c r="G955" s="2"/>
      <c r="H955" s="2"/>
      <c r="I955" s="134"/>
      <c r="J955" s="2"/>
      <c r="K955" s="134"/>
      <c r="L955" s="2"/>
      <c r="M955" s="134"/>
      <c r="N955" s="2"/>
      <c r="O955" s="2"/>
      <c r="P955" s="134"/>
      <c r="Q955" s="2"/>
      <c r="R955" s="2"/>
      <c r="S955" s="134"/>
      <c r="T955" s="2"/>
      <c r="U955" s="2"/>
      <c r="V955" s="2"/>
      <c r="W955" s="2"/>
      <c r="X955" s="2"/>
      <c r="Y955" s="2"/>
      <c r="Z955" s="2"/>
      <c r="AA955" s="2"/>
      <c r="AB955" s="2"/>
      <c r="AC955" s="2"/>
      <c r="AD955" s="2"/>
      <c r="AE955" s="2"/>
      <c r="AF955" s="2"/>
      <c r="AG955" s="2"/>
      <c r="AH955" s="2"/>
      <c r="AI955" s="2"/>
      <c r="AJ955" s="2"/>
      <c r="AK955" s="2"/>
      <c r="AL955" s="2"/>
      <c r="AM955" s="2"/>
      <c r="AN955" s="2"/>
      <c r="AO955" s="2"/>
      <c r="AP955" s="2"/>
    </row>
    <row r="956" ht="12.75" customHeight="1">
      <c r="A956" s="2"/>
      <c r="B956" s="139"/>
      <c r="C956" s="2"/>
      <c r="D956" s="2"/>
      <c r="E956" s="2"/>
      <c r="F956" s="134"/>
      <c r="G956" s="2"/>
      <c r="H956" s="2"/>
      <c r="I956" s="134"/>
      <c r="J956" s="2"/>
      <c r="K956" s="134"/>
      <c r="L956" s="2"/>
      <c r="M956" s="134"/>
      <c r="N956" s="2"/>
      <c r="O956" s="2"/>
      <c r="P956" s="134"/>
      <c r="Q956" s="2"/>
      <c r="R956" s="2"/>
      <c r="S956" s="134"/>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ht="12.75" customHeight="1">
      <c r="A957" s="2"/>
      <c r="B957" s="139"/>
      <c r="C957" s="2"/>
      <c r="D957" s="2"/>
      <c r="E957" s="2"/>
      <c r="F957" s="134"/>
      <c r="G957" s="2"/>
      <c r="H957" s="2"/>
      <c r="I957" s="134"/>
      <c r="J957" s="2"/>
      <c r="K957" s="134"/>
      <c r="L957" s="2"/>
      <c r="M957" s="134"/>
      <c r="N957" s="2"/>
      <c r="O957" s="2"/>
      <c r="P957" s="134"/>
      <c r="Q957" s="2"/>
      <c r="R957" s="2"/>
      <c r="S957" s="134"/>
      <c r="T957" s="2"/>
      <c r="U957" s="2"/>
      <c r="V957" s="2"/>
      <c r="W957" s="2"/>
      <c r="X957" s="2"/>
      <c r="Y957" s="2"/>
      <c r="Z957" s="2"/>
      <c r="AA957" s="2"/>
      <c r="AB957" s="2"/>
      <c r="AC957" s="2"/>
      <c r="AD957" s="2"/>
      <c r="AE957" s="2"/>
      <c r="AF957" s="2"/>
      <c r="AG957" s="2"/>
      <c r="AH957" s="2"/>
      <c r="AI957" s="2"/>
      <c r="AJ957" s="2"/>
      <c r="AK957" s="2"/>
      <c r="AL957" s="2"/>
      <c r="AM957" s="2"/>
      <c r="AN957" s="2"/>
      <c r="AO957" s="2"/>
      <c r="AP957" s="2"/>
    </row>
    <row r="958" ht="12.75" customHeight="1">
      <c r="A958" s="2"/>
      <c r="B958" s="139"/>
      <c r="C958" s="2"/>
      <c r="D958" s="2"/>
      <c r="E958" s="2"/>
      <c r="F958" s="134"/>
      <c r="G958" s="2"/>
      <c r="H958" s="2"/>
      <c r="I958" s="134"/>
      <c r="J958" s="2"/>
      <c r="K958" s="134"/>
      <c r="L958" s="2"/>
      <c r="M958" s="134"/>
      <c r="N958" s="2"/>
      <c r="O958" s="2"/>
      <c r="P958" s="134"/>
      <c r="Q958" s="2"/>
      <c r="R958" s="2"/>
      <c r="S958" s="134"/>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ht="12.75" customHeight="1">
      <c r="A959" s="2"/>
      <c r="B959" s="139"/>
      <c r="C959" s="2"/>
      <c r="D959" s="2"/>
      <c r="E959" s="2"/>
      <c r="F959" s="134"/>
      <c r="G959" s="2"/>
      <c r="H959" s="2"/>
      <c r="I959" s="134"/>
      <c r="J959" s="2"/>
      <c r="K959" s="134"/>
      <c r="L959" s="2"/>
      <c r="M959" s="134"/>
      <c r="N959" s="2"/>
      <c r="O959" s="2"/>
      <c r="P959" s="134"/>
      <c r="Q959" s="2"/>
      <c r="R959" s="2"/>
      <c r="S959" s="134"/>
      <c r="T959" s="2"/>
      <c r="U959" s="2"/>
      <c r="V959" s="2"/>
      <c r="W959" s="2"/>
      <c r="X959" s="2"/>
      <c r="Y959" s="2"/>
      <c r="Z959" s="2"/>
      <c r="AA959" s="2"/>
      <c r="AB959" s="2"/>
      <c r="AC959" s="2"/>
      <c r="AD959" s="2"/>
      <c r="AE959" s="2"/>
      <c r="AF959" s="2"/>
      <c r="AG959" s="2"/>
      <c r="AH959" s="2"/>
      <c r="AI959" s="2"/>
      <c r="AJ959" s="2"/>
      <c r="AK959" s="2"/>
      <c r="AL959" s="2"/>
      <c r="AM959" s="2"/>
      <c r="AN959" s="2"/>
      <c r="AO959" s="2"/>
      <c r="AP959" s="2"/>
    </row>
    <row r="960" ht="12.75" customHeight="1">
      <c r="A960" s="2"/>
      <c r="B960" s="139"/>
      <c r="C960" s="2"/>
      <c r="D960" s="2"/>
      <c r="E960" s="2"/>
      <c r="F960" s="134"/>
      <c r="G960" s="2"/>
      <c r="H960" s="2"/>
      <c r="I960" s="134"/>
      <c r="J960" s="2"/>
      <c r="K960" s="134"/>
      <c r="L960" s="2"/>
      <c r="M960" s="134"/>
      <c r="N960" s="2"/>
      <c r="O960" s="2"/>
      <c r="P960" s="134"/>
      <c r="Q960" s="2"/>
      <c r="R960" s="2"/>
      <c r="S960" s="134"/>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ht="12.75" customHeight="1">
      <c r="A961" s="2"/>
      <c r="B961" s="139"/>
      <c r="C961" s="2"/>
      <c r="D961" s="2"/>
      <c r="E961" s="2"/>
      <c r="F961" s="134"/>
      <c r="G961" s="2"/>
      <c r="H961" s="2"/>
      <c r="I961" s="134"/>
      <c r="J961" s="2"/>
      <c r="K961" s="134"/>
      <c r="L961" s="2"/>
      <c r="M961" s="134"/>
      <c r="N961" s="2"/>
      <c r="O961" s="2"/>
      <c r="P961" s="134"/>
      <c r="Q961" s="2"/>
      <c r="R961" s="2"/>
      <c r="S961" s="134"/>
      <c r="T961" s="2"/>
      <c r="U961" s="2"/>
      <c r="V961" s="2"/>
      <c r="W961" s="2"/>
      <c r="X961" s="2"/>
      <c r="Y961" s="2"/>
      <c r="Z961" s="2"/>
      <c r="AA961" s="2"/>
      <c r="AB961" s="2"/>
      <c r="AC961" s="2"/>
      <c r="AD961" s="2"/>
      <c r="AE961" s="2"/>
      <c r="AF961" s="2"/>
      <c r="AG961" s="2"/>
      <c r="AH961" s="2"/>
      <c r="AI961" s="2"/>
      <c r="AJ961" s="2"/>
      <c r="AK961" s="2"/>
      <c r="AL961" s="2"/>
      <c r="AM961" s="2"/>
      <c r="AN961" s="2"/>
      <c r="AO961" s="2"/>
      <c r="AP961" s="2"/>
    </row>
    <row r="962" ht="12.75" customHeight="1">
      <c r="A962" s="2"/>
      <c r="B962" s="139"/>
      <c r="C962" s="2"/>
      <c r="D962" s="2"/>
      <c r="E962" s="2"/>
      <c r="F962" s="134"/>
      <c r="G962" s="2"/>
      <c r="H962" s="2"/>
      <c r="I962" s="134"/>
      <c r="J962" s="2"/>
      <c r="K962" s="134"/>
      <c r="L962" s="2"/>
      <c r="M962" s="134"/>
      <c r="N962" s="2"/>
      <c r="O962" s="2"/>
      <c r="P962" s="134"/>
      <c r="Q962" s="2"/>
      <c r="R962" s="2"/>
      <c r="S962" s="134"/>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ht="12.75" customHeight="1">
      <c r="A963" s="2"/>
      <c r="B963" s="139"/>
      <c r="C963" s="2"/>
      <c r="D963" s="2"/>
      <c r="E963" s="2"/>
      <c r="F963" s="134"/>
      <c r="G963" s="2"/>
      <c r="H963" s="2"/>
      <c r="I963" s="134"/>
      <c r="J963" s="2"/>
      <c r="K963" s="134"/>
      <c r="L963" s="2"/>
      <c r="M963" s="134"/>
      <c r="N963" s="2"/>
      <c r="O963" s="2"/>
      <c r="P963" s="134"/>
      <c r="Q963" s="2"/>
      <c r="R963" s="2"/>
      <c r="S963" s="134"/>
      <c r="T963" s="2"/>
      <c r="U963" s="2"/>
      <c r="V963" s="2"/>
      <c r="W963" s="2"/>
      <c r="X963" s="2"/>
      <c r="Y963" s="2"/>
      <c r="Z963" s="2"/>
      <c r="AA963" s="2"/>
      <c r="AB963" s="2"/>
      <c r="AC963" s="2"/>
      <c r="AD963" s="2"/>
      <c r="AE963" s="2"/>
      <c r="AF963" s="2"/>
      <c r="AG963" s="2"/>
      <c r="AH963" s="2"/>
      <c r="AI963" s="2"/>
      <c r="AJ963" s="2"/>
      <c r="AK963" s="2"/>
      <c r="AL963" s="2"/>
      <c r="AM963" s="2"/>
      <c r="AN963" s="2"/>
      <c r="AO963" s="2"/>
      <c r="AP963" s="2"/>
    </row>
    <row r="964" ht="12.75" customHeight="1">
      <c r="A964" s="2"/>
      <c r="B964" s="139"/>
      <c r="C964" s="2"/>
      <c r="D964" s="2"/>
      <c r="E964" s="2"/>
      <c r="F964" s="134"/>
      <c r="G964" s="2"/>
      <c r="H964" s="2"/>
      <c r="I964" s="134"/>
      <c r="J964" s="2"/>
      <c r="K964" s="134"/>
      <c r="L964" s="2"/>
      <c r="M964" s="134"/>
      <c r="N964" s="2"/>
      <c r="O964" s="2"/>
      <c r="P964" s="134"/>
      <c r="Q964" s="2"/>
      <c r="R964" s="2"/>
      <c r="S964" s="134"/>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ht="12.75" customHeight="1">
      <c r="A965" s="2"/>
      <c r="B965" s="139"/>
      <c r="C965" s="2"/>
      <c r="D965" s="2"/>
      <c r="E965" s="2"/>
      <c r="F965" s="134"/>
      <c r="G965" s="2"/>
      <c r="H965" s="2"/>
      <c r="I965" s="134"/>
      <c r="J965" s="2"/>
      <c r="K965" s="134"/>
      <c r="L965" s="2"/>
      <c r="M965" s="134"/>
      <c r="N965" s="2"/>
      <c r="O965" s="2"/>
      <c r="P965" s="134"/>
      <c r="Q965" s="2"/>
      <c r="R965" s="2"/>
      <c r="S965" s="134"/>
      <c r="T965" s="2"/>
      <c r="U965" s="2"/>
      <c r="V965" s="2"/>
      <c r="W965" s="2"/>
      <c r="X965" s="2"/>
      <c r="Y965" s="2"/>
      <c r="Z965" s="2"/>
      <c r="AA965" s="2"/>
      <c r="AB965" s="2"/>
      <c r="AC965" s="2"/>
      <c r="AD965" s="2"/>
      <c r="AE965" s="2"/>
      <c r="AF965" s="2"/>
      <c r="AG965" s="2"/>
      <c r="AH965" s="2"/>
      <c r="AI965" s="2"/>
      <c r="AJ965" s="2"/>
      <c r="AK965" s="2"/>
      <c r="AL965" s="2"/>
      <c r="AM965" s="2"/>
      <c r="AN965" s="2"/>
      <c r="AO965" s="2"/>
      <c r="AP965" s="2"/>
    </row>
    <row r="966" ht="12.75" customHeight="1">
      <c r="A966" s="2"/>
      <c r="B966" s="139"/>
      <c r="C966" s="2"/>
      <c r="D966" s="2"/>
      <c r="E966" s="2"/>
      <c r="F966" s="134"/>
      <c r="G966" s="2"/>
      <c r="H966" s="2"/>
      <c r="I966" s="134"/>
      <c r="J966" s="2"/>
      <c r="K966" s="134"/>
      <c r="L966" s="2"/>
      <c r="M966" s="134"/>
      <c r="N966" s="2"/>
      <c r="O966" s="2"/>
      <c r="P966" s="134"/>
      <c r="Q966" s="2"/>
      <c r="R966" s="2"/>
      <c r="S966" s="134"/>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ht="12.75" customHeight="1">
      <c r="A967" s="2"/>
      <c r="B967" s="139"/>
      <c r="C967" s="2"/>
      <c r="D967" s="2"/>
      <c r="E967" s="2"/>
      <c r="F967" s="134"/>
      <c r="G967" s="2"/>
      <c r="H967" s="2"/>
      <c r="I967" s="134"/>
      <c r="J967" s="2"/>
      <c r="K967" s="134"/>
      <c r="L967" s="2"/>
      <c r="M967" s="134"/>
      <c r="N967" s="2"/>
      <c r="O967" s="2"/>
      <c r="P967" s="134"/>
      <c r="Q967" s="2"/>
      <c r="R967" s="2"/>
      <c r="S967" s="134"/>
      <c r="T967" s="2"/>
      <c r="U967" s="2"/>
      <c r="V967" s="2"/>
      <c r="W967" s="2"/>
      <c r="X967" s="2"/>
      <c r="Y967" s="2"/>
      <c r="Z967" s="2"/>
      <c r="AA967" s="2"/>
      <c r="AB967" s="2"/>
      <c r="AC967" s="2"/>
      <c r="AD967" s="2"/>
      <c r="AE967" s="2"/>
      <c r="AF967" s="2"/>
      <c r="AG967" s="2"/>
      <c r="AH967" s="2"/>
      <c r="AI967" s="2"/>
      <c r="AJ967" s="2"/>
      <c r="AK967" s="2"/>
      <c r="AL967" s="2"/>
      <c r="AM967" s="2"/>
      <c r="AN967" s="2"/>
      <c r="AO967" s="2"/>
      <c r="AP967" s="2"/>
    </row>
    <row r="968" ht="12.75" customHeight="1">
      <c r="A968" s="2"/>
      <c r="B968" s="139"/>
      <c r="C968" s="2"/>
      <c r="D968" s="2"/>
      <c r="E968" s="2"/>
      <c r="F968" s="134"/>
      <c r="G968" s="2"/>
      <c r="H968" s="2"/>
      <c r="I968" s="134"/>
      <c r="J968" s="2"/>
      <c r="K968" s="134"/>
      <c r="L968" s="2"/>
      <c r="M968" s="134"/>
      <c r="N968" s="2"/>
      <c r="O968" s="2"/>
      <c r="P968" s="134"/>
      <c r="Q968" s="2"/>
      <c r="R968" s="2"/>
      <c r="S968" s="134"/>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ht="12.75" customHeight="1">
      <c r="A969" s="2"/>
      <c r="B969" s="139"/>
      <c r="C969" s="2"/>
      <c r="D969" s="2"/>
      <c r="E969" s="2"/>
      <c r="F969" s="134"/>
      <c r="G969" s="2"/>
      <c r="H969" s="2"/>
      <c r="I969" s="134"/>
      <c r="J969" s="2"/>
      <c r="K969" s="134"/>
      <c r="L969" s="2"/>
      <c r="M969" s="134"/>
      <c r="N969" s="2"/>
      <c r="O969" s="2"/>
      <c r="P969" s="134"/>
      <c r="Q969" s="2"/>
      <c r="R969" s="2"/>
      <c r="S969" s="134"/>
      <c r="T969" s="2"/>
      <c r="U969" s="2"/>
      <c r="V969" s="2"/>
      <c r="W969" s="2"/>
      <c r="X969" s="2"/>
      <c r="Y969" s="2"/>
      <c r="Z969" s="2"/>
      <c r="AA969" s="2"/>
      <c r="AB969" s="2"/>
      <c r="AC969" s="2"/>
      <c r="AD969" s="2"/>
      <c r="AE969" s="2"/>
      <c r="AF969" s="2"/>
      <c r="AG969" s="2"/>
      <c r="AH969" s="2"/>
      <c r="AI969" s="2"/>
      <c r="AJ969" s="2"/>
      <c r="AK969" s="2"/>
      <c r="AL969" s="2"/>
      <c r="AM969" s="2"/>
      <c r="AN969" s="2"/>
      <c r="AO969" s="2"/>
      <c r="AP969" s="2"/>
    </row>
    <row r="970" ht="12.75" customHeight="1">
      <c r="A970" s="2"/>
      <c r="B970" s="139"/>
      <c r="C970" s="2"/>
      <c r="D970" s="2"/>
      <c r="E970" s="2"/>
      <c r="F970" s="134"/>
      <c r="G970" s="2"/>
      <c r="H970" s="2"/>
      <c r="I970" s="134"/>
      <c r="J970" s="2"/>
      <c r="K970" s="134"/>
      <c r="L970" s="2"/>
      <c r="M970" s="134"/>
      <c r="N970" s="2"/>
      <c r="O970" s="2"/>
      <c r="P970" s="134"/>
      <c r="Q970" s="2"/>
      <c r="R970" s="2"/>
      <c r="S970" s="134"/>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ht="12.75" customHeight="1">
      <c r="A971" s="2"/>
      <c r="B971" s="139"/>
      <c r="C971" s="2"/>
      <c r="D971" s="2"/>
      <c r="E971" s="2"/>
      <c r="F971" s="134"/>
      <c r="G971" s="2"/>
      <c r="H971" s="2"/>
      <c r="I971" s="134"/>
      <c r="J971" s="2"/>
      <c r="K971" s="134"/>
      <c r="L971" s="2"/>
      <c r="M971" s="134"/>
      <c r="N971" s="2"/>
      <c r="O971" s="2"/>
      <c r="P971" s="134"/>
      <c r="Q971" s="2"/>
      <c r="R971" s="2"/>
      <c r="S971" s="134"/>
      <c r="T971" s="2"/>
      <c r="U971" s="2"/>
      <c r="V971" s="2"/>
      <c r="W971" s="2"/>
      <c r="X971" s="2"/>
      <c r="Y971" s="2"/>
      <c r="Z971" s="2"/>
      <c r="AA971" s="2"/>
      <c r="AB971" s="2"/>
      <c r="AC971" s="2"/>
      <c r="AD971" s="2"/>
      <c r="AE971" s="2"/>
      <c r="AF971" s="2"/>
      <c r="AG971" s="2"/>
      <c r="AH971" s="2"/>
      <c r="AI971" s="2"/>
      <c r="AJ971" s="2"/>
      <c r="AK971" s="2"/>
      <c r="AL971" s="2"/>
      <c r="AM971" s="2"/>
      <c r="AN971" s="2"/>
      <c r="AO971" s="2"/>
      <c r="AP971" s="2"/>
    </row>
    <row r="972" ht="12.75" customHeight="1">
      <c r="A972" s="2"/>
      <c r="B972" s="139"/>
      <c r="C972" s="2"/>
      <c r="D972" s="2"/>
      <c r="E972" s="2"/>
      <c r="F972" s="134"/>
      <c r="G972" s="2"/>
      <c r="H972" s="2"/>
      <c r="I972" s="134"/>
      <c r="J972" s="2"/>
      <c r="K972" s="134"/>
      <c r="L972" s="2"/>
      <c r="M972" s="134"/>
      <c r="N972" s="2"/>
      <c r="O972" s="2"/>
      <c r="P972" s="134"/>
      <c r="Q972" s="2"/>
      <c r="R972" s="2"/>
      <c r="S972" s="134"/>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ht="12.75" customHeight="1">
      <c r="A973" s="2"/>
      <c r="B973" s="139"/>
      <c r="C973" s="2"/>
      <c r="D973" s="2"/>
      <c r="E973" s="2"/>
      <c r="F973" s="134"/>
      <c r="G973" s="2"/>
      <c r="H973" s="2"/>
      <c r="I973" s="134"/>
      <c r="J973" s="2"/>
      <c r="K973" s="134"/>
      <c r="L973" s="2"/>
      <c r="M973" s="134"/>
      <c r="N973" s="2"/>
      <c r="O973" s="2"/>
      <c r="P973" s="134"/>
      <c r="Q973" s="2"/>
      <c r="R973" s="2"/>
      <c r="S973" s="134"/>
      <c r="T973" s="2"/>
      <c r="U973" s="2"/>
      <c r="V973" s="2"/>
      <c r="W973" s="2"/>
      <c r="X973" s="2"/>
      <c r="Y973" s="2"/>
      <c r="Z973" s="2"/>
      <c r="AA973" s="2"/>
      <c r="AB973" s="2"/>
      <c r="AC973" s="2"/>
      <c r="AD973" s="2"/>
      <c r="AE973" s="2"/>
      <c r="AF973" s="2"/>
      <c r="AG973" s="2"/>
      <c r="AH973" s="2"/>
      <c r="AI973" s="2"/>
      <c r="AJ973" s="2"/>
      <c r="AK973" s="2"/>
      <c r="AL973" s="2"/>
      <c r="AM973" s="2"/>
      <c r="AN973" s="2"/>
      <c r="AO973" s="2"/>
      <c r="AP973" s="2"/>
    </row>
    <row r="974" ht="12.75" customHeight="1">
      <c r="A974" s="2"/>
      <c r="B974" s="139"/>
      <c r="C974" s="2"/>
      <c r="D974" s="2"/>
      <c r="E974" s="2"/>
      <c r="F974" s="134"/>
      <c r="G974" s="2"/>
      <c r="H974" s="2"/>
      <c r="I974" s="134"/>
      <c r="J974" s="2"/>
      <c r="K974" s="134"/>
      <c r="L974" s="2"/>
      <c r="M974" s="134"/>
      <c r="N974" s="2"/>
      <c r="O974" s="2"/>
      <c r="P974" s="134"/>
      <c r="Q974" s="2"/>
      <c r="R974" s="2"/>
      <c r="S974" s="134"/>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ht="12.75" customHeight="1">
      <c r="A975" s="2"/>
      <c r="B975" s="139"/>
      <c r="C975" s="2"/>
      <c r="D975" s="2"/>
      <c r="E975" s="2"/>
      <c r="F975" s="134"/>
      <c r="G975" s="2"/>
      <c r="H975" s="2"/>
      <c r="I975" s="134"/>
      <c r="J975" s="2"/>
      <c r="K975" s="134"/>
      <c r="L975" s="2"/>
      <c r="M975" s="134"/>
      <c r="N975" s="2"/>
      <c r="O975" s="2"/>
      <c r="P975" s="134"/>
      <c r="Q975" s="2"/>
      <c r="R975" s="2"/>
      <c r="S975" s="134"/>
      <c r="T975" s="2"/>
      <c r="U975" s="2"/>
      <c r="V975" s="2"/>
      <c r="W975" s="2"/>
      <c r="X975" s="2"/>
      <c r="Y975" s="2"/>
      <c r="Z975" s="2"/>
      <c r="AA975" s="2"/>
      <c r="AB975" s="2"/>
      <c r="AC975" s="2"/>
      <c r="AD975" s="2"/>
      <c r="AE975" s="2"/>
      <c r="AF975" s="2"/>
      <c r="AG975" s="2"/>
      <c r="AH975" s="2"/>
      <c r="AI975" s="2"/>
      <c r="AJ975" s="2"/>
      <c r="AK975" s="2"/>
      <c r="AL975" s="2"/>
      <c r="AM975" s="2"/>
      <c r="AN975" s="2"/>
      <c r="AO975" s="2"/>
      <c r="AP975" s="2"/>
    </row>
    <row r="976" ht="12.75" customHeight="1">
      <c r="A976" s="2"/>
      <c r="B976" s="139"/>
      <c r="C976" s="2"/>
      <c r="D976" s="2"/>
      <c r="E976" s="2"/>
      <c r="F976" s="134"/>
      <c r="G976" s="2"/>
      <c r="H976" s="2"/>
      <c r="I976" s="134"/>
      <c r="J976" s="2"/>
      <c r="K976" s="134"/>
      <c r="L976" s="2"/>
      <c r="M976" s="134"/>
      <c r="N976" s="2"/>
      <c r="O976" s="2"/>
      <c r="P976" s="134"/>
      <c r="Q976" s="2"/>
      <c r="R976" s="2"/>
      <c r="S976" s="134"/>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ht="12.75" customHeight="1">
      <c r="A977" s="2"/>
      <c r="B977" s="139"/>
      <c r="C977" s="2"/>
      <c r="D977" s="2"/>
      <c r="E977" s="2"/>
      <c r="F977" s="134"/>
      <c r="G977" s="2"/>
      <c r="H977" s="2"/>
      <c r="I977" s="134"/>
      <c r="J977" s="2"/>
      <c r="K977" s="134"/>
      <c r="L977" s="2"/>
      <c r="M977" s="134"/>
      <c r="N977" s="2"/>
      <c r="O977" s="2"/>
      <c r="P977" s="134"/>
      <c r="Q977" s="2"/>
      <c r="R977" s="2"/>
      <c r="S977" s="134"/>
      <c r="T977" s="2"/>
      <c r="U977" s="2"/>
      <c r="V977" s="2"/>
      <c r="W977" s="2"/>
      <c r="X977" s="2"/>
      <c r="Y977" s="2"/>
      <c r="Z977" s="2"/>
      <c r="AA977" s="2"/>
      <c r="AB977" s="2"/>
      <c r="AC977" s="2"/>
      <c r="AD977" s="2"/>
      <c r="AE977" s="2"/>
      <c r="AF977" s="2"/>
      <c r="AG977" s="2"/>
      <c r="AH977" s="2"/>
      <c r="AI977" s="2"/>
      <c r="AJ977" s="2"/>
      <c r="AK977" s="2"/>
      <c r="AL977" s="2"/>
      <c r="AM977" s="2"/>
      <c r="AN977" s="2"/>
      <c r="AO977" s="2"/>
      <c r="AP977" s="2"/>
    </row>
    <row r="978" ht="12.75" customHeight="1">
      <c r="A978" s="2"/>
      <c r="B978" s="139"/>
      <c r="C978" s="2"/>
      <c r="D978" s="2"/>
      <c r="E978" s="2"/>
      <c r="F978" s="134"/>
      <c r="G978" s="2"/>
      <c r="H978" s="2"/>
      <c r="I978" s="134"/>
      <c r="J978" s="2"/>
      <c r="K978" s="134"/>
      <c r="L978" s="2"/>
      <c r="M978" s="134"/>
      <c r="N978" s="2"/>
      <c r="O978" s="2"/>
      <c r="P978" s="134"/>
      <c r="Q978" s="2"/>
      <c r="R978" s="2"/>
      <c r="S978" s="134"/>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ht="12.75" customHeight="1">
      <c r="A979" s="2"/>
      <c r="B979" s="139"/>
      <c r="C979" s="2"/>
      <c r="D979" s="2"/>
      <c r="E979" s="2"/>
      <c r="F979" s="134"/>
      <c r="G979" s="2"/>
      <c r="H979" s="2"/>
      <c r="I979" s="134"/>
      <c r="J979" s="2"/>
      <c r="K979" s="134"/>
      <c r="L979" s="2"/>
      <c r="M979" s="134"/>
      <c r="N979" s="2"/>
      <c r="O979" s="2"/>
      <c r="P979" s="134"/>
      <c r="Q979" s="2"/>
      <c r="R979" s="2"/>
      <c r="S979" s="134"/>
      <c r="T979" s="2"/>
      <c r="U979" s="2"/>
      <c r="V979" s="2"/>
      <c r="W979" s="2"/>
      <c r="X979" s="2"/>
      <c r="Y979" s="2"/>
      <c r="Z979" s="2"/>
      <c r="AA979" s="2"/>
      <c r="AB979" s="2"/>
      <c r="AC979" s="2"/>
      <c r="AD979" s="2"/>
      <c r="AE979" s="2"/>
      <c r="AF979" s="2"/>
      <c r="AG979" s="2"/>
      <c r="AH979" s="2"/>
      <c r="AI979" s="2"/>
      <c r="AJ979" s="2"/>
      <c r="AK979" s="2"/>
      <c r="AL979" s="2"/>
      <c r="AM979" s="2"/>
      <c r="AN979" s="2"/>
      <c r="AO979" s="2"/>
      <c r="AP979" s="2"/>
    </row>
    <row r="980" ht="12.75" customHeight="1">
      <c r="A980" s="2"/>
      <c r="B980" s="139"/>
      <c r="C980" s="2"/>
      <c r="D980" s="2"/>
      <c r="E980" s="2"/>
      <c r="F980" s="134"/>
      <c r="G980" s="2"/>
      <c r="H980" s="2"/>
      <c r="I980" s="134"/>
      <c r="J980" s="2"/>
      <c r="K980" s="134"/>
      <c r="L980" s="2"/>
      <c r="M980" s="134"/>
      <c r="N980" s="2"/>
      <c r="O980" s="2"/>
      <c r="P980" s="134"/>
      <c r="Q980" s="2"/>
      <c r="R980" s="2"/>
      <c r="S980" s="134"/>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ht="12.75" customHeight="1">
      <c r="A981" s="2"/>
      <c r="B981" s="139"/>
      <c r="C981" s="2"/>
      <c r="D981" s="2"/>
      <c r="E981" s="2"/>
      <c r="F981" s="134"/>
      <c r="G981" s="2"/>
      <c r="H981" s="2"/>
      <c r="I981" s="134"/>
      <c r="J981" s="2"/>
      <c r="K981" s="134"/>
      <c r="L981" s="2"/>
      <c r="M981" s="134"/>
      <c r="N981" s="2"/>
      <c r="O981" s="2"/>
      <c r="P981" s="134"/>
      <c r="Q981" s="2"/>
      <c r="R981" s="2"/>
      <c r="S981" s="134"/>
      <c r="T981" s="2"/>
      <c r="U981" s="2"/>
      <c r="V981" s="2"/>
      <c r="W981" s="2"/>
      <c r="X981" s="2"/>
      <c r="Y981" s="2"/>
      <c r="Z981" s="2"/>
      <c r="AA981" s="2"/>
      <c r="AB981" s="2"/>
      <c r="AC981" s="2"/>
      <c r="AD981" s="2"/>
      <c r="AE981" s="2"/>
      <c r="AF981" s="2"/>
      <c r="AG981" s="2"/>
      <c r="AH981" s="2"/>
      <c r="AI981" s="2"/>
      <c r="AJ981" s="2"/>
      <c r="AK981" s="2"/>
      <c r="AL981" s="2"/>
      <c r="AM981" s="2"/>
      <c r="AN981" s="2"/>
      <c r="AO981" s="2"/>
      <c r="AP981" s="2"/>
    </row>
    <row r="982" ht="12.75" customHeight="1">
      <c r="A982" s="2"/>
      <c r="B982" s="139"/>
      <c r="C982" s="2"/>
      <c r="D982" s="2"/>
      <c r="E982" s="2"/>
      <c r="F982" s="134"/>
      <c r="G982" s="2"/>
      <c r="H982" s="2"/>
      <c r="I982" s="134"/>
      <c r="J982" s="2"/>
      <c r="K982" s="134"/>
      <c r="L982" s="2"/>
      <c r="M982" s="134"/>
      <c r="N982" s="2"/>
      <c r="O982" s="2"/>
      <c r="P982" s="134"/>
      <c r="Q982" s="2"/>
      <c r="R982" s="2"/>
      <c r="S982" s="134"/>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ht="12.75" customHeight="1">
      <c r="A983" s="2"/>
      <c r="B983" s="139"/>
      <c r="C983" s="2"/>
      <c r="D983" s="2"/>
      <c r="E983" s="2"/>
      <c r="F983" s="134"/>
      <c r="G983" s="2"/>
      <c r="H983" s="2"/>
      <c r="I983" s="134"/>
      <c r="J983" s="2"/>
      <c r="K983" s="134"/>
      <c r="L983" s="2"/>
      <c r="M983" s="134"/>
      <c r="N983" s="2"/>
      <c r="O983" s="2"/>
      <c r="P983" s="134"/>
      <c r="Q983" s="2"/>
      <c r="R983" s="2"/>
      <c r="S983" s="134"/>
      <c r="T983" s="2"/>
      <c r="U983" s="2"/>
      <c r="V983" s="2"/>
      <c r="W983" s="2"/>
      <c r="X983" s="2"/>
      <c r="Y983" s="2"/>
      <c r="Z983" s="2"/>
      <c r="AA983" s="2"/>
      <c r="AB983" s="2"/>
      <c r="AC983" s="2"/>
      <c r="AD983" s="2"/>
      <c r="AE983" s="2"/>
      <c r="AF983" s="2"/>
      <c r="AG983" s="2"/>
      <c r="AH983" s="2"/>
      <c r="AI983" s="2"/>
      <c r="AJ983" s="2"/>
      <c r="AK983" s="2"/>
      <c r="AL983" s="2"/>
      <c r="AM983" s="2"/>
      <c r="AN983" s="2"/>
      <c r="AO983" s="2"/>
      <c r="AP983" s="2"/>
    </row>
    <row r="984" ht="12.75" customHeight="1">
      <c r="A984" s="2"/>
      <c r="B984" s="139"/>
      <c r="C984" s="2"/>
      <c r="D984" s="2"/>
      <c r="E984" s="2"/>
      <c r="F984" s="134"/>
      <c r="G984" s="2"/>
      <c r="H984" s="2"/>
      <c r="I984" s="134"/>
      <c r="J984" s="2"/>
      <c r="K984" s="134"/>
      <c r="L984" s="2"/>
      <c r="M984" s="134"/>
      <c r="N984" s="2"/>
      <c r="O984" s="2"/>
      <c r="P984" s="134"/>
      <c r="Q984" s="2"/>
      <c r="R984" s="2"/>
      <c r="S984" s="134"/>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ht="12.75" customHeight="1">
      <c r="A985" s="2"/>
      <c r="B985" s="139"/>
      <c r="C985" s="2"/>
      <c r="D985" s="2"/>
      <c r="E985" s="2"/>
      <c r="F985" s="134"/>
      <c r="G985" s="2"/>
      <c r="H985" s="2"/>
      <c r="I985" s="134"/>
      <c r="J985" s="2"/>
      <c r="K985" s="134"/>
      <c r="L985" s="2"/>
      <c r="M985" s="134"/>
      <c r="N985" s="2"/>
      <c r="O985" s="2"/>
      <c r="P985" s="134"/>
      <c r="Q985" s="2"/>
      <c r="R985" s="2"/>
      <c r="S985" s="134"/>
      <c r="T985" s="2"/>
      <c r="U985" s="2"/>
      <c r="V985" s="2"/>
      <c r="W985" s="2"/>
      <c r="X985" s="2"/>
      <c r="Y985" s="2"/>
      <c r="Z985" s="2"/>
      <c r="AA985" s="2"/>
      <c r="AB985" s="2"/>
      <c r="AC985" s="2"/>
      <c r="AD985" s="2"/>
      <c r="AE985" s="2"/>
      <c r="AF985" s="2"/>
      <c r="AG985" s="2"/>
      <c r="AH985" s="2"/>
      <c r="AI985" s="2"/>
      <c r="AJ985" s="2"/>
      <c r="AK985" s="2"/>
      <c r="AL985" s="2"/>
      <c r="AM985" s="2"/>
      <c r="AN985" s="2"/>
      <c r="AO985" s="2"/>
      <c r="AP985" s="2"/>
    </row>
    <row r="986" ht="12.75" customHeight="1">
      <c r="A986" s="2"/>
      <c r="B986" s="139"/>
      <c r="C986" s="2"/>
      <c r="D986" s="2"/>
      <c r="E986" s="2"/>
      <c r="F986" s="134"/>
      <c r="G986" s="2"/>
      <c r="H986" s="2"/>
      <c r="I986" s="134"/>
      <c r="J986" s="2"/>
      <c r="K986" s="134"/>
      <c r="L986" s="2"/>
      <c r="M986" s="134"/>
      <c r="N986" s="2"/>
      <c r="O986" s="2"/>
      <c r="P986" s="134"/>
      <c r="Q986" s="2"/>
      <c r="R986" s="2"/>
      <c r="S986" s="134"/>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ht="12.75" customHeight="1">
      <c r="A987" s="2"/>
      <c r="B987" s="139"/>
      <c r="C987" s="2"/>
      <c r="D987" s="2"/>
      <c r="E987" s="2"/>
      <c r="F987" s="134"/>
      <c r="G987" s="2"/>
      <c r="H987" s="2"/>
      <c r="I987" s="134"/>
      <c r="J987" s="2"/>
      <c r="K987" s="134"/>
      <c r="L987" s="2"/>
      <c r="M987" s="134"/>
      <c r="N987" s="2"/>
      <c r="O987" s="2"/>
      <c r="P987" s="134"/>
      <c r="Q987" s="2"/>
      <c r="R987" s="2"/>
      <c r="S987" s="134"/>
      <c r="T987" s="2"/>
      <c r="U987" s="2"/>
      <c r="V987" s="2"/>
      <c r="W987" s="2"/>
      <c r="X987" s="2"/>
      <c r="Y987" s="2"/>
      <c r="Z987" s="2"/>
      <c r="AA987" s="2"/>
      <c r="AB987" s="2"/>
      <c r="AC987" s="2"/>
      <c r="AD987" s="2"/>
      <c r="AE987" s="2"/>
      <c r="AF987" s="2"/>
      <c r="AG987" s="2"/>
      <c r="AH987" s="2"/>
      <c r="AI987" s="2"/>
      <c r="AJ987" s="2"/>
      <c r="AK987" s="2"/>
      <c r="AL987" s="2"/>
      <c r="AM987" s="2"/>
      <c r="AN987" s="2"/>
      <c r="AO987" s="2"/>
      <c r="AP987" s="2"/>
    </row>
    <row r="988" ht="12.75" customHeight="1">
      <c r="A988" s="2"/>
      <c r="B988" s="139"/>
      <c r="C988" s="2"/>
      <c r="D988" s="2"/>
      <c r="E988" s="2"/>
      <c r="F988" s="134"/>
      <c r="G988" s="2"/>
      <c r="H988" s="2"/>
      <c r="I988" s="134"/>
      <c r="J988" s="2"/>
      <c r="K988" s="134"/>
      <c r="L988" s="2"/>
      <c r="M988" s="134"/>
      <c r="N988" s="2"/>
      <c r="O988" s="2"/>
      <c r="P988" s="134"/>
      <c r="Q988" s="2"/>
      <c r="R988" s="2"/>
      <c r="S988" s="134"/>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ht="12.75" customHeight="1">
      <c r="A989" s="2"/>
      <c r="B989" s="139"/>
      <c r="C989" s="2"/>
      <c r="D989" s="2"/>
      <c r="E989" s="2"/>
      <c r="F989" s="134"/>
      <c r="G989" s="2"/>
      <c r="H989" s="2"/>
      <c r="I989" s="134"/>
      <c r="J989" s="2"/>
      <c r="K989" s="134"/>
      <c r="L989" s="2"/>
      <c r="M989" s="134"/>
      <c r="N989" s="2"/>
      <c r="O989" s="2"/>
      <c r="P989" s="134"/>
      <c r="Q989" s="2"/>
      <c r="R989" s="2"/>
      <c r="S989" s="134"/>
      <c r="T989" s="2"/>
      <c r="U989" s="2"/>
      <c r="V989" s="2"/>
      <c r="W989" s="2"/>
      <c r="X989" s="2"/>
      <c r="Y989" s="2"/>
      <c r="Z989" s="2"/>
      <c r="AA989" s="2"/>
      <c r="AB989" s="2"/>
      <c r="AC989" s="2"/>
      <c r="AD989" s="2"/>
      <c r="AE989" s="2"/>
      <c r="AF989" s="2"/>
      <c r="AG989" s="2"/>
      <c r="AH989" s="2"/>
      <c r="AI989" s="2"/>
      <c r="AJ989" s="2"/>
      <c r="AK989" s="2"/>
      <c r="AL989" s="2"/>
      <c r="AM989" s="2"/>
      <c r="AN989" s="2"/>
      <c r="AO989" s="2"/>
      <c r="AP989" s="2"/>
    </row>
    <row r="990" ht="12.75" customHeight="1">
      <c r="A990" s="2"/>
      <c r="B990" s="139"/>
      <c r="C990" s="2"/>
      <c r="D990" s="2"/>
      <c r="E990" s="2"/>
      <c r="F990" s="134"/>
      <c r="G990" s="2"/>
      <c r="H990" s="2"/>
      <c r="I990" s="134"/>
      <c r="J990" s="2"/>
      <c r="K990" s="134"/>
      <c r="L990" s="2"/>
      <c r="M990" s="134"/>
      <c r="N990" s="2"/>
      <c r="O990" s="2"/>
      <c r="P990" s="134"/>
      <c r="Q990" s="2"/>
      <c r="R990" s="2"/>
      <c r="S990" s="134"/>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ht="12.75" customHeight="1">
      <c r="A991" s="2"/>
      <c r="B991" s="139"/>
      <c r="C991" s="2"/>
      <c r="D991" s="2"/>
      <c r="E991" s="2"/>
      <c r="F991" s="134"/>
      <c r="G991" s="2"/>
      <c r="H991" s="2"/>
      <c r="I991" s="134"/>
      <c r="J991" s="2"/>
      <c r="K991" s="134"/>
      <c r="L991" s="2"/>
      <c r="M991" s="134"/>
      <c r="N991" s="2"/>
      <c r="O991" s="2"/>
      <c r="P991" s="134"/>
      <c r="Q991" s="2"/>
      <c r="R991" s="2"/>
      <c r="S991" s="134"/>
      <c r="T991" s="2"/>
      <c r="U991" s="2"/>
      <c r="V991" s="2"/>
      <c r="W991" s="2"/>
      <c r="X991" s="2"/>
      <c r="Y991" s="2"/>
      <c r="Z991" s="2"/>
      <c r="AA991" s="2"/>
      <c r="AB991" s="2"/>
      <c r="AC991" s="2"/>
      <c r="AD991" s="2"/>
      <c r="AE991" s="2"/>
      <c r="AF991" s="2"/>
      <c r="AG991" s="2"/>
      <c r="AH991" s="2"/>
      <c r="AI991" s="2"/>
      <c r="AJ991" s="2"/>
      <c r="AK991" s="2"/>
      <c r="AL991" s="2"/>
      <c r="AM991" s="2"/>
      <c r="AN991" s="2"/>
      <c r="AO991" s="2"/>
      <c r="AP991" s="2"/>
    </row>
    <row r="992" ht="12.75" customHeight="1">
      <c r="A992" s="2"/>
      <c r="B992" s="139"/>
      <c r="C992" s="2"/>
      <c r="D992" s="2"/>
      <c r="E992" s="2"/>
      <c r="F992" s="134"/>
      <c r="G992" s="2"/>
      <c r="H992" s="2"/>
      <c r="I992" s="134"/>
      <c r="J992" s="2"/>
      <c r="K992" s="134"/>
      <c r="L992" s="2"/>
      <c r="M992" s="134"/>
      <c r="N992" s="2"/>
      <c r="O992" s="2"/>
      <c r="P992" s="134"/>
      <c r="Q992" s="2"/>
      <c r="R992" s="2"/>
      <c r="S992" s="134"/>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ht="12.75" customHeight="1">
      <c r="A993" s="2"/>
      <c r="B993" s="139"/>
      <c r="C993" s="2"/>
      <c r="D993" s="2"/>
      <c r="E993" s="2"/>
      <c r="F993" s="134"/>
      <c r="G993" s="2"/>
      <c r="H993" s="2"/>
      <c r="I993" s="134"/>
      <c r="J993" s="2"/>
      <c r="K993" s="134"/>
      <c r="L993" s="2"/>
      <c r="M993" s="134"/>
      <c r="N993" s="2"/>
      <c r="O993" s="2"/>
      <c r="P993" s="134"/>
      <c r="Q993" s="2"/>
      <c r="R993" s="2"/>
      <c r="S993" s="134"/>
      <c r="T993" s="2"/>
      <c r="U993" s="2"/>
      <c r="V993" s="2"/>
      <c r="W993" s="2"/>
      <c r="X993" s="2"/>
      <c r="Y993" s="2"/>
      <c r="Z993" s="2"/>
      <c r="AA993" s="2"/>
      <c r="AB993" s="2"/>
      <c r="AC993" s="2"/>
      <c r="AD993" s="2"/>
      <c r="AE993" s="2"/>
      <c r="AF993" s="2"/>
      <c r="AG993" s="2"/>
      <c r="AH993" s="2"/>
      <c r="AI993" s="2"/>
      <c r="AJ993" s="2"/>
      <c r="AK993" s="2"/>
      <c r="AL993" s="2"/>
      <c r="AM993" s="2"/>
      <c r="AN993" s="2"/>
      <c r="AO993" s="2"/>
      <c r="AP993" s="2"/>
    </row>
    <row r="994" ht="12.75" customHeight="1">
      <c r="A994" s="2"/>
      <c r="B994" s="139"/>
      <c r="C994" s="2"/>
      <c r="D994" s="2"/>
      <c r="E994" s="2"/>
      <c r="F994" s="134"/>
      <c r="G994" s="2"/>
      <c r="H994" s="2"/>
      <c r="I994" s="134"/>
      <c r="J994" s="2"/>
      <c r="K994" s="134"/>
      <c r="L994" s="2"/>
      <c r="M994" s="134"/>
      <c r="N994" s="2"/>
      <c r="O994" s="2"/>
      <c r="P994" s="134"/>
      <c r="Q994" s="2"/>
      <c r="R994" s="2"/>
      <c r="S994" s="134"/>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ht="12.75" customHeight="1">
      <c r="A995" s="2"/>
      <c r="B995" s="139"/>
      <c r="C995" s="2"/>
      <c r="D995" s="2"/>
      <c r="E995" s="2"/>
      <c r="F995" s="134"/>
      <c r="G995" s="2"/>
      <c r="H995" s="2"/>
      <c r="I995" s="134"/>
      <c r="J995" s="2"/>
      <c r="K995" s="134"/>
      <c r="L995" s="2"/>
      <c r="M995" s="134"/>
      <c r="N995" s="2"/>
      <c r="O995" s="2"/>
      <c r="P995" s="134"/>
      <c r="Q995" s="2"/>
      <c r="R995" s="2"/>
      <c r="S995" s="134"/>
      <c r="T995" s="2"/>
      <c r="U995" s="2"/>
      <c r="V995" s="2"/>
      <c r="W995" s="2"/>
      <c r="X995" s="2"/>
      <c r="Y995" s="2"/>
      <c r="Z995" s="2"/>
      <c r="AA995" s="2"/>
      <c r="AB995" s="2"/>
      <c r="AC995" s="2"/>
      <c r="AD995" s="2"/>
      <c r="AE995" s="2"/>
      <c r="AF995" s="2"/>
      <c r="AG995" s="2"/>
      <c r="AH995" s="2"/>
      <c r="AI995" s="2"/>
      <c r="AJ995" s="2"/>
      <c r="AK995" s="2"/>
      <c r="AL995" s="2"/>
      <c r="AM995" s="2"/>
      <c r="AN995" s="2"/>
      <c r="AO995" s="2"/>
      <c r="AP995" s="2"/>
    </row>
    <row r="996" ht="12.75" customHeight="1">
      <c r="A996" s="2"/>
      <c r="B996" s="139"/>
      <c r="C996" s="2"/>
      <c r="D996" s="2"/>
      <c r="E996" s="2"/>
      <c r="F996" s="134"/>
      <c r="G996" s="2"/>
      <c r="H996" s="2"/>
      <c r="I996" s="134"/>
      <c r="J996" s="2"/>
      <c r="K996" s="134"/>
      <c r="L996" s="2"/>
      <c r="M996" s="134"/>
      <c r="N996" s="2"/>
      <c r="O996" s="2"/>
      <c r="P996" s="134"/>
      <c r="Q996" s="2"/>
      <c r="R996" s="2"/>
      <c r="S996" s="134"/>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ht="12.75" customHeight="1">
      <c r="A997" s="2"/>
      <c r="B997" s="139"/>
      <c r="C997" s="2"/>
      <c r="D997" s="2"/>
      <c r="E997" s="2"/>
      <c r="F997" s="134"/>
      <c r="G997" s="2"/>
      <c r="H997" s="2"/>
      <c r="I997" s="134"/>
      <c r="J997" s="2"/>
      <c r="K997" s="134"/>
      <c r="L997" s="2"/>
      <c r="M997" s="134"/>
      <c r="N997" s="2"/>
      <c r="O997" s="2"/>
      <c r="P997" s="134"/>
      <c r="Q997" s="2"/>
      <c r="R997" s="2"/>
      <c r="S997" s="134"/>
      <c r="T997" s="2"/>
      <c r="U997" s="2"/>
      <c r="V997" s="2"/>
      <c r="W997" s="2"/>
      <c r="X997" s="2"/>
      <c r="Y997" s="2"/>
      <c r="Z997" s="2"/>
      <c r="AA997" s="2"/>
      <c r="AB997" s="2"/>
      <c r="AC997" s="2"/>
      <c r="AD997" s="2"/>
      <c r="AE997" s="2"/>
      <c r="AF997" s="2"/>
      <c r="AG997" s="2"/>
      <c r="AH997" s="2"/>
      <c r="AI997" s="2"/>
      <c r="AJ997" s="2"/>
      <c r="AK997" s="2"/>
      <c r="AL997" s="2"/>
      <c r="AM997" s="2"/>
      <c r="AN997" s="2"/>
      <c r="AO997" s="2"/>
      <c r="AP997" s="2"/>
    </row>
    <row r="998" ht="12.75" customHeight="1">
      <c r="A998" s="2"/>
      <c r="B998" s="139"/>
      <c r="C998" s="2"/>
      <c r="D998" s="2"/>
      <c r="E998" s="2"/>
      <c r="F998" s="134"/>
      <c r="G998" s="2"/>
      <c r="H998" s="2"/>
      <c r="I998" s="134"/>
      <c r="J998" s="2"/>
      <c r="K998" s="134"/>
      <c r="L998" s="2"/>
      <c r="M998" s="134"/>
      <c r="N998" s="2"/>
      <c r="O998" s="2"/>
      <c r="P998" s="134"/>
      <c r="Q998" s="2"/>
      <c r="R998" s="2"/>
      <c r="S998" s="134"/>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ht="12.75" customHeight="1">
      <c r="A999" s="2"/>
      <c r="B999" s="139"/>
      <c r="C999" s="2"/>
      <c r="D999" s="2"/>
      <c r="E999" s="2"/>
      <c r="F999" s="134"/>
      <c r="G999" s="2"/>
      <c r="H999" s="2"/>
      <c r="I999" s="134"/>
      <c r="J999" s="2"/>
      <c r="K999" s="134"/>
      <c r="L999" s="2"/>
      <c r="M999" s="134"/>
      <c r="N999" s="2"/>
      <c r="O999" s="2"/>
      <c r="P999" s="134"/>
      <c r="Q999" s="2"/>
      <c r="R999" s="2"/>
      <c r="S999" s="134"/>
      <c r="T999" s="2"/>
      <c r="U999" s="2"/>
      <c r="V999" s="2"/>
      <c r="W999" s="2"/>
      <c r="X999" s="2"/>
      <c r="Y999" s="2"/>
      <c r="Z999" s="2"/>
      <c r="AA999" s="2"/>
      <c r="AB999" s="2"/>
      <c r="AC999" s="2"/>
      <c r="AD999" s="2"/>
      <c r="AE999" s="2"/>
      <c r="AF999" s="2"/>
      <c r="AG999" s="2"/>
      <c r="AH999" s="2"/>
      <c r="AI999" s="2"/>
      <c r="AJ999" s="2"/>
      <c r="AK999" s="2"/>
      <c r="AL999" s="2"/>
      <c r="AM999" s="2"/>
      <c r="AN999" s="2"/>
      <c r="AO999" s="2"/>
      <c r="AP999" s="2"/>
    </row>
    <row r="1000" ht="12.75" customHeight="1">
      <c r="A1000" s="2"/>
      <c r="B1000" s="139"/>
      <c r="C1000" s="2"/>
      <c r="D1000" s="2"/>
      <c r="E1000" s="2"/>
      <c r="F1000" s="134"/>
      <c r="G1000" s="2"/>
      <c r="H1000" s="2"/>
      <c r="I1000" s="134"/>
      <c r="J1000" s="2"/>
      <c r="K1000" s="134"/>
      <c r="L1000" s="2"/>
      <c r="M1000" s="134"/>
      <c r="N1000" s="2"/>
      <c r="O1000" s="2"/>
      <c r="P1000" s="134"/>
      <c r="Q1000" s="2"/>
      <c r="R1000" s="2"/>
      <c r="S1000" s="134"/>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pageSetUpPr/>
  </sheetPr>
  <sheetViews>
    <sheetView workbookViewId="0"/>
  </sheetViews>
  <sheetFormatPr customHeight="1" defaultColWidth="12.63" defaultRowHeight="15.0"/>
  <cols>
    <col customWidth="1" min="1" max="1" width="11.63"/>
    <col customWidth="1" min="2" max="2" width="5.38"/>
    <col customWidth="1" min="3" max="20" width="5.13"/>
    <col customWidth="1" min="21" max="25" width="11.63"/>
    <col customWidth="1" min="26" max="26" width="8.63"/>
  </cols>
  <sheetData>
    <row r="1" ht="12.75" customHeight="1"/>
    <row r="2" ht="12.75" customHeight="1">
      <c r="B2" s="15" t="s">
        <v>245</v>
      </c>
      <c r="C2" s="15">
        <v>66.1</v>
      </c>
    </row>
    <row r="3" ht="12.75" customHeight="1"/>
    <row r="4" ht="12.75" customHeight="1">
      <c r="X4" s="15">
        <f t="array" ref="X4:X13">sequence(10,1,TODAY(),0)</f>
        <v>45821</v>
      </c>
    </row>
    <row r="5" ht="12.75" customHeight="1">
      <c r="B5" s="15">
        <v>2.0</v>
      </c>
      <c r="C5" s="15">
        <v>3.0</v>
      </c>
      <c r="D5" s="15">
        <v>4.0</v>
      </c>
      <c r="E5" s="15">
        <v>5.0</v>
      </c>
      <c r="F5" s="15">
        <v>6.0</v>
      </c>
      <c r="G5" s="15">
        <v>7.0</v>
      </c>
      <c r="H5" s="141">
        <v>8.0</v>
      </c>
      <c r="I5" s="142">
        <v>9.0</v>
      </c>
      <c r="J5" s="142">
        <v>10.0</v>
      </c>
      <c r="K5" s="142">
        <v>11.0</v>
      </c>
      <c r="L5" s="143">
        <v>12.0</v>
      </c>
      <c r="M5" s="15">
        <v>13.0</v>
      </c>
      <c r="N5" s="15">
        <v>14.0</v>
      </c>
      <c r="O5" s="15">
        <v>15.0</v>
      </c>
      <c r="P5" s="15">
        <v>16.0</v>
      </c>
      <c r="Q5" s="15">
        <v>17.0</v>
      </c>
      <c r="R5" s="15">
        <v>18.0</v>
      </c>
      <c r="S5" s="15">
        <v>19.0</v>
      </c>
      <c r="T5" s="15">
        <v>20.0</v>
      </c>
      <c r="X5" s="15">
        <v>45821.0</v>
      </c>
    </row>
    <row r="6" ht="12.75" customHeight="1">
      <c r="A6" s="2" t="s">
        <v>246</v>
      </c>
      <c r="B6" s="144">
        <f t="shared" ref="B6:T6" si="1">B8-0.5</f>
        <v>62</v>
      </c>
      <c r="C6" s="144">
        <f t="shared" si="1"/>
        <v>60</v>
      </c>
      <c r="D6" s="144">
        <f t="shared" si="1"/>
        <v>58.5</v>
      </c>
      <c r="E6" s="144">
        <f t="shared" si="1"/>
        <v>57</v>
      </c>
      <c r="F6" s="144">
        <f t="shared" si="1"/>
        <v>55.5</v>
      </c>
      <c r="G6" s="144">
        <f t="shared" si="1"/>
        <v>54</v>
      </c>
      <c r="H6" s="145">
        <f t="shared" si="1"/>
        <v>53</v>
      </c>
      <c r="I6" s="144">
        <f t="shared" si="1"/>
        <v>51.5</v>
      </c>
      <c r="J6" s="144">
        <f t="shared" si="1"/>
        <v>50.5</v>
      </c>
      <c r="K6" s="144">
        <f t="shared" si="1"/>
        <v>49.5</v>
      </c>
      <c r="L6" s="146">
        <f t="shared" si="1"/>
        <v>48.5</v>
      </c>
      <c r="M6" s="144">
        <f t="shared" si="1"/>
        <v>48</v>
      </c>
      <c r="N6" s="144">
        <f t="shared" si="1"/>
        <v>47</v>
      </c>
      <c r="O6" s="144">
        <f t="shared" si="1"/>
        <v>46.5</v>
      </c>
      <c r="P6" s="144">
        <f t="shared" si="1"/>
        <v>45.5</v>
      </c>
      <c r="Q6" s="144">
        <f t="shared" si="1"/>
        <v>45</v>
      </c>
      <c r="R6" s="144">
        <f t="shared" si="1"/>
        <v>44.5</v>
      </c>
      <c r="S6" s="144">
        <f t="shared" si="1"/>
        <v>43.5</v>
      </c>
      <c r="T6" s="144">
        <f t="shared" si="1"/>
        <v>43</v>
      </c>
      <c r="X6" s="15">
        <v>45821.0</v>
      </c>
      <c r="Y6" s="147">
        <f>TODAY( )</f>
        <v>45821</v>
      </c>
    </row>
    <row r="7" ht="12.75" customHeight="1">
      <c r="B7" s="148">
        <f t="array" ref="B7">INDEX(TableauEstRM,MATCH(CibleEstRM,'Est 1RM2'!C$3:C$201,1)-1,B$5)</f>
        <v>65.1</v>
      </c>
      <c r="C7" s="148">
        <f t="array" ref="C7">INDEX(TableauEstRM,MATCH(CibleEstRM,'Est 1RM2'!D$3:D$201,1)-1,C$5)</f>
        <v>65.2</v>
      </c>
      <c r="D7" s="148">
        <f t="array" ref="D7">INDEX(TableauEstRM,MATCH(CibleEstRM,'Est 1RM2'!E$3:E$201,1)-1,D$5)</f>
        <v>65.5</v>
      </c>
      <c r="E7" s="148">
        <f t="array" ref="E7">INDEX(TableauEstRM,MATCH(CibleEstRM,'Est 1RM2'!F$3:F$201,1)-1,E$5)</f>
        <v>65.5</v>
      </c>
      <c r="F7" s="148">
        <f t="array" ref="F7">INDEX(TableauEstRM,MATCH(CibleEstRM,'Est 1RM2'!G$3:G$201,1)-1,F$5)</f>
        <v>65.4</v>
      </c>
      <c r="G7" s="148">
        <f t="array" ref="G7">INDEX(TableauEstRM,MATCH(CibleEstRM,'Est 1RM2'!H$3:H$201,1)-1,G$5)</f>
        <v>65.2</v>
      </c>
      <c r="H7" s="149">
        <f t="array" ref="H7">INDEX(TableauEstRM,MATCH(CibleEstRM,'Est 1RM2'!I$3:I$201,1)-1,H$5)</f>
        <v>65.5</v>
      </c>
      <c r="I7" s="148">
        <f t="array" ref="I7">INDEX(TableauEstRM,MATCH(CibleEstRM,'Est 1RM2'!J$3:J$201,1)-1,I$5)</f>
        <v>65.2</v>
      </c>
      <c r="J7" s="148">
        <f t="array" ref="J7">INDEX(TableauEstRM,MATCH(CibleEstRM,'Est 1RM2'!K$3:K$201,1)-1,J$5)</f>
        <v>65.4</v>
      </c>
      <c r="K7" s="148">
        <f t="array" ref="K7">INDEX(TableauEstRM,MATCH(CibleEstRM,'Est 1RM2'!L$3:L$201,1)-1,K$5)</f>
        <v>65.3</v>
      </c>
      <c r="L7" s="150">
        <f t="array" ref="L7">INDEX(TableauEstRM,MATCH(CibleEstRM,'Est 1RM2'!M$3:M$201,1)-1,L$5)</f>
        <v>65</v>
      </c>
      <c r="M7" s="148">
        <f t="array" ref="M7">INDEX(TableauEstRM,MATCH(CibleEstRM,'Est 1RM2'!N$3:N$201,1)-1,M$5)</f>
        <v>65.4</v>
      </c>
      <c r="N7" s="148">
        <f t="array" ref="N7">INDEX(TableauEstRM,MATCH(CibleEstRM,'Est 1RM2'!O$3:O$201,1)-1,N$5)</f>
        <v>65.1</v>
      </c>
      <c r="O7" s="148">
        <f t="array" ref="O7">INDEX(TableauEstRM,MATCH(CibleEstRM,'Est 1RM2'!P$3:P$201,1)-1,O$5)</f>
        <v>65.3</v>
      </c>
      <c r="P7" s="148">
        <f t="array" ref="P7">INDEX(TableauEstRM,MATCH(CibleEstRM,'Est 1RM2'!Q$3:Q$201,1)-1,P$5)</f>
        <v>64.9</v>
      </c>
      <c r="Q7" s="148">
        <f t="array" ref="Q7">INDEX(TableauEstRM,MATCH(CibleEstRM,'Est 1RM2'!R$3:R$201,1)-1,Q$5)</f>
        <v>65.1</v>
      </c>
      <c r="R7" s="148">
        <f t="array" ref="R7">INDEX(TableauEstRM,MATCH(CibleEstRM,'Est 1RM2'!S$3:S$201,1)-1,R$5)</f>
        <v>65.3</v>
      </c>
      <c r="S7" s="148">
        <f t="array" ref="S7">INDEX(TableauEstRM,MATCH(CibleEstRM,'Est 1RM2'!T$3:T$201,1)-1,S$5)</f>
        <v>64.7</v>
      </c>
      <c r="T7" s="148">
        <f t="array" ref="T7">INDEX(TableauEstRM,MATCH(CibleEstRM,'Est 1RM2'!U$3:U$201,1)-1,T$5)</f>
        <v>64.8</v>
      </c>
      <c r="X7" s="15">
        <v>45821.0</v>
      </c>
    </row>
    <row r="8" ht="12.75" customHeight="1">
      <c r="A8" s="2" t="s">
        <v>247</v>
      </c>
      <c r="B8" s="144">
        <f t="array" ref="B8">INDEX('Est 1RM2'!$B$3:$B$201,MATCH(CibleEstRM,'Est 1RM2'!C$3:C$201,1))</f>
        <v>62.5</v>
      </c>
      <c r="C8" s="144">
        <f t="array" ref="C8">INDEX('Est 1RM2'!$B$3:$B$201,MATCH(CibleEstRM,'Est 1RM2'!D$3:D$201,1))</f>
        <v>60.5</v>
      </c>
      <c r="D8" s="144">
        <f t="array" ref="D8">INDEX('Est 1RM2'!$B$3:$B$201,MATCH(CibleEstRM,'Est 1RM2'!E$3:E$201,1))</f>
        <v>59</v>
      </c>
      <c r="E8" s="144">
        <f t="array" ref="E8">INDEX('Est 1RM2'!$B$3:$B$201,MATCH(CibleEstRM,'Est 1RM2'!F$3:F$201,1))</f>
        <v>57.5</v>
      </c>
      <c r="F8" s="144">
        <f t="array" ref="F8">INDEX('Est 1RM2'!$B$3:$B$201,MATCH(CibleEstRM,'Est 1RM2'!G$3:G$201,1))</f>
        <v>56</v>
      </c>
      <c r="G8" s="144">
        <f t="array" ref="G8">INDEX('Est 1RM2'!$B$3:$B$201,MATCH(CibleEstRM,'Est 1RM2'!H$3:H$201,1))</f>
        <v>54.5</v>
      </c>
      <c r="H8" s="145">
        <f t="array" ref="H8">INDEX('Est 1RM2'!$B$3:$B$201,MATCH(CibleEstRM,'Est 1RM2'!I$3:I$201,1))</f>
        <v>53.5</v>
      </c>
      <c r="I8" s="144">
        <f t="array" ref="I8">INDEX('Est 1RM2'!$B$3:$B$201,MATCH(CibleEstRM,'Est 1RM2'!J$3:J$201,1))</f>
        <v>52</v>
      </c>
      <c r="J8" s="144">
        <f t="array" ref="J8">INDEX('Est 1RM2'!$B$3:$B$201,MATCH(CibleEstRM,'Est 1RM2'!K$3:K$201,1))</f>
        <v>51</v>
      </c>
      <c r="K8" s="144">
        <f t="array" ref="K8">INDEX('Est 1RM2'!$B$3:$B$201,MATCH(CibleEstRM,'Est 1RM2'!L$3:L$201,1))</f>
        <v>50</v>
      </c>
      <c r="L8" s="146">
        <f t="array" ref="L8">INDEX('Est 1RM2'!$B$3:$B$201,MATCH(CibleEstRM,'Est 1RM2'!M$3:M$201,1))</f>
        <v>49</v>
      </c>
      <c r="M8" s="144">
        <f t="array" ref="M8">INDEX('Est 1RM2'!$B$3:$B$201,MATCH(CibleEstRM,'Est 1RM2'!N$3:N$201,1))</f>
        <v>48.5</v>
      </c>
      <c r="N8" s="144">
        <f t="array" ref="N8">INDEX('Est 1RM2'!$B$3:$B$201,MATCH(CibleEstRM,'Est 1RM2'!O$3:O$201,1))</f>
        <v>47.5</v>
      </c>
      <c r="O8" s="144">
        <f t="array" ref="O8">INDEX('Est 1RM2'!$B$3:$B$201,MATCH(CibleEstRM,'Est 1RM2'!P$3:P$201,1))</f>
        <v>47</v>
      </c>
      <c r="P8" s="144">
        <f t="array" ref="P8">INDEX('Est 1RM2'!$B$3:$B$201,MATCH(CibleEstRM,'Est 1RM2'!Q$3:Q$201,1))</f>
        <v>46</v>
      </c>
      <c r="Q8" s="144">
        <f t="array" ref="Q8">INDEX('Est 1RM2'!$B$3:$B$201,MATCH(CibleEstRM,'Est 1RM2'!R$3:R$201,1))</f>
        <v>45.5</v>
      </c>
      <c r="R8" s="144">
        <f t="array" ref="R8">INDEX('Est 1RM2'!$B$3:$B$201,MATCH(CibleEstRM,'Est 1RM2'!S$3:S$201,1))</f>
        <v>45</v>
      </c>
      <c r="S8" s="144">
        <f t="array" ref="S8">INDEX('Est 1RM2'!$B$3:$B$201,MATCH(CibleEstRM,'Est 1RM2'!T$3:T$201,1))</f>
        <v>44</v>
      </c>
      <c r="T8" s="144">
        <f t="array" ref="T8">INDEX('Est 1RM2'!$B$3:$B$201,MATCH(CibleEstRM,'Est 1RM2'!U$3:U$201,1))</f>
        <v>43.5</v>
      </c>
      <c r="X8" s="15">
        <v>45821.0</v>
      </c>
    </row>
    <row r="9" ht="12.75" customHeight="1">
      <c r="B9" s="40">
        <f t="array" ref="B9">INDEX(TableauEstRM,MATCH(CibleEstRM,'Est 1RM2'!C$3:C$201,1),B$5)</f>
        <v>65.6</v>
      </c>
      <c r="C9" s="40">
        <f t="array" ref="C9">INDEX(TableauEstRM,MATCH(CibleEstRM,'Est 1RM2'!D$3:D$201,1),C$5)</f>
        <v>65.8</v>
      </c>
      <c r="D9" s="40">
        <f t="array" ref="D9">INDEX(TableauEstRM,MATCH(CibleEstRM,'Est 1RM2'!E$3:E$201,1),D$5)</f>
        <v>66.1</v>
      </c>
      <c r="E9" s="40">
        <f t="array" ref="E9">INDEX(TableauEstRM,MATCH(CibleEstRM,'Est 1RM2'!F$3:F$201,1),E$5)</f>
        <v>66.1</v>
      </c>
      <c r="F9" s="40">
        <f t="array" ref="F9">INDEX(TableauEstRM,MATCH(CibleEstRM,'Est 1RM2'!G$3:G$201,1),F$5)</f>
        <v>66</v>
      </c>
      <c r="G9" s="40">
        <f t="array" ref="G9">INDEX(TableauEstRM,MATCH(CibleEstRM,'Est 1RM2'!H$3:H$201,1),G$5)</f>
        <v>65.8</v>
      </c>
      <c r="H9" s="151">
        <f t="array" ref="H9">INDEX(TableauEstRM,MATCH(CibleEstRM,'Est 1RM2'!I$3:I$201,1),H$5)</f>
        <v>66.1</v>
      </c>
      <c r="I9" s="40">
        <f t="array" ref="I9">INDEX(TableauEstRM,MATCH(CibleEstRM,'Est 1RM2'!J$3:J$201,1),I$5)</f>
        <v>65.8</v>
      </c>
      <c r="J9" s="40">
        <f t="array" ref="J9">INDEX(TableauEstRM,MATCH(CibleEstRM,'Est 1RM2'!K$3:K$201,1),J$5)</f>
        <v>66.1</v>
      </c>
      <c r="K9" s="40">
        <f t="array" ref="K9">INDEX(TableauEstRM,MATCH(CibleEstRM,'Est 1RM2'!L$3:L$201,1),K$5)</f>
        <v>65.9</v>
      </c>
      <c r="L9" s="152">
        <f t="array" ref="L9">INDEX(TableauEstRM,MATCH(CibleEstRM,'Est 1RM2'!M$3:M$201,1),L$5)</f>
        <v>65.7</v>
      </c>
      <c r="M9" s="40">
        <f t="array" ref="M9">INDEX(TableauEstRM,MATCH(CibleEstRM,'Est 1RM2'!N$3:N$201,1),M$5)</f>
        <v>66.1</v>
      </c>
      <c r="N9" s="40">
        <f t="array" ref="N9">INDEX(TableauEstRM,MATCH(CibleEstRM,'Est 1RM2'!O$3:O$201,1),N$5)</f>
        <v>65.7</v>
      </c>
      <c r="O9" s="40">
        <f t="array" ref="O9">INDEX(TableauEstRM,MATCH(CibleEstRM,'Est 1RM2'!P$3:P$201,1),O$5)</f>
        <v>66</v>
      </c>
      <c r="P9" s="40">
        <f t="array" ref="P9">INDEX(TableauEstRM,MATCH(CibleEstRM,'Est 1RM2'!Q$3:Q$201,1),P$5)</f>
        <v>65.6</v>
      </c>
      <c r="Q9" s="40">
        <f t="array" ref="Q9">INDEX(TableauEstRM,MATCH(CibleEstRM,'Est 1RM2'!R$3:R$201,1),Q$5)</f>
        <v>65.8</v>
      </c>
      <c r="R9" s="40">
        <f t="array" ref="R9">INDEX(TableauEstRM,MATCH(CibleEstRM,'Est 1RM2'!S$3:S$201,1),R$5)</f>
        <v>66</v>
      </c>
      <c r="S9" s="40">
        <f t="array" ref="S9">INDEX(TableauEstRM,MATCH(CibleEstRM,'Est 1RM2'!T$3:T$201,1),S$5)</f>
        <v>65.5</v>
      </c>
      <c r="T9" s="40">
        <f t="array" ref="T9">INDEX(TableauEstRM,MATCH(CibleEstRM,'Est 1RM2'!U$3:U$201,1),T$5)</f>
        <v>65.6</v>
      </c>
      <c r="X9" s="15">
        <v>45821.0</v>
      </c>
    </row>
    <row r="10" ht="12.75" customHeight="1">
      <c r="A10" s="2" t="s">
        <v>248</v>
      </c>
      <c r="B10" s="153">
        <f t="shared" ref="B10:T10" si="2">B8+0.5</f>
        <v>63</v>
      </c>
      <c r="C10" s="153">
        <f t="shared" si="2"/>
        <v>61</v>
      </c>
      <c r="D10" s="153">
        <f t="shared" si="2"/>
        <v>59.5</v>
      </c>
      <c r="E10" s="153">
        <f t="shared" si="2"/>
        <v>58</v>
      </c>
      <c r="F10" s="153">
        <f t="shared" si="2"/>
        <v>56.5</v>
      </c>
      <c r="G10" s="153">
        <f t="shared" si="2"/>
        <v>55</v>
      </c>
      <c r="H10" s="154">
        <f t="shared" si="2"/>
        <v>54</v>
      </c>
      <c r="I10" s="153">
        <f t="shared" si="2"/>
        <v>52.5</v>
      </c>
      <c r="J10" s="153">
        <f t="shared" si="2"/>
        <v>51.5</v>
      </c>
      <c r="K10" s="153">
        <f t="shared" si="2"/>
        <v>50.5</v>
      </c>
      <c r="L10" s="155">
        <f t="shared" si="2"/>
        <v>49.5</v>
      </c>
      <c r="M10" s="153">
        <f t="shared" si="2"/>
        <v>49</v>
      </c>
      <c r="N10" s="153">
        <f t="shared" si="2"/>
        <v>48</v>
      </c>
      <c r="O10" s="153">
        <f t="shared" si="2"/>
        <v>47.5</v>
      </c>
      <c r="P10" s="153">
        <f t="shared" si="2"/>
        <v>46.5</v>
      </c>
      <c r="Q10" s="153">
        <f t="shared" si="2"/>
        <v>46</v>
      </c>
      <c r="R10" s="153">
        <f t="shared" si="2"/>
        <v>45.5</v>
      </c>
      <c r="S10" s="153">
        <f t="shared" si="2"/>
        <v>44.5</v>
      </c>
      <c r="T10" s="153">
        <f t="shared" si="2"/>
        <v>44</v>
      </c>
      <c r="X10" s="15">
        <v>45821.0</v>
      </c>
    </row>
    <row r="11" ht="12.75" customHeight="1">
      <c r="B11" s="40">
        <f t="array" ref="B11">INDEX(TableauEstRM,MATCH(CibleEstRM,'Est 1RM2'!C$3:C$201,1)+1,B$5)</f>
        <v>66.2</v>
      </c>
      <c r="C11" s="40">
        <f t="array" ref="C11">INDEX(TableauEstRM,MATCH(CibleEstRM,'Est 1RM2'!D$3:D$201,1)+1,C$5)</f>
        <v>66.3</v>
      </c>
      <c r="D11" s="40">
        <f t="array" ref="D11">INDEX(TableauEstRM,MATCH(CibleEstRM,'Est 1RM2'!E$3:E$201,1)+1,D$5)</f>
        <v>66.6</v>
      </c>
      <c r="E11" s="40">
        <f t="array" ref="E11">INDEX(TableauEstRM,MATCH(CibleEstRM,'Est 1RM2'!F$3:F$201,1)+1,E$5)</f>
        <v>66.7</v>
      </c>
      <c r="F11" s="40">
        <f t="array" ref="F11">INDEX(TableauEstRM,MATCH(CibleEstRM,'Est 1RM2'!G$3:G$201,1)+1,F$5)</f>
        <v>66.6</v>
      </c>
      <c r="G11" s="40">
        <f t="array" ref="G11">INDEX(TableauEstRM,MATCH(CibleEstRM,'Est 1RM2'!H$3:H$201,1)+1,G$5)</f>
        <v>66.4</v>
      </c>
      <c r="H11" s="151">
        <f t="array" ref="H11">INDEX(TableauEstRM,MATCH(CibleEstRM,'Est 1RM2'!I$3:I$201,1)+1,H$5)</f>
        <v>66.8</v>
      </c>
      <c r="I11" s="40">
        <f t="array" ref="I11">INDEX(TableauEstRM,MATCH(CibleEstRM,'Est 1RM2'!J$3:J$201,1)+1,I$5)</f>
        <v>66.5</v>
      </c>
      <c r="J11" s="40">
        <f t="array" ref="J11">INDEX(TableauEstRM,MATCH(CibleEstRM,'Est 1RM2'!K$3:K$201,1)+1,J$5)</f>
        <v>66.7</v>
      </c>
      <c r="K11" s="40">
        <f t="array" ref="K11">INDEX(TableauEstRM,MATCH(CibleEstRM,'Est 1RM2'!L$3:L$201,1)+1,K$5)</f>
        <v>66.6</v>
      </c>
      <c r="L11" s="152">
        <f t="array" ref="L11">INDEX(TableauEstRM,MATCH(CibleEstRM,'Est 1RM2'!M$3:M$201,1)+1,L$5)</f>
        <v>66.4</v>
      </c>
      <c r="M11" s="40">
        <f t="array" ref="M11">INDEX(TableauEstRM,MATCH(CibleEstRM,'Est 1RM2'!N$3:N$201,1)+1,M$5)</f>
        <v>66.8</v>
      </c>
      <c r="N11" s="40">
        <f t="array" ref="N11">INDEX(TableauEstRM,MATCH(CibleEstRM,'Est 1RM2'!O$3:O$201,1)+1,N$5)</f>
        <v>66.4</v>
      </c>
      <c r="O11" s="40">
        <f t="array" ref="O11">INDEX(TableauEstRM,MATCH(CibleEstRM,'Est 1RM2'!P$3:P$201,1)+1,O$5)</f>
        <v>66.7</v>
      </c>
      <c r="P11" s="40">
        <f t="array" ref="P11">INDEX(TableauEstRM,MATCH(CibleEstRM,'Est 1RM2'!Q$3:Q$201,1)+1,P$5)</f>
        <v>66.3</v>
      </c>
      <c r="Q11" s="40">
        <f t="array" ref="Q11">INDEX(TableauEstRM,MATCH(CibleEstRM,'Est 1RM2'!R$3:R$201,1)+1,Q$5)</f>
        <v>66.6</v>
      </c>
      <c r="R11" s="40">
        <f t="array" ref="R11">INDEX(TableauEstRM,MATCH(CibleEstRM,'Est 1RM2'!S$3:S$201,1)+1,R$5)</f>
        <v>66.8</v>
      </c>
      <c r="S11" s="40">
        <f t="array" ref="S11">INDEX(TableauEstRM,MATCH(CibleEstRM,'Est 1RM2'!T$3:T$201,1)+1,S$5)</f>
        <v>66.2</v>
      </c>
      <c r="T11" s="40">
        <f t="array" ref="T11">INDEX(TableauEstRM,MATCH(CibleEstRM,'Est 1RM2'!U$3:U$201,1)+1,T$5)</f>
        <v>66.3</v>
      </c>
      <c r="X11" s="15">
        <v>45821.0</v>
      </c>
    </row>
    <row r="12" ht="12.75" customHeight="1">
      <c r="A12" s="2" t="s">
        <v>249</v>
      </c>
      <c r="B12" s="153">
        <f t="shared" ref="B12:T12" si="3">B10+0.5</f>
        <v>63.5</v>
      </c>
      <c r="C12" s="153">
        <f t="shared" si="3"/>
        <v>61.5</v>
      </c>
      <c r="D12" s="153">
        <f t="shared" si="3"/>
        <v>60</v>
      </c>
      <c r="E12" s="153">
        <f t="shared" si="3"/>
        <v>58.5</v>
      </c>
      <c r="F12" s="153">
        <f t="shared" si="3"/>
        <v>57</v>
      </c>
      <c r="G12" s="153">
        <f t="shared" si="3"/>
        <v>55.5</v>
      </c>
      <c r="H12" s="154">
        <f t="shared" si="3"/>
        <v>54.5</v>
      </c>
      <c r="I12" s="153">
        <f t="shared" si="3"/>
        <v>53</v>
      </c>
      <c r="J12" s="153">
        <f t="shared" si="3"/>
        <v>52</v>
      </c>
      <c r="K12" s="153">
        <f t="shared" si="3"/>
        <v>51</v>
      </c>
      <c r="L12" s="155">
        <f t="shared" si="3"/>
        <v>50</v>
      </c>
      <c r="M12" s="153">
        <f t="shared" si="3"/>
        <v>49.5</v>
      </c>
      <c r="N12" s="153">
        <f t="shared" si="3"/>
        <v>48.5</v>
      </c>
      <c r="O12" s="153">
        <f t="shared" si="3"/>
        <v>48</v>
      </c>
      <c r="P12" s="153">
        <f t="shared" si="3"/>
        <v>47</v>
      </c>
      <c r="Q12" s="153">
        <f t="shared" si="3"/>
        <v>46.5</v>
      </c>
      <c r="R12" s="153">
        <f t="shared" si="3"/>
        <v>46</v>
      </c>
      <c r="S12" s="153">
        <f t="shared" si="3"/>
        <v>45</v>
      </c>
      <c r="T12" s="153">
        <f t="shared" si="3"/>
        <v>44.5</v>
      </c>
      <c r="X12" s="15">
        <v>45821.0</v>
      </c>
    </row>
    <row r="13" ht="12.75" customHeight="1">
      <c r="B13" s="40">
        <f t="array" ref="B13">INDEX(TableauEstRM,MATCH(CibleEstRM,'Est 1RM2'!C$3:C$201,1)+2,B$5)</f>
        <v>66.7</v>
      </c>
      <c r="C13" s="40">
        <f t="array" ref="C13">INDEX(TableauEstRM,MATCH(CibleEstRM,'Est 1RM2'!D$3:D$201,1)+2,C$5)</f>
        <v>66.9</v>
      </c>
      <c r="D13" s="40">
        <f t="array" ref="D13">INDEX(TableauEstRM,MATCH(CibleEstRM,'Est 1RM2'!E$3:E$201,1)+2,D$5)</f>
        <v>67.2</v>
      </c>
      <c r="E13" s="40">
        <f t="array" ref="E13">INDEX(TableauEstRM,MATCH(CibleEstRM,'Est 1RM2'!F$3:F$201,1)+2,E$5)</f>
        <v>67.3</v>
      </c>
      <c r="F13" s="40">
        <f t="array" ref="F13">INDEX(TableauEstRM,MATCH(CibleEstRM,'Est 1RM2'!G$3:G$201,1)+2,F$5)</f>
        <v>67.2</v>
      </c>
      <c r="G13" s="40">
        <f t="array" ref="G13">INDEX(TableauEstRM,MATCH(CibleEstRM,'Est 1RM2'!H$3:H$201,1)+2,G$5)</f>
        <v>67</v>
      </c>
      <c r="H13" s="156">
        <f t="array" ref="H13">INDEX(TableauEstRM,MATCH(CibleEstRM,'Est 1RM2'!I$3:I$201,1)+2,H$5)</f>
        <v>67.4</v>
      </c>
      <c r="I13" s="157">
        <f t="array" ref="I13">INDEX(TableauEstRM,MATCH(CibleEstRM,'Est 1RM2'!J$3:J$201,1)+2,I$5)</f>
        <v>67.1</v>
      </c>
      <c r="J13" s="157">
        <f t="array" ref="J13">INDEX(TableauEstRM,MATCH(CibleEstRM,'Est 1RM2'!K$3:K$201,1)+2,J$5)</f>
        <v>67.4</v>
      </c>
      <c r="K13" s="157">
        <f t="array" ref="K13">INDEX(TableauEstRM,MATCH(CibleEstRM,'Est 1RM2'!L$3:L$201,1)+2,K$5)</f>
        <v>67.3</v>
      </c>
      <c r="L13" s="158">
        <f t="array" ref="L13">INDEX(TableauEstRM,MATCH(CibleEstRM,'Est 1RM2'!M$3:M$201,1)+2,L$5)</f>
        <v>67</v>
      </c>
      <c r="M13" s="40">
        <f t="array" ref="M13">INDEX(TableauEstRM,MATCH(CibleEstRM,'Est 1RM2'!N$3:N$201,1)+2,M$5)</f>
        <v>67.5</v>
      </c>
      <c r="N13" s="40">
        <f t="array" ref="N13">INDEX(TableauEstRM,MATCH(CibleEstRM,'Est 1RM2'!O$3:O$201,1)+2,N$5)</f>
        <v>67.1</v>
      </c>
      <c r="O13" s="40">
        <f t="array" ref="O13">INDEX(TableauEstRM,MATCH(CibleEstRM,'Est 1RM2'!P$3:P$201,1)+2,O$5)</f>
        <v>67.5</v>
      </c>
      <c r="P13" s="40">
        <f t="array" ref="P13">INDEX(TableauEstRM,MATCH(CibleEstRM,'Est 1RM2'!Q$3:Q$201,1)+2,P$5)</f>
        <v>67</v>
      </c>
      <c r="Q13" s="40">
        <f t="array" ref="Q13">INDEX(TableauEstRM,MATCH(CibleEstRM,'Est 1RM2'!R$3:R$201,1)+2,Q$5)</f>
        <v>67.3</v>
      </c>
      <c r="R13" s="40">
        <f t="array" ref="R13">INDEX(TableauEstRM,MATCH(CibleEstRM,'Est 1RM2'!S$3:S$201,1)+2,R$5)</f>
        <v>67.5</v>
      </c>
      <c r="S13" s="40">
        <f t="array" ref="S13">INDEX(TableauEstRM,MATCH(CibleEstRM,'Est 1RM2'!T$3:T$201,1)+2,S$5)</f>
        <v>66.9</v>
      </c>
      <c r="T13" s="40">
        <f t="array" ref="T13">INDEX(TableauEstRM,MATCH(CibleEstRM,'Est 1RM2'!U$3:U$201,1)+2,T$5)</f>
        <v>67.1</v>
      </c>
      <c r="X13" s="15">
        <v>45821.0</v>
      </c>
    </row>
    <row r="14" ht="12.75" customHeight="1"/>
    <row r="15" ht="12.75" customHeight="1"/>
    <row r="16" ht="12.75" customHeight="1"/>
    <row r="17" ht="12.75" customHeight="1"/>
    <row r="18" ht="12.75" customHeight="1">
      <c r="B18" s="15" t="s">
        <v>245</v>
      </c>
      <c r="C18" s="15">
        <v>68.0</v>
      </c>
    </row>
    <row r="19" ht="12.75" customHeight="1"/>
    <row r="20" ht="12.75" customHeight="1"/>
    <row r="21" ht="12.75" customHeight="1">
      <c r="B21" s="15">
        <v>2.0</v>
      </c>
      <c r="C21" s="15">
        <v>3.0</v>
      </c>
      <c r="D21" s="15">
        <v>4.0</v>
      </c>
      <c r="E21" s="15">
        <v>5.0</v>
      </c>
      <c r="F21" s="15">
        <v>6.0</v>
      </c>
      <c r="G21" s="15">
        <v>7.0</v>
      </c>
      <c r="H21" s="141">
        <v>8.0</v>
      </c>
      <c r="I21" s="142">
        <v>9.0</v>
      </c>
      <c r="J21" s="142">
        <v>10.0</v>
      </c>
      <c r="K21" s="142">
        <v>11.0</v>
      </c>
      <c r="L21" s="143">
        <v>12.0</v>
      </c>
      <c r="M21" s="15">
        <v>13.0</v>
      </c>
      <c r="N21" s="15">
        <v>14.0</v>
      </c>
      <c r="O21" s="15">
        <v>15.0</v>
      </c>
      <c r="P21" s="15">
        <v>16.0</v>
      </c>
      <c r="Q21" s="15">
        <v>17.0</v>
      </c>
      <c r="R21" s="15">
        <v>18.0</v>
      </c>
      <c r="S21" s="15">
        <v>19.0</v>
      </c>
      <c r="T21" s="15">
        <v>20.0</v>
      </c>
    </row>
    <row r="22" ht="12.75" customHeight="1">
      <c r="A22" s="2" t="s">
        <v>247</v>
      </c>
      <c r="B22" s="144">
        <f t="array" ref="B22">INDEX('Est 1RM2'!$B$3:$B$201,MATCH(CibleEstRM2,'Est 1RM2'!C$3:C$201,1))</f>
        <v>64.5</v>
      </c>
      <c r="C22" s="144">
        <f t="array" ref="C22">INDEX('Est 1RM2'!$B$3:$B$201,MATCH(CibleEstRM2,'Est 1RM2'!D$3:D$201,1))</f>
        <v>62.5</v>
      </c>
      <c r="D22" s="144">
        <f t="array" ref="D22">INDEX('Est 1RM2'!$B$3:$B$201,MATCH(CibleEstRM2,'Est 1RM2'!E$3:E$201,1))</f>
        <v>60.5</v>
      </c>
      <c r="E22" s="144">
        <f t="array" ref="E22">INDEX('Est 1RM2'!$B$3:$B$201,MATCH(CibleEstRM2,'Est 1RM2'!F$3:F$201,1))</f>
        <v>59</v>
      </c>
      <c r="F22" s="144">
        <f t="array" ref="F22">INDEX('Est 1RM2'!$B$3:$B$201,MATCH(CibleEstRM2,'Est 1RM2'!G$3:G$201,1))</f>
        <v>57.5</v>
      </c>
      <c r="G22" s="144">
        <f t="array" ref="G22">INDEX('Est 1RM2'!$B$3:$B$201,MATCH(CibleEstRM2,'Est 1RM2'!H$3:H$201,1))</f>
        <v>56</v>
      </c>
      <c r="H22" s="145">
        <f t="array" ref="H22">INDEX('Est 1RM2'!$B$3:$B$201,MATCH(CibleEstRM2,'Est 1RM2'!I$3:I$201,1))</f>
        <v>55</v>
      </c>
      <c r="I22" s="144">
        <f t="array" ref="I22">INDEX('Est 1RM2'!$B$3:$B$201,MATCH(CibleEstRM2,'Est 1RM2'!J$3:J$201,1))</f>
        <v>53.5</v>
      </c>
      <c r="J22" s="144">
        <f t="array" ref="J22">INDEX('Est 1RM2'!$B$3:$B$201,MATCH(CibleEstRM2,'Est 1RM2'!K$3:K$201,1))</f>
        <v>52.5</v>
      </c>
      <c r="K22" s="144">
        <f t="array" ref="K22">INDEX('Est 1RM2'!$B$3:$B$201,MATCH(CibleEstRM2,'Est 1RM2'!L$3:L$201,1))</f>
        <v>51.5</v>
      </c>
      <c r="L22" s="146">
        <f t="array" ref="L22">INDEX('Est 1RM2'!$B$3:$B$201,MATCH(CibleEstRM2,'Est 1RM2'!M$3:M$201,1))</f>
        <v>50.5</v>
      </c>
      <c r="M22" s="144">
        <f t="array" ref="M22">INDEX('Est 1RM2'!$B$3:$B$201,MATCH(CibleEstRM2,'Est 1RM2'!N$3:N$201,1))</f>
        <v>49.5</v>
      </c>
      <c r="N22" s="144">
        <f t="array" ref="N22">INDEX('Est 1RM2'!$B$3:$B$201,MATCH(CibleEstRM2,'Est 1RM2'!O$3:O$201,1))</f>
        <v>49</v>
      </c>
      <c r="O22" s="144">
        <f t="array" ref="O22">INDEX('Est 1RM2'!$B$3:$B$201,MATCH(CibleEstRM2,'Est 1RM2'!P$3:P$201,1))</f>
        <v>48</v>
      </c>
      <c r="P22" s="144">
        <f t="array" ref="P22">INDEX('Est 1RM2'!$B$3:$B$201,MATCH(CibleEstRM2,'Est 1RM2'!Q$3:Q$201,1))</f>
        <v>47.5</v>
      </c>
      <c r="Q22" s="144">
        <f t="array" ref="Q22">INDEX('Est 1RM2'!$B$3:$B$201,MATCH(CibleEstRM2,'Est 1RM2'!R$3:R$201,1))</f>
        <v>47</v>
      </c>
      <c r="R22" s="144">
        <f t="array" ref="R22">INDEX('Est 1RM2'!$B$3:$B$201,MATCH(CibleEstRM2,'Est 1RM2'!S$3:S$201,1))</f>
        <v>46</v>
      </c>
      <c r="S22" s="144">
        <f t="array" ref="S22">INDEX('Est 1RM2'!$B$3:$B$201,MATCH(CibleEstRM2,'Est 1RM2'!T$3:T$201,1))</f>
        <v>45.5</v>
      </c>
      <c r="T22" s="144">
        <f t="array" ref="T22">INDEX('Est 1RM2'!$B$3:$B$201,MATCH(CibleEstRM2,'Est 1RM2'!U$3:U$201,1))</f>
        <v>45</v>
      </c>
    </row>
    <row r="23" ht="12.75" customHeight="1">
      <c r="B23" s="40">
        <f t="array" ref="B23">INDEX(TableauEstRM,MATCH(CibleEstRM2,'Est 1RM2'!C$3:C$201,1),B$5)</f>
        <v>67.7</v>
      </c>
      <c r="C23" s="40">
        <f t="array" ref="C23">INDEX(TableauEstRM,MATCH(CibleEstRM2,'Est 1RM2'!D$3:D$201,1),C$5)</f>
        <v>68</v>
      </c>
      <c r="D23" s="40">
        <f t="array" ref="D23">INDEX(TableauEstRM,MATCH(CibleEstRM2,'Est 1RM2'!E$3:E$201,1),D$5)</f>
        <v>67.8</v>
      </c>
      <c r="E23" s="40">
        <f t="array" ref="E23">INDEX(TableauEstRM,MATCH(CibleEstRM2,'Est 1RM2'!F$3:F$201,1),E$5)</f>
        <v>67.8</v>
      </c>
      <c r="F23" s="40">
        <f t="array" ref="F23">INDEX(TableauEstRM,MATCH(CibleEstRM2,'Est 1RM2'!G$3:G$201,1),F$5)</f>
        <v>67.8</v>
      </c>
      <c r="G23" s="40">
        <f t="array" ref="G23">INDEX(TableauEstRM,MATCH(CibleEstRM2,'Est 1RM2'!H$3:H$201,1),G$5)</f>
        <v>67.6</v>
      </c>
      <c r="H23" s="151">
        <f t="array" ref="H23">INDEX(TableauEstRM,MATCH(CibleEstRM2,'Est 1RM2'!I$3:I$201,1),H$5)</f>
        <v>68</v>
      </c>
      <c r="I23" s="40">
        <f t="array" ref="I23">INDEX(TableauEstRM,MATCH(CibleEstRM2,'Est 1RM2'!J$3:J$201,1),I$5)</f>
        <v>67.7</v>
      </c>
      <c r="J23" s="40">
        <f t="array" ref="J23">INDEX(TableauEstRM,MATCH(CibleEstRM2,'Est 1RM2'!K$3:K$201,1),J$5)</f>
        <v>68</v>
      </c>
      <c r="K23" s="40">
        <f t="array" ref="K23">INDEX(TableauEstRM,MATCH(CibleEstRM2,'Est 1RM2'!L$3:L$201,1),K$5)</f>
        <v>67.9</v>
      </c>
      <c r="L23" s="152">
        <f t="array" ref="L23">INDEX(TableauEstRM,MATCH(CibleEstRM2,'Est 1RM2'!M$3:M$201,1),L$5)</f>
        <v>67.7</v>
      </c>
      <c r="M23" s="40">
        <f t="array" ref="M23">INDEX(TableauEstRM,MATCH(CibleEstRM2,'Est 1RM2'!N$3:N$201,1),M$5)</f>
        <v>67.5</v>
      </c>
      <c r="N23" s="40">
        <f t="array" ref="N23">INDEX(TableauEstRM,MATCH(CibleEstRM2,'Est 1RM2'!O$3:O$201,1),N$5)</f>
        <v>67.8</v>
      </c>
      <c r="O23" s="40">
        <f t="array" ref="O23">INDEX(TableauEstRM,MATCH(CibleEstRM2,'Est 1RM2'!P$3:P$201,1),O$5)</f>
        <v>67.5</v>
      </c>
      <c r="P23" s="40">
        <f t="array" ref="P23">INDEX(TableauEstRM,MATCH(CibleEstRM2,'Est 1RM2'!Q$3:Q$201,1),P$5)</f>
        <v>67.7</v>
      </c>
      <c r="Q23" s="40">
        <f t="array" ref="Q23">INDEX(TableauEstRM,MATCH(CibleEstRM2,'Est 1RM2'!R$3:R$201,1),Q$5)</f>
        <v>68</v>
      </c>
      <c r="R23" s="40">
        <f t="array" ref="R23">INDEX(TableauEstRM,MATCH(CibleEstRM2,'Est 1RM2'!S$3:S$201,1),R$5)</f>
        <v>67.5</v>
      </c>
      <c r="S23" s="40">
        <f t="array" ref="S23">INDEX(TableauEstRM,MATCH(CibleEstRM2,'Est 1RM2'!T$3:T$201,1),S$5)</f>
        <v>67.7</v>
      </c>
      <c r="T23" s="40">
        <f t="array" ref="T23">INDEX(TableauEstRM,MATCH(CibleEstRM2,'Est 1RM2'!U$3:U$201,1),T$5)</f>
        <v>67.8</v>
      </c>
    </row>
    <row r="24" ht="12.75" customHeight="1">
      <c r="A24" s="2" t="s">
        <v>248</v>
      </c>
      <c r="B24" s="144">
        <f t="shared" ref="B24:T24" si="4">B22+0.5</f>
        <v>65</v>
      </c>
      <c r="C24" s="144">
        <f t="shared" si="4"/>
        <v>63</v>
      </c>
      <c r="D24" s="144">
        <f t="shared" si="4"/>
        <v>61</v>
      </c>
      <c r="E24" s="144">
        <f t="shared" si="4"/>
        <v>59.5</v>
      </c>
      <c r="F24" s="144">
        <f t="shared" si="4"/>
        <v>58</v>
      </c>
      <c r="G24" s="144">
        <f t="shared" si="4"/>
        <v>56.5</v>
      </c>
      <c r="H24" s="145">
        <f t="shared" si="4"/>
        <v>55.5</v>
      </c>
      <c r="I24" s="144">
        <f t="shared" si="4"/>
        <v>54</v>
      </c>
      <c r="J24" s="144">
        <f t="shared" si="4"/>
        <v>53</v>
      </c>
      <c r="K24" s="144">
        <f t="shared" si="4"/>
        <v>52</v>
      </c>
      <c r="L24" s="146">
        <f t="shared" si="4"/>
        <v>51</v>
      </c>
      <c r="M24" s="144">
        <f t="shared" si="4"/>
        <v>50</v>
      </c>
      <c r="N24" s="144">
        <f t="shared" si="4"/>
        <v>49.5</v>
      </c>
      <c r="O24" s="144">
        <f t="shared" si="4"/>
        <v>48.5</v>
      </c>
      <c r="P24" s="144">
        <f t="shared" si="4"/>
        <v>48</v>
      </c>
      <c r="Q24" s="144">
        <f t="shared" si="4"/>
        <v>47.5</v>
      </c>
      <c r="R24" s="144">
        <f t="shared" si="4"/>
        <v>46.5</v>
      </c>
      <c r="S24" s="144">
        <f t="shared" si="4"/>
        <v>46</v>
      </c>
      <c r="T24" s="144">
        <f t="shared" si="4"/>
        <v>45.5</v>
      </c>
    </row>
    <row r="25" ht="12.75" customHeight="1">
      <c r="B25" s="40">
        <f t="array" ref="B25">INDEX(TableauEstRM,MATCH(CibleEstRM2,'Est 1RM2'!C$3:C$201,1)+1,B$5)</f>
        <v>68.3</v>
      </c>
      <c r="C25" s="40">
        <f t="array" ref="C25">INDEX(TableauEstRM,MATCH(CibleEstRM2,'Est 1RM2'!D$3:D$201,1)+1,C$5)</f>
        <v>68.5</v>
      </c>
      <c r="D25" s="40">
        <f t="array" ref="D25">INDEX(TableauEstRM,MATCH(CibleEstRM2,'Est 1RM2'!E$3:E$201,1)+1,D$5)</f>
        <v>68.3</v>
      </c>
      <c r="E25" s="40">
        <f t="array" ref="E25">INDEX(TableauEstRM,MATCH(CibleEstRM2,'Est 1RM2'!F$3:F$201,1)+1,E$5)</f>
        <v>68.4</v>
      </c>
      <c r="F25" s="40">
        <f t="array" ref="F25">INDEX(TableauEstRM,MATCH(CibleEstRM2,'Est 1RM2'!G$3:G$201,1)+1,F$5)</f>
        <v>68.4</v>
      </c>
      <c r="G25" s="40">
        <f t="array" ref="G25">INDEX(TableauEstRM,MATCH(CibleEstRM2,'Est 1RM2'!H$3:H$201,1)+1,G$5)</f>
        <v>68.2</v>
      </c>
      <c r="H25" s="151">
        <f t="array" ref="H25">INDEX(TableauEstRM,MATCH(CibleEstRM2,'Est 1RM2'!I$3:I$201,1)+1,H$5)</f>
        <v>68.6</v>
      </c>
      <c r="I25" s="40">
        <f t="array" ref="I25">INDEX(TableauEstRM,MATCH(CibleEstRM2,'Est 1RM2'!J$3:J$201,1)+1,I$5)</f>
        <v>68.4</v>
      </c>
      <c r="J25" s="40">
        <f t="array" ref="J25">INDEX(TableauEstRM,MATCH(CibleEstRM2,'Est 1RM2'!K$3:K$201,1)+1,J$5)</f>
        <v>68.7</v>
      </c>
      <c r="K25" s="40">
        <f t="array" ref="K25">INDEX(TableauEstRM,MATCH(CibleEstRM2,'Est 1RM2'!L$3:L$201,1)+1,K$5)</f>
        <v>68.6</v>
      </c>
      <c r="L25" s="152">
        <f t="array" ref="L25">INDEX(TableauEstRM,MATCH(CibleEstRM2,'Est 1RM2'!M$3:M$201,1)+1,L$5)</f>
        <v>68.4</v>
      </c>
      <c r="M25" s="40">
        <f t="array" ref="M25">INDEX(TableauEstRM,MATCH(CibleEstRM2,'Est 1RM2'!N$3:N$201,1)+1,M$5)</f>
        <v>68.1</v>
      </c>
      <c r="N25" s="40">
        <f t="array" ref="N25">INDEX(TableauEstRM,MATCH(CibleEstRM2,'Est 1RM2'!O$3:O$201,1)+1,N$5)</f>
        <v>68.5</v>
      </c>
      <c r="O25" s="40">
        <f t="array" ref="O25">INDEX(TableauEstRM,MATCH(CibleEstRM2,'Est 1RM2'!P$3:P$201,1)+1,O$5)</f>
        <v>68.2</v>
      </c>
      <c r="P25" s="40">
        <f t="array" ref="P25">INDEX(TableauEstRM,MATCH(CibleEstRM2,'Est 1RM2'!Q$3:Q$201,1)+1,P$5)</f>
        <v>68.5</v>
      </c>
      <c r="Q25" s="40">
        <f t="array" ref="Q25">INDEX(TableauEstRM,MATCH(CibleEstRM2,'Est 1RM2'!R$3:R$201,1)+1,Q$5)</f>
        <v>68.7</v>
      </c>
      <c r="R25" s="40">
        <f t="array" ref="R25">INDEX(TableauEstRM,MATCH(CibleEstRM2,'Est 1RM2'!S$3:S$201,1)+1,R$5)</f>
        <v>68.2</v>
      </c>
      <c r="S25" s="40">
        <f t="array" ref="S25">INDEX(TableauEstRM,MATCH(CibleEstRM2,'Est 1RM2'!T$3:T$201,1)+1,S$5)</f>
        <v>68.4</v>
      </c>
      <c r="T25" s="40">
        <f t="array" ref="T25">INDEX(TableauEstRM,MATCH(CibleEstRM2,'Est 1RM2'!U$3:U$201,1)+1,T$5)</f>
        <v>68.6</v>
      </c>
    </row>
    <row r="26" ht="12.75" customHeight="1">
      <c r="A26" s="2" t="s">
        <v>249</v>
      </c>
      <c r="B26" s="144">
        <f t="shared" ref="B26:T26" si="5">B24+0.5</f>
        <v>65.5</v>
      </c>
      <c r="C26" s="144">
        <f t="shared" si="5"/>
        <v>63.5</v>
      </c>
      <c r="D26" s="144">
        <f t="shared" si="5"/>
        <v>61.5</v>
      </c>
      <c r="E26" s="144">
        <f t="shared" si="5"/>
        <v>60</v>
      </c>
      <c r="F26" s="144">
        <f t="shared" si="5"/>
        <v>58.5</v>
      </c>
      <c r="G26" s="144">
        <f t="shared" si="5"/>
        <v>57</v>
      </c>
      <c r="H26" s="145">
        <f t="shared" si="5"/>
        <v>56</v>
      </c>
      <c r="I26" s="144">
        <f t="shared" si="5"/>
        <v>54.5</v>
      </c>
      <c r="J26" s="144">
        <f t="shared" si="5"/>
        <v>53.5</v>
      </c>
      <c r="K26" s="144">
        <f t="shared" si="5"/>
        <v>52.5</v>
      </c>
      <c r="L26" s="146">
        <f t="shared" si="5"/>
        <v>51.5</v>
      </c>
      <c r="M26" s="144">
        <f t="shared" si="5"/>
        <v>50.5</v>
      </c>
      <c r="N26" s="144">
        <f t="shared" si="5"/>
        <v>50</v>
      </c>
      <c r="O26" s="144">
        <f t="shared" si="5"/>
        <v>49</v>
      </c>
      <c r="P26" s="144">
        <f t="shared" si="5"/>
        <v>48.5</v>
      </c>
      <c r="Q26" s="144">
        <f t="shared" si="5"/>
        <v>48</v>
      </c>
      <c r="R26" s="144">
        <f t="shared" si="5"/>
        <v>47</v>
      </c>
      <c r="S26" s="144">
        <f t="shared" si="5"/>
        <v>46.5</v>
      </c>
      <c r="T26" s="144">
        <f t="shared" si="5"/>
        <v>46</v>
      </c>
    </row>
    <row r="27" ht="12.75" customHeight="1">
      <c r="B27" s="40">
        <f t="array" ref="B27">INDEX(TableauEstRM,MATCH(CibleEstRM2,'Est 1RM2'!C$3:C$201,1)+2,B$5)</f>
        <v>68.8</v>
      </c>
      <c r="C27" s="40">
        <f t="array" ref="C27">INDEX(TableauEstRM,MATCH(CibleEstRM2,'Est 1RM2'!D$3:D$201,1)+2,C$5)</f>
        <v>69.1</v>
      </c>
      <c r="D27" s="40">
        <f t="array" ref="D27">INDEX(TableauEstRM,MATCH(CibleEstRM2,'Est 1RM2'!E$3:E$201,1)+2,D$5)</f>
        <v>68.9</v>
      </c>
      <c r="E27" s="40">
        <f t="array" ref="E27">INDEX(TableauEstRM,MATCH(CibleEstRM2,'Est 1RM2'!F$3:F$201,1)+2,E$5)</f>
        <v>69</v>
      </c>
      <c r="F27" s="40">
        <f t="array" ref="F27">INDEX(TableauEstRM,MATCH(CibleEstRM2,'Est 1RM2'!G$3:G$201,1)+2,F$5)</f>
        <v>69</v>
      </c>
      <c r="G27" s="40">
        <f t="array" ref="G27">INDEX(TableauEstRM,MATCH(CibleEstRM2,'Est 1RM2'!H$3:H$201,1)+2,G$5)</f>
        <v>68.8</v>
      </c>
      <c r="H27" s="156">
        <f t="array" ref="H27">INDEX(TableauEstRM,MATCH(CibleEstRM2,'Est 1RM2'!I$3:I$201,1)+2,H$5)</f>
        <v>69.2</v>
      </c>
      <c r="I27" s="157">
        <f t="array" ref="I27">INDEX(TableauEstRM,MATCH(CibleEstRM2,'Est 1RM2'!J$3:J$201,1)+2,I$5)</f>
        <v>69</v>
      </c>
      <c r="J27" s="157">
        <f t="array" ref="J27">INDEX(TableauEstRM,MATCH(CibleEstRM2,'Est 1RM2'!K$3:K$201,1)+2,J$5)</f>
        <v>69.3</v>
      </c>
      <c r="K27" s="157">
        <f t="array" ref="K27">INDEX(TableauEstRM,MATCH(CibleEstRM2,'Est 1RM2'!L$3:L$201,1)+2,K$5)</f>
        <v>69.2</v>
      </c>
      <c r="L27" s="158">
        <f t="array" ref="L27">INDEX(TableauEstRM,MATCH(CibleEstRM2,'Est 1RM2'!M$3:M$201,1)+2,L$5)</f>
        <v>69.1</v>
      </c>
      <c r="M27" s="40">
        <f t="array" ref="M27">INDEX(TableauEstRM,MATCH(CibleEstRM2,'Est 1RM2'!N$3:N$201,1)+2,M$5)</f>
        <v>68.8</v>
      </c>
      <c r="N27" s="40">
        <f t="array" ref="N27">INDEX(TableauEstRM,MATCH(CibleEstRM2,'Est 1RM2'!O$3:O$201,1)+2,N$5)</f>
        <v>69.2</v>
      </c>
      <c r="O27" s="40">
        <f t="array" ref="O27">INDEX(TableauEstRM,MATCH(CibleEstRM2,'Est 1RM2'!P$3:P$201,1)+2,O$5)</f>
        <v>68.9</v>
      </c>
      <c r="P27" s="40">
        <f t="array" ref="P27">INDEX(TableauEstRM,MATCH(CibleEstRM2,'Est 1RM2'!Q$3:Q$201,1)+2,P$5)</f>
        <v>69.2</v>
      </c>
      <c r="Q27" s="40">
        <f t="array" ref="Q27">INDEX(TableauEstRM,MATCH(CibleEstRM2,'Est 1RM2'!R$3:R$201,1)+2,Q$5)</f>
        <v>69.4</v>
      </c>
      <c r="R27" s="40">
        <f t="array" ref="R27">INDEX(TableauEstRM,MATCH(CibleEstRM2,'Est 1RM2'!S$3:S$201,1)+2,R$5)</f>
        <v>69</v>
      </c>
      <c r="S27" s="40">
        <f t="array" ref="S27">INDEX(TableauEstRM,MATCH(CibleEstRM2,'Est 1RM2'!T$3:T$201,1)+2,S$5)</f>
        <v>69.2</v>
      </c>
      <c r="T27" s="40">
        <f t="array" ref="T27">INDEX(TableauEstRM,MATCH(CibleEstRM2,'Est 1RM2'!U$3:U$201,1)+2,T$5)</f>
        <v>69.4</v>
      </c>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A6:A7"/>
    <mergeCell ref="A8:A9"/>
    <mergeCell ref="A10:A11"/>
    <mergeCell ref="A12:A13"/>
    <mergeCell ref="A22:A23"/>
    <mergeCell ref="A24:A25"/>
    <mergeCell ref="A26:A27"/>
  </mergeCells>
  <conditionalFormatting sqref="B7:T7 B9:T9">
    <cfRule type="cellIs" dxfId="1" priority="1" operator="between">
      <formula>'Calculateur Cible'!$C$2-0.1</formula>
      <formula>'Calculateur Cible'!$C$2-0.6</formula>
    </cfRule>
  </conditionalFormatting>
  <conditionalFormatting sqref="B7:T7 B9:T9">
    <cfRule type="cellIs" dxfId="2" priority="2" operator="equal">
      <formula>'Calculateur Cible'!$C$2</formula>
    </cfRule>
  </conditionalFormatting>
  <conditionalFormatting sqref="B11:T11 B13:T13">
    <cfRule type="cellIs" dxfId="3" priority="3" operator="lessThanOrEqual">
      <formula>'Calculateur Cible'!$C$2+0.2</formula>
    </cfRule>
  </conditionalFormatting>
  <conditionalFormatting sqref="B11:T11 B13:T13">
    <cfRule type="cellIs" dxfId="4" priority="4" operator="lessThanOrEqual">
      <formula>'Calculateur Cible'!$C$2+0.5</formula>
    </cfRule>
  </conditionalFormatting>
  <conditionalFormatting sqref="B11:T11 B13:T13">
    <cfRule type="cellIs" dxfId="5" priority="5" operator="lessThanOrEqual">
      <formula>'Calculateur Cible'!$C$2+1</formula>
    </cfRule>
  </conditionalFormatting>
  <conditionalFormatting sqref="B23:T23">
    <cfRule type="cellIs" dxfId="1" priority="6" operator="greaterThanOrEqual">
      <formula>'Calculateur Cible'!$C$18-0.2</formula>
    </cfRule>
  </conditionalFormatting>
  <conditionalFormatting sqref="B25:T25 B27:T27">
    <cfRule type="cellIs" dxfId="1" priority="7" operator="lessThanOrEqual">
      <formula>'Calculateur Cible'!$C$18+0.2</formula>
    </cfRule>
  </conditionalFormatting>
  <conditionalFormatting sqref="B25:T25 B27:T27">
    <cfRule type="cellIs" dxfId="2" priority="8" operator="lessThanOrEqual">
      <formula>'Calculateur Cible'!$C$18+0.5</formula>
    </cfRule>
  </conditionalFormatting>
  <conditionalFormatting sqref="B25:T25 B27:T27">
    <cfRule type="cellIs" dxfId="3" priority="9" operator="lessThanOrEqual">
      <formula>'Calculateur Cible'!$C$18+1</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63"/>
    <col customWidth="1" hidden="1" min="3" max="3" width="12.0"/>
    <col customWidth="1" min="4" max="4" width="19.0"/>
    <col customWidth="1" min="5" max="5" width="12.75"/>
    <col customWidth="1" min="6" max="15" width="11.63"/>
    <col customWidth="1" min="16" max="26" width="8.63"/>
  </cols>
  <sheetData>
    <row r="1" ht="12.75" customHeight="1">
      <c r="D1" s="15" t="s">
        <v>28</v>
      </c>
      <c r="E1" s="15" t="s">
        <v>29</v>
      </c>
      <c r="F1" s="15" t="s">
        <v>250</v>
      </c>
      <c r="H1" s="15" t="s">
        <v>251</v>
      </c>
    </row>
    <row r="2" ht="12.75" customHeight="1">
      <c r="A2" s="56">
        <v>70.0</v>
      </c>
      <c r="D2" s="15" t="s">
        <v>33</v>
      </c>
      <c r="E2" s="15" t="s">
        <v>34</v>
      </c>
      <c r="F2" s="15" t="s">
        <v>252</v>
      </c>
      <c r="G2" s="15" t="s">
        <v>35</v>
      </c>
      <c r="H2" s="15" t="s">
        <v>253</v>
      </c>
    </row>
    <row r="3" ht="12.75" customHeight="1">
      <c r="D3" s="44">
        <f t="shared" ref="D3:H3" si="1">$A$2</f>
        <v>70</v>
      </c>
      <c r="E3" s="44">
        <f t="shared" si="1"/>
        <v>70</v>
      </c>
      <c r="F3" s="44">
        <f t="shared" si="1"/>
        <v>70</v>
      </c>
      <c r="G3" s="44">
        <f t="shared" si="1"/>
        <v>70</v>
      </c>
      <c r="H3" s="44">
        <f t="shared" si="1"/>
        <v>70</v>
      </c>
    </row>
    <row r="4" ht="12.75" customHeight="1">
      <c r="B4" s="15" t="s">
        <v>254</v>
      </c>
      <c r="C4" s="15">
        <v>2.0</v>
      </c>
      <c r="D4" s="44">
        <f t="shared" ref="D4:D22" si="2">ROUND(D$3*(1.0278-0.0278*C4),1)</f>
        <v>68.1</v>
      </c>
      <c r="E4" s="44">
        <f>E$3*(1+0.0333*$C4)</f>
        <v>74.662</v>
      </c>
    </row>
    <row r="5" ht="12.75" customHeight="1">
      <c r="B5" s="159" t="s">
        <v>255</v>
      </c>
      <c r="C5" s="159">
        <v>3.0</v>
      </c>
      <c r="D5" s="159">
        <f t="shared" si="2"/>
        <v>66.1</v>
      </c>
    </row>
    <row r="6" ht="12.75" customHeight="1">
      <c r="B6" s="15" t="s">
        <v>256</v>
      </c>
      <c r="C6" s="15">
        <v>4.0</v>
      </c>
      <c r="D6" s="44">
        <f t="shared" si="2"/>
        <v>64.2</v>
      </c>
    </row>
    <row r="7" ht="12.75" customHeight="1">
      <c r="B7" s="159" t="s">
        <v>257</v>
      </c>
      <c r="C7" s="159">
        <v>5.0</v>
      </c>
      <c r="D7" s="159">
        <f t="shared" si="2"/>
        <v>62.2</v>
      </c>
    </row>
    <row r="8" ht="12.75" customHeight="1">
      <c r="B8" s="15" t="s">
        <v>258</v>
      </c>
      <c r="C8" s="15">
        <v>6.0</v>
      </c>
      <c r="D8" s="44">
        <f t="shared" si="2"/>
        <v>60.3</v>
      </c>
    </row>
    <row r="9" ht="12.75" customHeight="1">
      <c r="B9" s="15" t="s">
        <v>259</v>
      </c>
      <c r="C9" s="15">
        <v>7.0</v>
      </c>
      <c r="D9" s="44">
        <f t="shared" si="2"/>
        <v>58.3</v>
      </c>
    </row>
    <row r="10" ht="12.75" customHeight="1">
      <c r="B10" s="159" t="s">
        <v>260</v>
      </c>
      <c r="C10" s="159">
        <v>8.0</v>
      </c>
      <c r="D10" s="159">
        <f t="shared" si="2"/>
        <v>56.4</v>
      </c>
    </row>
    <row r="11" ht="12.75" customHeight="1">
      <c r="B11" s="15" t="s">
        <v>261</v>
      </c>
      <c r="C11" s="15">
        <v>9.0</v>
      </c>
      <c r="D11" s="44">
        <f t="shared" si="2"/>
        <v>54.4</v>
      </c>
    </row>
    <row r="12" ht="12.75" customHeight="1">
      <c r="B12" s="159" t="s">
        <v>262</v>
      </c>
      <c r="C12" s="159">
        <v>10.0</v>
      </c>
      <c r="D12" s="159">
        <f t="shared" si="2"/>
        <v>52.5</v>
      </c>
    </row>
    <row r="13" ht="12.75" customHeight="1">
      <c r="B13" s="15" t="s">
        <v>263</v>
      </c>
      <c r="C13" s="15">
        <v>11.0</v>
      </c>
      <c r="D13" s="44">
        <f t="shared" si="2"/>
        <v>50.5</v>
      </c>
    </row>
    <row r="14" ht="12.75" customHeight="1">
      <c r="B14" s="159" t="s">
        <v>264</v>
      </c>
      <c r="C14" s="159">
        <v>12.0</v>
      </c>
      <c r="D14" s="159">
        <f t="shared" si="2"/>
        <v>48.6</v>
      </c>
    </row>
    <row r="15" ht="12.75" customHeight="1">
      <c r="B15" s="15" t="s">
        <v>265</v>
      </c>
      <c r="C15" s="15">
        <v>13.0</v>
      </c>
      <c r="D15" s="44">
        <f t="shared" si="2"/>
        <v>46.6</v>
      </c>
    </row>
    <row r="16" ht="12.75" customHeight="1">
      <c r="B16" s="15" t="s">
        <v>266</v>
      </c>
      <c r="C16" s="15">
        <v>14.0</v>
      </c>
      <c r="D16" s="44">
        <f t="shared" si="2"/>
        <v>44.7</v>
      </c>
    </row>
    <row r="17" ht="12.75" customHeight="1">
      <c r="B17" s="159" t="s">
        <v>267</v>
      </c>
      <c r="C17" s="159">
        <v>15.0</v>
      </c>
      <c r="D17" s="159">
        <f t="shared" si="2"/>
        <v>42.8</v>
      </c>
    </row>
    <row r="18" ht="12.75" customHeight="1">
      <c r="B18" s="15" t="s">
        <v>268</v>
      </c>
      <c r="C18" s="15">
        <v>16.0</v>
      </c>
      <c r="D18" s="44">
        <f t="shared" si="2"/>
        <v>40.8</v>
      </c>
    </row>
    <row r="19" ht="12.75" customHeight="1">
      <c r="B19" s="15" t="s">
        <v>269</v>
      </c>
      <c r="C19" s="15">
        <v>17.0</v>
      </c>
      <c r="D19" s="44">
        <f t="shared" si="2"/>
        <v>38.9</v>
      </c>
    </row>
    <row r="20" ht="12.75" customHeight="1">
      <c r="B20" s="15" t="s">
        <v>270</v>
      </c>
      <c r="C20" s="15">
        <v>18.0</v>
      </c>
      <c r="D20" s="44">
        <f t="shared" si="2"/>
        <v>36.9</v>
      </c>
    </row>
    <row r="21" ht="12.75" customHeight="1">
      <c r="B21" s="15" t="s">
        <v>271</v>
      </c>
      <c r="C21" s="15">
        <v>19.0</v>
      </c>
      <c r="D21" s="44">
        <f t="shared" si="2"/>
        <v>35</v>
      </c>
    </row>
    <row r="22" ht="12.75" customHeight="1">
      <c r="B22" s="15" t="s">
        <v>272</v>
      </c>
      <c r="C22" s="15">
        <v>20.0</v>
      </c>
      <c r="D22" s="44">
        <f t="shared" si="2"/>
        <v>33</v>
      </c>
    </row>
    <row r="23" ht="12.75" customHeight="1">
      <c r="O23" s="15" t="s">
        <v>29</v>
      </c>
    </row>
    <row r="24" ht="12.75" customHeight="1"/>
    <row r="25" ht="12.75" customHeight="1">
      <c r="O25" s="15" t="s">
        <v>250</v>
      </c>
    </row>
    <row r="26" ht="12.75" customHeight="1"/>
    <row r="27" ht="12.75" customHeight="1">
      <c r="O27" s="15" t="s">
        <v>251</v>
      </c>
    </row>
    <row r="28" ht="12.75" customHeight="1"/>
    <row r="29" ht="12.75" customHeight="1">
      <c r="O29" s="160" t="s">
        <v>273</v>
      </c>
    </row>
    <row r="30" ht="12.75" customHeight="1">
      <c r="O30" s="161" t="s">
        <v>274</v>
      </c>
    </row>
    <row r="31" ht="12.75" customHeight="1">
      <c r="O31" s="161" t="s">
        <v>275</v>
      </c>
    </row>
    <row r="32" ht="12.75" customHeight="1">
      <c r="O32" s="161" t="s">
        <v>276</v>
      </c>
    </row>
    <row r="33" ht="12.75" customHeight="1">
      <c r="O33" s="161" t="s">
        <v>277</v>
      </c>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5"/>
    <col customWidth="1" min="2" max="2" width="8.63"/>
    <col customWidth="1" min="3" max="115" width="4.25"/>
    <col customWidth="1" min="116" max="116" width="8.63"/>
    <col customWidth="1" min="117" max="117" width="4.25"/>
    <col customWidth="1" min="118" max="118" width="8.38"/>
    <col customWidth="1" min="119" max="120" width="8.63"/>
    <col customWidth="1" min="121" max="127" width="4.25"/>
    <col customWidth="1" min="128" max="128" width="4.75"/>
    <col customWidth="1" min="129" max="150" width="4.25"/>
  </cols>
  <sheetData>
    <row r="1" ht="12.75" customHeight="1">
      <c r="A1" s="2"/>
      <c r="B1" s="2"/>
      <c r="C1" s="2"/>
      <c r="D1" s="2"/>
      <c r="E1" s="2"/>
      <c r="F1" s="2" t="s">
        <v>10</v>
      </c>
      <c r="G1" s="2" t="s">
        <v>10</v>
      </c>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row>
    <row r="2" ht="12.75" customHeight="1">
      <c r="A2" s="35"/>
      <c r="B2" s="35">
        <v>43914.0</v>
      </c>
      <c r="C2" s="35">
        <v>43918.0</v>
      </c>
      <c r="D2" s="35">
        <v>43921.0</v>
      </c>
      <c r="E2" s="35">
        <v>43924.0</v>
      </c>
      <c r="F2" s="35">
        <v>43927.0</v>
      </c>
      <c r="G2" s="35">
        <v>43929.0</v>
      </c>
      <c r="H2" s="35">
        <v>43933.0</v>
      </c>
      <c r="I2" s="35">
        <v>43935.0</v>
      </c>
      <c r="J2" s="35">
        <v>43938.0</v>
      </c>
      <c r="K2" s="35">
        <v>43940.0</v>
      </c>
      <c r="L2" s="35">
        <v>43952.0</v>
      </c>
      <c r="M2" s="35">
        <v>43956.0</v>
      </c>
      <c r="N2" s="35">
        <v>43961.0</v>
      </c>
      <c r="O2" s="35">
        <v>43990.0</v>
      </c>
      <c r="P2" s="35">
        <v>43997.0</v>
      </c>
      <c r="Q2" s="35">
        <v>44007.0</v>
      </c>
      <c r="R2" s="35">
        <v>44099.0</v>
      </c>
      <c r="S2" s="35">
        <v>44114.0</v>
      </c>
      <c r="T2" s="35">
        <v>44127.0</v>
      </c>
      <c r="U2" s="35">
        <v>44135.0</v>
      </c>
      <c r="V2" s="35">
        <v>44139.0</v>
      </c>
      <c r="W2" s="35">
        <v>44144.0</v>
      </c>
      <c r="X2" s="35">
        <v>44151.0</v>
      </c>
      <c r="Y2" s="35">
        <v>44198.0</v>
      </c>
      <c r="Z2" s="35">
        <v>44427.0</v>
      </c>
      <c r="AA2" s="35">
        <v>44432.0</v>
      </c>
      <c r="AB2" s="35">
        <v>44457.0</v>
      </c>
      <c r="AC2" s="35">
        <v>44461.0</v>
      </c>
      <c r="AD2" s="35">
        <v>44470.0</v>
      </c>
      <c r="AE2" s="35">
        <v>44476.0</v>
      </c>
      <c r="AF2" s="35">
        <v>44564.0</v>
      </c>
      <c r="AG2" s="35">
        <v>44572.0</v>
      </c>
      <c r="AH2" s="35">
        <v>44578.0</v>
      </c>
      <c r="AI2" s="35">
        <v>44585.0</v>
      </c>
      <c r="AJ2" s="35">
        <v>44592.0</v>
      </c>
      <c r="AK2" s="35">
        <v>44599.0</v>
      </c>
      <c r="AL2" s="35">
        <v>44606.0</v>
      </c>
      <c r="AM2" s="35">
        <v>44613.0</v>
      </c>
      <c r="AN2" s="35">
        <v>44679.0</v>
      </c>
      <c r="AO2" s="35">
        <v>44687.0</v>
      </c>
      <c r="AP2" s="35">
        <v>44690.0</v>
      </c>
      <c r="AQ2" s="35">
        <v>44692.0</v>
      </c>
      <c r="AR2" s="35">
        <v>44694.0</v>
      </c>
      <c r="AS2" s="35">
        <v>44697.0</v>
      </c>
      <c r="AT2" s="35">
        <v>44704.0</v>
      </c>
      <c r="AU2" s="35">
        <v>44711.0</v>
      </c>
      <c r="AV2" s="35">
        <v>44718.0</v>
      </c>
      <c r="AW2" s="35">
        <v>44725.0</v>
      </c>
      <c r="AX2" s="35">
        <v>44732.0</v>
      </c>
      <c r="AY2" s="35">
        <v>44739.0</v>
      </c>
      <c r="AZ2" s="35">
        <v>44767.0</v>
      </c>
      <c r="BA2" s="35">
        <v>44774.0</v>
      </c>
      <c r="BB2" s="35">
        <v>44781.0</v>
      </c>
      <c r="BC2" s="35">
        <v>44788.0</v>
      </c>
      <c r="BD2" s="35">
        <v>44795.0</v>
      </c>
      <c r="BE2" s="35">
        <v>44839.0</v>
      </c>
      <c r="BF2" s="35">
        <v>44844.0</v>
      </c>
      <c r="BG2" s="35">
        <v>44851.0</v>
      </c>
      <c r="BH2" s="35">
        <v>44900.0</v>
      </c>
      <c r="BI2" s="35">
        <v>44928.0</v>
      </c>
      <c r="BJ2" s="35">
        <v>44935.0</v>
      </c>
      <c r="BK2" s="35">
        <v>44944.0</v>
      </c>
      <c r="BL2" s="35">
        <v>44963.0</v>
      </c>
      <c r="BM2" s="35">
        <v>44970.0</v>
      </c>
      <c r="BN2" s="35">
        <v>44977.0</v>
      </c>
      <c r="BO2" s="35">
        <v>44984.0</v>
      </c>
      <c r="BP2" s="35">
        <v>44991.0</v>
      </c>
      <c r="BQ2" s="35">
        <v>45002.0</v>
      </c>
      <c r="BR2" s="35">
        <v>45005.0</v>
      </c>
      <c r="BS2" s="35">
        <v>45012.0</v>
      </c>
      <c r="BT2" s="35">
        <v>45019.0</v>
      </c>
      <c r="BU2" s="35">
        <v>45026.0</v>
      </c>
      <c r="BV2" s="35">
        <v>45029.0</v>
      </c>
      <c r="BW2" s="35">
        <v>45033.0</v>
      </c>
      <c r="BX2" s="35">
        <v>45040.0</v>
      </c>
      <c r="BY2" s="35">
        <v>45047.0</v>
      </c>
      <c r="BZ2" s="35">
        <v>45103.0</v>
      </c>
      <c r="CA2" s="35">
        <v>45110.0</v>
      </c>
      <c r="CB2" s="35">
        <v>45117.0</v>
      </c>
      <c r="CC2" s="35">
        <v>45120.0</v>
      </c>
      <c r="CD2" s="35">
        <v>45131.0</v>
      </c>
      <c r="CE2" s="35">
        <v>45141.0</v>
      </c>
      <c r="CF2" s="35">
        <v>45148.0</v>
      </c>
      <c r="CG2" s="35">
        <v>45202.0</v>
      </c>
      <c r="CH2" s="35">
        <v>45204.0</v>
      </c>
      <c r="CI2" s="35">
        <v>45206.0</v>
      </c>
      <c r="CJ2" s="35">
        <v>45208.0</v>
      </c>
      <c r="CK2" s="35">
        <v>45210.0</v>
      </c>
      <c r="CL2" s="35">
        <v>45212.0</v>
      </c>
      <c r="CM2" s="35">
        <v>45216.0</v>
      </c>
      <c r="CN2" s="35">
        <v>45218.0</v>
      </c>
      <c r="CO2" s="35">
        <v>45220.0</v>
      </c>
      <c r="CP2" s="35">
        <v>45222.0</v>
      </c>
      <c r="CQ2" s="35">
        <v>45224.0</v>
      </c>
      <c r="CR2" s="35">
        <v>45226.0</v>
      </c>
      <c r="CS2" s="35">
        <v>45228.0</v>
      </c>
      <c r="CT2" s="35">
        <v>45230.0</v>
      </c>
      <c r="CU2" s="35">
        <v>45234.0</v>
      </c>
      <c r="CV2" s="35">
        <v>45236.0</v>
      </c>
      <c r="CW2" s="35">
        <v>45244.0</v>
      </c>
      <c r="CX2" s="35">
        <v>45254.0</v>
      </c>
      <c r="CY2" s="35">
        <v>45259.0</v>
      </c>
      <c r="CZ2" s="35">
        <v>45264.0</v>
      </c>
      <c r="DA2" s="35">
        <v>45271.0</v>
      </c>
      <c r="DB2" s="35">
        <v>45278.0</v>
      </c>
      <c r="DC2" s="35">
        <v>45285.0</v>
      </c>
      <c r="DD2" s="35">
        <v>45291.0</v>
      </c>
      <c r="DE2" s="35">
        <v>45299.0</v>
      </c>
      <c r="DF2" s="35">
        <v>45306.0</v>
      </c>
      <c r="DG2" s="35">
        <v>45313.0</v>
      </c>
      <c r="DH2" s="35">
        <v>45320.0</v>
      </c>
      <c r="DI2" s="35">
        <v>45327.0</v>
      </c>
      <c r="DJ2" s="35">
        <v>45334.0</v>
      </c>
      <c r="DK2" s="35">
        <v>45341.0</v>
      </c>
      <c r="DL2" s="35">
        <v>45343.0</v>
      </c>
      <c r="DM2" s="35">
        <v>45362.0</v>
      </c>
      <c r="DN2" s="35">
        <v>45369.0</v>
      </c>
      <c r="DO2" s="35">
        <v>45376.0</v>
      </c>
      <c r="DP2" s="2" t="s">
        <v>278</v>
      </c>
      <c r="DQ2" s="35">
        <v>45390.0</v>
      </c>
      <c r="DR2" s="35">
        <v>45425.0</v>
      </c>
      <c r="DS2" s="35">
        <v>45432.0</v>
      </c>
      <c r="DT2" s="35">
        <v>45439.0</v>
      </c>
      <c r="DU2" s="35">
        <v>45446.0</v>
      </c>
      <c r="DV2" s="35">
        <v>45453.0</v>
      </c>
      <c r="DW2" s="35">
        <v>45460.0</v>
      </c>
      <c r="DX2" s="35">
        <v>45467.0</v>
      </c>
      <c r="DY2" s="35"/>
      <c r="DZ2" s="35"/>
      <c r="EA2" s="35"/>
      <c r="EB2" s="35"/>
      <c r="EC2" s="35"/>
      <c r="ED2" s="35"/>
      <c r="EE2" s="35"/>
      <c r="EF2" s="35"/>
      <c r="EG2" s="35"/>
      <c r="EH2" s="35"/>
      <c r="EI2" s="35"/>
      <c r="EJ2" s="35"/>
      <c r="EK2" s="35"/>
      <c r="EL2" s="35"/>
      <c r="EM2" s="35"/>
      <c r="EN2" s="35"/>
      <c r="EO2" s="35"/>
      <c r="EP2" s="35"/>
      <c r="EQ2" s="35"/>
      <c r="ER2" s="35"/>
      <c r="ES2" s="35"/>
      <c r="ET2" s="35"/>
    </row>
    <row r="3" ht="12.75" customHeight="1">
      <c r="A3" s="2"/>
      <c r="B3" s="2">
        <v>28.0</v>
      </c>
      <c r="C3" s="2">
        <v>28.0</v>
      </c>
      <c r="D3" s="2">
        <v>30.0</v>
      </c>
      <c r="E3" s="2">
        <v>30.0</v>
      </c>
      <c r="F3" s="2">
        <v>30.0</v>
      </c>
      <c r="G3" s="2">
        <v>30.0</v>
      </c>
      <c r="H3" s="2">
        <v>20.0</v>
      </c>
      <c r="I3" s="2">
        <v>24.0</v>
      </c>
      <c r="J3" s="2"/>
      <c r="K3" s="2">
        <v>24.0</v>
      </c>
      <c r="L3" s="2">
        <v>22.0</v>
      </c>
      <c r="M3" s="2">
        <v>22.0</v>
      </c>
      <c r="N3" s="2">
        <v>22.0</v>
      </c>
      <c r="O3" s="2">
        <v>20.0</v>
      </c>
      <c r="P3" s="2">
        <v>20.0</v>
      </c>
      <c r="Q3" s="2">
        <v>20.0</v>
      </c>
      <c r="R3" s="2"/>
      <c r="S3" s="2"/>
      <c r="T3" s="2"/>
      <c r="U3" s="2"/>
      <c r="V3" s="2">
        <v>20.0</v>
      </c>
      <c r="W3" s="2">
        <v>20.0</v>
      </c>
      <c r="X3" s="2">
        <v>20.0</v>
      </c>
      <c r="Y3" s="2">
        <v>20.0</v>
      </c>
      <c r="Z3" s="2">
        <v>20.0</v>
      </c>
      <c r="AA3" s="2">
        <v>20.0</v>
      </c>
      <c r="AB3" s="2">
        <v>20.0</v>
      </c>
      <c r="AC3" s="2">
        <v>20.0</v>
      </c>
      <c r="AD3" s="2">
        <v>20.0</v>
      </c>
      <c r="AE3" s="2">
        <v>22.0</v>
      </c>
      <c r="AF3" s="2">
        <v>20.0</v>
      </c>
      <c r="AG3" s="2">
        <v>20.0</v>
      </c>
      <c r="AH3" s="2">
        <v>22.0</v>
      </c>
      <c r="AI3" s="2">
        <v>24.0</v>
      </c>
      <c r="AJ3" s="2">
        <v>26.0</v>
      </c>
      <c r="AK3" s="2">
        <v>26.0</v>
      </c>
      <c r="AL3" s="2">
        <v>26.0</v>
      </c>
      <c r="AM3" s="2">
        <v>26.0</v>
      </c>
      <c r="AN3" s="2">
        <v>20.0</v>
      </c>
      <c r="AO3" s="2">
        <v>20.0</v>
      </c>
      <c r="AP3" s="2">
        <v>22.0</v>
      </c>
      <c r="AQ3" s="2">
        <v>24.0</v>
      </c>
      <c r="AR3" s="2">
        <v>24.0</v>
      </c>
      <c r="AS3" s="2">
        <v>24.0</v>
      </c>
      <c r="AT3" s="2">
        <v>24.0</v>
      </c>
      <c r="AU3" s="2">
        <v>26.0</v>
      </c>
      <c r="AV3" s="2">
        <v>26.0</v>
      </c>
      <c r="AW3" s="2">
        <v>26.0</v>
      </c>
      <c r="AX3" s="2">
        <v>30.0</v>
      </c>
      <c r="AY3" s="2">
        <v>28.0</v>
      </c>
      <c r="AZ3" s="2">
        <v>26.0</v>
      </c>
      <c r="BA3" s="2">
        <v>28.0</v>
      </c>
      <c r="BB3" s="2">
        <v>28.0</v>
      </c>
      <c r="BC3" s="2">
        <v>32.0</v>
      </c>
      <c r="BD3" s="2">
        <v>30.0</v>
      </c>
      <c r="BE3" s="2">
        <v>26.0</v>
      </c>
      <c r="BF3" s="2">
        <v>26.0</v>
      </c>
      <c r="BG3" s="2">
        <v>26.0</v>
      </c>
      <c r="BH3" s="2">
        <v>26.0</v>
      </c>
      <c r="BI3" s="2">
        <v>24.0</v>
      </c>
      <c r="BJ3" s="2">
        <v>24.0</v>
      </c>
      <c r="BK3" s="2">
        <v>26.0</v>
      </c>
      <c r="BL3" s="2">
        <v>24.0</v>
      </c>
      <c r="BM3" s="2">
        <v>25.0</v>
      </c>
      <c r="BN3" s="2">
        <v>26.0</v>
      </c>
      <c r="BO3" s="2">
        <v>27.0</v>
      </c>
      <c r="BP3" s="2">
        <v>34.0</v>
      </c>
      <c r="BQ3" s="2">
        <v>28.0</v>
      </c>
      <c r="BR3" s="2">
        <v>29.0</v>
      </c>
      <c r="BS3" s="2">
        <v>29.0</v>
      </c>
      <c r="BT3" s="2">
        <v>36.0</v>
      </c>
      <c r="BU3" s="2">
        <v>31.0</v>
      </c>
      <c r="BV3" s="2">
        <v>31.0</v>
      </c>
      <c r="BW3" s="2">
        <v>32.0</v>
      </c>
      <c r="BX3" s="2">
        <v>33.0</v>
      </c>
      <c r="BY3" s="2">
        <v>34.0</v>
      </c>
      <c r="BZ3" s="2">
        <v>26.0</v>
      </c>
      <c r="CA3" s="2">
        <v>28.0</v>
      </c>
      <c r="CB3" s="2">
        <v>29.0</v>
      </c>
      <c r="CC3" s="2">
        <v>34.0</v>
      </c>
      <c r="CD3" s="2">
        <v>30.0</v>
      </c>
      <c r="CE3" s="2">
        <v>30.0</v>
      </c>
      <c r="CF3" s="2">
        <v>26.0</v>
      </c>
      <c r="CG3" s="2">
        <v>20.0</v>
      </c>
      <c r="CH3" s="2">
        <v>24.0</v>
      </c>
      <c r="CI3" s="2">
        <v>26.0</v>
      </c>
      <c r="CJ3" s="2">
        <v>26.0</v>
      </c>
      <c r="CK3" s="2">
        <v>27.0</v>
      </c>
      <c r="CL3" s="2">
        <v>28.0</v>
      </c>
      <c r="CM3" s="2">
        <v>29.0</v>
      </c>
      <c r="CN3" s="2">
        <v>30.0</v>
      </c>
      <c r="CO3" s="2">
        <v>31.0</v>
      </c>
      <c r="CP3" s="2">
        <v>36.0</v>
      </c>
      <c r="CQ3" s="2">
        <v>33.0</v>
      </c>
      <c r="CR3" s="2">
        <v>33.0</v>
      </c>
      <c r="CS3" s="2">
        <v>38.0</v>
      </c>
      <c r="CT3" s="2">
        <v>34.0</v>
      </c>
      <c r="CU3" s="2">
        <v>39.0</v>
      </c>
      <c r="CV3" s="2">
        <v>35.0</v>
      </c>
      <c r="CW3" s="2">
        <v>40.0</v>
      </c>
      <c r="CX3" s="2">
        <v>28.0</v>
      </c>
      <c r="CY3" s="2">
        <v>33.0</v>
      </c>
      <c r="CZ3" s="2">
        <v>34.0</v>
      </c>
      <c r="DA3" s="2">
        <v>35.0</v>
      </c>
      <c r="DB3" s="2">
        <v>36.0</v>
      </c>
      <c r="DC3" s="2">
        <v>37.0</v>
      </c>
      <c r="DD3" s="2">
        <v>38.0</v>
      </c>
      <c r="DE3" s="2">
        <v>40.0</v>
      </c>
      <c r="DF3" s="2">
        <v>40.0</v>
      </c>
      <c r="DG3" s="2">
        <v>41.0</v>
      </c>
      <c r="DH3" s="2">
        <v>41.0</v>
      </c>
      <c r="DI3" s="2">
        <v>42.0</v>
      </c>
      <c r="DJ3" s="2">
        <v>42.0</v>
      </c>
      <c r="DK3" s="2">
        <v>42.0</v>
      </c>
      <c r="DL3" s="2">
        <v>43.0</v>
      </c>
      <c r="DM3" s="2">
        <v>43.0</v>
      </c>
      <c r="DN3" s="2">
        <v>43.0</v>
      </c>
      <c r="DO3" s="2">
        <v>43.0</v>
      </c>
      <c r="DP3" s="2">
        <v>43.0</v>
      </c>
      <c r="DQ3" s="2">
        <v>44.0</v>
      </c>
      <c r="DR3" s="2">
        <v>44.0</v>
      </c>
      <c r="DS3" s="2">
        <v>44.0</v>
      </c>
      <c r="DT3" s="2">
        <v>44.0</v>
      </c>
      <c r="DU3" s="2">
        <v>45.0</v>
      </c>
      <c r="DV3" s="2">
        <v>45.0</v>
      </c>
      <c r="DW3" s="2">
        <v>45.0</v>
      </c>
      <c r="DX3" s="2">
        <v>43.0</v>
      </c>
      <c r="DY3" s="2"/>
      <c r="DZ3" s="2"/>
      <c r="EA3" s="2"/>
      <c r="EB3" s="2"/>
      <c r="EC3" s="2"/>
      <c r="ED3" s="2"/>
      <c r="EE3" s="2"/>
      <c r="EF3" s="2"/>
      <c r="EG3" s="2"/>
      <c r="EH3" s="2"/>
      <c r="EI3" s="2"/>
      <c r="EJ3" s="2"/>
      <c r="EK3" s="2"/>
      <c r="EL3" s="2"/>
      <c r="EM3" s="2"/>
      <c r="EN3" s="2"/>
      <c r="EO3" s="2"/>
      <c r="EP3" s="2"/>
      <c r="EQ3" s="2"/>
      <c r="ER3" s="2"/>
      <c r="ES3" s="2"/>
      <c r="ET3" s="2"/>
    </row>
    <row r="4" ht="12.75" customHeight="1">
      <c r="A4" s="2"/>
      <c r="B4" s="2">
        <v>10.0</v>
      </c>
      <c r="C4" s="2">
        <v>10.0</v>
      </c>
      <c r="D4" s="2">
        <v>6.0</v>
      </c>
      <c r="E4" s="2">
        <v>6.0</v>
      </c>
      <c r="F4" s="2">
        <v>6.0</v>
      </c>
      <c r="G4" s="2">
        <v>6.0</v>
      </c>
      <c r="H4" s="2">
        <v>12.0</v>
      </c>
      <c r="I4" s="2">
        <v>10.0</v>
      </c>
      <c r="J4" s="2"/>
      <c r="K4" s="2">
        <v>10.0</v>
      </c>
      <c r="L4" s="2">
        <v>10.0</v>
      </c>
      <c r="M4" s="2">
        <v>10.0</v>
      </c>
      <c r="N4" s="2">
        <v>10.0</v>
      </c>
      <c r="O4" s="2">
        <v>10.0</v>
      </c>
      <c r="P4" s="2">
        <v>10.0</v>
      </c>
      <c r="Q4" s="2">
        <v>12.0</v>
      </c>
      <c r="R4" s="2"/>
      <c r="S4" s="2"/>
      <c r="T4" s="2"/>
      <c r="U4" s="2"/>
      <c r="V4" s="2">
        <v>10.0</v>
      </c>
      <c r="W4" s="2">
        <v>12.0</v>
      </c>
      <c r="X4" s="2">
        <v>12.0</v>
      </c>
      <c r="Y4" s="2">
        <v>8.0</v>
      </c>
      <c r="Z4" s="2">
        <v>6.0</v>
      </c>
      <c r="AA4" s="2">
        <v>8.0</v>
      </c>
      <c r="AB4" s="2">
        <v>10.0</v>
      </c>
      <c r="AC4" s="2">
        <v>10.0</v>
      </c>
      <c r="AD4" s="2">
        <v>12.0</v>
      </c>
      <c r="AE4" s="2">
        <v>12.0</v>
      </c>
      <c r="AF4" s="2">
        <v>8.0</v>
      </c>
      <c r="AG4" s="2">
        <v>10.0</v>
      </c>
      <c r="AH4" s="2">
        <v>10.0</v>
      </c>
      <c r="AI4" s="2">
        <v>10.0</v>
      </c>
      <c r="AJ4" s="2">
        <v>8.0</v>
      </c>
      <c r="AK4" s="2">
        <v>10.0</v>
      </c>
      <c r="AL4" s="2">
        <v>10.0</v>
      </c>
      <c r="AM4" s="2">
        <v>12.0</v>
      </c>
      <c r="AN4" s="2">
        <v>10.0</v>
      </c>
      <c r="AO4" s="2">
        <v>8.0</v>
      </c>
      <c r="AP4" s="2">
        <v>10.0</v>
      </c>
      <c r="AQ4" s="2">
        <v>10.0</v>
      </c>
      <c r="AR4" s="2">
        <v>10.0</v>
      </c>
      <c r="AS4" s="2">
        <v>10.0</v>
      </c>
      <c r="AT4" s="2">
        <v>12.0</v>
      </c>
      <c r="AU4" s="2">
        <v>10.0</v>
      </c>
      <c r="AV4" s="2">
        <v>12.0</v>
      </c>
      <c r="AW4" s="2">
        <v>12.0</v>
      </c>
      <c r="AX4" s="2">
        <v>8.0</v>
      </c>
      <c r="AY4" s="2">
        <v>10.0</v>
      </c>
      <c r="AZ4" s="2">
        <v>10.0</v>
      </c>
      <c r="BA4" s="2">
        <v>8.0</v>
      </c>
      <c r="BB4" s="2">
        <v>10.0</v>
      </c>
      <c r="BC4" s="2">
        <v>8.0</v>
      </c>
      <c r="BD4" s="2">
        <v>10.0</v>
      </c>
      <c r="BE4" s="2">
        <v>10.0</v>
      </c>
      <c r="BF4" s="2">
        <v>10.0</v>
      </c>
      <c r="BG4" s="2">
        <v>10.0</v>
      </c>
      <c r="BH4" s="2">
        <v>8.0</v>
      </c>
      <c r="BI4" s="2">
        <v>12.0</v>
      </c>
      <c r="BJ4" s="2">
        <v>12.0</v>
      </c>
      <c r="BK4" s="2">
        <v>10.0</v>
      </c>
      <c r="BL4" s="2">
        <v>12.0</v>
      </c>
      <c r="BM4" s="2">
        <v>12.0</v>
      </c>
      <c r="BN4" s="2">
        <v>12.0</v>
      </c>
      <c r="BO4" s="2">
        <v>12.0</v>
      </c>
      <c r="BP4" s="2">
        <v>6.0</v>
      </c>
      <c r="BQ4" s="2">
        <v>12.0</v>
      </c>
      <c r="BR4" s="2">
        <v>12.0</v>
      </c>
      <c r="BS4" s="2">
        <v>12.0</v>
      </c>
      <c r="BT4" s="2">
        <v>6.0</v>
      </c>
      <c r="BU4" s="2">
        <v>10.0</v>
      </c>
      <c r="BV4" s="2">
        <v>10.0</v>
      </c>
      <c r="BW4" s="2">
        <v>10.0</v>
      </c>
      <c r="BX4" s="2">
        <v>10.0</v>
      </c>
      <c r="BY4" s="2">
        <v>10.0</v>
      </c>
      <c r="BZ4" s="2">
        <v>10.0</v>
      </c>
      <c r="CA4" s="2">
        <v>10.0</v>
      </c>
      <c r="CB4" s="2">
        <v>10.0</v>
      </c>
      <c r="CC4" s="2">
        <v>5.0</v>
      </c>
      <c r="CD4" s="2">
        <v>8.0</v>
      </c>
      <c r="CE4" s="2">
        <v>8.0</v>
      </c>
      <c r="CF4" s="2">
        <v>12.0</v>
      </c>
      <c r="CG4" s="2">
        <v>12.0</v>
      </c>
      <c r="CH4" s="2">
        <v>10.0</v>
      </c>
      <c r="CI4" s="2">
        <v>9.0</v>
      </c>
      <c r="CJ4" s="2">
        <v>10.0</v>
      </c>
      <c r="CK4" s="2">
        <v>10.0</v>
      </c>
      <c r="CL4" s="2">
        <v>10.0</v>
      </c>
      <c r="CM4" s="2">
        <v>10.0</v>
      </c>
      <c r="CN4" s="2">
        <v>10.0</v>
      </c>
      <c r="CO4" s="2">
        <v>10.0</v>
      </c>
      <c r="CP4" s="2">
        <v>8.0</v>
      </c>
      <c r="CQ4" s="2">
        <v>9.0</v>
      </c>
      <c r="CR4" s="2">
        <v>10.0</v>
      </c>
      <c r="CS4" s="2">
        <v>6.0</v>
      </c>
      <c r="CT4" s="2">
        <v>10.0</v>
      </c>
      <c r="CU4" s="2">
        <v>6.0</v>
      </c>
      <c r="CV4" s="2">
        <v>10.0</v>
      </c>
      <c r="CW4" s="2">
        <v>6.0</v>
      </c>
      <c r="CX4" s="2">
        <v>15.0</v>
      </c>
      <c r="CY4" s="2">
        <v>10.0</v>
      </c>
      <c r="CZ4" s="2">
        <v>8.0</v>
      </c>
      <c r="DA4" s="2">
        <v>10.0</v>
      </c>
      <c r="DB4" s="2">
        <v>10.0</v>
      </c>
      <c r="DC4" s="2">
        <v>10.0</v>
      </c>
      <c r="DD4" s="2">
        <v>10.0</v>
      </c>
      <c r="DE4" s="2">
        <v>8.0</v>
      </c>
      <c r="DF4" s="2">
        <v>9.0</v>
      </c>
      <c r="DG4" s="2">
        <v>10.0</v>
      </c>
      <c r="DH4" s="2">
        <v>10.0</v>
      </c>
      <c r="DI4" s="2">
        <v>10.0</v>
      </c>
      <c r="DJ4" s="2">
        <v>10.0</v>
      </c>
      <c r="DK4" s="2">
        <v>10.0</v>
      </c>
      <c r="DL4" s="2">
        <v>9.0</v>
      </c>
      <c r="DM4" s="2">
        <v>8.0</v>
      </c>
      <c r="DN4" s="2">
        <v>9.0</v>
      </c>
      <c r="DO4" s="2">
        <v>9.0</v>
      </c>
      <c r="DP4" s="2">
        <v>10.0</v>
      </c>
      <c r="DQ4" s="2">
        <v>8.0</v>
      </c>
      <c r="DR4" s="2">
        <v>8.0</v>
      </c>
      <c r="DS4" s="2">
        <v>9.0</v>
      </c>
      <c r="DT4" s="2">
        <v>10.0</v>
      </c>
      <c r="DU4" s="2">
        <v>8.0</v>
      </c>
      <c r="DV4" s="2">
        <v>8.0</v>
      </c>
      <c r="DW4" s="2">
        <v>8.0</v>
      </c>
      <c r="DX4" s="2">
        <v>10.0</v>
      </c>
      <c r="DY4" s="2"/>
      <c r="DZ4" s="2"/>
      <c r="EA4" s="2"/>
      <c r="EB4" s="2"/>
      <c r="EC4" s="2"/>
      <c r="ED4" s="2"/>
      <c r="EE4" s="2"/>
      <c r="EF4" s="2"/>
      <c r="EG4" s="2"/>
      <c r="EH4" s="2"/>
      <c r="EI4" s="2"/>
      <c r="EJ4" s="2"/>
      <c r="EK4" s="2"/>
      <c r="EL4" s="2"/>
      <c r="EM4" s="2"/>
      <c r="EN4" s="2"/>
      <c r="EO4" s="2"/>
      <c r="EP4" s="2"/>
      <c r="EQ4" s="2"/>
      <c r="ER4" s="2"/>
      <c r="ES4" s="2"/>
      <c r="ET4" s="2"/>
    </row>
    <row r="5" ht="12.75" customHeight="1">
      <c r="A5" s="2"/>
      <c r="B5" s="2"/>
      <c r="C5" s="2"/>
      <c r="D5" s="2"/>
      <c r="E5" s="2"/>
      <c r="F5" s="2"/>
      <c r="G5" s="2"/>
      <c r="H5" s="2" t="s">
        <v>279</v>
      </c>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t="s">
        <v>279</v>
      </c>
      <c r="AP5" s="2"/>
      <c r="AQ5" s="2"/>
      <c r="AR5" s="2"/>
      <c r="AS5" s="2"/>
      <c r="AT5" s="2"/>
      <c r="AU5" s="2"/>
      <c r="AV5" s="2"/>
      <c r="AW5" s="2"/>
      <c r="AX5" s="2" t="s">
        <v>280</v>
      </c>
      <c r="AY5" s="2"/>
      <c r="AZ5" s="2"/>
      <c r="BA5" s="2"/>
      <c r="BB5" s="2"/>
      <c r="BC5" s="2"/>
      <c r="BD5" s="2"/>
      <c r="BE5" s="2"/>
      <c r="BF5" s="2"/>
      <c r="BG5" s="2"/>
      <c r="BH5" s="2"/>
      <c r="BI5" s="2"/>
      <c r="BJ5" s="2"/>
      <c r="BK5" s="2"/>
      <c r="BL5" s="2"/>
      <c r="BM5" s="2"/>
      <c r="BN5" s="2"/>
      <c r="BO5" s="2"/>
      <c r="BP5" s="2" t="s">
        <v>280</v>
      </c>
      <c r="BQ5" s="2"/>
      <c r="BR5" s="2"/>
      <c r="BS5" s="2"/>
      <c r="BT5" s="2"/>
      <c r="BU5" s="2"/>
      <c r="BV5" s="2"/>
      <c r="BW5" s="2"/>
      <c r="BX5" s="2"/>
      <c r="BY5" s="2"/>
      <c r="BZ5" s="2"/>
      <c r="CA5" s="2"/>
      <c r="CB5" s="2"/>
      <c r="CC5" s="2" t="s">
        <v>280</v>
      </c>
      <c r="CD5" s="2"/>
      <c r="CE5" s="2"/>
      <c r="CF5" s="2" t="s">
        <v>279</v>
      </c>
      <c r="CG5" s="2" t="s">
        <v>279</v>
      </c>
      <c r="CH5" s="2" t="s">
        <v>279</v>
      </c>
      <c r="CI5" s="2"/>
      <c r="CJ5" s="2"/>
      <c r="CK5" s="2"/>
      <c r="CL5" s="2"/>
      <c r="CM5" s="2"/>
      <c r="CN5" s="2"/>
      <c r="CO5" s="2"/>
      <c r="CP5" s="2" t="s">
        <v>280</v>
      </c>
      <c r="CQ5" s="2"/>
      <c r="CR5" s="2"/>
      <c r="CS5" s="2" t="s">
        <v>281</v>
      </c>
      <c r="CT5" s="2"/>
      <c r="CU5" s="2" t="s">
        <v>281</v>
      </c>
      <c r="CV5" s="2"/>
      <c r="CW5" s="2" t="s">
        <v>281</v>
      </c>
      <c r="CX5" s="2" t="s">
        <v>279</v>
      </c>
      <c r="CY5" s="2"/>
      <c r="CZ5" s="2"/>
      <c r="DA5" s="2"/>
      <c r="DB5" s="2"/>
      <c r="DC5" s="2"/>
      <c r="DD5" s="2"/>
      <c r="DE5" s="2" t="s">
        <v>282</v>
      </c>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row>
    <row r="6" ht="12.75" customHeight="1">
      <c r="A6" s="2"/>
      <c r="B6" s="2"/>
      <c r="C6" s="2"/>
      <c r="D6" s="2"/>
      <c r="E6" s="2"/>
      <c r="F6" s="2"/>
      <c r="G6" s="2"/>
      <c r="H6" s="2"/>
      <c r="I6" s="2" t="s">
        <v>283</v>
      </c>
      <c r="J6" s="2" t="s">
        <v>283</v>
      </c>
      <c r="K6" s="2" t="s">
        <v>283</v>
      </c>
      <c r="L6" s="2" t="s">
        <v>283</v>
      </c>
      <c r="M6" s="2" t="s">
        <v>283</v>
      </c>
      <c r="N6" s="2" t="s">
        <v>283</v>
      </c>
      <c r="O6" s="2" t="s">
        <v>283</v>
      </c>
      <c r="P6" s="2" t="s">
        <v>283</v>
      </c>
      <c r="Q6" s="2" t="s">
        <v>283</v>
      </c>
      <c r="R6" s="2"/>
      <c r="S6" s="2"/>
      <c r="T6" s="2"/>
      <c r="U6" s="2"/>
      <c r="V6" s="2"/>
      <c r="W6" s="2"/>
      <c r="X6" s="2" t="s">
        <v>283</v>
      </c>
      <c r="Y6" s="2"/>
      <c r="Z6" s="2"/>
      <c r="AA6" s="2"/>
      <c r="AB6" s="2"/>
      <c r="AC6" s="2"/>
      <c r="AD6" s="2"/>
      <c r="AE6" s="2"/>
      <c r="AF6" s="2"/>
      <c r="AG6" s="2"/>
      <c r="AH6" s="2"/>
      <c r="AI6" s="2"/>
      <c r="AJ6" s="2"/>
      <c r="AK6" s="2"/>
      <c r="AL6" s="2"/>
      <c r="AM6" s="2"/>
      <c r="AN6" s="2"/>
      <c r="AO6" s="2"/>
      <c r="AP6" s="2"/>
      <c r="AQ6" s="2"/>
      <c r="AR6" s="2"/>
      <c r="AS6" s="2"/>
      <c r="AT6" s="2"/>
      <c r="AU6" s="2"/>
      <c r="AV6" s="2"/>
      <c r="AW6" s="2"/>
      <c r="AX6" s="2"/>
      <c r="AY6" s="2"/>
      <c r="BQ6" s="35"/>
      <c r="BR6" s="35"/>
      <c r="BS6" s="35"/>
      <c r="BT6" s="35"/>
      <c r="BU6" s="35"/>
      <c r="BV6" s="35"/>
      <c r="BW6" s="35"/>
      <c r="BX6" s="35"/>
      <c r="BY6" s="35"/>
      <c r="BZ6" s="35"/>
      <c r="CA6" s="35"/>
      <c r="CB6" s="35"/>
      <c r="CC6" s="35"/>
      <c r="CD6" s="35"/>
      <c r="CE6" s="35"/>
      <c r="CF6" s="35"/>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row>
    <row r="7" ht="12.75" customHeight="1">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row>
    <row r="8" ht="12.75" customHeight="1">
      <c r="A8" s="35"/>
      <c r="B8" s="15">
        <v>36.0</v>
      </c>
      <c r="C8" s="44">
        <f t="shared" ref="C8:ET8" si="1">C3+8</f>
        <v>36</v>
      </c>
      <c r="D8" s="44">
        <f t="shared" si="1"/>
        <v>38</v>
      </c>
      <c r="E8" s="44">
        <f t="shared" si="1"/>
        <v>38</v>
      </c>
      <c r="F8" s="44">
        <f t="shared" si="1"/>
        <v>38</v>
      </c>
      <c r="G8" s="44">
        <f t="shared" si="1"/>
        <v>38</v>
      </c>
      <c r="H8" s="44">
        <f t="shared" si="1"/>
        <v>28</v>
      </c>
      <c r="I8" s="44">
        <f t="shared" si="1"/>
        <v>32</v>
      </c>
      <c r="J8" s="44">
        <f t="shared" si="1"/>
        <v>8</v>
      </c>
      <c r="K8" s="44">
        <f t="shared" si="1"/>
        <v>32</v>
      </c>
      <c r="L8" s="44">
        <f t="shared" si="1"/>
        <v>30</v>
      </c>
      <c r="M8" s="44">
        <f t="shared" si="1"/>
        <v>30</v>
      </c>
      <c r="N8" s="44">
        <f t="shared" si="1"/>
        <v>30</v>
      </c>
      <c r="O8" s="44">
        <f t="shared" si="1"/>
        <v>28</v>
      </c>
      <c r="P8" s="44">
        <f t="shared" si="1"/>
        <v>28</v>
      </c>
      <c r="Q8" s="44">
        <f t="shared" si="1"/>
        <v>28</v>
      </c>
      <c r="R8" s="44">
        <f t="shared" si="1"/>
        <v>8</v>
      </c>
      <c r="S8" s="44">
        <f t="shared" si="1"/>
        <v>8</v>
      </c>
      <c r="T8" s="44">
        <f t="shared" si="1"/>
        <v>8</v>
      </c>
      <c r="U8" s="44">
        <f t="shared" si="1"/>
        <v>8</v>
      </c>
      <c r="V8" s="44">
        <f t="shared" si="1"/>
        <v>28</v>
      </c>
      <c r="W8" s="44">
        <f t="shared" si="1"/>
        <v>28</v>
      </c>
      <c r="X8" s="44">
        <f t="shared" si="1"/>
        <v>28</v>
      </c>
      <c r="Y8" s="44">
        <f t="shared" si="1"/>
        <v>28</v>
      </c>
      <c r="Z8" s="44">
        <f t="shared" si="1"/>
        <v>28</v>
      </c>
      <c r="AA8" s="44">
        <f t="shared" si="1"/>
        <v>28</v>
      </c>
      <c r="AB8" s="44">
        <f t="shared" si="1"/>
        <v>28</v>
      </c>
      <c r="AC8" s="44">
        <f t="shared" si="1"/>
        <v>28</v>
      </c>
      <c r="AD8" s="44">
        <f t="shared" si="1"/>
        <v>28</v>
      </c>
      <c r="AE8" s="44">
        <f t="shared" si="1"/>
        <v>30</v>
      </c>
      <c r="AF8" s="44">
        <f t="shared" si="1"/>
        <v>28</v>
      </c>
      <c r="AG8" s="44">
        <f t="shared" si="1"/>
        <v>28</v>
      </c>
      <c r="AH8" s="44">
        <f t="shared" si="1"/>
        <v>30</v>
      </c>
      <c r="AI8" s="44">
        <f t="shared" si="1"/>
        <v>32</v>
      </c>
      <c r="AJ8" s="44">
        <f t="shared" si="1"/>
        <v>34</v>
      </c>
      <c r="AK8" s="44">
        <f t="shared" si="1"/>
        <v>34</v>
      </c>
      <c r="AL8" s="44">
        <f t="shared" si="1"/>
        <v>34</v>
      </c>
      <c r="AM8" s="44">
        <f t="shared" si="1"/>
        <v>34</v>
      </c>
      <c r="AN8" s="44">
        <f t="shared" si="1"/>
        <v>28</v>
      </c>
      <c r="AO8" s="44">
        <f t="shared" si="1"/>
        <v>28</v>
      </c>
      <c r="AP8" s="44">
        <f t="shared" si="1"/>
        <v>30</v>
      </c>
      <c r="AQ8" s="44">
        <f t="shared" si="1"/>
        <v>32</v>
      </c>
      <c r="AR8" s="44">
        <f t="shared" si="1"/>
        <v>32</v>
      </c>
      <c r="AS8" s="44">
        <f t="shared" si="1"/>
        <v>32</v>
      </c>
      <c r="AT8" s="44">
        <f t="shared" si="1"/>
        <v>32</v>
      </c>
      <c r="AU8" s="44">
        <f t="shared" si="1"/>
        <v>34</v>
      </c>
      <c r="AV8" s="44">
        <f t="shared" si="1"/>
        <v>34</v>
      </c>
      <c r="AW8" s="44">
        <f t="shared" si="1"/>
        <v>34</v>
      </c>
      <c r="AX8" s="44">
        <f t="shared" si="1"/>
        <v>38</v>
      </c>
      <c r="AY8" s="44">
        <f t="shared" si="1"/>
        <v>36</v>
      </c>
      <c r="AZ8" s="44">
        <f t="shared" si="1"/>
        <v>34</v>
      </c>
      <c r="BA8" s="44">
        <f t="shared" si="1"/>
        <v>36</v>
      </c>
      <c r="BB8" s="44">
        <f t="shared" si="1"/>
        <v>36</v>
      </c>
      <c r="BC8" s="44">
        <f t="shared" si="1"/>
        <v>40</v>
      </c>
      <c r="BD8" s="44">
        <f t="shared" si="1"/>
        <v>38</v>
      </c>
      <c r="BE8" s="44">
        <f t="shared" si="1"/>
        <v>34</v>
      </c>
      <c r="BF8" s="44">
        <f t="shared" si="1"/>
        <v>34</v>
      </c>
      <c r="BG8" s="44">
        <f t="shared" si="1"/>
        <v>34</v>
      </c>
      <c r="BH8" s="44">
        <f t="shared" si="1"/>
        <v>34</v>
      </c>
      <c r="BI8" s="44">
        <f t="shared" si="1"/>
        <v>32</v>
      </c>
      <c r="BJ8" s="44">
        <f t="shared" si="1"/>
        <v>32</v>
      </c>
      <c r="BK8" s="44">
        <f t="shared" si="1"/>
        <v>34</v>
      </c>
      <c r="BL8" s="44">
        <f t="shared" si="1"/>
        <v>32</v>
      </c>
      <c r="BM8" s="44">
        <f t="shared" si="1"/>
        <v>33</v>
      </c>
      <c r="BN8" s="44">
        <f t="shared" si="1"/>
        <v>34</v>
      </c>
      <c r="BO8" s="44">
        <f t="shared" si="1"/>
        <v>35</v>
      </c>
      <c r="BP8" s="44">
        <f t="shared" si="1"/>
        <v>42</v>
      </c>
      <c r="BQ8" s="44">
        <f t="shared" si="1"/>
        <v>36</v>
      </c>
      <c r="BR8" s="44">
        <f t="shared" si="1"/>
        <v>37</v>
      </c>
      <c r="BS8" s="44">
        <f t="shared" si="1"/>
        <v>37</v>
      </c>
      <c r="BT8" s="44">
        <f t="shared" si="1"/>
        <v>44</v>
      </c>
      <c r="BU8" s="44">
        <f t="shared" si="1"/>
        <v>39</v>
      </c>
      <c r="BV8" s="44">
        <f t="shared" si="1"/>
        <v>39</v>
      </c>
      <c r="BW8" s="44">
        <f t="shared" si="1"/>
        <v>40</v>
      </c>
      <c r="BX8" s="44">
        <f t="shared" si="1"/>
        <v>41</v>
      </c>
      <c r="BY8" s="44">
        <f t="shared" si="1"/>
        <v>42</v>
      </c>
      <c r="BZ8" s="44">
        <f t="shared" si="1"/>
        <v>34</v>
      </c>
      <c r="CA8" s="44">
        <f t="shared" si="1"/>
        <v>36</v>
      </c>
      <c r="CB8" s="44">
        <f t="shared" si="1"/>
        <v>37</v>
      </c>
      <c r="CC8" s="44">
        <f t="shared" si="1"/>
        <v>42</v>
      </c>
      <c r="CD8" s="44">
        <f t="shared" si="1"/>
        <v>38</v>
      </c>
      <c r="CE8" s="44">
        <f t="shared" si="1"/>
        <v>38</v>
      </c>
      <c r="CF8" s="44">
        <f t="shared" si="1"/>
        <v>34</v>
      </c>
      <c r="CG8" s="44">
        <f t="shared" si="1"/>
        <v>28</v>
      </c>
      <c r="CH8" s="44">
        <f t="shared" si="1"/>
        <v>32</v>
      </c>
      <c r="CI8" s="44">
        <f t="shared" si="1"/>
        <v>34</v>
      </c>
      <c r="CJ8" s="44">
        <f t="shared" si="1"/>
        <v>34</v>
      </c>
      <c r="CK8" s="44">
        <f t="shared" si="1"/>
        <v>35</v>
      </c>
      <c r="CL8" s="44">
        <f t="shared" si="1"/>
        <v>36</v>
      </c>
      <c r="CM8" s="44">
        <f t="shared" si="1"/>
        <v>37</v>
      </c>
      <c r="CN8" s="44">
        <f t="shared" si="1"/>
        <v>38</v>
      </c>
      <c r="CO8" s="44">
        <f t="shared" si="1"/>
        <v>39</v>
      </c>
      <c r="CP8" s="44">
        <f t="shared" si="1"/>
        <v>44</v>
      </c>
      <c r="CQ8" s="44">
        <f t="shared" si="1"/>
        <v>41</v>
      </c>
      <c r="CR8" s="44">
        <f t="shared" si="1"/>
        <v>41</v>
      </c>
      <c r="CS8" s="44">
        <f t="shared" si="1"/>
        <v>46</v>
      </c>
      <c r="CT8" s="44">
        <f t="shared" si="1"/>
        <v>42</v>
      </c>
      <c r="CU8" s="44">
        <f t="shared" si="1"/>
        <v>47</v>
      </c>
      <c r="CV8" s="44">
        <f t="shared" si="1"/>
        <v>43</v>
      </c>
      <c r="CW8" s="44">
        <f t="shared" si="1"/>
        <v>48</v>
      </c>
      <c r="CX8" s="44">
        <f t="shared" si="1"/>
        <v>36</v>
      </c>
      <c r="CY8" s="44">
        <f t="shared" si="1"/>
        <v>41</v>
      </c>
      <c r="CZ8" s="44">
        <f t="shared" si="1"/>
        <v>42</v>
      </c>
      <c r="DA8" s="44">
        <f t="shared" si="1"/>
        <v>43</v>
      </c>
      <c r="DB8" s="44">
        <f t="shared" si="1"/>
        <v>44</v>
      </c>
      <c r="DC8" s="44">
        <f t="shared" si="1"/>
        <v>45</v>
      </c>
      <c r="DD8" s="44">
        <f t="shared" si="1"/>
        <v>46</v>
      </c>
      <c r="DE8" s="44">
        <f t="shared" si="1"/>
        <v>48</v>
      </c>
      <c r="DF8" s="44">
        <f t="shared" si="1"/>
        <v>48</v>
      </c>
      <c r="DG8" s="44">
        <f t="shared" si="1"/>
        <v>49</v>
      </c>
      <c r="DH8" s="44">
        <f t="shared" si="1"/>
        <v>49</v>
      </c>
      <c r="DI8" s="44">
        <f t="shared" si="1"/>
        <v>50</v>
      </c>
      <c r="DJ8" s="44">
        <f t="shared" si="1"/>
        <v>50</v>
      </c>
      <c r="DK8" s="44">
        <f t="shared" si="1"/>
        <v>50</v>
      </c>
      <c r="DL8" s="44">
        <f t="shared" si="1"/>
        <v>51</v>
      </c>
      <c r="DM8" s="44">
        <f t="shared" si="1"/>
        <v>51</v>
      </c>
      <c r="DN8" s="44">
        <f t="shared" si="1"/>
        <v>51</v>
      </c>
      <c r="DO8" s="44">
        <f t="shared" si="1"/>
        <v>51</v>
      </c>
      <c r="DP8" s="44">
        <f t="shared" si="1"/>
        <v>51</v>
      </c>
      <c r="DQ8" s="44">
        <f t="shared" si="1"/>
        <v>52</v>
      </c>
      <c r="DR8" s="44">
        <f t="shared" si="1"/>
        <v>52</v>
      </c>
      <c r="DS8" s="44">
        <f t="shared" si="1"/>
        <v>52</v>
      </c>
      <c r="DT8" s="44">
        <f t="shared" si="1"/>
        <v>52</v>
      </c>
      <c r="DU8" s="44">
        <f t="shared" si="1"/>
        <v>53</v>
      </c>
      <c r="DV8" s="44">
        <f t="shared" si="1"/>
        <v>53</v>
      </c>
      <c r="DW8" s="44">
        <f t="shared" si="1"/>
        <v>53</v>
      </c>
      <c r="DX8" s="44">
        <f t="shared" si="1"/>
        <v>51</v>
      </c>
      <c r="DY8" s="44">
        <f t="shared" si="1"/>
        <v>8</v>
      </c>
      <c r="DZ8" s="44">
        <f t="shared" si="1"/>
        <v>8</v>
      </c>
      <c r="EA8" s="44">
        <f t="shared" si="1"/>
        <v>8</v>
      </c>
      <c r="EB8" s="44">
        <f t="shared" si="1"/>
        <v>8</v>
      </c>
      <c r="EC8" s="44">
        <f t="shared" si="1"/>
        <v>8</v>
      </c>
      <c r="ED8" s="44">
        <f t="shared" si="1"/>
        <v>8</v>
      </c>
      <c r="EE8" s="44">
        <f t="shared" si="1"/>
        <v>8</v>
      </c>
      <c r="EF8" s="44">
        <f t="shared" si="1"/>
        <v>8</v>
      </c>
      <c r="EG8" s="44">
        <f t="shared" si="1"/>
        <v>8</v>
      </c>
      <c r="EH8" s="44">
        <f t="shared" si="1"/>
        <v>8</v>
      </c>
      <c r="EI8" s="44">
        <f t="shared" si="1"/>
        <v>8</v>
      </c>
      <c r="EJ8" s="44">
        <f t="shared" si="1"/>
        <v>8</v>
      </c>
      <c r="EK8" s="44">
        <f t="shared" si="1"/>
        <v>8</v>
      </c>
      <c r="EL8" s="44">
        <f t="shared" si="1"/>
        <v>8</v>
      </c>
      <c r="EM8" s="44">
        <f t="shared" si="1"/>
        <v>8</v>
      </c>
      <c r="EN8" s="44">
        <f t="shared" si="1"/>
        <v>8</v>
      </c>
      <c r="EO8" s="44">
        <f t="shared" si="1"/>
        <v>8</v>
      </c>
      <c r="EP8" s="44">
        <f t="shared" si="1"/>
        <v>8</v>
      </c>
      <c r="EQ8" s="44">
        <f t="shared" si="1"/>
        <v>8</v>
      </c>
      <c r="ER8" s="44">
        <f t="shared" si="1"/>
        <v>8</v>
      </c>
      <c r="ES8" s="44">
        <f t="shared" si="1"/>
        <v>8</v>
      </c>
      <c r="ET8" s="44">
        <f t="shared" si="1"/>
        <v>8</v>
      </c>
    </row>
    <row r="9" ht="12.75" customHeight="1">
      <c r="A9" s="2"/>
      <c r="B9" s="44">
        <f t="shared" ref="B9:DP9" si="2">B4</f>
        <v>10</v>
      </c>
      <c r="C9" s="44">
        <f t="shared" si="2"/>
        <v>10</v>
      </c>
      <c r="D9" s="44">
        <f t="shared" si="2"/>
        <v>6</v>
      </c>
      <c r="E9" s="44">
        <f t="shared" si="2"/>
        <v>6</v>
      </c>
      <c r="F9" s="44">
        <f t="shared" si="2"/>
        <v>6</v>
      </c>
      <c r="G9" s="44">
        <f t="shared" si="2"/>
        <v>6</v>
      </c>
      <c r="H9" s="44">
        <f t="shared" si="2"/>
        <v>12</v>
      </c>
      <c r="I9" s="44">
        <f t="shared" si="2"/>
        <v>10</v>
      </c>
      <c r="J9" s="44" t="str">
        <f t="shared" si="2"/>
        <v/>
      </c>
      <c r="K9" s="44">
        <f t="shared" si="2"/>
        <v>10</v>
      </c>
      <c r="L9" s="44">
        <f t="shared" si="2"/>
        <v>10</v>
      </c>
      <c r="M9" s="44">
        <f t="shared" si="2"/>
        <v>10</v>
      </c>
      <c r="N9" s="44">
        <f t="shared" si="2"/>
        <v>10</v>
      </c>
      <c r="O9" s="44">
        <f t="shared" si="2"/>
        <v>10</v>
      </c>
      <c r="P9" s="44">
        <f t="shared" si="2"/>
        <v>10</v>
      </c>
      <c r="Q9" s="44">
        <f t="shared" si="2"/>
        <v>12</v>
      </c>
      <c r="R9" s="44" t="str">
        <f t="shared" si="2"/>
        <v/>
      </c>
      <c r="S9" s="44" t="str">
        <f t="shared" si="2"/>
        <v/>
      </c>
      <c r="T9" s="44" t="str">
        <f t="shared" si="2"/>
        <v/>
      </c>
      <c r="U9" s="44" t="str">
        <f t="shared" si="2"/>
        <v/>
      </c>
      <c r="V9" s="44">
        <f t="shared" si="2"/>
        <v>10</v>
      </c>
      <c r="W9" s="44">
        <f t="shared" si="2"/>
        <v>12</v>
      </c>
      <c r="X9" s="44">
        <f t="shared" si="2"/>
        <v>12</v>
      </c>
      <c r="Y9" s="44">
        <f t="shared" si="2"/>
        <v>8</v>
      </c>
      <c r="Z9" s="44">
        <f t="shared" si="2"/>
        <v>6</v>
      </c>
      <c r="AA9" s="44">
        <f t="shared" si="2"/>
        <v>8</v>
      </c>
      <c r="AB9" s="44">
        <f t="shared" si="2"/>
        <v>10</v>
      </c>
      <c r="AC9" s="44">
        <f t="shared" si="2"/>
        <v>10</v>
      </c>
      <c r="AD9" s="44">
        <f t="shared" si="2"/>
        <v>12</v>
      </c>
      <c r="AE9" s="44">
        <f t="shared" si="2"/>
        <v>12</v>
      </c>
      <c r="AF9" s="44">
        <f t="shared" si="2"/>
        <v>8</v>
      </c>
      <c r="AG9" s="44">
        <f t="shared" si="2"/>
        <v>10</v>
      </c>
      <c r="AH9" s="44">
        <f t="shared" si="2"/>
        <v>10</v>
      </c>
      <c r="AI9" s="44">
        <f t="shared" si="2"/>
        <v>10</v>
      </c>
      <c r="AJ9" s="44">
        <f t="shared" si="2"/>
        <v>8</v>
      </c>
      <c r="AK9" s="44">
        <f t="shared" si="2"/>
        <v>10</v>
      </c>
      <c r="AL9" s="44">
        <f t="shared" si="2"/>
        <v>10</v>
      </c>
      <c r="AM9" s="44">
        <f t="shared" si="2"/>
        <v>12</v>
      </c>
      <c r="AN9" s="44">
        <f t="shared" si="2"/>
        <v>10</v>
      </c>
      <c r="AO9" s="44">
        <f t="shared" si="2"/>
        <v>8</v>
      </c>
      <c r="AP9" s="44">
        <f t="shared" si="2"/>
        <v>10</v>
      </c>
      <c r="AQ9" s="44">
        <f t="shared" si="2"/>
        <v>10</v>
      </c>
      <c r="AR9" s="44">
        <f t="shared" si="2"/>
        <v>10</v>
      </c>
      <c r="AS9" s="44">
        <f t="shared" si="2"/>
        <v>10</v>
      </c>
      <c r="AT9" s="44">
        <f t="shared" si="2"/>
        <v>12</v>
      </c>
      <c r="AU9" s="44">
        <f t="shared" si="2"/>
        <v>10</v>
      </c>
      <c r="AV9" s="44">
        <f t="shared" si="2"/>
        <v>12</v>
      </c>
      <c r="AW9" s="44">
        <f t="shared" si="2"/>
        <v>12</v>
      </c>
      <c r="AX9" s="44">
        <f t="shared" si="2"/>
        <v>8</v>
      </c>
      <c r="AY9" s="44">
        <f t="shared" si="2"/>
        <v>10</v>
      </c>
      <c r="AZ9" s="44">
        <f t="shared" si="2"/>
        <v>10</v>
      </c>
      <c r="BA9" s="44">
        <f t="shared" si="2"/>
        <v>8</v>
      </c>
      <c r="BB9" s="44">
        <f t="shared" si="2"/>
        <v>10</v>
      </c>
      <c r="BC9" s="44">
        <f t="shared" si="2"/>
        <v>8</v>
      </c>
      <c r="BD9" s="44">
        <f t="shared" si="2"/>
        <v>10</v>
      </c>
      <c r="BE9" s="44">
        <f t="shared" si="2"/>
        <v>10</v>
      </c>
      <c r="BF9" s="44">
        <f t="shared" si="2"/>
        <v>10</v>
      </c>
      <c r="BG9" s="44">
        <f t="shared" si="2"/>
        <v>10</v>
      </c>
      <c r="BH9" s="44">
        <f t="shared" si="2"/>
        <v>8</v>
      </c>
      <c r="BI9" s="44">
        <f t="shared" si="2"/>
        <v>12</v>
      </c>
      <c r="BJ9" s="44">
        <f t="shared" si="2"/>
        <v>12</v>
      </c>
      <c r="BK9" s="44">
        <f t="shared" si="2"/>
        <v>10</v>
      </c>
      <c r="BL9" s="44">
        <f t="shared" si="2"/>
        <v>12</v>
      </c>
      <c r="BM9" s="44">
        <f t="shared" si="2"/>
        <v>12</v>
      </c>
      <c r="BN9" s="44">
        <f t="shared" si="2"/>
        <v>12</v>
      </c>
      <c r="BO9" s="44">
        <f t="shared" si="2"/>
        <v>12</v>
      </c>
      <c r="BP9" s="44">
        <f t="shared" si="2"/>
        <v>6</v>
      </c>
      <c r="BQ9" s="44">
        <f t="shared" si="2"/>
        <v>12</v>
      </c>
      <c r="BR9" s="44">
        <f t="shared" si="2"/>
        <v>12</v>
      </c>
      <c r="BS9" s="44">
        <f t="shared" si="2"/>
        <v>12</v>
      </c>
      <c r="BT9" s="44">
        <f t="shared" si="2"/>
        <v>6</v>
      </c>
      <c r="BU9" s="44">
        <f t="shared" si="2"/>
        <v>10</v>
      </c>
      <c r="BV9" s="44">
        <f t="shared" si="2"/>
        <v>10</v>
      </c>
      <c r="BW9" s="44">
        <f t="shared" si="2"/>
        <v>10</v>
      </c>
      <c r="BX9" s="44">
        <f t="shared" si="2"/>
        <v>10</v>
      </c>
      <c r="BY9" s="44">
        <f t="shared" si="2"/>
        <v>10</v>
      </c>
      <c r="BZ9" s="44">
        <f t="shared" si="2"/>
        <v>10</v>
      </c>
      <c r="CA9" s="44">
        <f t="shared" si="2"/>
        <v>10</v>
      </c>
      <c r="CB9" s="44">
        <f t="shared" si="2"/>
        <v>10</v>
      </c>
      <c r="CC9" s="44">
        <f t="shared" si="2"/>
        <v>5</v>
      </c>
      <c r="CD9" s="44">
        <f t="shared" si="2"/>
        <v>8</v>
      </c>
      <c r="CE9" s="44">
        <f t="shared" si="2"/>
        <v>8</v>
      </c>
      <c r="CF9" s="44">
        <f t="shared" si="2"/>
        <v>12</v>
      </c>
      <c r="CG9" s="44">
        <f t="shared" si="2"/>
        <v>12</v>
      </c>
      <c r="CH9" s="44">
        <f t="shared" si="2"/>
        <v>10</v>
      </c>
      <c r="CI9" s="44">
        <f t="shared" si="2"/>
        <v>9</v>
      </c>
      <c r="CJ9" s="44">
        <f t="shared" si="2"/>
        <v>10</v>
      </c>
      <c r="CK9" s="44">
        <f t="shared" si="2"/>
        <v>10</v>
      </c>
      <c r="CL9" s="44">
        <f t="shared" si="2"/>
        <v>10</v>
      </c>
      <c r="CM9" s="44">
        <f t="shared" si="2"/>
        <v>10</v>
      </c>
      <c r="CN9" s="44">
        <f t="shared" si="2"/>
        <v>10</v>
      </c>
      <c r="CO9" s="44">
        <f t="shared" si="2"/>
        <v>10</v>
      </c>
      <c r="CP9" s="44">
        <f t="shared" si="2"/>
        <v>8</v>
      </c>
      <c r="CQ9" s="44">
        <f t="shared" si="2"/>
        <v>9</v>
      </c>
      <c r="CR9" s="44">
        <f t="shared" si="2"/>
        <v>10</v>
      </c>
      <c r="CS9" s="44">
        <f t="shared" si="2"/>
        <v>6</v>
      </c>
      <c r="CT9" s="44">
        <f t="shared" si="2"/>
        <v>10</v>
      </c>
      <c r="CU9" s="44">
        <f t="shared" si="2"/>
        <v>6</v>
      </c>
      <c r="CV9" s="44">
        <f t="shared" si="2"/>
        <v>10</v>
      </c>
      <c r="CW9" s="44">
        <f t="shared" si="2"/>
        <v>6</v>
      </c>
      <c r="CX9" s="44">
        <f t="shared" si="2"/>
        <v>15</v>
      </c>
      <c r="CY9" s="44">
        <f t="shared" si="2"/>
        <v>10</v>
      </c>
      <c r="CZ9" s="44">
        <f t="shared" si="2"/>
        <v>8</v>
      </c>
      <c r="DA9" s="44">
        <f t="shared" si="2"/>
        <v>10</v>
      </c>
      <c r="DB9" s="44">
        <f t="shared" si="2"/>
        <v>10</v>
      </c>
      <c r="DC9" s="44">
        <f t="shared" si="2"/>
        <v>10</v>
      </c>
      <c r="DD9" s="44">
        <f t="shared" si="2"/>
        <v>10</v>
      </c>
      <c r="DE9" s="44">
        <f t="shared" si="2"/>
        <v>8</v>
      </c>
      <c r="DF9" s="44">
        <f t="shared" si="2"/>
        <v>9</v>
      </c>
      <c r="DG9" s="44">
        <f t="shared" si="2"/>
        <v>10</v>
      </c>
      <c r="DH9" s="44">
        <f t="shared" si="2"/>
        <v>10</v>
      </c>
      <c r="DI9" s="44">
        <f t="shared" si="2"/>
        <v>10</v>
      </c>
      <c r="DJ9" s="44">
        <f t="shared" si="2"/>
        <v>10</v>
      </c>
      <c r="DK9" s="44">
        <f t="shared" si="2"/>
        <v>10</v>
      </c>
      <c r="DL9" s="44">
        <f t="shared" si="2"/>
        <v>9</v>
      </c>
      <c r="DM9" s="44">
        <f t="shared" si="2"/>
        <v>8</v>
      </c>
      <c r="DN9" s="44">
        <f t="shared" si="2"/>
        <v>9</v>
      </c>
      <c r="DO9" s="44">
        <f t="shared" si="2"/>
        <v>9</v>
      </c>
      <c r="DP9" s="44">
        <f t="shared" si="2"/>
        <v>10</v>
      </c>
      <c r="DQ9" s="44">
        <v>8.0</v>
      </c>
      <c r="DR9" s="44">
        <v>8.0</v>
      </c>
      <c r="DS9" s="2">
        <v>9.0</v>
      </c>
      <c r="DT9" s="2">
        <v>9.0</v>
      </c>
      <c r="DU9" s="2">
        <v>9.0</v>
      </c>
      <c r="DV9" s="2">
        <v>9.0</v>
      </c>
      <c r="DW9" s="2">
        <v>9.0</v>
      </c>
      <c r="DX9" s="2">
        <v>9.0</v>
      </c>
      <c r="DY9" s="2">
        <v>9.0</v>
      </c>
      <c r="DZ9" s="2">
        <v>9.0</v>
      </c>
      <c r="EA9" s="2">
        <v>9.0</v>
      </c>
      <c r="EB9" s="2">
        <v>9.0</v>
      </c>
      <c r="EC9" s="2">
        <v>9.0</v>
      </c>
      <c r="ED9" s="2">
        <v>9.0</v>
      </c>
      <c r="EE9" s="2">
        <v>9.0</v>
      </c>
      <c r="EF9" s="2">
        <v>9.0</v>
      </c>
      <c r="EG9" s="2">
        <v>9.0</v>
      </c>
      <c r="EH9" s="2">
        <v>9.0</v>
      </c>
      <c r="EI9" s="2">
        <v>9.0</v>
      </c>
      <c r="EJ9" s="2">
        <v>9.0</v>
      </c>
      <c r="EK9" s="2">
        <v>9.0</v>
      </c>
      <c r="EL9" s="2">
        <v>9.0</v>
      </c>
      <c r="EM9" s="2">
        <v>9.0</v>
      </c>
      <c r="EN9" s="2">
        <v>9.0</v>
      </c>
      <c r="EO9" s="2">
        <v>9.0</v>
      </c>
      <c r="EP9" s="2">
        <v>9.0</v>
      </c>
      <c r="EQ9" s="2">
        <v>9.0</v>
      </c>
      <c r="ER9" s="2">
        <v>9.0</v>
      </c>
      <c r="ES9" s="2">
        <v>9.0</v>
      </c>
      <c r="ET9" s="2">
        <v>9.0</v>
      </c>
    </row>
    <row r="10" ht="12.75" customHeight="1">
      <c r="A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row>
    <row r="11" ht="12.75" customHeight="1">
      <c r="A11" s="35"/>
      <c r="B11" s="35">
        <v>43914.0</v>
      </c>
      <c r="C11" s="35">
        <v>43918.0</v>
      </c>
      <c r="D11" s="35">
        <v>43921.0</v>
      </c>
      <c r="E11" s="35">
        <v>43924.0</v>
      </c>
      <c r="F11" s="35">
        <v>43927.0</v>
      </c>
      <c r="G11" s="35">
        <v>43929.0</v>
      </c>
      <c r="H11" s="35">
        <v>43933.0</v>
      </c>
      <c r="I11" s="35">
        <v>43935.0</v>
      </c>
      <c r="J11" s="35">
        <v>43938.0</v>
      </c>
      <c r="K11" s="35">
        <v>43940.0</v>
      </c>
      <c r="L11" s="35">
        <v>43952.0</v>
      </c>
      <c r="M11" s="35">
        <v>43956.0</v>
      </c>
      <c r="N11" s="35">
        <v>43961.0</v>
      </c>
      <c r="O11" s="35">
        <v>43990.0</v>
      </c>
      <c r="P11" s="35">
        <v>43997.0</v>
      </c>
      <c r="Q11" s="35">
        <v>44007.0</v>
      </c>
      <c r="R11" s="35">
        <v>44099.0</v>
      </c>
      <c r="S11" s="35">
        <v>44114.0</v>
      </c>
      <c r="T11" s="35">
        <v>44127.0</v>
      </c>
      <c r="U11" s="35">
        <v>44135.0</v>
      </c>
      <c r="V11" s="35">
        <v>44139.0</v>
      </c>
      <c r="W11" s="35">
        <v>44144.0</v>
      </c>
      <c r="X11" s="35">
        <v>44151.0</v>
      </c>
      <c r="Y11" s="35">
        <v>44198.0</v>
      </c>
      <c r="Z11" s="35">
        <v>44427.0</v>
      </c>
      <c r="AA11" s="35">
        <v>44432.0</v>
      </c>
      <c r="AB11" s="35">
        <v>44457.0</v>
      </c>
      <c r="AC11" s="35">
        <v>44461.0</v>
      </c>
      <c r="AD11" s="35">
        <v>44470.0</v>
      </c>
      <c r="AE11" s="35">
        <v>44476.0</v>
      </c>
      <c r="AF11" s="35">
        <v>44564.0</v>
      </c>
      <c r="AG11" s="35">
        <v>44572.0</v>
      </c>
      <c r="AH11" s="35">
        <v>44578.0</v>
      </c>
      <c r="AI11" s="35">
        <v>44585.0</v>
      </c>
      <c r="AJ11" s="35">
        <v>44592.0</v>
      </c>
      <c r="AK11" s="35">
        <v>44599.0</v>
      </c>
      <c r="AL11" s="35">
        <v>44606.0</v>
      </c>
      <c r="AM11" s="35">
        <v>44613.0</v>
      </c>
      <c r="AN11" s="35">
        <v>44679.0</v>
      </c>
      <c r="AO11" s="35">
        <v>44687.0</v>
      </c>
      <c r="AP11" s="35">
        <v>44690.0</v>
      </c>
      <c r="AQ11" s="35">
        <v>44692.0</v>
      </c>
      <c r="AR11" s="35">
        <v>44694.0</v>
      </c>
      <c r="AS11" s="35">
        <v>44697.0</v>
      </c>
      <c r="AT11" s="35">
        <v>44704.0</v>
      </c>
      <c r="AU11" s="35">
        <v>44711.0</v>
      </c>
      <c r="AV11" s="35">
        <v>44718.0</v>
      </c>
      <c r="AW11" s="35">
        <v>44725.0</v>
      </c>
      <c r="AX11" s="35">
        <v>44732.0</v>
      </c>
      <c r="AY11" s="35">
        <v>44739.0</v>
      </c>
      <c r="AZ11" s="35">
        <v>44767.0</v>
      </c>
      <c r="BA11" s="35">
        <v>44774.0</v>
      </c>
      <c r="BB11" s="35">
        <v>44781.0</v>
      </c>
      <c r="BC11" s="35">
        <v>44788.0</v>
      </c>
      <c r="BD11" s="35">
        <v>44795.0</v>
      </c>
      <c r="BE11" s="35">
        <v>44839.0</v>
      </c>
      <c r="BF11" s="35">
        <v>44844.0</v>
      </c>
      <c r="BG11" s="35">
        <v>44851.0</v>
      </c>
      <c r="BH11" s="35">
        <v>44900.0</v>
      </c>
      <c r="BI11" s="35">
        <v>44928.0</v>
      </c>
      <c r="BJ11" s="35">
        <v>44935.0</v>
      </c>
      <c r="BK11" s="35">
        <v>44944.0</v>
      </c>
      <c r="BL11" s="35">
        <v>44963.0</v>
      </c>
      <c r="BM11" s="35">
        <v>44970.0</v>
      </c>
      <c r="BN11" s="35">
        <v>44977.0</v>
      </c>
      <c r="BO11" s="35">
        <v>44984.0</v>
      </c>
      <c r="BP11" s="35">
        <v>44991.0</v>
      </c>
      <c r="BQ11" s="35">
        <v>45002.0</v>
      </c>
      <c r="BR11" s="35">
        <v>45005.0</v>
      </c>
      <c r="BS11" s="35">
        <v>45012.0</v>
      </c>
      <c r="BT11" s="35">
        <v>45019.0</v>
      </c>
      <c r="BU11" s="35">
        <v>45026.0</v>
      </c>
      <c r="BV11" s="35">
        <v>45029.0</v>
      </c>
      <c r="BW11" s="35">
        <v>45033.0</v>
      </c>
      <c r="BX11" s="35">
        <v>45040.0</v>
      </c>
      <c r="BY11" s="35">
        <v>45047.0</v>
      </c>
      <c r="BZ11" s="35">
        <v>45103.0</v>
      </c>
      <c r="CA11" s="35">
        <v>45110.0</v>
      </c>
      <c r="CB11" s="35">
        <v>45117.0</v>
      </c>
      <c r="CC11" s="35">
        <v>45120.0</v>
      </c>
      <c r="CD11" s="35">
        <v>45131.0</v>
      </c>
      <c r="CE11" s="35">
        <v>45141.0</v>
      </c>
      <c r="CF11" s="35">
        <v>45148.0</v>
      </c>
      <c r="CG11" s="35">
        <v>45202.0</v>
      </c>
      <c r="CH11" s="35">
        <v>45204.0</v>
      </c>
      <c r="CI11" s="35">
        <v>45206.0</v>
      </c>
      <c r="CJ11" s="35">
        <v>45208.0</v>
      </c>
      <c r="CK11" s="35">
        <v>45210.0</v>
      </c>
      <c r="CL11" s="35">
        <v>45212.0</v>
      </c>
      <c r="CM11" s="35">
        <v>45216.0</v>
      </c>
      <c r="CN11" s="35">
        <v>45218.0</v>
      </c>
      <c r="CO11" s="35">
        <v>45220.0</v>
      </c>
      <c r="CP11" s="35">
        <v>45222.0</v>
      </c>
      <c r="CQ11" s="35">
        <v>45224.0</v>
      </c>
      <c r="CR11" s="35">
        <v>45226.0</v>
      </c>
      <c r="CS11" s="35">
        <v>45228.0</v>
      </c>
      <c r="CT11" s="35">
        <v>45230.0</v>
      </c>
      <c r="CU11" s="35">
        <v>45234.0</v>
      </c>
      <c r="CV11" s="35">
        <v>45236.0</v>
      </c>
      <c r="CW11" s="35">
        <v>45244.0</v>
      </c>
      <c r="CX11" s="35">
        <v>45254.0</v>
      </c>
      <c r="CY11" s="35">
        <v>45259.0</v>
      </c>
      <c r="CZ11" s="35">
        <v>45264.0</v>
      </c>
      <c r="DA11" s="35">
        <v>45271.0</v>
      </c>
      <c r="DB11" s="35">
        <v>45278.0</v>
      </c>
      <c r="DC11" s="35">
        <v>45285.0</v>
      </c>
      <c r="DD11" s="35">
        <v>45291.0</v>
      </c>
      <c r="DE11" s="35">
        <v>45299.0</v>
      </c>
      <c r="DF11" s="35">
        <v>45306.0</v>
      </c>
      <c r="DG11" s="35">
        <v>45313.0</v>
      </c>
      <c r="DH11" s="35">
        <v>45320.0</v>
      </c>
      <c r="DI11" s="35">
        <v>45327.0</v>
      </c>
      <c r="DJ11" s="35">
        <v>45334.0</v>
      </c>
      <c r="DK11" s="35">
        <v>45341.0</v>
      </c>
      <c r="DL11" s="35">
        <v>45343.0</v>
      </c>
      <c r="DM11" s="35">
        <v>45362.0</v>
      </c>
      <c r="DN11" s="35">
        <v>45369.0</v>
      </c>
      <c r="DO11" s="35">
        <v>45376.0</v>
      </c>
      <c r="DP11" s="35">
        <v>45383.0</v>
      </c>
      <c r="DQ11" s="35">
        <f t="shared" ref="DQ11:DS11" si="3">DQ2</f>
        <v>45390</v>
      </c>
      <c r="DR11" s="35">
        <f t="shared" si="3"/>
        <v>45425</v>
      </c>
      <c r="DS11" s="35">
        <f t="shared" si="3"/>
        <v>45432</v>
      </c>
      <c r="DT11" s="66">
        <v>45439.0</v>
      </c>
      <c r="DU11" s="66">
        <v>45446.0</v>
      </c>
      <c r="DV11" s="66">
        <v>45453.0</v>
      </c>
      <c r="DW11" s="66">
        <v>45460.0</v>
      </c>
      <c r="DX11" s="66">
        <v>45467.0</v>
      </c>
      <c r="EA11" s="35"/>
      <c r="EB11" s="35"/>
      <c r="EC11" s="35"/>
      <c r="ED11" s="35"/>
      <c r="EE11" s="35"/>
      <c r="EF11" s="35"/>
      <c r="EG11" s="35"/>
      <c r="EH11" s="35"/>
      <c r="EI11" s="35"/>
      <c r="EJ11" s="35"/>
      <c r="EK11" s="35"/>
      <c r="EL11" s="35"/>
      <c r="EM11" s="35"/>
      <c r="EN11" s="35"/>
      <c r="EO11" s="35"/>
      <c r="EP11" s="35"/>
      <c r="EQ11" s="35"/>
      <c r="ER11" s="35"/>
      <c r="ES11" s="35"/>
      <c r="ET11" s="35"/>
    </row>
    <row r="12" ht="12.75" customHeight="1">
      <c r="A12" s="2"/>
      <c r="B12" s="15">
        <v>48.0</v>
      </c>
      <c r="C12" s="15">
        <v>48.0</v>
      </c>
      <c r="D12" s="15">
        <v>44.1</v>
      </c>
      <c r="E12" s="15">
        <v>44.1</v>
      </c>
      <c r="F12" s="15">
        <v>44.1</v>
      </c>
      <c r="G12" s="15">
        <v>44.1</v>
      </c>
      <c r="H12" s="15">
        <v>39.2</v>
      </c>
      <c r="I12" s="2">
        <v>42.7</v>
      </c>
      <c r="J12" s="2"/>
      <c r="K12" s="2">
        <v>42.7</v>
      </c>
      <c r="L12" s="2">
        <v>40.0</v>
      </c>
      <c r="M12" s="2">
        <v>40.0</v>
      </c>
      <c r="N12" s="2">
        <v>40.0</v>
      </c>
      <c r="O12" s="2">
        <v>37.3</v>
      </c>
      <c r="P12" s="2">
        <v>37.3</v>
      </c>
      <c r="Q12" s="2">
        <v>39.2</v>
      </c>
      <c r="R12" s="2"/>
      <c r="S12" s="2"/>
      <c r="T12" s="2"/>
      <c r="U12" s="2"/>
      <c r="V12" s="2">
        <v>37.3</v>
      </c>
      <c r="W12" s="2">
        <v>39.2</v>
      </c>
      <c r="X12" s="2">
        <v>39.2</v>
      </c>
      <c r="Y12" s="2">
        <v>34.8</v>
      </c>
      <c r="Z12" s="2">
        <v>32.5</v>
      </c>
      <c r="AA12" s="2">
        <v>34.8</v>
      </c>
      <c r="AB12" s="2">
        <v>37.3</v>
      </c>
      <c r="AC12" s="2">
        <v>37.3</v>
      </c>
      <c r="AD12" s="2">
        <v>39.2</v>
      </c>
      <c r="AE12" s="2">
        <v>42.0</v>
      </c>
      <c r="AF12" s="2">
        <v>34.8</v>
      </c>
      <c r="AG12" s="2">
        <v>37.3</v>
      </c>
      <c r="AH12" s="2">
        <v>40.0</v>
      </c>
      <c r="AI12" s="2">
        <v>42.7</v>
      </c>
      <c r="AJ12" s="2">
        <v>42.2</v>
      </c>
      <c r="AK12" s="2">
        <v>45.3</v>
      </c>
      <c r="AL12" s="2">
        <v>45.3</v>
      </c>
      <c r="AM12" s="2">
        <v>47.6</v>
      </c>
      <c r="AN12" s="2">
        <v>37.3</v>
      </c>
      <c r="AO12" s="2">
        <v>34.8</v>
      </c>
      <c r="AP12" s="2">
        <v>40.0</v>
      </c>
      <c r="AQ12" s="2">
        <v>42.7</v>
      </c>
      <c r="AR12" s="2">
        <v>42.7</v>
      </c>
      <c r="AS12" s="2">
        <v>42.7</v>
      </c>
      <c r="AT12" s="2">
        <v>44.8</v>
      </c>
      <c r="AU12" s="2">
        <v>45.3</v>
      </c>
      <c r="AV12" s="2">
        <v>47.6</v>
      </c>
      <c r="AW12" s="2">
        <v>47.6</v>
      </c>
      <c r="AX12" s="2">
        <v>47.2</v>
      </c>
      <c r="AY12" s="2">
        <v>48.0</v>
      </c>
      <c r="AZ12" s="2">
        <v>45.3</v>
      </c>
      <c r="BA12" s="2">
        <v>44.7</v>
      </c>
      <c r="BB12" s="2">
        <v>48.0</v>
      </c>
      <c r="BC12" s="2">
        <v>49.7</v>
      </c>
      <c r="BD12" s="2">
        <v>50.7</v>
      </c>
      <c r="BE12" s="2">
        <v>45.3</v>
      </c>
      <c r="BF12" s="2">
        <v>45.3</v>
      </c>
      <c r="BG12" s="2">
        <v>45.3</v>
      </c>
      <c r="BH12" s="2">
        <v>42.2</v>
      </c>
      <c r="BI12" s="2">
        <v>44.8</v>
      </c>
      <c r="BJ12" s="2">
        <v>44.8</v>
      </c>
      <c r="BK12" s="2">
        <v>45.3</v>
      </c>
      <c r="BL12" s="2">
        <v>44.8</v>
      </c>
      <c r="BM12" s="2">
        <v>46.2</v>
      </c>
      <c r="BN12" s="2">
        <v>47.6</v>
      </c>
      <c r="BO12" s="2">
        <v>49.0</v>
      </c>
      <c r="BP12" s="2">
        <v>48.8</v>
      </c>
      <c r="BQ12" s="2">
        <v>50.4</v>
      </c>
      <c r="BR12" s="2">
        <v>51.8</v>
      </c>
      <c r="BS12" s="2">
        <v>51.8</v>
      </c>
      <c r="BT12" s="2">
        <v>51.1</v>
      </c>
      <c r="BU12" s="2">
        <v>52.0</v>
      </c>
      <c r="BV12" s="2">
        <v>52.0</v>
      </c>
      <c r="BW12" s="2">
        <v>53.3</v>
      </c>
      <c r="BX12" s="2">
        <v>54.7</v>
      </c>
      <c r="BY12" s="2">
        <v>56.0</v>
      </c>
      <c r="BZ12" s="2">
        <v>45.3</v>
      </c>
      <c r="CA12" s="2">
        <v>48.0</v>
      </c>
      <c r="CB12" s="2">
        <v>49.3</v>
      </c>
      <c r="CC12" s="2">
        <v>47.3</v>
      </c>
      <c r="CD12" s="2">
        <v>47.2</v>
      </c>
      <c r="CE12" s="2">
        <v>47.2</v>
      </c>
      <c r="CF12" s="2">
        <v>47.6</v>
      </c>
      <c r="CG12" s="2">
        <v>39.2</v>
      </c>
      <c r="CH12" s="2">
        <v>42.7</v>
      </c>
      <c r="CI12" s="2">
        <v>43.8</v>
      </c>
      <c r="CJ12" s="2">
        <v>45.3</v>
      </c>
      <c r="CK12" s="2">
        <v>46.7</v>
      </c>
      <c r="CL12" s="2">
        <v>48.0</v>
      </c>
      <c r="CM12" s="2">
        <v>49.3</v>
      </c>
      <c r="CN12" s="2">
        <v>50.7</v>
      </c>
      <c r="CO12" s="2">
        <v>52.0</v>
      </c>
      <c r="CP12" s="2">
        <v>54.6</v>
      </c>
      <c r="CQ12" s="2">
        <v>52.8</v>
      </c>
      <c r="CR12" s="2">
        <v>54.7</v>
      </c>
      <c r="CS12" s="2">
        <v>53.4</v>
      </c>
      <c r="CT12" s="2">
        <v>56.0</v>
      </c>
      <c r="CU12" s="2">
        <v>54.6</v>
      </c>
      <c r="CV12" s="2">
        <v>57.3</v>
      </c>
      <c r="CW12" s="2">
        <v>55.8</v>
      </c>
      <c r="CX12" s="2">
        <v>54.0</v>
      </c>
      <c r="CY12" s="2">
        <v>54.7</v>
      </c>
      <c r="CZ12" s="2">
        <v>52.2</v>
      </c>
      <c r="DA12" s="2">
        <v>57.3</v>
      </c>
      <c r="DB12" s="2">
        <v>58.7</v>
      </c>
      <c r="DC12" s="2">
        <v>60.0</v>
      </c>
      <c r="DD12" s="2">
        <v>61.3</v>
      </c>
      <c r="DE12" s="2">
        <v>59.6</v>
      </c>
      <c r="DF12" s="2">
        <v>61.8</v>
      </c>
      <c r="DG12" s="2">
        <v>65.3</v>
      </c>
      <c r="DH12" s="2">
        <v>65.3</v>
      </c>
      <c r="DI12" s="2">
        <v>66.7</v>
      </c>
      <c r="DJ12" s="2">
        <v>66.7</v>
      </c>
      <c r="DK12" s="2">
        <v>66.7</v>
      </c>
      <c r="DL12" s="2">
        <v>65.7</v>
      </c>
      <c r="DM12" s="2">
        <v>63.3</v>
      </c>
      <c r="DN12" s="2">
        <v>65.7</v>
      </c>
      <c r="DO12" s="2">
        <v>65.7</v>
      </c>
      <c r="DP12" s="2">
        <v>68.0</v>
      </c>
      <c r="DQ12" s="2">
        <v>64.6</v>
      </c>
      <c r="DR12" s="2">
        <v>64.6</v>
      </c>
      <c r="DS12" s="2">
        <v>67.0</v>
      </c>
      <c r="DT12" s="2">
        <v>69.3</v>
      </c>
      <c r="DU12" s="2">
        <v>65.8</v>
      </c>
      <c r="DV12" s="2">
        <v>65.8</v>
      </c>
      <c r="DW12" s="2">
        <v>65.8</v>
      </c>
      <c r="DX12" s="2">
        <v>66.7</v>
      </c>
      <c r="DY12" s="2"/>
      <c r="DZ12" s="2"/>
      <c r="EA12" s="2"/>
      <c r="EB12" s="2"/>
      <c r="EC12" s="2"/>
      <c r="ED12" s="2"/>
      <c r="EE12" s="2"/>
      <c r="EF12" s="2"/>
      <c r="EG12" s="2"/>
      <c r="EH12" s="2"/>
      <c r="EI12" s="2"/>
      <c r="EJ12" s="2"/>
      <c r="EK12" s="2"/>
      <c r="EL12" s="2"/>
      <c r="EM12" s="2"/>
      <c r="EN12" s="2"/>
      <c r="EO12" s="2"/>
      <c r="EP12" s="2"/>
      <c r="EQ12" s="2"/>
      <c r="ER12" s="2"/>
      <c r="ES12" s="2"/>
      <c r="ET12" s="2"/>
    </row>
    <row r="13" ht="12.75" customHeight="1">
      <c r="A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v>63.0</v>
      </c>
      <c r="DV13" s="2"/>
      <c r="DW13" s="2"/>
      <c r="DX13" s="2"/>
      <c r="DY13" s="2"/>
      <c r="DZ13" s="2"/>
      <c r="EA13" s="2"/>
      <c r="EB13" s="2"/>
      <c r="EC13" s="2"/>
      <c r="ED13" s="2"/>
      <c r="EE13" s="2"/>
      <c r="EF13" s="2"/>
      <c r="EG13" s="2"/>
      <c r="EH13" s="2"/>
      <c r="EI13" s="2"/>
      <c r="EJ13" s="2"/>
      <c r="EK13" s="2"/>
      <c r="EL13" s="2"/>
      <c r="EM13" s="2"/>
      <c r="EN13" s="2"/>
      <c r="EO13" s="2"/>
      <c r="EP13" s="2"/>
      <c r="EQ13" s="2"/>
      <c r="ER13" s="2"/>
      <c r="ES13" s="2"/>
      <c r="ET13" s="2"/>
    </row>
    <row r="14" ht="12.7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row>
    <row r="15" ht="12.75"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row>
    <row r="16"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row>
    <row r="18"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row>
    <row r="20" ht="12.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row>
    <row r="22"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row>
    <row r="23"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row>
    <row r="2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row>
    <row r="2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c r="EQ409" s="2"/>
      <c r="ER409" s="2"/>
      <c r="ES409" s="2"/>
      <c r="ET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c r="EQ444" s="2"/>
      <c r="ER444" s="2"/>
      <c r="ES444" s="2"/>
      <c r="ET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c r="EQ446" s="2"/>
      <c r="ER446" s="2"/>
      <c r="ES446" s="2"/>
      <c r="ET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c r="EQ453" s="2"/>
      <c r="ER453" s="2"/>
      <c r="ES453" s="2"/>
      <c r="ET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c r="EQ459" s="2"/>
      <c r="ER459" s="2"/>
      <c r="ES459" s="2"/>
      <c r="ET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c r="EK460" s="2"/>
      <c r="EL460" s="2"/>
      <c r="EM460" s="2"/>
      <c r="EN460" s="2"/>
      <c r="EO460" s="2"/>
      <c r="EP460" s="2"/>
      <c r="EQ460" s="2"/>
      <c r="ER460" s="2"/>
      <c r="ES460" s="2"/>
      <c r="ET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c r="EQ461" s="2"/>
      <c r="ER461" s="2"/>
      <c r="ES461" s="2"/>
      <c r="ET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c r="EQ462" s="2"/>
      <c r="ER462" s="2"/>
      <c r="ES462" s="2"/>
      <c r="ET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c r="EQ463" s="2"/>
      <c r="ER463" s="2"/>
      <c r="ES463" s="2"/>
      <c r="ET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c r="EQ464" s="2"/>
      <c r="ER464" s="2"/>
      <c r="ES464" s="2"/>
      <c r="ET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c r="EQ465" s="2"/>
      <c r="ER465" s="2"/>
      <c r="ES465" s="2"/>
      <c r="ET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c r="EK466" s="2"/>
      <c r="EL466" s="2"/>
      <c r="EM466" s="2"/>
      <c r="EN466" s="2"/>
      <c r="EO466" s="2"/>
      <c r="EP466" s="2"/>
      <c r="EQ466" s="2"/>
      <c r="ER466" s="2"/>
      <c r="ES466" s="2"/>
      <c r="ET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c r="EQ467" s="2"/>
      <c r="ER467" s="2"/>
      <c r="ES467" s="2"/>
      <c r="ET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c r="EQ468" s="2"/>
      <c r="ER468" s="2"/>
      <c r="ES468" s="2"/>
      <c r="ET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c r="EQ469" s="2"/>
      <c r="ER469" s="2"/>
      <c r="ES469" s="2"/>
      <c r="ET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c r="EK470" s="2"/>
      <c r="EL470" s="2"/>
      <c r="EM470" s="2"/>
      <c r="EN470" s="2"/>
      <c r="EO470" s="2"/>
      <c r="EP470" s="2"/>
      <c r="EQ470" s="2"/>
      <c r="ER470" s="2"/>
      <c r="ES470" s="2"/>
      <c r="ET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c r="EK471" s="2"/>
      <c r="EL471" s="2"/>
      <c r="EM471" s="2"/>
      <c r="EN471" s="2"/>
      <c r="EO471" s="2"/>
      <c r="EP471" s="2"/>
      <c r="EQ471" s="2"/>
      <c r="ER471" s="2"/>
      <c r="ES471" s="2"/>
      <c r="ET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c r="EQ472" s="2"/>
      <c r="ER472" s="2"/>
      <c r="ES472" s="2"/>
      <c r="ET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c r="EQ475" s="2"/>
      <c r="ER475" s="2"/>
      <c r="ES475" s="2"/>
      <c r="ET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c r="EQ481" s="2"/>
      <c r="ER481" s="2"/>
      <c r="ES481" s="2"/>
      <c r="ET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c r="EQ482" s="2"/>
      <c r="ER482" s="2"/>
      <c r="ES482" s="2"/>
      <c r="ET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c r="EQ486" s="2"/>
      <c r="ER486" s="2"/>
      <c r="ES486" s="2"/>
      <c r="ET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c r="EQ490" s="2"/>
      <c r="ER490" s="2"/>
      <c r="ES490" s="2"/>
      <c r="ET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c r="EQ491" s="2"/>
      <c r="ER491" s="2"/>
      <c r="ES491" s="2"/>
      <c r="ET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c r="EQ492" s="2"/>
      <c r="ER492" s="2"/>
      <c r="ES492" s="2"/>
      <c r="ET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c r="EQ498" s="2"/>
      <c r="ER498" s="2"/>
      <c r="ES498" s="2"/>
      <c r="ET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c r="EQ499" s="2"/>
      <c r="ER499" s="2"/>
      <c r="ES499" s="2"/>
      <c r="ET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c r="EQ502" s="2"/>
      <c r="ER502" s="2"/>
      <c r="ES502" s="2"/>
      <c r="ET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c r="EQ509" s="2"/>
      <c r="ER509" s="2"/>
      <c r="ES509" s="2"/>
      <c r="ET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c r="EQ510" s="2"/>
      <c r="ER510" s="2"/>
      <c r="ES510" s="2"/>
      <c r="ET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c r="EQ511" s="2"/>
      <c r="ER511" s="2"/>
      <c r="ES511" s="2"/>
      <c r="ET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c r="EQ512" s="2"/>
      <c r="ER512" s="2"/>
      <c r="ES512" s="2"/>
      <c r="ET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c r="EQ513" s="2"/>
      <c r="ER513" s="2"/>
      <c r="ES513" s="2"/>
      <c r="ET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c r="EQ514" s="2"/>
      <c r="ER514" s="2"/>
      <c r="ES514" s="2"/>
      <c r="ET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c r="EQ515" s="2"/>
      <c r="ER515" s="2"/>
      <c r="ES515" s="2"/>
      <c r="ET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c r="EQ516" s="2"/>
      <c r="ER516" s="2"/>
      <c r="ES516" s="2"/>
      <c r="ET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c r="EQ517" s="2"/>
      <c r="ER517" s="2"/>
      <c r="ES517" s="2"/>
      <c r="ET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c r="EK518" s="2"/>
      <c r="EL518" s="2"/>
      <c r="EM518" s="2"/>
      <c r="EN518" s="2"/>
      <c r="EO518" s="2"/>
      <c r="EP518" s="2"/>
      <c r="EQ518" s="2"/>
      <c r="ER518" s="2"/>
      <c r="ES518" s="2"/>
      <c r="ET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c r="EK519" s="2"/>
      <c r="EL519" s="2"/>
      <c r="EM519" s="2"/>
      <c r="EN519" s="2"/>
      <c r="EO519" s="2"/>
      <c r="EP519" s="2"/>
      <c r="EQ519" s="2"/>
      <c r="ER519" s="2"/>
      <c r="ES519" s="2"/>
      <c r="ET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c r="EK520" s="2"/>
      <c r="EL520" s="2"/>
      <c r="EM520" s="2"/>
      <c r="EN520" s="2"/>
      <c r="EO520" s="2"/>
      <c r="EP520" s="2"/>
      <c r="EQ520" s="2"/>
      <c r="ER520" s="2"/>
      <c r="ES520" s="2"/>
      <c r="ET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c r="EQ521" s="2"/>
      <c r="ER521" s="2"/>
      <c r="ES521" s="2"/>
      <c r="ET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c r="EK522" s="2"/>
      <c r="EL522" s="2"/>
      <c r="EM522" s="2"/>
      <c r="EN522" s="2"/>
      <c r="EO522" s="2"/>
      <c r="EP522" s="2"/>
      <c r="EQ522" s="2"/>
      <c r="ER522" s="2"/>
      <c r="ES522" s="2"/>
      <c r="ET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c r="EK523" s="2"/>
      <c r="EL523" s="2"/>
      <c r="EM523" s="2"/>
      <c r="EN523" s="2"/>
      <c r="EO523" s="2"/>
      <c r="EP523" s="2"/>
      <c r="EQ523" s="2"/>
      <c r="ER523" s="2"/>
      <c r="ES523" s="2"/>
      <c r="ET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c r="EK524" s="2"/>
      <c r="EL524" s="2"/>
      <c r="EM524" s="2"/>
      <c r="EN524" s="2"/>
      <c r="EO524" s="2"/>
      <c r="EP524" s="2"/>
      <c r="EQ524" s="2"/>
      <c r="ER524" s="2"/>
      <c r="ES524" s="2"/>
      <c r="ET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c r="EQ525" s="2"/>
      <c r="ER525" s="2"/>
      <c r="ES525" s="2"/>
      <c r="ET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c r="EQ526" s="2"/>
      <c r="ER526" s="2"/>
      <c r="ES526" s="2"/>
      <c r="ET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c r="EQ527" s="2"/>
      <c r="ER527" s="2"/>
      <c r="ES527" s="2"/>
      <c r="ET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c r="EQ528" s="2"/>
      <c r="ER528" s="2"/>
      <c r="ES528" s="2"/>
      <c r="ET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c r="EQ529" s="2"/>
      <c r="ER529" s="2"/>
      <c r="ES529" s="2"/>
      <c r="ET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c r="EK530" s="2"/>
      <c r="EL530" s="2"/>
      <c r="EM530" s="2"/>
      <c r="EN530" s="2"/>
      <c r="EO530" s="2"/>
      <c r="EP530" s="2"/>
      <c r="EQ530" s="2"/>
      <c r="ER530" s="2"/>
      <c r="ES530" s="2"/>
      <c r="ET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c r="EQ532" s="2"/>
      <c r="ER532" s="2"/>
      <c r="ES532" s="2"/>
      <c r="ET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c r="EQ533" s="2"/>
      <c r="ER533" s="2"/>
      <c r="ES533" s="2"/>
      <c r="ET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c r="EK534" s="2"/>
      <c r="EL534" s="2"/>
      <c r="EM534" s="2"/>
      <c r="EN534" s="2"/>
      <c r="EO534" s="2"/>
      <c r="EP534" s="2"/>
      <c r="EQ534" s="2"/>
      <c r="ER534" s="2"/>
      <c r="ES534" s="2"/>
      <c r="ET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c r="EK535" s="2"/>
      <c r="EL535" s="2"/>
      <c r="EM535" s="2"/>
      <c r="EN535" s="2"/>
      <c r="EO535" s="2"/>
      <c r="EP535" s="2"/>
      <c r="EQ535" s="2"/>
      <c r="ER535" s="2"/>
      <c r="ES535" s="2"/>
      <c r="ET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c r="EK536" s="2"/>
      <c r="EL536" s="2"/>
      <c r="EM536" s="2"/>
      <c r="EN536" s="2"/>
      <c r="EO536" s="2"/>
      <c r="EP536" s="2"/>
      <c r="EQ536" s="2"/>
      <c r="ER536" s="2"/>
      <c r="ES536" s="2"/>
      <c r="ET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c r="EF537" s="2"/>
      <c r="EG537" s="2"/>
      <c r="EH537" s="2"/>
      <c r="EI537" s="2"/>
      <c r="EJ537" s="2"/>
      <c r="EK537" s="2"/>
      <c r="EL537" s="2"/>
      <c r="EM537" s="2"/>
      <c r="EN537" s="2"/>
      <c r="EO537" s="2"/>
      <c r="EP537" s="2"/>
      <c r="EQ537" s="2"/>
      <c r="ER537" s="2"/>
      <c r="ES537" s="2"/>
      <c r="ET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c r="EF538" s="2"/>
      <c r="EG538" s="2"/>
      <c r="EH538" s="2"/>
      <c r="EI538" s="2"/>
      <c r="EJ538" s="2"/>
      <c r="EK538" s="2"/>
      <c r="EL538" s="2"/>
      <c r="EM538" s="2"/>
      <c r="EN538" s="2"/>
      <c r="EO538" s="2"/>
      <c r="EP538" s="2"/>
      <c r="EQ538" s="2"/>
      <c r="ER538" s="2"/>
      <c r="ES538" s="2"/>
      <c r="ET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c r="EQ539" s="2"/>
      <c r="ER539" s="2"/>
      <c r="ES539" s="2"/>
      <c r="ET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c r="EF540" s="2"/>
      <c r="EG540" s="2"/>
      <c r="EH540" s="2"/>
      <c r="EI540" s="2"/>
      <c r="EJ540" s="2"/>
      <c r="EK540" s="2"/>
      <c r="EL540" s="2"/>
      <c r="EM540" s="2"/>
      <c r="EN540" s="2"/>
      <c r="EO540" s="2"/>
      <c r="EP540" s="2"/>
      <c r="EQ540" s="2"/>
      <c r="ER540" s="2"/>
      <c r="ES540" s="2"/>
      <c r="ET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c r="EG541" s="2"/>
      <c r="EH541" s="2"/>
      <c r="EI541" s="2"/>
      <c r="EJ541" s="2"/>
      <c r="EK541" s="2"/>
      <c r="EL541" s="2"/>
      <c r="EM541" s="2"/>
      <c r="EN541" s="2"/>
      <c r="EO541" s="2"/>
      <c r="EP541" s="2"/>
      <c r="EQ541" s="2"/>
      <c r="ER541" s="2"/>
      <c r="ES541" s="2"/>
      <c r="ET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c r="EI542" s="2"/>
      <c r="EJ542" s="2"/>
      <c r="EK542" s="2"/>
      <c r="EL542" s="2"/>
      <c r="EM542" s="2"/>
      <c r="EN542" s="2"/>
      <c r="EO542" s="2"/>
      <c r="EP542" s="2"/>
      <c r="EQ542" s="2"/>
      <c r="ER542" s="2"/>
      <c r="ES542" s="2"/>
      <c r="ET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c r="EF545" s="2"/>
      <c r="EG545" s="2"/>
      <c r="EH545" s="2"/>
      <c r="EI545" s="2"/>
      <c r="EJ545" s="2"/>
      <c r="EK545" s="2"/>
      <c r="EL545" s="2"/>
      <c r="EM545" s="2"/>
      <c r="EN545" s="2"/>
      <c r="EO545" s="2"/>
      <c r="EP545" s="2"/>
      <c r="EQ545" s="2"/>
      <c r="ER545" s="2"/>
      <c r="ES545" s="2"/>
      <c r="ET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c r="EF546" s="2"/>
      <c r="EG546" s="2"/>
      <c r="EH546" s="2"/>
      <c r="EI546" s="2"/>
      <c r="EJ546" s="2"/>
      <c r="EK546" s="2"/>
      <c r="EL546" s="2"/>
      <c r="EM546" s="2"/>
      <c r="EN546" s="2"/>
      <c r="EO546" s="2"/>
      <c r="EP546" s="2"/>
      <c r="EQ546" s="2"/>
      <c r="ER546" s="2"/>
      <c r="ES546" s="2"/>
      <c r="ET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c r="EF547" s="2"/>
      <c r="EG547" s="2"/>
      <c r="EH547" s="2"/>
      <c r="EI547" s="2"/>
      <c r="EJ547" s="2"/>
      <c r="EK547" s="2"/>
      <c r="EL547" s="2"/>
      <c r="EM547" s="2"/>
      <c r="EN547" s="2"/>
      <c r="EO547" s="2"/>
      <c r="EP547" s="2"/>
      <c r="EQ547" s="2"/>
      <c r="ER547" s="2"/>
      <c r="ES547" s="2"/>
      <c r="ET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c r="EF548" s="2"/>
      <c r="EG548" s="2"/>
      <c r="EH548" s="2"/>
      <c r="EI548" s="2"/>
      <c r="EJ548" s="2"/>
      <c r="EK548" s="2"/>
      <c r="EL548" s="2"/>
      <c r="EM548" s="2"/>
      <c r="EN548" s="2"/>
      <c r="EO548" s="2"/>
      <c r="EP548" s="2"/>
      <c r="EQ548" s="2"/>
      <c r="ER548" s="2"/>
      <c r="ES548" s="2"/>
      <c r="ET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c r="EF549" s="2"/>
      <c r="EG549" s="2"/>
      <c r="EH549" s="2"/>
      <c r="EI549" s="2"/>
      <c r="EJ549" s="2"/>
      <c r="EK549" s="2"/>
      <c r="EL549" s="2"/>
      <c r="EM549" s="2"/>
      <c r="EN549" s="2"/>
      <c r="EO549" s="2"/>
      <c r="EP549" s="2"/>
      <c r="EQ549" s="2"/>
      <c r="ER549" s="2"/>
      <c r="ES549" s="2"/>
      <c r="ET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c r="EF550" s="2"/>
      <c r="EG550" s="2"/>
      <c r="EH550" s="2"/>
      <c r="EI550" s="2"/>
      <c r="EJ550" s="2"/>
      <c r="EK550" s="2"/>
      <c r="EL550" s="2"/>
      <c r="EM550" s="2"/>
      <c r="EN550" s="2"/>
      <c r="EO550" s="2"/>
      <c r="EP550" s="2"/>
      <c r="EQ550" s="2"/>
      <c r="ER550" s="2"/>
      <c r="ES550" s="2"/>
      <c r="ET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c r="EF551" s="2"/>
      <c r="EG551" s="2"/>
      <c r="EH551" s="2"/>
      <c r="EI551" s="2"/>
      <c r="EJ551" s="2"/>
      <c r="EK551" s="2"/>
      <c r="EL551" s="2"/>
      <c r="EM551" s="2"/>
      <c r="EN551" s="2"/>
      <c r="EO551" s="2"/>
      <c r="EP551" s="2"/>
      <c r="EQ551" s="2"/>
      <c r="ER551" s="2"/>
      <c r="ES551" s="2"/>
      <c r="ET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c r="EF552" s="2"/>
      <c r="EG552" s="2"/>
      <c r="EH552" s="2"/>
      <c r="EI552" s="2"/>
      <c r="EJ552" s="2"/>
      <c r="EK552" s="2"/>
      <c r="EL552" s="2"/>
      <c r="EM552" s="2"/>
      <c r="EN552" s="2"/>
      <c r="EO552" s="2"/>
      <c r="EP552" s="2"/>
      <c r="EQ552" s="2"/>
      <c r="ER552" s="2"/>
      <c r="ES552" s="2"/>
      <c r="ET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c r="EF553" s="2"/>
      <c r="EG553" s="2"/>
      <c r="EH553" s="2"/>
      <c r="EI553" s="2"/>
      <c r="EJ553" s="2"/>
      <c r="EK553" s="2"/>
      <c r="EL553" s="2"/>
      <c r="EM553" s="2"/>
      <c r="EN553" s="2"/>
      <c r="EO553" s="2"/>
      <c r="EP553" s="2"/>
      <c r="EQ553" s="2"/>
      <c r="ER553" s="2"/>
      <c r="ES553" s="2"/>
      <c r="ET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c r="EF554" s="2"/>
      <c r="EG554" s="2"/>
      <c r="EH554" s="2"/>
      <c r="EI554" s="2"/>
      <c r="EJ554" s="2"/>
      <c r="EK554" s="2"/>
      <c r="EL554" s="2"/>
      <c r="EM554" s="2"/>
      <c r="EN554" s="2"/>
      <c r="EO554" s="2"/>
      <c r="EP554" s="2"/>
      <c r="EQ554" s="2"/>
      <c r="ER554" s="2"/>
      <c r="ES554" s="2"/>
      <c r="ET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c r="EF555" s="2"/>
      <c r="EG555" s="2"/>
      <c r="EH555" s="2"/>
      <c r="EI555" s="2"/>
      <c r="EJ555" s="2"/>
      <c r="EK555" s="2"/>
      <c r="EL555" s="2"/>
      <c r="EM555" s="2"/>
      <c r="EN555" s="2"/>
      <c r="EO555" s="2"/>
      <c r="EP555" s="2"/>
      <c r="EQ555" s="2"/>
      <c r="ER555" s="2"/>
      <c r="ES555" s="2"/>
      <c r="ET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c r="EF556" s="2"/>
      <c r="EG556" s="2"/>
      <c r="EH556" s="2"/>
      <c r="EI556" s="2"/>
      <c r="EJ556" s="2"/>
      <c r="EK556" s="2"/>
      <c r="EL556" s="2"/>
      <c r="EM556" s="2"/>
      <c r="EN556" s="2"/>
      <c r="EO556" s="2"/>
      <c r="EP556" s="2"/>
      <c r="EQ556" s="2"/>
      <c r="ER556" s="2"/>
      <c r="ES556" s="2"/>
      <c r="ET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c r="EF557" s="2"/>
      <c r="EG557" s="2"/>
      <c r="EH557" s="2"/>
      <c r="EI557" s="2"/>
      <c r="EJ557" s="2"/>
      <c r="EK557" s="2"/>
      <c r="EL557" s="2"/>
      <c r="EM557" s="2"/>
      <c r="EN557" s="2"/>
      <c r="EO557" s="2"/>
      <c r="EP557" s="2"/>
      <c r="EQ557" s="2"/>
      <c r="ER557" s="2"/>
      <c r="ES557" s="2"/>
      <c r="ET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c r="EF558" s="2"/>
      <c r="EG558" s="2"/>
      <c r="EH558" s="2"/>
      <c r="EI558" s="2"/>
      <c r="EJ558" s="2"/>
      <c r="EK558" s="2"/>
      <c r="EL558" s="2"/>
      <c r="EM558" s="2"/>
      <c r="EN558" s="2"/>
      <c r="EO558" s="2"/>
      <c r="EP558" s="2"/>
      <c r="EQ558" s="2"/>
      <c r="ER558" s="2"/>
      <c r="ES558" s="2"/>
      <c r="ET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c r="EF559" s="2"/>
      <c r="EG559" s="2"/>
      <c r="EH559" s="2"/>
      <c r="EI559" s="2"/>
      <c r="EJ559" s="2"/>
      <c r="EK559" s="2"/>
      <c r="EL559" s="2"/>
      <c r="EM559" s="2"/>
      <c r="EN559" s="2"/>
      <c r="EO559" s="2"/>
      <c r="EP559" s="2"/>
      <c r="EQ559" s="2"/>
      <c r="ER559" s="2"/>
      <c r="ES559" s="2"/>
      <c r="ET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c r="EF560" s="2"/>
      <c r="EG560" s="2"/>
      <c r="EH560" s="2"/>
      <c r="EI560" s="2"/>
      <c r="EJ560" s="2"/>
      <c r="EK560" s="2"/>
      <c r="EL560" s="2"/>
      <c r="EM560" s="2"/>
      <c r="EN560" s="2"/>
      <c r="EO560" s="2"/>
      <c r="EP560" s="2"/>
      <c r="EQ560" s="2"/>
      <c r="ER560" s="2"/>
      <c r="ES560" s="2"/>
      <c r="ET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c r="EF561" s="2"/>
      <c r="EG561" s="2"/>
      <c r="EH561" s="2"/>
      <c r="EI561" s="2"/>
      <c r="EJ561" s="2"/>
      <c r="EK561" s="2"/>
      <c r="EL561" s="2"/>
      <c r="EM561" s="2"/>
      <c r="EN561" s="2"/>
      <c r="EO561" s="2"/>
      <c r="EP561" s="2"/>
      <c r="EQ561" s="2"/>
      <c r="ER561" s="2"/>
      <c r="ES561" s="2"/>
      <c r="ET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c r="EK562" s="2"/>
      <c r="EL562" s="2"/>
      <c r="EM562" s="2"/>
      <c r="EN562" s="2"/>
      <c r="EO562" s="2"/>
      <c r="EP562" s="2"/>
      <c r="EQ562" s="2"/>
      <c r="ER562" s="2"/>
      <c r="ES562" s="2"/>
      <c r="ET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c r="EK563" s="2"/>
      <c r="EL563" s="2"/>
      <c r="EM563" s="2"/>
      <c r="EN563" s="2"/>
      <c r="EO563" s="2"/>
      <c r="EP563" s="2"/>
      <c r="EQ563" s="2"/>
      <c r="ER563" s="2"/>
      <c r="ES563" s="2"/>
      <c r="ET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c r="EF564" s="2"/>
      <c r="EG564" s="2"/>
      <c r="EH564" s="2"/>
      <c r="EI564" s="2"/>
      <c r="EJ564" s="2"/>
      <c r="EK564" s="2"/>
      <c r="EL564" s="2"/>
      <c r="EM564" s="2"/>
      <c r="EN564" s="2"/>
      <c r="EO564" s="2"/>
      <c r="EP564" s="2"/>
      <c r="EQ564" s="2"/>
      <c r="ER564" s="2"/>
      <c r="ES564" s="2"/>
      <c r="ET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c r="EK565" s="2"/>
      <c r="EL565" s="2"/>
      <c r="EM565" s="2"/>
      <c r="EN565" s="2"/>
      <c r="EO565" s="2"/>
      <c r="EP565" s="2"/>
      <c r="EQ565" s="2"/>
      <c r="ER565" s="2"/>
      <c r="ES565" s="2"/>
      <c r="ET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c r="EF566" s="2"/>
      <c r="EG566" s="2"/>
      <c r="EH566" s="2"/>
      <c r="EI566" s="2"/>
      <c r="EJ566" s="2"/>
      <c r="EK566" s="2"/>
      <c r="EL566" s="2"/>
      <c r="EM566" s="2"/>
      <c r="EN566" s="2"/>
      <c r="EO566" s="2"/>
      <c r="EP566" s="2"/>
      <c r="EQ566" s="2"/>
      <c r="ER566" s="2"/>
      <c r="ES566" s="2"/>
      <c r="ET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c r="EK567" s="2"/>
      <c r="EL567" s="2"/>
      <c r="EM567" s="2"/>
      <c r="EN567" s="2"/>
      <c r="EO567" s="2"/>
      <c r="EP567" s="2"/>
      <c r="EQ567" s="2"/>
      <c r="ER567" s="2"/>
      <c r="ES567" s="2"/>
      <c r="ET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c r="EK568" s="2"/>
      <c r="EL568" s="2"/>
      <c r="EM568" s="2"/>
      <c r="EN568" s="2"/>
      <c r="EO568" s="2"/>
      <c r="EP568" s="2"/>
      <c r="EQ568" s="2"/>
      <c r="ER568" s="2"/>
      <c r="ES568" s="2"/>
      <c r="ET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c r="EK569" s="2"/>
      <c r="EL569" s="2"/>
      <c r="EM569" s="2"/>
      <c r="EN569" s="2"/>
      <c r="EO569" s="2"/>
      <c r="EP569" s="2"/>
      <c r="EQ569" s="2"/>
      <c r="ER569" s="2"/>
      <c r="ES569" s="2"/>
      <c r="ET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c r="EQ570" s="2"/>
      <c r="ER570" s="2"/>
      <c r="ES570" s="2"/>
      <c r="ET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c r="EF571" s="2"/>
      <c r="EG571" s="2"/>
      <c r="EH571" s="2"/>
      <c r="EI571" s="2"/>
      <c r="EJ571" s="2"/>
      <c r="EK571" s="2"/>
      <c r="EL571" s="2"/>
      <c r="EM571" s="2"/>
      <c r="EN571" s="2"/>
      <c r="EO571" s="2"/>
      <c r="EP571" s="2"/>
      <c r="EQ571" s="2"/>
      <c r="ER571" s="2"/>
      <c r="ES571" s="2"/>
      <c r="ET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c r="EF572" s="2"/>
      <c r="EG572" s="2"/>
      <c r="EH572" s="2"/>
      <c r="EI572" s="2"/>
      <c r="EJ572" s="2"/>
      <c r="EK572" s="2"/>
      <c r="EL572" s="2"/>
      <c r="EM572" s="2"/>
      <c r="EN572" s="2"/>
      <c r="EO572" s="2"/>
      <c r="EP572" s="2"/>
      <c r="EQ572" s="2"/>
      <c r="ER572" s="2"/>
      <c r="ES572" s="2"/>
      <c r="ET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c r="EK573" s="2"/>
      <c r="EL573" s="2"/>
      <c r="EM573" s="2"/>
      <c r="EN573" s="2"/>
      <c r="EO573" s="2"/>
      <c r="EP573" s="2"/>
      <c r="EQ573" s="2"/>
      <c r="ER573" s="2"/>
      <c r="ES573" s="2"/>
      <c r="ET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c r="EF574" s="2"/>
      <c r="EG574" s="2"/>
      <c r="EH574" s="2"/>
      <c r="EI574" s="2"/>
      <c r="EJ574" s="2"/>
      <c r="EK574" s="2"/>
      <c r="EL574" s="2"/>
      <c r="EM574" s="2"/>
      <c r="EN574" s="2"/>
      <c r="EO574" s="2"/>
      <c r="EP574" s="2"/>
      <c r="EQ574" s="2"/>
      <c r="ER574" s="2"/>
      <c r="ES574" s="2"/>
      <c r="ET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c r="EF575" s="2"/>
      <c r="EG575" s="2"/>
      <c r="EH575" s="2"/>
      <c r="EI575" s="2"/>
      <c r="EJ575" s="2"/>
      <c r="EK575" s="2"/>
      <c r="EL575" s="2"/>
      <c r="EM575" s="2"/>
      <c r="EN575" s="2"/>
      <c r="EO575" s="2"/>
      <c r="EP575" s="2"/>
      <c r="EQ575" s="2"/>
      <c r="ER575" s="2"/>
      <c r="ES575" s="2"/>
      <c r="ET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c r="EQ576" s="2"/>
      <c r="ER576" s="2"/>
      <c r="ES576" s="2"/>
      <c r="ET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c r="EQ577" s="2"/>
      <c r="ER577" s="2"/>
      <c r="ES577" s="2"/>
      <c r="ET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c r="EF578" s="2"/>
      <c r="EG578" s="2"/>
      <c r="EH578" s="2"/>
      <c r="EI578" s="2"/>
      <c r="EJ578" s="2"/>
      <c r="EK578" s="2"/>
      <c r="EL578" s="2"/>
      <c r="EM578" s="2"/>
      <c r="EN578" s="2"/>
      <c r="EO578" s="2"/>
      <c r="EP578" s="2"/>
      <c r="EQ578" s="2"/>
      <c r="ER578" s="2"/>
      <c r="ES578" s="2"/>
      <c r="ET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c r="EK579" s="2"/>
      <c r="EL579" s="2"/>
      <c r="EM579" s="2"/>
      <c r="EN579" s="2"/>
      <c r="EO579" s="2"/>
      <c r="EP579" s="2"/>
      <c r="EQ579" s="2"/>
      <c r="ER579" s="2"/>
      <c r="ES579" s="2"/>
      <c r="ET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c r="EF580" s="2"/>
      <c r="EG580" s="2"/>
      <c r="EH580" s="2"/>
      <c r="EI580" s="2"/>
      <c r="EJ580" s="2"/>
      <c r="EK580" s="2"/>
      <c r="EL580" s="2"/>
      <c r="EM580" s="2"/>
      <c r="EN580" s="2"/>
      <c r="EO580" s="2"/>
      <c r="EP580" s="2"/>
      <c r="EQ580" s="2"/>
      <c r="ER580" s="2"/>
      <c r="ES580" s="2"/>
      <c r="ET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c r="EF581" s="2"/>
      <c r="EG581" s="2"/>
      <c r="EH581" s="2"/>
      <c r="EI581" s="2"/>
      <c r="EJ581" s="2"/>
      <c r="EK581" s="2"/>
      <c r="EL581" s="2"/>
      <c r="EM581" s="2"/>
      <c r="EN581" s="2"/>
      <c r="EO581" s="2"/>
      <c r="EP581" s="2"/>
      <c r="EQ581" s="2"/>
      <c r="ER581" s="2"/>
      <c r="ES581" s="2"/>
      <c r="ET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c r="EQ582" s="2"/>
      <c r="ER582" s="2"/>
      <c r="ES582" s="2"/>
      <c r="ET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c r="EK584" s="2"/>
      <c r="EL584" s="2"/>
      <c r="EM584" s="2"/>
      <c r="EN584" s="2"/>
      <c r="EO584" s="2"/>
      <c r="EP584" s="2"/>
      <c r="EQ584" s="2"/>
      <c r="ER584" s="2"/>
      <c r="ES584" s="2"/>
      <c r="ET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c r="EK585" s="2"/>
      <c r="EL585" s="2"/>
      <c r="EM585" s="2"/>
      <c r="EN585" s="2"/>
      <c r="EO585" s="2"/>
      <c r="EP585" s="2"/>
      <c r="EQ585" s="2"/>
      <c r="ER585" s="2"/>
      <c r="ES585" s="2"/>
      <c r="ET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c r="EK586" s="2"/>
      <c r="EL586" s="2"/>
      <c r="EM586" s="2"/>
      <c r="EN586" s="2"/>
      <c r="EO586" s="2"/>
      <c r="EP586" s="2"/>
      <c r="EQ586" s="2"/>
      <c r="ER586" s="2"/>
      <c r="ES586" s="2"/>
      <c r="ET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c r="EK587" s="2"/>
      <c r="EL587" s="2"/>
      <c r="EM587" s="2"/>
      <c r="EN587" s="2"/>
      <c r="EO587" s="2"/>
      <c r="EP587" s="2"/>
      <c r="EQ587" s="2"/>
      <c r="ER587" s="2"/>
      <c r="ES587" s="2"/>
      <c r="ET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c r="EK588" s="2"/>
      <c r="EL588" s="2"/>
      <c r="EM588" s="2"/>
      <c r="EN588" s="2"/>
      <c r="EO588" s="2"/>
      <c r="EP588" s="2"/>
      <c r="EQ588" s="2"/>
      <c r="ER588" s="2"/>
      <c r="ES588" s="2"/>
      <c r="ET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c r="EQ589" s="2"/>
      <c r="ER589" s="2"/>
      <c r="ES589" s="2"/>
      <c r="ET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c r="EQ590" s="2"/>
      <c r="ER590" s="2"/>
      <c r="ES590" s="2"/>
      <c r="ET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c r="EQ591" s="2"/>
      <c r="ER591" s="2"/>
      <c r="ES591" s="2"/>
      <c r="ET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c r="EQ592" s="2"/>
      <c r="ER592" s="2"/>
      <c r="ES592" s="2"/>
      <c r="ET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c r="EQ593" s="2"/>
      <c r="ER593" s="2"/>
      <c r="ES593" s="2"/>
      <c r="ET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c r="EQ594" s="2"/>
      <c r="ER594" s="2"/>
      <c r="ES594" s="2"/>
      <c r="ET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c r="EQ595" s="2"/>
      <c r="ER595" s="2"/>
      <c r="ES595" s="2"/>
      <c r="ET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c r="EQ596" s="2"/>
      <c r="ER596" s="2"/>
      <c r="ES596" s="2"/>
      <c r="ET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c r="EQ597" s="2"/>
      <c r="ER597" s="2"/>
      <c r="ES597" s="2"/>
      <c r="ET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c r="EQ598" s="2"/>
      <c r="ER598" s="2"/>
      <c r="ES598" s="2"/>
      <c r="ET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c r="EQ599" s="2"/>
      <c r="ER599" s="2"/>
      <c r="ES599" s="2"/>
      <c r="ET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c r="EQ600" s="2"/>
      <c r="ER600" s="2"/>
      <c r="ES600" s="2"/>
      <c r="ET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c r="EQ601" s="2"/>
      <c r="ER601" s="2"/>
      <c r="ES601" s="2"/>
      <c r="ET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c r="EQ602" s="2"/>
      <c r="ER602" s="2"/>
      <c r="ES602" s="2"/>
      <c r="ET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c r="EK603" s="2"/>
      <c r="EL603" s="2"/>
      <c r="EM603" s="2"/>
      <c r="EN603" s="2"/>
      <c r="EO603" s="2"/>
      <c r="EP603" s="2"/>
      <c r="EQ603" s="2"/>
      <c r="ER603" s="2"/>
      <c r="ES603" s="2"/>
      <c r="ET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c r="EK604" s="2"/>
      <c r="EL604" s="2"/>
      <c r="EM604" s="2"/>
      <c r="EN604" s="2"/>
      <c r="EO604" s="2"/>
      <c r="EP604" s="2"/>
      <c r="EQ604" s="2"/>
      <c r="ER604" s="2"/>
      <c r="ES604" s="2"/>
      <c r="ET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c r="EK605" s="2"/>
      <c r="EL605" s="2"/>
      <c r="EM605" s="2"/>
      <c r="EN605" s="2"/>
      <c r="EO605" s="2"/>
      <c r="EP605" s="2"/>
      <c r="EQ605" s="2"/>
      <c r="ER605" s="2"/>
      <c r="ES605" s="2"/>
      <c r="ET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c r="EK606" s="2"/>
      <c r="EL606" s="2"/>
      <c r="EM606" s="2"/>
      <c r="EN606" s="2"/>
      <c r="EO606" s="2"/>
      <c r="EP606" s="2"/>
      <c r="EQ606" s="2"/>
      <c r="ER606" s="2"/>
      <c r="ES606" s="2"/>
      <c r="ET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c r="EK607" s="2"/>
      <c r="EL607" s="2"/>
      <c r="EM607" s="2"/>
      <c r="EN607" s="2"/>
      <c r="EO607" s="2"/>
      <c r="EP607" s="2"/>
      <c r="EQ607" s="2"/>
      <c r="ER607" s="2"/>
      <c r="ES607" s="2"/>
      <c r="ET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c r="EQ608" s="2"/>
      <c r="ER608" s="2"/>
      <c r="ES608" s="2"/>
      <c r="ET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c r="EQ609" s="2"/>
      <c r="ER609" s="2"/>
      <c r="ES609" s="2"/>
      <c r="ET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c r="EQ610" s="2"/>
      <c r="ER610" s="2"/>
      <c r="ES610" s="2"/>
      <c r="ET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c r="EQ611" s="2"/>
      <c r="ER611" s="2"/>
      <c r="ES611" s="2"/>
      <c r="ET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c r="EQ612" s="2"/>
      <c r="ER612" s="2"/>
      <c r="ES612" s="2"/>
      <c r="ET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c r="EQ613" s="2"/>
      <c r="ER613" s="2"/>
      <c r="ES613" s="2"/>
      <c r="ET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c r="EQ614" s="2"/>
      <c r="ER614" s="2"/>
      <c r="ES614" s="2"/>
      <c r="ET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c r="EQ615" s="2"/>
      <c r="ER615" s="2"/>
      <c r="ES615" s="2"/>
      <c r="ET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c r="EQ616" s="2"/>
      <c r="ER616" s="2"/>
      <c r="ES616" s="2"/>
      <c r="ET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c r="EQ617" s="2"/>
      <c r="ER617" s="2"/>
      <c r="ES617" s="2"/>
      <c r="ET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c r="EQ618" s="2"/>
      <c r="ER618" s="2"/>
      <c r="ES618" s="2"/>
      <c r="ET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c r="EQ619" s="2"/>
      <c r="ER619" s="2"/>
      <c r="ES619" s="2"/>
      <c r="ET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c r="EQ620" s="2"/>
      <c r="ER620" s="2"/>
      <c r="ES620" s="2"/>
      <c r="ET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c r="EQ621" s="2"/>
      <c r="ER621" s="2"/>
      <c r="ES621" s="2"/>
      <c r="ET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c r="EQ622" s="2"/>
      <c r="ER622" s="2"/>
      <c r="ES622" s="2"/>
      <c r="ET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c r="EQ623" s="2"/>
      <c r="ER623" s="2"/>
      <c r="ES623" s="2"/>
      <c r="ET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c r="EQ624" s="2"/>
      <c r="ER624" s="2"/>
      <c r="ES624" s="2"/>
      <c r="ET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c r="EQ625" s="2"/>
      <c r="ER625" s="2"/>
      <c r="ES625" s="2"/>
      <c r="ET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c r="EQ626" s="2"/>
      <c r="ER626" s="2"/>
      <c r="ES626" s="2"/>
      <c r="ET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c r="EQ627" s="2"/>
      <c r="ER627" s="2"/>
      <c r="ES627" s="2"/>
      <c r="ET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c r="EQ628" s="2"/>
      <c r="ER628" s="2"/>
      <c r="ES628" s="2"/>
      <c r="ET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c r="EQ629" s="2"/>
      <c r="ER629" s="2"/>
      <c r="ES629" s="2"/>
      <c r="ET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c r="EQ631" s="2"/>
      <c r="ER631" s="2"/>
      <c r="ES631" s="2"/>
      <c r="ET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c r="EQ632" s="2"/>
      <c r="ER632" s="2"/>
      <c r="ES632" s="2"/>
      <c r="ET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c r="EQ633" s="2"/>
      <c r="ER633" s="2"/>
      <c r="ES633" s="2"/>
      <c r="ET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c r="EQ634" s="2"/>
      <c r="ER634" s="2"/>
      <c r="ES634" s="2"/>
      <c r="ET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c r="EQ635" s="2"/>
      <c r="ER635" s="2"/>
      <c r="ES635" s="2"/>
      <c r="ET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c r="EQ636" s="2"/>
      <c r="ER636" s="2"/>
      <c r="ES636" s="2"/>
      <c r="ET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c r="EQ637" s="2"/>
      <c r="ER637" s="2"/>
      <c r="ES637" s="2"/>
      <c r="ET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c r="EQ638" s="2"/>
      <c r="ER638" s="2"/>
      <c r="ES638" s="2"/>
      <c r="ET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c r="EQ639" s="2"/>
      <c r="ER639" s="2"/>
      <c r="ES639" s="2"/>
      <c r="ET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c r="EQ640" s="2"/>
      <c r="ER640" s="2"/>
      <c r="ES640" s="2"/>
      <c r="ET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c r="EK641" s="2"/>
      <c r="EL641" s="2"/>
      <c r="EM641" s="2"/>
      <c r="EN641" s="2"/>
      <c r="EO641" s="2"/>
      <c r="EP641" s="2"/>
      <c r="EQ641" s="2"/>
      <c r="ER641" s="2"/>
      <c r="ES641" s="2"/>
      <c r="ET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c r="EK642" s="2"/>
      <c r="EL642" s="2"/>
      <c r="EM642" s="2"/>
      <c r="EN642" s="2"/>
      <c r="EO642" s="2"/>
      <c r="EP642" s="2"/>
      <c r="EQ642" s="2"/>
      <c r="ER642" s="2"/>
      <c r="ES642" s="2"/>
      <c r="ET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c r="EK643" s="2"/>
      <c r="EL643" s="2"/>
      <c r="EM643" s="2"/>
      <c r="EN643" s="2"/>
      <c r="EO643" s="2"/>
      <c r="EP643" s="2"/>
      <c r="EQ643" s="2"/>
      <c r="ER643" s="2"/>
      <c r="ES643" s="2"/>
      <c r="ET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c r="EK644" s="2"/>
      <c r="EL644" s="2"/>
      <c r="EM644" s="2"/>
      <c r="EN644" s="2"/>
      <c r="EO644" s="2"/>
      <c r="EP644" s="2"/>
      <c r="EQ644" s="2"/>
      <c r="ER644" s="2"/>
      <c r="ES644" s="2"/>
      <c r="ET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2"/>
      <c r="ES645" s="2"/>
      <c r="ET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2"/>
      <c r="ES646" s="2"/>
      <c r="ET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c r="EK647" s="2"/>
      <c r="EL647" s="2"/>
      <c r="EM647" s="2"/>
      <c r="EN647" s="2"/>
      <c r="EO647" s="2"/>
      <c r="EP647" s="2"/>
      <c r="EQ647" s="2"/>
      <c r="ER647" s="2"/>
      <c r="ES647" s="2"/>
      <c r="ET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c r="EK648" s="2"/>
      <c r="EL648" s="2"/>
      <c r="EM648" s="2"/>
      <c r="EN648" s="2"/>
      <c r="EO648" s="2"/>
      <c r="EP648" s="2"/>
      <c r="EQ648" s="2"/>
      <c r="ER648" s="2"/>
      <c r="ES648" s="2"/>
      <c r="ET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c r="EK649" s="2"/>
      <c r="EL649" s="2"/>
      <c r="EM649" s="2"/>
      <c r="EN649" s="2"/>
      <c r="EO649" s="2"/>
      <c r="EP649" s="2"/>
      <c r="EQ649" s="2"/>
      <c r="ER649" s="2"/>
      <c r="ES649" s="2"/>
      <c r="ET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c r="EK650" s="2"/>
      <c r="EL650" s="2"/>
      <c r="EM650" s="2"/>
      <c r="EN650" s="2"/>
      <c r="EO650" s="2"/>
      <c r="EP650" s="2"/>
      <c r="EQ650" s="2"/>
      <c r="ER650" s="2"/>
      <c r="ES650" s="2"/>
      <c r="ET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c r="EK651" s="2"/>
      <c r="EL651" s="2"/>
      <c r="EM651" s="2"/>
      <c r="EN651" s="2"/>
      <c r="EO651" s="2"/>
      <c r="EP651" s="2"/>
      <c r="EQ651" s="2"/>
      <c r="ER651" s="2"/>
      <c r="ES651" s="2"/>
      <c r="ET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c r="EK652" s="2"/>
      <c r="EL652" s="2"/>
      <c r="EM652" s="2"/>
      <c r="EN652" s="2"/>
      <c r="EO652" s="2"/>
      <c r="EP652" s="2"/>
      <c r="EQ652" s="2"/>
      <c r="ER652" s="2"/>
      <c r="ES652" s="2"/>
      <c r="ET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c r="EK653" s="2"/>
      <c r="EL653" s="2"/>
      <c r="EM653" s="2"/>
      <c r="EN653" s="2"/>
      <c r="EO653" s="2"/>
      <c r="EP653" s="2"/>
      <c r="EQ653" s="2"/>
      <c r="ER653" s="2"/>
      <c r="ES653" s="2"/>
      <c r="ET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c r="EK654" s="2"/>
      <c r="EL654" s="2"/>
      <c r="EM654" s="2"/>
      <c r="EN654" s="2"/>
      <c r="EO654" s="2"/>
      <c r="EP654" s="2"/>
      <c r="EQ654" s="2"/>
      <c r="ER654" s="2"/>
      <c r="ES654" s="2"/>
      <c r="ET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c r="EK655" s="2"/>
      <c r="EL655" s="2"/>
      <c r="EM655" s="2"/>
      <c r="EN655" s="2"/>
      <c r="EO655" s="2"/>
      <c r="EP655" s="2"/>
      <c r="EQ655" s="2"/>
      <c r="ER655" s="2"/>
      <c r="ES655" s="2"/>
      <c r="ET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c r="EK656" s="2"/>
      <c r="EL656" s="2"/>
      <c r="EM656" s="2"/>
      <c r="EN656" s="2"/>
      <c r="EO656" s="2"/>
      <c r="EP656" s="2"/>
      <c r="EQ656" s="2"/>
      <c r="ER656" s="2"/>
      <c r="ES656" s="2"/>
      <c r="ET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c r="EQ657" s="2"/>
      <c r="ER657" s="2"/>
      <c r="ES657" s="2"/>
      <c r="ET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c r="EQ658" s="2"/>
      <c r="ER658" s="2"/>
      <c r="ES658" s="2"/>
      <c r="ET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c r="EQ659" s="2"/>
      <c r="ER659" s="2"/>
      <c r="ES659" s="2"/>
      <c r="ET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c r="EQ660" s="2"/>
      <c r="ER660" s="2"/>
      <c r="ES660" s="2"/>
      <c r="ET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c r="EQ661" s="2"/>
      <c r="ER661" s="2"/>
      <c r="ES661" s="2"/>
      <c r="ET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c r="EQ662" s="2"/>
      <c r="ER662" s="2"/>
      <c r="ES662" s="2"/>
      <c r="ET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c r="EK663" s="2"/>
      <c r="EL663" s="2"/>
      <c r="EM663" s="2"/>
      <c r="EN663" s="2"/>
      <c r="EO663" s="2"/>
      <c r="EP663" s="2"/>
      <c r="EQ663" s="2"/>
      <c r="ER663" s="2"/>
      <c r="ES663" s="2"/>
      <c r="ET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c r="EK664" s="2"/>
      <c r="EL664" s="2"/>
      <c r="EM664" s="2"/>
      <c r="EN664" s="2"/>
      <c r="EO664" s="2"/>
      <c r="EP664" s="2"/>
      <c r="EQ664" s="2"/>
      <c r="ER664" s="2"/>
      <c r="ES664" s="2"/>
      <c r="ET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c r="EK665" s="2"/>
      <c r="EL665" s="2"/>
      <c r="EM665" s="2"/>
      <c r="EN665" s="2"/>
      <c r="EO665" s="2"/>
      <c r="EP665" s="2"/>
      <c r="EQ665" s="2"/>
      <c r="ER665" s="2"/>
      <c r="ES665" s="2"/>
      <c r="ET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c r="EK666" s="2"/>
      <c r="EL666" s="2"/>
      <c r="EM666" s="2"/>
      <c r="EN666" s="2"/>
      <c r="EO666" s="2"/>
      <c r="EP666" s="2"/>
      <c r="EQ666" s="2"/>
      <c r="ER666" s="2"/>
      <c r="ES666" s="2"/>
      <c r="ET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c r="EK667" s="2"/>
      <c r="EL667" s="2"/>
      <c r="EM667" s="2"/>
      <c r="EN667" s="2"/>
      <c r="EO667" s="2"/>
      <c r="EP667" s="2"/>
      <c r="EQ667" s="2"/>
      <c r="ER667" s="2"/>
      <c r="ES667" s="2"/>
      <c r="ET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c r="EK668" s="2"/>
      <c r="EL668" s="2"/>
      <c r="EM668" s="2"/>
      <c r="EN668" s="2"/>
      <c r="EO668" s="2"/>
      <c r="EP668" s="2"/>
      <c r="EQ668" s="2"/>
      <c r="ER668" s="2"/>
      <c r="ES668" s="2"/>
      <c r="ET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c r="EK669" s="2"/>
      <c r="EL669" s="2"/>
      <c r="EM669" s="2"/>
      <c r="EN669" s="2"/>
      <c r="EO669" s="2"/>
      <c r="EP669" s="2"/>
      <c r="EQ669" s="2"/>
      <c r="ER669" s="2"/>
      <c r="ES669" s="2"/>
      <c r="ET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c r="EK670" s="2"/>
      <c r="EL670" s="2"/>
      <c r="EM670" s="2"/>
      <c r="EN670" s="2"/>
      <c r="EO670" s="2"/>
      <c r="EP670" s="2"/>
      <c r="EQ670" s="2"/>
      <c r="ER670" s="2"/>
      <c r="ES670" s="2"/>
      <c r="ET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c r="EK671" s="2"/>
      <c r="EL671" s="2"/>
      <c r="EM671" s="2"/>
      <c r="EN671" s="2"/>
      <c r="EO671" s="2"/>
      <c r="EP671" s="2"/>
      <c r="EQ671" s="2"/>
      <c r="ER671" s="2"/>
      <c r="ES671" s="2"/>
      <c r="ET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c r="EK672" s="2"/>
      <c r="EL672" s="2"/>
      <c r="EM672" s="2"/>
      <c r="EN672" s="2"/>
      <c r="EO672" s="2"/>
      <c r="EP672" s="2"/>
      <c r="EQ672" s="2"/>
      <c r="ER672" s="2"/>
      <c r="ES672" s="2"/>
      <c r="ET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c r="EK673" s="2"/>
      <c r="EL673" s="2"/>
      <c r="EM673" s="2"/>
      <c r="EN673" s="2"/>
      <c r="EO673" s="2"/>
      <c r="EP673" s="2"/>
      <c r="EQ673" s="2"/>
      <c r="ER673" s="2"/>
      <c r="ES673" s="2"/>
      <c r="ET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c r="EQ674" s="2"/>
      <c r="ER674" s="2"/>
      <c r="ES674" s="2"/>
      <c r="ET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c r="EK675" s="2"/>
      <c r="EL675" s="2"/>
      <c r="EM675" s="2"/>
      <c r="EN675" s="2"/>
      <c r="EO675" s="2"/>
      <c r="EP675" s="2"/>
      <c r="EQ675" s="2"/>
      <c r="ER675" s="2"/>
      <c r="ES675" s="2"/>
      <c r="ET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c r="EK676" s="2"/>
      <c r="EL676" s="2"/>
      <c r="EM676" s="2"/>
      <c r="EN676" s="2"/>
      <c r="EO676" s="2"/>
      <c r="EP676" s="2"/>
      <c r="EQ676" s="2"/>
      <c r="ER676" s="2"/>
      <c r="ES676" s="2"/>
      <c r="ET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c r="EQ677" s="2"/>
      <c r="ER677" s="2"/>
      <c r="ES677" s="2"/>
      <c r="ET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c r="EK678" s="2"/>
      <c r="EL678" s="2"/>
      <c r="EM678" s="2"/>
      <c r="EN678" s="2"/>
      <c r="EO678" s="2"/>
      <c r="EP678" s="2"/>
      <c r="EQ678" s="2"/>
      <c r="ER678" s="2"/>
      <c r="ES678" s="2"/>
      <c r="ET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c r="EK679" s="2"/>
      <c r="EL679" s="2"/>
      <c r="EM679" s="2"/>
      <c r="EN679" s="2"/>
      <c r="EO679" s="2"/>
      <c r="EP679" s="2"/>
      <c r="EQ679" s="2"/>
      <c r="ER679" s="2"/>
      <c r="ES679" s="2"/>
      <c r="ET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c r="EK680" s="2"/>
      <c r="EL680" s="2"/>
      <c r="EM680" s="2"/>
      <c r="EN680" s="2"/>
      <c r="EO680" s="2"/>
      <c r="EP680" s="2"/>
      <c r="EQ680" s="2"/>
      <c r="ER680" s="2"/>
      <c r="ES680" s="2"/>
      <c r="ET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c r="EK681" s="2"/>
      <c r="EL681" s="2"/>
      <c r="EM681" s="2"/>
      <c r="EN681" s="2"/>
      <c r="EO681" s="2"/>
      <c r="EP681" s="2"/>
      <c r="EQ681" s="2"/>
      <c r="ER681" s="2"/>
      <c r="ES681" s="2"/>
      <c r="ET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c r="EK682" s="2"/>
      <c r="EL682" s="2"/>
      <c r="EM682" s="2"/>
      <c r="EN682" s="2"/>
      <c r="EO682" s="2"/>
      <c r="EP682" s="2"/>
      <c r="EQ682" s="2"/>
      <c r="ER682" s="2"/>
      <c r="ES682" s="2"/>
      <c r="ET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c r="EK683" s="2"/>
      <c r="EL683" s="2"/>
      <c r="EM683" s="2"/>
      <c r="EN683" s="2"/>
      <c r="EO683" s="2"/>
      <c r="EP683" s="2"/>
      <c r="EQ683" s="2"/>
      <c r="ER683" s="2"/>
      <c r="ES683" s="2"/>
      <c r="ET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c r="EK684" s="2"/>
      <c r="EL684" s="2"/>
      <c r="EM684" s="2"/>
      <c r="EN684" s="2"/>
      <c r="EO684" s="2"/>
      <c r="EP684" s="2"/>
      <c r="EQ684" s="2"/>
      <c r="ER684" s="2"/>
      <c r="ES684" s="2"/>
      <c r="ET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s="2"/>
      <c r="EO685" s="2"/>
      <c r="EP685" s="2"/>
      <c r="EQ685" s="2"/>
      <c r="ER685" s="2"/>
      <c r="ES685" s="2"/>
      <c r="ET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c r="ER686" s="2"/>
      <c r="ES686" s="2"/>
      <c r="ET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s="2"/>
      <c r="EO687" s="2"/>
      <c r="EP687" s="2"/>
      <c r="EQ687" s="2"/>
      <c r="ER687" s="2"/>
      <c r="ES687" s="2"/>
      <c r="ET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c r="EK688" s="2"/>
      <c r="EL688" s="2"/>
      <c r="EM688" s="2"/>
      <c r="EN688" s="2"/>
      <c r="EO688" s="2"/>
      <c r="EP688" s="2"/>
      <c r="EQ688" s="2"/>
      <c r="ER688" s="2"/>
      <c r="ES688" s="2"/>
      <c r="ET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c r="EK689" s="2"/>
      <c r="EL689" s="2"/>
      <c r="EM689" s="2"/>
      <c r="EN689" s="2"/>
      <c r="EO689" s="2"/>
      <c r="EP689" s="2"/>
      <c r="EQ689" s="2"/>
      <c r="ER689" s="2"/>
      <c r="ES689" s="2"/>
      <c r="ET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c r="EK690" s="2"/>
      <c r="EL690" s="2"/>
      <c r="EM690" s="2"/>
      <c r="EN690" s="2"/>
      <c r="EO690" s="2"/>
      <c r="EP690" s="2"/>
      <c r="EQ690" s="2"/>
      <c r="ER690" s="2"/>
      <c r="ES690" s="2"/>
      <c r="ET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c r="EK691" s="2"/>
      <c r="EL691" s="2"/>
      <c r="EM691" s="2"/>
      <c r="EN691" s="2"/>
      <c r="EO691" s="2"/>
      <c r="EP691" s="2"/>
      <c r="EQ691" s="2"/>
      <c r="ER691" s="2"/>
      <c r="ES691" s="2"/>
      <c r="ET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c r="EK692" s="2"/>
      <c r="EL692" s="2"/>
      <c r="EM692" s="2"/>
      <c r="EN692" s="2"/>
      <c r="EO692" s="2"/>
      <c r="EP692" s="2"/>
      <c r="EQ692" s="2"/>
      <c r="ER692" s="2"/>
      <c r="ES692" s="2"/>
      <c r="ET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c r="EK693" s="2"/>
      <c r="EL693" s="2"/>
      <c r="EM693" s="2"/>
      <c r="EN693" s="2"/>
      <c r="EO693" s="2"/>
      <c r="EP693" s="2"/>
      <c r="EQ693" s="2"/>
      <c r="ER693" s="2"/>
      <c r="ES693" s="2"/>
      <c r="ET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c r="EK694" s="2"/>
      <c r="EL694" s="2"/>
      <c r="EM694" s="2"/>
      <c r="EN694" s="2"/>
      <c r="EO694" s="2"/>
      <c r="EP694" s="2"/>
      <c r="EQ694" s="2"/>
      <c r="ER694" s="2"/>
      <c r="ES694" s="2"/>
      <c r="ET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c r="EK695" s="2"/>
      <c r="EL695" s="2"/>
      <c r="EM695" s="2"/>
      <c r="EN695" s="2"/>
      <c r="EO695" s="2"/>
      <c r="EP695" s="2"/>
      <c r="EQ695" s="2"/>
      <c r="ER695" s="2"/>
      <c r="ES695" s="2"/>
      <c r="ET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c r="EK696" s="2"/>
      <c r="EL696" s="2"/>
      <c r="EM696" s="2"/>
      <c r="EN696" s="2"/>
      <c r="EO696" s="2"/>
      <c r="EP696" s="2"/>
      <c r="EQ696" s="2"/>
      <c r="ER696" s="2"/>
      <c r="ES696" s="2"/>
      <c r="ET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c r="EK697" s="2"/>
      <c r="EL697" s="2"/>
      <c r="EM697" s="2"/>
      <c r="EN697" s="2"/>
      <c r="EO697" s="2"/>
      <c r="EP697" s="2"/>
      <c r="EQ697" s="2"/>
      <c r="ER697" s="2"/>
      <c r="ES697" s="2"/>
      <c r="ET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c r="EQ698" s="2"/>
      <c r="ER698" s="2"/>
      <c r="ES698" s="2"/>
      <c r="ET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c r="EQ699" s="2"/>
      <c r="ER699" s="2"/>
      <c r="ES699" s="2"/>
      <c r="ET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c r="EK700" s="2"/>
      <c r="EL700" s="2"/>
      <c r="EM700" s="2"/>
      <c r="EN700" s="2"/>
      <c r="EO700" s="2"/>
      <c r="EP700" s="2"/>
      <c r="EQ700" s="2"/>
      <c r="ER700" s="2"/>
      <c r="ES700" s="2"/>
      <c r="ET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c r="EK701" s="2"/>
      <c r="EL701" s="2"/>
      <c r="EM701" s="2"/>
      <c r="EN701" s="2"/>
      <c r="EO701" s="2"/>
      <c r="EP701" s="2"/>
      <c r="EQ701" s="2"/>
      <c r="ER701" s="2"/>
      <c r="ES701" s="2"/>
      <c r="ET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c r="EK702" s="2"/>
      <c r="EL702" s="2"/>
      <c r="EM702" s="2"/>
      <c r="EN702" s="2"/>
      <c r="EO702" s="2"/>
      <c r="EP702" s="2"/>
      <c r="EQ702" s="2"/>
      <c r="ER702" s="2"/>
      <c r="ES702" s="2"/>
      <c r="ET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c r="EK703" s="2"/>
      <c r="EL703" s="2"/>
      <c r="EM703" s="2"/>
      <c r="EN703" s="2"/>
      <c r="EO703" s="2"/>
      <c r="EP703" s="2"/>
      <c r="EQ703" s="2"/>
      <c r="ER703" s="2"/>
      <c r="ES703" s="2"/>
      <c r="ET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c r="EQ704" s="2"/>
      <c r="ER704" s="2"/>
      <c r="ES704" s="2"/>
      <c r="ET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c r="EQ705" s="2"/>
      <c r="ER705" s="2"/>
      <c r="ES705" s="2"/>
      <c r="ET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c r="EQ706" s="2"/>
      <c r="ER706" s="2"/>
      <c r="ES706" s="2"/>
      <c r="ET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c r="EQ707" s="2"/>
      <c r="ER707" s="2"/>
      <c r="ES707" s="2"/>
      <c r="ET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c r="EQ708" s="2"/>
      <c r="ER708" s="2"/>
      <c r="ES708" s="2"/>
      <c r="ET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c r="EQ709" s="2"/>
      <c r="ER709" s="2"/>
      <c r="ES709" s="2"/>
      <c r="ET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c r="EQ710" s="2"/>
      <c r="ER710" s="2"/>
      <c r="ES710" s="2"/>
      <c r="ET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c r="EQ711" s="2"/>
      <c r="ER711" s="2"/>
      <c r="ES711" s="2"/>
      <c r="ET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c r="EQ712" s="2"/>
      <c r="ER712" s="2"/>
      <c r="ES712" s="2"/>
      <c r="ET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c r="EQ713" s="2"/>
      <c r="ER713" s="2"/>
      <c r="ES713" s="2"/>
      <c r="ET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c r="EQ714" s="2"/>
      <c r="ER714" s="2"/>
      <c r="ES714" s="2"/>
      <c r="ET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c r="EQ715" s="2"/>
      <c r="ER715" s="2"/>
      <c r="ES715" s="2"/>
      <c r="ET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c r="EQ716" s="2"/>
      <c r="ER716" s="2"/>
      <c r="ES716" s="2"/>
      <c r="ET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c r="EQ717" s="2"/>
      <c r="ER717" s="2"/>
      <c r="ES717" s="2"/>
      <c r="ET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c r="EQ718" s="2"/>
      <c r="ER718" s="2"/>
      <c r="ES718" s="2"/>
      <c r="ET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c r="EQ719" s="2"/>
      <c r="ER719" s="2"/>
      <c r="ES719" s="2"/>
      <c r="ET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c r="EQ720" s="2"/>
      <c r="ER720" s="2"/>
      <c r="ES720" s="2"/>
      <c r="ET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c r="EQ723" s="2"/>
      <c r="ER723" s="2"/>
      <c r="ES723" s="2"/>
      <c r="ET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c r="EQ724" s="2"/>
      <c r="ER724" s="2"/>
      <c r="ES724" s="2"/>
      <c r="ET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c r="EQ725" s="2"/>
      <c r="ER725" s="2"/>
      <c r="ES725" s="2"/>
      <c r="ET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c r="EQ726" s="2"/>
      <c r="ER726" s="2"/>
      <c r="ES726" s="2"/>
      <c r="ET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c r="EQ727" s="2"/>
      <c r="ER727" s="2"/>
      <c r="ES727" s="2"/>
      <c r="ET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c r="EK728" s="2"/>
      <c r="EL728" s="2"/>
      <c r="EM728" s="2"/>
      <c r="EN728" s="2"/>
      <c r="EO728" s="2"/>
      <c r="EP728" s="2"/>
      <c r="EQ728" s="2"/>
      <c r="ER728" s="2"/>
      <c r="ES728" s="2"/>
      <c r="ET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c r="EK729" s="2"/>
      <c r="EL729" s="2"/>
      <c r="EM729" s="2"/>
      <c r="EN729" s="2"/>
      <c r="EO729" s="2"/>
      <c r="EP729" s="2"/>
      <c r="EQ729" s="2"/>
      <c r="ER729" s="2"/>
      <c r="ES729" s="2"/>
      <c r="ET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c r="EK730" s="2"/>
      <c r="EL730" s="2"/>
      <c r="EM730" s="2"/>
      <c r="EN730" s="2"/>
      <c r="EO730" s="2"/>
      <c r="EP730" s="2"/>
      <c r="EQ730" s="2"/>
      <c r="ER730" s="2"/>
      <c r="ES730" s="2"/>
      <c r="ET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c r="EK731" s="2"/>
      <c r="EL731" s="2"/>
      <c r="EM731" s="2"/>
      <c r="EN731" s="2"/>
      <c r="EO731" s="2"/>
      <c r="EP731" s="2"/>
      <c r="EQ731" s="2"/>
      <c r="ER731" s="2"/>
      <c r="ES731" s="2"/>
      <c r="ET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c r="EK732" s="2"/>
      <c r="EL732" s="2"/>
      <c r="EM732" s="2"/>
      <c r="EN732" s="2"/>
      <c r="EO732" s="2"/>
      <c r="EP732" s="2"/>
      <c r="EQ732" s="2"/>
      <c r="ER732" s="2"/>
      <c r="ES732" s="2"/>
      <c r="ET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c r="EQ870" s="2"/>
      <c r="ER870" s="2"/>
      <c r="ES870" s="2"/>
      <c r="ET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c r="EQ871" s="2"/>
      <c r="ER871" s="2"/>
      <c r="ES871" s="2"/>
      <c r="ET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c r="EQ872" s="2"/>
      <c r="ER872" s="2"/>
      <c r="ES872" s="2"/>
      <c r="ET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c r="EK873" s="2"/>
      <c r="EL873" s="2"/>
      <c r="EM873" s="2"/>
      <c r="EN873" s="2"/>
      <c r="EO873" s="2"/>
      <c r="EP873" s="2"/>
      <c r="EQ873" s="2"/>
      <c r="ER873" s="2"/>
      <c r="ES873" s="2"/>
      <c r="ET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c r="EQ874" s="2"/>
      <c r="ER874" s="2"/>
      <c r="ES874" s="2"/>
      <c r="ET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c r="EK875" s="2"/>
      <c r="EL875" s="2"/>
      <c r="EM875" s="2"/>
      <c r="EN875" s="2"/>
      <c r="EO875" s="2"/>
      <c r="EP875" s="2"/>
      <c r="EQ875" s="2"/>
      <c r="ER875" s="2"/>
      <c r="ES875" s="2"/>
      <c r="ET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c r="EK876" s="2"/>
      <c r="EL876" s="2"/>
      <c r="EM876" s="2"/>
      <c r="EN876" s="2"/>
      <c r="EO876" s="2"/>
      <c r="EP876" s="2"/>
      <c r="EQ876" s="2"/>
      <c r="ER876" s="2"/>
      <c r="ES876" s="2"/>
      <c r="ET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c r="EK877" s="2"/>
      <c r="EL877" s="2"/>
      <c r="EM877" s="2"/>
      <c r="EN877" s="2"/>
      <c r="EO877" s="2"/>
      <c r="EP877" s="2"/>
      <c r="EQ877" s="2"/>
      <c r="ER877" s="2"/>
      <c r="ES877" s="2"/>
      <c r="ET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c r="EK878" s="2"/>
      <c r="EL878" s="2"/>
      <c r="EM878" s="2"/>
      <c r="EN878" s="2"/>
      <c r="EO878" s="2"/>
      <c r="EP878" s="2"/>
      <c r="EQ878" s="2"/>
      <c r="ER878" s="2"/>
      <c r="ES878" s="2"/>
      <c r="ET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c r="EK879" s="2"/>
      <c r="EL879" s="2"/>
      <c r="EM879" s="2"/>
      <c r="EN879" s="2"/>
      <c r="EO879" s="2"/>
      <c r="EP879" s="2"/>
      <c r="EQ879" s="2"/>
      <c r="ER879" s="2"/>
      <c r="ES879" s="2"/>
      <c r="ET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c r="EK880" s="2"/>
      <c r="EL880" s="2"/>
      <c r="EM880" s="2"/>
      <c r="EN880" s="2"/>
      <c r="EO880" s="2"/>
      <c r="EP880" s="2"/>
      <c r="EQ880" s="2"/>
      <c r="ER880" s="2"/>
      <c r="ES880" s="2"/>
      <c r="ET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c r="EK881" s="2"/>
      <c r="EL881" s="2"/>
      <c r="EM881" s="2"/>
      <c r="EN881" s="2"/>
      <c r="EO881" s="2"/>
      <c r="EP881" s="2"/>
      <c r="EQ881" s="2"/>
      <c r="ER881" s="2"/>
      <c r="ES881" s="2"/>
      <c r="ET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c r="EK882" s="2"/>
      <c r="EL882" s="2"/>
      <c r="EM882" s="2"/>
      <c r="EN882" s="2"/>
      <c r="EO882" s="2"/>
      <c r="EP882" s="2"/>
      <c r="EQ882" s="2"/>
      <c r="ER882" s="2"/>
      <c r="ES882" s="2"/>
      <c r="ET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c r="EK883" s="2"/>
      <c r="EL883" s="2"/>
      <c r="EM883" s="2"/>
      <c r="EN883" s="2"/>
      <c r="EO883" s="2"/>
      <c r="EP883" s="2"/>
      <c r="EQ883" s="2"/>
      <c r="ER883" s="2"/>
      <c r="ES883" s="2"/>
      <c r="ET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c r="EK884" s="2"/>
      <c r="EL884" s="2"/>
      <c r="EM884" s="2"/>
      <c r="EN884" s="2"/>
      <c r="EO884" s="2"/>
      <c r="EP884" s="2"/>
      <c r="EQ884" s="2"/>
      <c r="ER884" s="2"/>
      <c r="ES884" s="2"/>
      <c r="ET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c r="EK885" s="2"/>
      <c r="EL885" s="2"/>
      <c r="EM885" s="2"/>
      <c r="EN885" s="2"/>
      <c r="EO885" s="2"/>
      <c r="EP885" s="2"/>
      <c r="EQ885" s="2"/>
      <c r="ER885" s="2"/>
      <c r="ES885" s="2"/>
      <c r="ET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c r="EF886" s="2"/>
      <c r="EG886" s="2"/>
      <c r="EH886" s="2"/>
      <c r="EI886" s="2"/>
      <c r="EJ886" s="2"/>
      <c r="EK886" s="2"/>
      <c r="EL886" s="2"/>
      <c r="EM886" s="2"/>
      <c r="EN886" s="2"/>
      <c r="EO886" s="2"/>
      <c r="EP886" s="2"/>
      <c r="EQ886" s="2"/>
      <c r="ER886" s="2"/>
      <c r="ES886" s="2"/>
      <c r="ET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c r="EF887" s="2"/>
      <c r="EG887" s="2"/>
      <c r="EH887" s="2"/>
      <c r="EI887" s="2"/>
      <c r="EJ887" s="2"/>
      <c r="EK887" s="2"/>
      <c r="EL887" s="2"/>
      <c r="EM887" s="2"/>
      <c r="EN887" s="2"/>
      <c r="EO887" s="2"/>
      <c r="EP887" s="2"/>
      <c r="EQ887" s="2"/>
      <c r="ER887" s="2"/>
      <c r="ES887" s="2"/>
      <c r="ET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c r="EF888" s="2"/>
      <c r="EG888" s="2"/>
      <c r="EH888" s="2"/>
      <c r="EI888" s="2"/>
      <c r="EJ888" s="2"/>
      <c r="EK888" s="2"/>
      <c r="EL888" s="2"/>
      <c r="EM888" s="2"/>
      <c r="EN888" s="2"/>
      <c r="EO888" s="2"/>
      <c r="EP888" s="2"/>
      <c r="EQ888" s="2"/>
      <c r="ER888" s="2"/>
      <c r="ES888" s="2"/>
      <c r="ET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c r="EF889" s="2"/>
      <c r="EG889" s="2"/>
      <c r="EH889" s="2"/>
      <c r="EI889" s="2"/>
      <c r="EJ889" s="2"/>
      <c r="EK889" s="2"/>
      <c r="EL889" s="2"/>
      <c r="EM889" s="2"/>
      <c r="EN889" s="2"/>
      <c r="EO889" s="2"/>
      <c r="EP889" s="2"/>
      <c r="EQ889" s="2"/>
      <c r="ER889" s="2"/>
      <c r="ES889" s="2"/>
      <c r="ET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c r="EF890" s="2"/>
      <c r="EG890" s="2"/>
      <c r="EH890" s="2"/>
      <c r="EI890" s="2"/>
      <c r="EJ890" s="2"/>
      <c r="EK890" s="2"/>
      <c r="EL890" s="2"/>
      <c r="EM890" s="2"/>
      <c r="EN890" s="2"/>
      <c r="EO890" s="2"/>
      <c r="EP890" s="2"/>
      <c r="EQ890" s="2"/>
      <c r="ER890" s="2"/>
      <c r="ES890" s="2"/>
      <c r="ET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c r="EF891" s="2"/>
      <c r="EG891" s="2"/>
      <c r="EH891" s="2"/>
      <c r="EI891" s="2"/>
      <c r="EJ891" s="2"/>
      <c r="EK891" s="2"/>
      <c r="EL891" s="2"/>
      <c r="EM891" s="2"/>
      <c r="EN891" s="2"/>
      <c r="EO891" s="2"/>
      <c r="EP891" s="2"/>
      <c r="EQ891" s="2"/>
      <c r="ER891" s="2"/>
      <c r="ES891" s="2"/>
      <c r="ET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c r="EK892" s="2"/>
      <c r="EL892" s="2"/>
      <c r="EM892" s="2"/>
      <c r="EN892" s="2"/>
      <c r="EO892" s="2"/>
      <c r="EP892" s="2"/>
      <c r="EQ892" s="2"/>
      <c r="ER892" s="2"/>
      <c r="ES892" s="2"/>
      <c r="ET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c r="EK893" s="2"/>
      <c r="EL893" s="2"/>
      <c r="EM893" s="2"/>
      <c r="EN893" s="2"/>
      <c r="EO893" s="2"/>
      <c r="EP893" s="2"/>
      <c r="EQ893" s="2"/>
      <c r="ER893" s="2"/>
      <c r="ES893" s="2"/>
      <c r="ET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c r="EK894" s="2"/>
      <c r="EL894" s="2"/>
      <c r="EM894" s="2"/>
      <c r="EN894" s="2"/>
      <c r="EO894" s="2"/>
      <c r="EP894" s="2"/>
      <c r="EQ894" s="2"/>
      <c r="ER894" s="2"/>
      <c r="ES894" s="2"/>
      <c r="ET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c r="EF895" s="2"/>
      <c r="EG895" s="2"/>
      <c r="EH895" s="2"/>
      <c r="EI895" s="2"/>
      <c r="EJ895" s="2"/>
      <c r="EK895" s="2"/>
      <c r="EL895" s="2"/>
      <c r="EM895" s="2"/>
      <c r="EN895" s="2"/>
      <c r="EO895" s="2"/>
      <c r="EP895" s="2"/>
      <c r="EQ895" s="2"/>
      <c r="ER895" s="2"/>
      <c r="ES895" s="2"/>
      <c r="ET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c r="EF896" s="2"/>
      <c r="EG896" s="2"/>
      <c r="EH896" s="2"/>
      <c r="EI896" s="2"/>
      <c r="EJ896" s="2"/>
      <c r="EK896" s="2"/>
      <c r="EL896" s="2"/>
      <c r="EM896" s="2"/>
      <c r="EN896" s="2"/>
      <c r="EO896" s="2"/>
      <c r="EP896" s="2"/>
      <c r="EQ896" s="2"/>
      <c r="ER896" s="2"/>
      <c r="ES896" s="2"/>
      <c r="ET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c r="EF897" s="2"/>
      <c r="EG897" s="2"/>
      <c r="EH897" s="2"/>
      <c r="EI897" s="2"/>
      <c r="EJ897" s="2"/>
      <c r="EK897" s="2"/>
      <c r="EL897" s="2"/>
      <c r="EM897" s="2"/>
      <c r="EN897" s="2"/>
      <c r="EO897" s="2"/>
      <c r="EP897" s="2"/>
      <c r="EQ897" s="2"/>
      <c r="ER897" s="2"/>
      <c r="ES897" s="2"/>
      <c r="ET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c r="EF898" s="2"/>
      <c r="EG898" s="2"/>
      <c r="EH898" s="2"/>
      <c r="EI898" s="2"/>
      <c r="EJ898" s="2"/>
      <c r="EK898" s="2"/>
      <c r="EL898" s="2"/>
      <c r="EM898" s="2"/>
      <c r="EN898" s="2"/>
      <c r="EO898" s="2"/>
      <c r="EP898" s="2"/>
      <c r="EQ898" s="2"/>
      <c r="ER898" s="2"/>
      <c r="ES898" s="2"/>
      <c r="ET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c r="EF899" s="2"/>
      <c r="EG899" s="2"/>
      <c r="EH899" s="2"/>
      <c r="EI899" s="2"/>
      <c r="EJ899" s="2"/>
      <c r="EK899" s="2"/>
      <c r="EL899" s="2"/>
      <c r="EM899" s="2"/>
      <c r="EN899" s="2"/>
      <c r="EO899" s="2"/>
      <c r="EP899" s="2"/>
      <c r="EQ899" s="2"/>
      <c r="ER899" s="2"/>
      <c r="ES899" s="2"/>
      <c r="ET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c r="EF900" s="2"/>
      <c r="EG900" s="2"/>
      <c r="EH900" s="2"/>
      <c r="EI900" s="2"/>
      <c r="EJ900" s="2"/>
      <c r="EK900" s="2"/>
      <c r="EL900" s="2"/>
      <c r="EM900" s="2"/>
      <c r="EN900" s="2"/>
      <c r="EO900" s="2"/>
      <c r="EP900" s="2"/>
      <c r="EQ900" s="2"/>
      <c r="ER900" s="2"/>
      <c r="ES900" s="2"/>
      <c r="ET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c r="EK901" s="2"/>
      <c r="EL901" s="2"/>
      <c r="EM901" s="2"/>
      <c r="EN901" s="2"/>
      <c r="EO901" s="2"/>
      <c r="EP901" s="2"/>
      <c r="EQ901" s="2"/>
      <c r="ER901" s="2"/>
      <c r="ES901" s="2"/>
      <c r="ET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c r="EF902" s="2"/>
      <c r="EG902" s="2"/>
      <c r="EH902" s="2"/>
      <c r="EI902" s="2"/>
      <c r="EJ902" s="2"/>
      <c r="EK902" s="2"/>
      <c r="EL902" s="2"/>
      <c r="EM902" s="2"/>
      <c r="EN902" s="2"/>
      <c r="EO902" s="2"/>
      <c r="EP902" s="2"/>
      <c r="EQ902" s="2"/>
      <c r="ER902" s="2"/>
      <c r="ES902" s="2"/>
      <c r="ET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c r="EF903" s="2"/>
      <c r="EG903" s="2"/>
      <c r="EH903" s="2"/>
      <c r="EI903" s="2"/>
      <c r="EJ903" s="2"/>
      <c r="EK903" s="2"/>
      <c r="EL903" s="2"/>
      <c r="EM903" s="2"/>
      <c r="EN903" s="2"/>
      <c r="EO903" s="2"/>
      <c r="EP903" s="2"/>
      <c r="EQ903" s="2"/>
      <c r="ER903" s="2"/>
      <c r="ES903" s="2"/>
      <c r="ET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c r="EF904" s="2"/>
      <c r="EG904" s="2"/>
      <c r="EH904" s="2"/>
      <c r="EI904" s="2"/>
      <c r="EJ904" s="2"/>
      <c r="EK904" s="2"/>
      <c r="EL904" s="2"/>
      <c r="EM904" s="2"/>
      <c r="EN904" s="2"/>
      <c r="EO904" s="2"/>
      <c r="EP904" s="2"/>
      <c r="EQ904" s="2"/>
      <c r="ER904" s="2"/>
      <c r="ES904" s="2"/>
      <c r="ET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c r="DR905" s="2"/>
      <c r="DS905" s="2"/>
      <c r="DT905" s="2"/>
      <c r="DU905" s="2"/>
      <c r="DV905" s="2"/>
      <c r="DW905" s="2"/>
      <c r="DX905" s="2"/>
      <c r="DY905" s="2"/>
      <c r="DZ905" s="2"/>
      <c r="EA905" s="2"/>
      <c r="EB905" s="2"/>
      <c r="EC905" s="2"/>
      <c r="ED905" s="2"/>
      <c r="EE905" s="2"/>
      <c r="EF905" s="2"/>
      <c r="EG905" s="2"/>
      <c r="EH905" s="2"/>
      <c r="EI905" s="2"/>
      <c r="EJ905" s="2"/>
      <c r="EK905" s="2"/>
      <c r="EL905" s="2"/>
      <c r="EM905" s="2"/>
      <c r="EN905" s="2"/>
      <c r="EO905" s="2"/>
      <c r="EP905" s="2"/>
      <c r="EQ905" s="2"/>
      <c r="ER905" s="2"/>
      <c r="ES905" s="2"/>
      <c r="ET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c r="DR906" s="2"/>
      <c r="DS906" s="2"/>
      <c r="DT906" s="2"/>
      <c r="DU906" s="2"/>
      <c r="DV906" s="2"/>
      <c r="DW906" s="2"/>
      <c r="DX906" s="2"/>
      <c r="DY906" s="2"/>
      <c r="DZ906" s="2"/>
      <c r="EA906" s="2"/>
      <c r="EB906" s="2"/>
      <c r="EC906" s="2"/>
      <c r="ED906" s="2"/>
      <c r="EE906" s="2"/>
      <c r="EF906" s="2"/>
      <c r="EG906" s="2"/>
      <c r="EH906" s="2"/>
      <c r="EI906" s="2"/>
      <c r="EJ906" s="2"/>
      <c r="EK906" s="2"/>
      <c r="EL906" s="2"/>
      <c r="EM906" s="2"/>
      <c r="EN906" s="2"/>
      <c r="EO906" s="2"/>
      <c r="EP906" s="2"/>
      <c r="EQ906" s="2"/>
      <c r="ER906" s="2"/>
      <c r="ES906" s="2"/>
      <c r="ET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c r="EB907" s="2"/>
      <c r="EC907" s="2"/>
      <c r="ED907" s="2"/>
      <c r="EE907" s="2"/>
      <c r="EF907" s="2"/>
      <c r="EG907" s="2"/>
      <c r="EH907" s="2"/>
      <c r="EI907" s="2"/>
      <c r="EJ907" s="2"/>
      <c r="EK907" s="2"/>
      <c r="EL907" s="2"/>
      <c r="EM907" s="2"/>
      <c r="EN907" s="2"/>
      <c r="EO907" s="2"/>
      <c r="EP907" s="2"/>
      <c r="EQ907" s="2"/>
      <c r="ER907" s="2"/>
      <c r="ES907" s="2"/>
      <c r="ET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c r="DX908" s="2"/>
      <c r="DY908" s="2"/>
      <c r="DZ908" s="2"/>
      <c r="EA908" s="2"/>
      <c r="EB908" s="2"/>
      <c r="EC908" s="2"/>
      <c r="ED908" s="2"/>
      <c r="EE908" s="2"/>
      <c r="EF908" s="2"/>
      <c r="EG908" s="2"/>
      <c r="EH908" s="2"/>
      <c r="EI908" s="2"/>
      <c r="EJ908" s="2"/>
      <c r="EK908" s="2"/>
      <c r="EL908" s="2"/>
      <c r="EM908" s="2"/>
      <c r="EN908" s="2"/>
      <c r="EO908" s="2"/>
      <c r="EP908" s="2"/>
      <c r="EQ908" s="2"/>
      <c r="ER908" s="2"/>
      <c r="ES908" s="2"/>
      <c r="ET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c r="EB909" s="2"/>
      <c r="EC909" s="2"/>
      <c r="ED909" s="2"/>
      <c r="EE909" s="2"/>
      <c r="EF909" s="2"/>
      <c r="EG909" s="2"/>
      <c r="EH909" s="2"/>
      <c r="EI909" s="2"/>
      <c r="EJ909" s="2"/>
      <c r="EK909" s="2"/>
      <c r="EL909" s="2"/>
      <c r="EM909" s="2"/>
      <c r="EN909" s="2"/>
      <c r="EO909" s="2"/>
      <c r="EP909" s="2"/>
      <c r="EQ909" s="2"/>
      <c r="ER909" s="2"/>
      <c r="ES909" s="2"/>
      <c r="ET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c r="EB910" s="2"/>
      <c r="EC910" s="2"/>
      <c r="ED910" s="2"/>
      <c r="EE910" s="2"/>
      <c r="EF910" s="2"/>
      <c r="EG910" s="2"/>
      <c r="EH910" s="2"/>
      <c r="EI910" s="2"/>
      <c r="EJ910" s="2"/>
      <c r="EK910" s="2"/>
      <c r="EL910" s="2"/>
      <c r="EM910" s="2"/>
      <c r="EN910" s="2"/>
      <c r="EO910" s="2"/>
      <c r="EP910" s="2"/>
      <c r="EQ910" s="2"/>
      <c r="ER910" s="2"/>
      <c r="ES910" s="2"/>
      <c r="ET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c r="DR911" s="2"/>
      <c r="DS911" s="2"/>
      <c r="DT911" s="2"/>
      <c r="DU911" s="2"/>
      <c r="DV911" s="2"/>
      <c r="DW911" s="2"/>
      <c r="DX911" s="2"/>
      <c r="DY911" s="2"/>
      <c r="DZ911" s="2"/>
      <c r="EA911" s="2"/>
      <c r="EB911" s="2"/>
      <c r="EC911" s="2"/>
      <c r="ED911" s="2"/>
      <c r="EE911" s="2"/>
      <c r="EF911" s="2"/>
      <c r="EG911" s="2"/>
      <c r="EH911" s="2"/>
      <c r="EI911" s="2"/>
      <c r="EJ911" s="2"/>
      <c r="EK911" s="2"/>
      <c r="EL911" s="2"/>
      <c r="EM911" s="2"/>
      <c r="EN911" s="2"/>
      <c r="EO911" s="2"/>
      <c r="EP911" s="2"/>
      <c r="EQ911" s="2"/>
      <c r="ER911" s="2"/>
      <c r="ES911" s="2"/>
      <c r="ET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c r="EB912" s="2"/>
      <c r="EC912" s="2"/>
      <c r="ED912" s="2"/>
      <c r="EE912" s="2"/>
      <c r="EF912" s="2"/>
      <c r="EG912" s="2"/>
      <c r="EH912" s="2"/>
      <c r="EI912" s="2"/>
      <c r="EJ912" s="2"/>
      <c r="EK912" s="2"/>
      <c r="EL912" s="2"/>
      <c r="EM912" s="2"/>
      <c r="EN912" s="2"/>
      <c r="EO912" s="2"/>
      <c r="EP912" s="2"/>
      <c r="EQ912" s="2"/>
      <c r="ER912" s="2"/>
      <c r="ES912" s="2"/>
      <c r="ET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c r="EB913" s="2"/>
      <c r="EC913" s="2"/>
      <c r="ED913" s="2"/>
      <c r="EE913" s="2"/>
      <c r="EF913" s="2"/>
      <c r="EG913" s="2"/>
      <c r="EH913" s="2"/>
      <c r="EI913" s="2"/>
      <c r="EJ913" s="2"/>
      <c r="EK913" s="2"/>
      <c r="EL913" s="2"/>
      <c r="EM913" s="2"/>
      <c r="EN913" s="2"/>
      <c r="EO913" s="2"/>
      <c r="EP913" s="2"/>
      <c r="EQ913" s="2"/>
      <c r="ER913" s="2"/>
      <c r="ES913" s="2"/>
      <c r="ET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c r="EB914" s="2"/>
      <c r="EC914" s="2"/>
      <c r="ED914" s="2"/>
      <c r="EE914" s="2"/>
      <c r="EF914" s="2"/>
      <c r="EG914" s="2"/>
      <c r="EH914" s="2"/>
      <c r="EI914" s="2"/>
      <c r="EJ914" s="2"/>
      <c r="EK914" s="2"/>
      <c r="EL914" s="2"/>
      <c r="EM914" s="2"/>
      <c r="EN914" s="2"/>
      <c r="EO914" s="2"/>
      <c r="EP914" s="2"/>
      <c r="EQ914" s="2"/>
      <c r="ER914" s="2"/>
      <c r="ES914" s="2"/>
      <c r="ET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c r="EB915" s="2"/>
      <c r="EC915" s="2"/>
      <c r="ED915" s="2"/>
      <c r="EE915" s="2"/>
      <c r="EF915" s="2"/>
      <c r="EG915" s="2"/>
      <c r="EH915" s="2"/>
      <c r="EI915" s="2"/>
      <c r="EJ915" s="2"/>
      <c r="EK915" s="2"/>
      <c r="EL915" s="2"/>
      <c r="EM915" s="2"/>
      <c r="EN915" s="2"/>
      <c r="EO915" s="2"/>
      <c r="EP915" s="2"/>
      <c r="EQ915" s="2"/>
      <c r="ER915" s="2"/>
      <c r="ES915" s="2"/>
      <c r="ET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c r="EB916" s="2"/>
      <c r="EC916" s="2"/>
      <c r="ED916" s="2"/>
      <c r="EE916" s="2"/>
      <c r="EF916" s="2"/>
      <c r="EG916" s="2"/>
      <c r="EH916" s="2"/>
      <c r="EI916" s="2"/>
      <c r="EJ916" s="2"/>
      <c r="EK916" s="2"/>
      <c r="EL916" s="2"/>
      <c r="EM916" s="2"/>
      <c r="EN916" s="2"/>
      <c r="EO916" s="2"/>
      <c r="EP916" s="2"/>
      <c r="EQ916" s="2"/>
      <c r="ER916" s="2"/>
      <c r="ES916" s="2"/>
      <c r="ET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c r="EB917" s="2"/>
      <c r="EC917" s="2"/>
      <c r="ED917" s="2"/>
      <c r="EE917" s="2"/>
      <c r="EF917" s="2"/>
      <c r="EG917" s="2"/>
      <c r="EH917" s="2"/>
      <c r="EI917" s="2"/>
      <c r="EJ917" s="2"/>
      <c r="EK917" s="2"/>
      <c r="EL917" s="2"/>
      <c r="EM917" s="2"/>
      <c r="EN917" s="2"/>
      <c r="EO917" s="2"/>
      <c r="EP917" s="2"/>
      <c r="EQ917" s="2"/>
      <c r="ER917" s="2"/>
      <c r="ES917" s="2"/>
      <c r="ET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c r="EB918" s="2"/>
      <c r="EC918" s="2"/>
      <c r="ED918" s="2"/>
      <c r="EE918" s="2"/>
      <c r="EF918" s="2"/>
      <c r="EG918" s="2"/>
      <c r="EH918" s="2"/>
      <c r="EI918" s="2"/>
      <c r="EJ918" s="2"/>
      <c r="EK918" s="2"/>
      <c r="EL918" s="2"/>
      <c r="EM918" s="2"/>
      <c r="EN918" s="2"/>
      <c r="EO918" s="2"/>
      <c r="EP918" s="2"/>
      <c r="EQ918" s="2"/>
      <c r="ER918" s="2"/>
      <c r="ES918" s="2"/>
      <c r="ET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c r="EB919" s="2"/>
      <c r="EC919" s="2"/>
      <c r="ED919" s="2"/>
      <c r="EE919" s="2"/>
      <c r="EF919" s="2"/>
      <c r="EG919" s="2"/>
      <c r="EH919" s="2"/>
      <c r="EI919" s="2"/>
      <c r="EJ919" s="2"/>
      <c r="EK919" s="2"/>
      <c r="EL919" s="2"/>
      <c r="EM919" s="2"/>
      <c r="EN919" s="2"/>
      <c r="EO919" s="2"/>
      <c r="EP919" s="2"/>
      <c r="EQ919" s="2"/>
      <c r="ER919" s="2"/>
      <c r="ES919" s="2"/>
      <c r="ET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c r="EK920" s="2"/>
      <c r="EL920" s="2"/>
      <c r="EM920" s="2"/>
      <c r="EN920" s="2"/>
      <c r="EO920" s="2"/>
      <c r="EP920" s="2"/>
      <c r="EQ920" s="2"/>
      <c r="ER920" s="2"/>
      <c r="ES920" s="2"/>
      <c r="ET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c r="EK921" s="2"/>
      <c r="EL921" s="2"/>
      <c r="EM921" s="2"/>
      <c r="EN921" s="2"/>
      <c r="EO921" s="2"/>
      <c r="EP921" s="2"/>
      <c r="EQ921" s="2"/>
      <c r="ER921" s="2"/>
      <c r="ES921" s="2"/>
      <c r="ET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c r="DL922" s="2"/>
      <c r="DM922" s="2"/>
      <c r="DN922" s="2"/>
      <c r="DO922" s="2"/>
      <c r="DP922" s="2"/>
      <c r="DQ922" s="2"/>
      <c r="DR922" s="2"/>
      <c r="DS922" s="2"/>
      <c r="DT922" s="2"/>
      <c r="DU922" s="2"/>
      <c r="DV922" s="2"/>
      <c r="DW922" s="2"/>
      <c r="DX922" s="2"/>
      <c r="DY922" s="2"/>
      <c r="DZ922" s="2"/>
      <c r="EA922" s="2"/>
      <c r="EB922" s="2"/>
      <c r="EC922" s="2"/>
      <c r="ED922" s="2"/>
      <c r="EE922" s="2"/>
      <c r="EF922" s="2"/>
      <c r="EG922" s="2"/>
      <c r="EH922" s="2"/>
      <c r="EI922" s="2"/>
      <c r="EJ922" s="2"/>
      <c r="EK922" s="2"/>
      <c r="EL922" s="2"/>
      <c r="EM922" s="2"/>
      <c r="EN922" s="2"/>
      <c r="EO922" s="2"/>
      <c r="EP922" s="2"/>
      <c r="EQ922" s="2"/>
      <c r="ER922" s="2"/>
      <c r="ES922" s="2"/>
      <c r="ET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c r="DL923" s="2"/>
      <c r="DM923" s="2"/>
      <c r="DN923" s="2"/>
      <c r="DO923" s="2"/>
      <c r="DP923" s="2"/>
      <c r="DQ923" s="2"/>
      <c r="DR923" s="2"/>
      <c r="DS923" s="2"/>
      <c r="DT923" s="2"/>
      <c r="DU923" s="2"/>
      <c r="DV923" s="2"/>
      <c r="DW923" s="2"/>
      <c r="DX923" s="2"/>
      <c r="DY923" s="2"/>
      <c r="DZ923" s="2"/>
      <c r="EA923" s="2"/>
      <c r="EB923" s="2"/>
      <c r="EC923" s="2"/>
      <c r="ED923" s="2"/>
      <c r="EE923" s="2"/>
      <c r="EF923" s="2"/>
      <c r="EG923" s="2"/>
      <c r="EH923" s="2"/>
      <c r="EI923" s="2"/>
      <c r="EJ923" s="2"/>
      <c r="EK923" s="2"/>
      <c r="EL923" s="2"/>
      <c r="EM923" s="2"/>
      <c r="EN923" s="2"/>
      <c r="EO923" s="2"/>
      <c r="EP923" s="2"/>
      <c r="EQ923" s="2"/>
      <c r="ER923" s="2"/>
      <c r="ES923" s="2"/>
      <c r="ET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c r="DL924" s="2"/>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c r="EK924" s="2"/>
      <c r="EL924" s="2"/>
      <c r="EM924" s="2"/>
      <c r="EN924" s="2"/>
      <c r="EO924" s="2"/>
      <c r="EP924" s="2"/>
      <c r="EQ924" s="2"/>
      <c r="ER924" s="2"/>
      <c r="ES924" s="2"/>
      <c r="ET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2"/>
      <c r="DS925" s="2"/>
      <c r="DT925" s="2"/>
      <c r="DU925" s="2"/>
      <c r="DV925" s="2"/>
      <c r="DW925" s="2"/>
      <c r="DX925" s="2"/>
      <c r="DY925" s="2"/>
      <c r="DZ925" s="2"/>
      <c r="EA925" s="2"/>
      <c r="EB925" s="2"/>
      <c r="EC925" s="2"/>
      <c r="ED925" s="2"/>
      <c r="EE925" s="2"/>
      <c r="EF925" s="2"/>
      <c r="EG925" s="2"/>
      <c r="EH925" s="2"/>
      <c r="EI925" s="2"/>
      <c r="EJ925" s="2"/>
      <c r="EK925" s="2"/>
      <c r="EL925" s="2"/>
      <c r="EM925" s="2"/>
      <c r="EN925" s="2"/>
      <c r="EO925" s="2"/>
      <c r="EP925" s="2"/>
      <c r="EQ925" s="2"/>
      <c r="ER925" s="2"/>
      <c r="ES925" s="2"/>
      <c r="ET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2"/>
      <c r="DS926" s="2"/>
      <c r="DT926" s="2"/>
      <c r="DU926" s="2"/>
      <c r="DV926" s="2"/>
      <c r="DW926" s="2"/>
      <c r="DX926" s="2"/>
      <c r="DY926" s="2"/>
      <c r="DZ926" s="2"/>
      <c r="EA926" s="2"/>
      <c r="EB926" s="2"/>
      <c r="EC926" s="2"/>
      <c r="ED926" s="2"/>
      <c r="EE926" s="2"/>
      <c r="EF926" s="2"/>
      <c r="EG926" s="2"/>
      <c r="EH926" s="2"/>
      <c r="EI926" s="2"/>
      <c r="EJ926" s="2"/>
      <c r="EK926" s="2"/>
      <c r="EL926" s="2"/>
      <c r="EM926" s="2"/>
      <c r="EN926" s="2"/>
      <c r="EO926" s="2"/>
      <c r="EP926" s="2"/>
      <c r="EQ926" s="2"/>
      <c r="ER926" s="2"/>
      <c r="ES926" s="2"/>
      <c r="ET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c r="DL927" s="2"/>
      <c r="DM927" s="2"/>
      <c r="DN927" s="2"/>
      <c r="DO927" s="2"/>
      <c r="DP927" s="2"/>
      <c r="DQ927" s="2"/>
      <c r="DR927" s="2"/>
      <c r="DS927" s="2"/>
      <c r="DT927" s="2"/>
      <c r="DU927" s="2"/>
      <c r="DV927" s="2"/>
      <c r="DW927" s="2"/>
      <c r="DX927" s="2"/>
      <c r="DY927" s="2"/>
      <c r="DZ927" s="2"/>
      <c r="EA927" s="2"/>
      <c r="EB927" s="2"/>
      <c r="EC927" s="2"/>
      <c r="ED927" s="2"/>
      <c r="EE927" s="2"/>
      <c r="EF927" s="2"/>
      <c r="EG927" s="2"/>
      <c r="EH927" s="2"/>
      <c r="EI927" s="2"/>
      <c r="EJ927" s="2"/>
      <c r="EK927" s="2"/>
      <c r="EL927" s="2"/>
      <c r="EM927" s="2"/>
      <c r="EN927" s="2"/>
      <c r="EO927" s="2"/>
      <c r="EP927" s="2"/>
      <c r="EQ927" s="2"/>
      <c r="ER927" s="2"/>
      <c r="ES927" s="2"/>
      <c r="ET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c r="EK928" s="2"/>
      <c r="EL928" s="2"/>
      <c r="EM928" s="2"/>
      <c r="EN928" s="2"/>
      <c r="EO928" s="2"/>
      <c r="EP928" s="2"/>
      <c r="EQ928" s="2"/>
      <c r="ER928" s="2"/>
      <c r="ES928" s="2"/>
      <c r="ET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c r="DB929" s="2"/>
      <c r="DC929" s="2"/>
      <c r="DD929" s="2"/>
      <c r="DE929" s="2"/>
      <c r="DF929" s="2"/>
      <c r="DG929" s="2"/>
      <c r="DH929" s="2"/>
      <c r="DI929" s="2"/>
      <c r="DJ929" s="2"/>
      <c r="DK929" s="2"/>
      <c r="DL929" s="2"/>
      <c r="DM929" s="2"/>
      <c r="DN929" s="2"/>
      <c r="DO929" s="2"/>
      <c r="DP929" s="2"/>
      <c r="DQ929" s="2"/>
      <c r="DR929" s="2"/>
      <c r="DS929" s="2"/>
      <c r="DT929" s="2"/>
      <c r="DU929" s="2"/>
      <c r="DV929" s="2"/>
      <c r="DW929" s="2"/>
      <c r="DX929" s="2"/>
      <c r="DY929" s="2"/>
      <c r="DZ929" s="2"/>
      <c r="EA929" s="2"/>
      <c r="EB929" s="2"/>
      <c r="EC929" s="2"/>
      <c r="ED929" s="2"/>
      <c r="EE929" s="2"/>
      <c r="EF929" s="2"/>
      <c r="EG929" s="2"/>
      <c r="EH929" s="2"/>
      <c r="EI929" s="2"/>
      <c r="EJ929" s="2"/>
      <c r="EK929" s="2"/>
      <c r="EL929" s="2"/>
      <c r="EM929" s="2"/>
      <c r="EN929" s="2"/>
      <c r="EO929" s="2"/>
      <c r="EP929" s="2"/>
      <c r="EQ929" s="2"/>
      <c r="ER929" s="2"/>
      <c r="ES929" s="2"/>
      <c r="ET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c r="DL930" s="2"/>
      <c r="DM930" s="2"/>
      <c r="DN930" s="2"/>
      <c r="DO930" s="2"/>
      <c r="DP930" s="2"/>
      <c r="DQ930" s="2"/>
      <c r="DR930" s="2"/>
      <c r="DS930" s="2"/>
      <c r="DT930" s="2"/>
      <c r="DU930" s="2"/>
      <c r="DV930" s="2"/>
      <c r="DW930" s="2"/>
      <c r="DX930" s="2"/>
      <c r="DY930" s="2"/>
      <c r="DZ930" s="2"/>
      <c r="EA930" s="2"/>
      <c r="EB930" s="2"/>
      <c r="EC930" s="2"/>
      <c r="ED930" s="2"/>
      <c r="EE930" s="2"/>
      <c r="EF930" s="2"/>
      <c r="EG930" s="2"/>
      <c r="EH930" s="2"/>
      <c r="EI930" s="2"/>
      <c r="EJ930" s="2"/>
      <c r="EK930" s="2"/>
      <c r="EL930" s="2"/>
      <c r="EM930" s="2"/>
      <c r="EN930" s="2"/>
      <c r="EO930" s="2"/>
      <c r="EP930" s="2"/>
      <c r="EQ930" s="2"/>
      <c r="ER930" s="2"/>
      <c r="ES930" s="2"/>
      <c r="ET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c r="DR931" s="2"/>
      <c r="DS931" s="2"/>
      <c r="DT931" s="2"/>
      <c r="DU931" s="2"/>
      <c r="DV931" s="2"/>
      <c r="DW931" s="2"/>
      <c r="DX931" s="2"/>
      <c r="DY931" s="2"/>
      <c r="DZ931" s="2"/>
      <c r="EA931" s="2"/>
      <c r="EB931" s="2"/>
      <c r="EC931" s="2"/>
      <c r="ED931" s="2"/>
      <c r="EE931" s="2"/>
      <c r="EF931" s="2"/>
      <c r="EG931" s="2"/>
      <c r="EH931" s="2"/>
      <c r="EI931" s="2"/>
      <c r="EJ931" s="2"/>
      <c r="EK931" s="2"/>
      <c r="EL931" s="2"/>
      <c r="EM931" s="2"/>
      <c r="EN931" s="2"/>
      <c r="EO931" s="2"/>
      <c r="EP931" s="2"/>
      <c r="EQ931" s="2"/>
      <c r="ER931" s="2"/>
      <c r="ES931" s="2"/>
      <c r="ET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c r="EB932" s="2"/>
      <c r="EC932" s="2"/>
      <c r="ED932" s="2"/>
      <c r="EE932" s="2"/>
      <c r="EF932" s="2"/>
      <c r="EG932" s="2"/>
      <c r="EH932" s="2"/>
      <c r="EI932" s="2"/>
      <c r="EJ932" s="2"/>
      <c r="EK932" s="2"/>
      <c r="EL932" s="2"/>
      <c r="EM932" s="2"/>
      <c r="EN932" s="2"/>
      <c r="EO932" s="2"/>
      <c r="EP932" s="2"/>
      <c r="EQ932" s="2"/>
      <c r="ER932" s="2"/>
      <c r="ES932" s="2"/>
      <c r="ET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c r="DR933" s="2"/>
      <c r="DS933" s="2"/>
      <c r="DT933" s="2"/>
      <c r="DU933" s="2"/>
      <c r="DV933" s="2"/>
      <c r="DW933" s="2"/>
      <c r="DX933" s="2"/>
      <c r="DY933" s="2"/>
      <c r="DZ933" s="2"/>
      <c r="EA933" s="2"/>
      <c r="EB933" s="2"/>
      <c r="EC933" s="2"/>
      <c r="ED933" s="2"/>
      <c r="EE933" s="2"/>
      <c r="EF933" s="2"/>
      <c r="EG933" s="2"/>
      <c r="EH933" s="2"/>
      <c r="EI933" s="2"/>
      <c r="EJ933" s="2"/>
      <c r="EK933" s="2"/>
      <c r="EL933" s="2"/>
      <c r="EM933" s="2"/>
      <c r="EN933" s="2"/>
      <c r="EO933" s="2"/>
      <c r="EP933" s="2"/>
      <c r="EQ933" s="2"/>
      <c r="ER933" s="2"/>
      <c r="ES933" s="2"/>
      <c r="ET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c r="DR934" s="2"/>
      <c r="DS934" s="2"/>
      <c r="DT934" s="2"/>
      <c r="DU934" s="2"/>
      <c r="DV934" s="2"/>
      <c r="DW934" s="2"/>
      <c r="DX934" s="2"/>
      <c r="DY934" s="2"/>
      <c r="DZ934" s="2"/>
      <c r="EA934" s="2"/>
      <c r="EB934" s="2"/>
      <c r="EC934" s="2"/>
      <c r="ED934" s="2"/>
      <c r="EE934" s="2"/>
      <c r="EF934" s="2"/>
      <c r="EG934" s="2"/>
      <c r="EH934" s="2"/>
      <c r="EI934" s="2"/>
      <c r="EJ934" s="2"/>
      <c r="EK934" s="2"/>
      <c r="EL934" s="2"/>
      <c r="EM934" s="2"/>
      <c r="EN934" s="2"/>
      <c r="EO934" s="2"/>
      <c r="EP934" s="2"/>
      <c r="EQ934" s="2"/>
      <c r="ER934" s="2"/>
      <c r="ES934" s="2"/>
      <c r="ET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c r="DL935" s="2"/>
      <c r="DM935" s="2"/>
      <c r="DN935" s="2"/>
      <c r="DO935" s="2"/>
      <c r="DP935" s="2"/>
      <c r="DQ935" s="2"/>
      <c r="DR935" s="2"/>
      <c r="DS935" s="2"/>
      <c r="DT935" s="2"/>
      <c r="DU935" s="2"/>
      <c r="DV935" s="2"/>
      <c r="DW935" s="2"/>
      <c r="DX935" s="2"/>
      <c r="DY935" s="2"/>
      <c r="DZ935" s="2"/>
      <c r="EA935" s="2"/>
      <c r="EB935" s="2"/>
      <c r="EC935" s="2"/>
      <c r="ED935" s="2"/>
      <c r="EE935" s="2"/>
      <c r="EF935" s="2"/>
      <c r="EG935" s="2"/>
      <c r="EH935" s="2"/>
      <c r="EI935" s="2"/>
      <c r="EJ935" s="2"/>
      <c r="EK935" s="2"/>
      <c r="EL935" s="2"/>
      <c r="EM935" s="2"/>
      <c r="EN935" s="2"/>
      <c r="EO935" s="2"/>
      <c r="EP935" s="2"/>
      <c r="EQ935" s="2"/>
      <c r="ER935" s="2"/>
      <c r="ES935" s="2"/>
      <c r="ET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c r="DO936" s="2"/>
      <c r="DP936" s="2"/>
      <c r="DQ936" s="2"/>
      <c r="DR936" s="2"/>
      <c r="DS936" s="2"/>
      <c r="DT936" s="2"/>
      <c r="DU936" s="2"/>
      <c r="DV936" s="2"/>
      <c r="DW936" s="2"/>
      <c r="DX936" s="2"/>
      <c r="DY936" s="2"/>
      <c r="DZ936" s="2"/>
      <c r="EA936" s="2"/>
      <c r="EB936" s="2"/>
      <c r="EC936" s="2"/>
      <c r="ED936" s="2"/>
      <c r="EE936" s="2"/>
      <c r="EF936" s="2"/>
      <c r="EG936" s="2"/>
      <c r="EH936" s="2"/>
      <c r="EI936" s="2"/>
      <c r="EJ936" s="2"/>
      <c r="EK936" s="2"/>
      <c r="EL936" s="2"/>
      <c r="EM936" s="2"/>
      <c r="EN936" s="2"/>
      <c r="EO936" s="2"/>
      <c r="EP936" s="2"/>
      <c r="EQ936" s="2"/>
      <c r="ER936" s="2"/>
      <c r="ES936" s="2"/>
      <c r="ET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c r="EK937" s="2"/>
      <c r="EL937" s="2"/>
      <c r="EM937" s="2"/>
      <c r="EN937" s="2"/>
      <c r="EO937" s="2"/>
      <c r="EP937" s="2"/>
      <c r="EQ937" s="2"/>
      <c r="ER937" s="2"/>
      <c r="ES937" s="2"/>
      <c r="ET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c r="EK938" s="2"/>
      <c r="EL938" s="2"/>
      <c r="EM938" s="2"/>
      <c r="EN938" s="2"/>
      <c r="EO938" s="2"/>
      <c r="EP938" s="2"/>
      <c r="EQ938" s="2"/>
      <c r="ER938" s="2"/>
      <c r="ES938" s="2"/>
      <c r="ET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c r="EB939" s="2"/>
      <c r="EC939" s="2"/>
      <c r="ED939" s="2"/>
      <c r="EE939" s="2"/>
      <c r="EF939" s="2"/>
      <c r="EG939" s="2"/>
      <c r="EH939" s="2"/>
      <c r="EI939" s="2"/>
      <c r="EJ939" s="2"/>
      <c r="EK939" s="2"/>
      <c r="EL939" s="2"/>
      <c r="EM939" s="2"/>
      <c r="EN939" s="2"/>
      <c r="EO939" s="2"/>
      <c r="EP939" s="2"/>
      <c r="EQ939" s="2"/>
      <c r="ER939" s="2"/>
      <c r="ES939" s="2"/>
      <c r="ET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c r="EB940" s="2"/>
      <c r="EC940" s="2"/>
      <c r="ED940" s="2"/>
      <c r="EE940" s="2"/>
      <c r="EF940" s="2"/>
      <c r="EG940" s="2"/>
      <c r="EH940" s="2"/>
      <c r="EI940" s="2"/>
      <c r="EJ940" s="2"/>
      <c r="EK940" s="2"/>
      <c r="EL940" s="2"/>
      <c r="EM940" s="2"/>
      <c r="EN940" s="2"/>
      <c r="EO940" s="2"/>
      <c r="EP940" s="2"/>
      <c r="EQ940" s="2"/>
      <c r="ER940" s="2"/>
      <c r="ES940" s="2"/>
      <c r="ET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c r="EB941" s="2"/>
      <c r="EC941" s="2"/>
      <c r="ED941" s="2"/>
      <c r="EE941" s="2"/>
      <c r="EF941" s="2"/>
      <c r="EG941" s="2"/>
      <c r="EH941" s="2"/>
      <c r="EI941" s="2"/>
      <c r="EJ941" s="2"/>
      <c r="EK941" s="2"/>
      <c r="EL941" s="2"/>
      <c r="EM941" s="2"/>
      <c r="EN941" s="2"/>
      <c r="EO941" s="2"/>
      <c r="EP941" s="2"/>
      <c r="EQ941" s="2"/>
      <c r="ER941" s="2"/>
      <c r="ES941" s="2"/>
      <c r="ET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c r="EB942" s="2"/>
      <c r="EC942" s="2"/>
      <c r="ED942" s="2"/>
      <c r="EE942" s="2"/>
      <c r="EF942" s="2"/>
      <c r="EG942" s="2"/>
      <c r="EH942" s="2"/>
      <c r="EI942" s="2"/>
      <c r="EJ942" s="2"/>
      <c r="EK942" s="2"/>
      <c r="EL942" s="2"/>
      <c r="EM942" s="2"/>
      <c r="EN942" s="2"/>
      <c r="EO942" s="2"/>
      <c r="EP942" s="2"/>
      <c r="EQ942" s="2"/>
      <c r="ER942" s="2"/>
      <c r="ES942" s="2"/>
      <c r="ET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c r="EB943" s="2"/>
      <c r="EC943" s="2"/>
      <c r="ED943" s="2"/>
      <c r="EE943" s="2"/>
      <c r="EF943" s="2"/>
      <c r="EG943" s="2"/>
      <c r="EH943" s="2"/>
      <c r="EI943" s="2"/>
      <c r="EJ943" s="2"/>
      <c r="EK943" s="2"/>
      <c r="EL943" s="2"/>
      <c r="EM943" s="2"/>
      <c r="EN943" s="2"/>
      <c r="EO943" s="2"/>
      <c r="EP943" s="2"/>
      <c r="EQ943" s="2"/>
      <c r="ER943" s="2"/>
      <c r="ES943" s="2"/>
      <c r="ET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c r="EK944" s="2"/>
      <c r="EL944" s="2"/>
      <c r="EM944" s="2"/>
      <c r="EN944" s="2"/>
      <c r="EO944" s="2"/>
      <c r="EP944" s="2"/>
      <c r="EQ944" s="2"/>
      <c r="ER944" s="2"/>
      <c r="ES944" s="2"/>
      <c r="ET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c r="EB945" s="2"/>
      <c r="EC945" s="2"/>
      <c r="ED945" s="2"/>
      <c r="EE945" s="2"/>
      <c r="EF945" s="2"/>
      <c r="EG945" s="2"/>
      <c r="EH945" s="2"/>
      <c r="EI945" s="2"/>
      <c r="EJ945" s="2"/>
      <c r="EK945" s="2"/>
      <c r="EL945" s="2"/>
      <c r="EM945" s="2"/>
      <c r="EN945" s="2"/>
      <c r="EO945" s="2"/>
      <c r="EP945" s="2"/>
      <c r="EQ945" s="2"/>
      <c r="ER945" s="2"/>
      <c r="ES945" s="2"/>
      <c r="ET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c r="EB946" s="2"/>
      <c r="EC946" s="2"/>
      <c r="ED946" s="2"/>
      <c r="EE946" s="2"/>
      <c r="EF946" s="2"/>
      <c r="EG946" s="2"/>
      <c r="EH946" s="2"/>
      <c r="EI946" s="2"/>
      <c r="EJ946" s="2"/>
      <c r="EK946" s="2"/>
      <c r="EL946" s="2"/>
      <c r="EM946" s="2"/>
      <c r="EN946" s="2"/>
      <c r="EO946" s="2"/>
      <c r="EP946" s="2"/>
      <c r="EQ946" s="2"/>
      <c r="ER946" s="2"/>
      <c r="ES946" s="2"/>
      <c r="ET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c r="EB947" s="2"/>
      <c r="EC947" s="2"/>
      <c r="ED947" s="2"/>
      <c r="EE947" s="2"/>
      <c r="EF947" s="2"/>
      <c r="EG947" s="2"/>
      <c r="EH947" s="2"/>
      <c r="EI947" s="2"/>
      <c r="EJ947" s="2"/>
      <c r="EK947" s="2"/>
      <c r="EL947" s="2"/>
      <c r="EM947" s="2"/>
      <c r="EN947" s="2"/>
      <c r="EO947" s="2"/>
      <c r="EP947" s="2"/>
      <c r="EQ947" s="2"/>
      <c r="ER947" s="2"/>
      <c r="ES947" s="2"/>
      <c r="ET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c r="EK948" s="2"/>
      <c r="EL948" s="2"/>
      <c r="EM948" s="2"/>
      <c r="EN948" s="2"/>
      <c r="EO948" s="2"/>
      <c r="EP948" s="2"/>
      <c r="EQ948" s="2"/>
      <c r="ER948" s="2"/>
      <c r="ES948" s="2"/>
      <c r="ET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c r="EK949" s="2"/>
      <c r="EL949" s="2"/>
      <c r="EM949" s="2"/>
      <c r="EN949" s="2"/>
      <c r="EO949" s="2"/>
      <c r="EP949" s="2"/>
      <c r="EQ949" s="2"/>
      <c r="ER949" s="2"/>
      <c r="ES949" s="2"/>
      <c r="ET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c r="EK950" s="2"/>
      <c r="EL950" s="2"/>
      <c r="EM950" s="2"/>
      <c r="EN950" s="2"/>
      <c r="EO950" s="2"/>
      <c r="EP950" s="2"/>
      <c r="EQ950" s="2"/>
      <c r="ER950" s="2"/>
      <c r="ES950" s="2"/>
      <c r="ET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c r="EN951" s="2"/>
      <c r="EO951" s="2"/>
      <c r="EP951" s="2"/>
      <c r="EQ951" s="2"/>
      <c r="ER951" s="2"/>
      <c r="ES951" s="2"/>
      <c r="ET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c r="ER952" s="2"/>
      <c r="ES952" s="2"/>
      <c r="ET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c r="EK953" s="2"/>
      <c r="EL953" s="2"/>
      <c r="EM953" s="2"/>
      <c r="EN953" s="2"/>
      <c r="EO953" s="2"/>
      <c r="EP953" s="2"/>
      <c r="EQ953" s="2"/>
      <c r="ER953" s="2"/>
      <c r="ES953" s="2"/>
      <c r="ET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c r="EK954" s="2"/>
      <c r="EL954" s="2"/>
      <c r="EM954" s="2"/>
      <c r="EN954" s="2"/>
      <c r="EO954" s="2"/>
      <c r="EP954" s="2"/>
      <c r="EQ954" s="2"/>
      <c r="ER954" s="2"/>
      <c r="ES954" s="2"/>
      <c r="ET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c r="EK955" s="2"/>
      <c r="EL955" s="2"/>
      <c r="EM955" s="2"/>
      <c r="EN955" s="2"/>
      <c r="EO955" s="2"/>
      <c r="EP955" s="2"/>
      <c r="EQ955" s="2"/>
      <c r="ER955" s="2"/>
      <c r="ES955" s="2"/>
      <c r="ET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c r="EK956" s="2"/>
      <c r="EL956" s="2"/>
      <c r="EM956" s="2"/>
      <c r="EN956" s="2"/>
      <c r="EO956" s="2"/>
      <c r="EP956" s="2"/>
      <c r="EQ956" s="2"/>
      <c r="ER956" s="2"/>
      <c r="ES956" s="2"/>
      <c r="ET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c r="EK957" s="2"/>
      <c r="EL957" s="2"/>
      <c r="EM957" s="2"/>
      <c r="EN957" s="2"/>
      <c r="EO957" s="2"/>
      <c r="EP957" s="2"/>
      <c r="EQ957" s="2"/>
      <c r="ER957" s="2"/>
      <c r="ES957" s="2"/>
      <c r="ET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c r="EQ958" s="2"/>
      <c r="ER958" s="2"/>
      <c r="ES958" s="2"/>
      <c r="ET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c r="EK959" s="2"/>
      <c r="EL959" s="2"/>
      <c r="EM959" s="2"/>
      <c r="EN959" s="2"/>
      <c r="EO959" s="2"/>
      <c r="EP959" s="2"/>
      <c r="EQ959" s="2"/>
      <c r="ER959" s="2"/>
      <c r="ES959" s="2"/>
      <c r="ET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c r="EK960" s="2"/>
      <c r="EL960" s="2"/>
      <c r="EM960" s="2"/>
      <c r="EN960" s="2"/>
      <c r="EO960" s="2"/>
      <c r="EP960" s="2"/>
      <c r="EQ960" s="2"/>
      <c r="ER960" s="2"/>
      <c r="ES960" s="2"/>
      <c r="ET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c r="EB961" s="2"/>
      <c r="EC961" s="2"/>
      <c r="ED961" s="2"/>
      <c r="EE961" s="2"/>
      <c r="EF961" s="2"/>
      <c r="EG961" s="2"/>
      <c r="EH961" s="2"/>
      <c r="EI961" s="2"/>
      <c r="EJ961" s="2"/>
      <c r="EK961" s="2"/>
      <c r="EL961" s="2"/>
      <c r="EM961" s="2"/>
      <c r="EN961" s="2"/>
      <c r="EO961" s="2"/>
      <c r="EP961" s="2"/>
      <c r="EQ961" s="2"/>
      <c r="ER961" s="2"/>
      <c r="ES961" s="2"/>
      <c r="ET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c r="DL962" s="2"/>
      <c r="DM962" s="2"/>
      <c r="DN962" s="2"/>
      <c r="DO962" s="2"/>
      <c r="DP962" s="2"/>
      <c r="DQ962" s="2"/>
      <c r="DR962" s="2"/>
      <c r="DS962" s="2"/>
      <c r="DT962" s="2"/>
      <c r="DU962" s="2"/>
      <c r="DV962" s="2"/>
      <c r="DW962" s="2"/>
      <c r="DX962" s="2"/>
      <c r="DY962" s="2"/>
      <c r="DZ962" s="2"/>
      <c r="EA962" s="2"/>
      <c r="EB962" s="2"/>
      <c r="EC962" s="2"/>
      <c r="ED962" s="2"/>
      <c r="EE962" s="2"/>
      <c r="EF962" s="2"/>
      <c r="EG962" s="2"/>
      <c r="EH962" s="2"/>
      <c r="EI962" s="2"/>
      <c r="EJ962" s="2"/>
      <c r="EK962" s="2"/>
      <c r="EL962" s="2"/>
      <c r="EM962" s="2"/>
      <c r="EN962" s="2"/>
      <c r="EO962" s="2"/>
      <c r="EP962" s="2"/>
      <c r="EQ962" s="2"/>
      <c r="ER962" s="2"/>
      <c r="ES962" s="2"/>
      <c r="ET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c r="DR963" s="2"/>
      <c r="DS963" s="2"/>
      <c r="DT963" s="2"/>
      <c r="DU963" s="2"/>
      <c r="DV963" s="2"/>
      <c r="DW963" s="2"/>
      <c r="DX963" s="2"/>
      <c r="DY963" s="2"/>
      <c r="DZ963" s="2"/>
      <c r="EA963" s="2"/>
      <c r="EB963" s="2"/>
      <c r="EC963" s="2"/>
      <c r="ED963" s="2"/>
      <c r="EE963" s="2"/>
      <c r="EF963" s="2"/>
      <c r="EG963" s="2"/>
      <c r="EH963" s="2"/>
      <c r="EI963" s="2"/>
      <c r="EJ963" s="2"/>
      <c r="EK963" s="2"/>
      <c r="EL963" s="2"/>
      <c r="EM963" s="2"/>
      <c r="EN963" s="2"/>
      <c r="EO963" s="2"/>
      <c r="EP963" s="2"/>
      <c r="EQ963" s="2"/>
      <c r="ER963" s="2"/>
      <c r="ES963" s="2"/>
      <c r="ET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c r="EK964" s="2"/>
      <c r="EL964" s="2"/>
      <c r="EM964" s="2"/>
      <c r="EN964" s="2"/>
      <c r="EO964" s="2"/>
      <c r="EP964" s="2"/>
      <c r="EQ964" s="2"/>
      <c r="ER964" s="2"/>
      <c r="ES964" s="2"/>
      <c r="ET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c r="EQ965" s="2"/>
      <c r="ER965" s="2"/>
      <c r="ES965" s="2"/>
      <c r="ET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c r="EK966" s="2"/>
      <c r="EL966" s="2"/>
      <c r="EM966" s="2"/>
      <c r="EN966" s="2"/>
      <c r="EO966" s="2"/>
      <c r="EP966" s="2"/>
      <c r="EQ966" s="2"/>
      <c r="ER966" s="2"/>
      <c r="ES966" s="2"/>
      <c r="ET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c r="EK967" s="2"/>
      <c r="EL967" s="2"/>
      <c r="EM967" s="2"/>
      <c r="EN967" s="2"/>
      <c r="EO967" s="2"/>
      <c r="EP967" s="2"/>
      <c r="EQ967" s="2"/>
      <c r="ER967" s="2"/>
      <c r="ES967" s="2"/>
      <c r="ET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c r="EK968" s="2"/>
      <c r="EL968" s="2"/>
      <c r="EM968" s="2"/>
      <c r="EN968" s="2"/>
      <c r="EO968" s="2"/>
      <c r="EP968" s="2"/>
      <c r="EQ968" s="2"/>
      <c r="ER968" s="2"/>
      <c r="ES968" s="2"/>
      <c r="ET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c r="EK969" s="2"/>
      <c r="EL969" s="2"/>
      <c r="EM969" s="2"/>
      <c r="EN969" s="2"/>
      <c r="EO969" s="2"/>
      <c r="EP969" s="2"/>
      <c r="EQ969" s="2"/>
      <c r="ER969" s="2"/>
      <c r="ES969" s="2"/>
      <c r="ET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c r="EB970" s="2"/>
      <c r="EC970" s="2"/>
      <c r="ED970" s="2"/>
      <c r="EE970" s="2"/>
      <c r="EF970" s="2"/>
      <c r="EG970" s="2"/>
      <c r="EH970" s="2"/>
      <c r="EI970" s="2"/>
      <c r="EJ970" s="2"/>
      <c r="EK970" s="2"/>
      <c r="EL970" s="2"/>
      <c r="EM970" s="2"/>
      <c r="EN970" s="2"/>
      <c r="EO970" s="2"/>
      <c r="EP970" s="2"/>
      <c r="EQ970" s="2"/>
      <c r="ER970" s="2"/>
      <c r="ES970" s="2"/>
      <c r="ET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c r="EB971" s="2"/>
      <c r="EC971" s="2"/>
      <c r="ED971" s="2"/>
      <c r="EE971" s="2"/>
      <c r="EF971" s="2"/>
      <c r="EG971" s="2"/>
      <c r="EH971" s="2"/>
      <c r="EI971" s="2"/>
      <c r="EJ971" s="2"/>
      <c r="EK971" s="2"/>
      <c r="EL971" s="2"/>
      <c r="EM971" s="2"/>
      <c r="EN971" s="2"/>
      <c r="EO971" s="2"/>
      <c r="EP971" s="2"/>
      <c r="EQ971" s="2"/>
      <c r="ER971" s="2"/>
      <c r="ES971" s="2"/>
      <c r="ET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c r="EB972" s="2"/>
      <c r="EC972" s="2"/>
      <c r="ED972" s="2"/>
      <c r="EE972" s="2"/>
      <c r="EF972" s="2"/>
      <c r="EG972" s="2"/>
      <c r="EH972" s="2"/>
      <c r="EI972" s="2"/>
      <c r="EJ972" s="2"/>
      <c r="EK972" s="2"/>
      <c r="EL972" s="2"/>
      <c r="EM972" s="2"/>
      <c r="EN972" s="2"/>
      <c r="EO972" s="2"/>
      <c r="EP972" s="2"/>
      <c r="EQ972" s="2"/>
      <c r="ER972" s="2"/>
      <c r="ES972" s="2"/>
      <c r="ET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c r="DR973" s="2"/>
      <c r="DS973" s="2"/>
      <c r="DT973" s="2"/>
      <c r="DU973" s="2"/>
      <c r="DV973" s="2"/>
      <c r="DW973" s="2"/>
      <c r="DX973" s="2"/>
      <c r="DY973" s="2"/>
      <c r="DZ973" s="2"/>
      <c r="EA973" s="2"/>
      <c r="EB973" s="2"/>
      <c r="EC973" s="2"/>
      <c r="ED973" s="2"/>
      <c r="EE973" s="2"/>
      <c r="EF973" s="2"/>
      <c r="EG973" s="2"/>
      <c r="EH973" s="2"/>
      <c r="EI973" s="2"/>
      <c r="EJ973" s="2"/>
      <c r="EK973" s="2"/>
      <c r="EL973" s="2"/>
      <c r="EM973" s="2"/>
      <c r="EN973" s="2"/>
      <c r="EO973" s="2"/>
      <c r="EP973" s="2"/>
      <c r="EQ973" s="2"/>
      <c r="ER973" s="2"/>
      <c r="ES973" s="2"/>
      <c r="ET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c r="DR974" s="2"/>
      <c r="DS974" s="2"/>
      <c r="DT974" s="2"/>
      <c r="DU974" s="2"/>
      <c r="DV974" s="2"/>
      <c r="DW974" s="2"/>
      <c r="DX974" s="2"/>
      <c r="DY974" s="2"/>
      <c r="DZ974" s="2"/>
      <c r="EA974" s="2"/>
      <c r="EB974" s="2"/>
      <c r="EC974" s="2"/>
      <c r="ED974" s="2"/>
      <c r="EE974" s="2"/>
      <c r="EF974" s="2"/>
      <c r="EG974" s="2"/>
      <c r="EH974" s="2"/>
      <c r="EI974" s="2"/>
      <c r="EJ974" s="2"/>
      <c r="EK974" s="2"/>
      <c r="EL974" s="2"/>
      <c r="EM974" s="2"/>
      <c r="EN974" s="2"/>
      <c r="EO974" s="2"/>
      <c r="EP974" s="2"/>
      <c r="EQ974" s="2"/>
      <c r="ER974" s="2"/>
      <c r="ES974" s="2"/>
      <c r="ET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c r="DR975" s="2"/>
      <c r="DS975" s="2"/>
      <c r="DT975" s="2"/>
      <c r="DU975" s="2"/>
      <c r="DV975" s="2"/>
      <c r="DW975" s="2"/>
      <c r="DX975" s="2"/>
      <c r="DY975" s="2"/>
      <c r="DZ975" s="2"/>
      <c r="EA975" s="2"/>
      <c r="EB975" s="2"/>
      <c r="EC975" s="2"/>
      <c r="ED975" s="2"/>
      <c r="EE975" s="2"/>
      <c r="EF975" s="2"/>
      <c r="EG975" s="2"/>
      <c r="EH975" s="2"/>
      <c r="EI975" s="2"/>
      <c r="EJ975" s="2"/>
      <c r="EK975" s="2"/>
      <c r="EL975" s="2"/>
      <c r="EM975" s="2"/>
      <c r="EN975" s="2"/>
      <c r="EO975" s="2"/>
      <c r="EP975" s="2"/>
      <c r="EQ975" s="2"/>
      <c r="ER975" s="2"/>
      <c r="ES975" s="2"/>
      <c r="ET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c r="DR976" s="2"/>
      <c r="DS976" s="2"/>
      <c r="DT976" s="2"/>
      <c r="DU976" s="2"/>
      <c r="DV976" s="2"/>
      <c r="DW976" s="2"/>
      <c r="DX976" s="2"/>
      <c r="DY976" s="2"/>
      <c r="DZ976" s="2"/>
      <c r="EA976" s="2"/>
      <c r="EB976" s="2"/>
      <c r="EC976" s="2"/>
      <c r="ED976" s="2"/>
      <c r="EE976" s="2"/>
      <c r="EF976" s="2"/>
      <c r="EG976" s="2"/>
      <c r="EH976" s="2"/>
      <c r="EI976" s="2"/>
      <c r="EJ976" s="2"/>
      <c r="EK976" s="2"/>
      <c r="EL976" s="2"/>
      <c r="EM976" s="2"/>
      <c r="EN976" s="2"/>
      <c r="EO976" s="2"/>
      <c r="EP976" s="2"/>
      <c r="EQ976" s="2"/>
      <c r="ER976" s="2"/>
      <c r="ES976" s="2"/>
      <c r="ET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c r="EI977" s="2"/>
      <c r="EJ977" s="2"/>
      <c r="EK977" s="2"/>
      <c r="EL977" s="2"/>
      <c r="EM977" s="2"/>
      <c r="EN977" s="2"/>
      <c r="EO977" s="2"/>
      <c r="EP977" s="2"/>
      <c r="EQ977" s="2"/>
      <c r="ER977" s="2"/>
      <c r="ES977" s="2"/>
      <c r="ET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c r="EQ979" s="2"/>
      <c r="ER979" s="2"/>
      <c r="ES979" s="2"/>
      <c r="ET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c r="DB980" s="2"/>
      <c r="DC980" s="2"/>
      <c r="DD980" s="2"/>
      <c r="DE980" s="2"/>
      <c r="DF980" s="2"/>
      <c r="DG980" s="2"/>
      <c r="DH980" s="2"/>
      <c r="DI980" s="2"/>
      <c r="DJ980" s="2"/>
      <c r="DK980" s="2"/>
      <c r="DL980" s="2"/>
      <c r="DM980" s="2"/>
      <c r="DN980" s="2"/>
      <c r="DO980" s="2"/>
      <c r="DP980" s="2"/>
      <c r="DQ980" s="2"/>
      <c r="DR980" s="2"/>
      <c r="DS980" s="2"/>
      <c r="DT980" s="2"/>
      <c r="DU980" s="2"/>
      <c r="DV980" s="2"/>
      <c r="DW980" s="2"/>
      <c r="DX980" s="2"/>
      <c r="DY980" s="2"/>
      <c r="DZ980" s="2"/>
      <c r="EA980" s="2"/>
      <c r="EB980" s="2"/>
      <c r="EC980" s="2"/>
      <c r="ED980" s="2"/>
      <c r="EE980" s="2"/>
      <c r="EF980" s="2"/>
      <c r="EG980" s="2"/>
      <c r="EH980" s="2"/>
      <c r="EI980" s="2"/>
      <c r="EJ980" s="2"/>
      <c r="EK980" s="2"/>
      <c r="EL980" s="2"/>
      <c r="EM980" s="2"/>
      <c r="EN980" s="2"/>
      <c r="EO980" s="2"/>
      <c r="EP980" s="2"/>
      <c r="EQ980" s="2"/>
      <c r="ER980" s="2"/>
      <c r="ES980" s="2"/>
      <c r="ET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c r="DL981" s="2"/>
      <c r="DM981" s="2"/>
      <c r="DN981" s="2"/>
      <c r="DO981" s="2"/>
      <c r="DP981" s="2"/>
      <c r="DQ981" s="2"/>
      <c r="DR981" s="2"/>
      <c r="DS981" s="2"/>
      <c r="DT981" s="2"/>
      <c r="DU981" s="2"/>
      <c r="DV981" s="2"/>
      <c r="DW981" s="2"/>
      <c r="DX981" s="2"/>
      <c r="DY981" s="2"/>
      <c r="DZ981" s="2"/>
      <c r="EA981" s="2"/>
      <c r="EB981" s="2"/>
      <c r="EC981" s="2"/>
      <c r="ED981" s="2"/>
      <c r="EE981" s="2"/>
      <c r="EF981" s="2"/>
      <c r="EG981" s="2"/>
      <c r="EH981" s="2"/>
      <c r="EI981" s="2"/>
      <c r="EJ981" s="2"/>
      <c r="EK981" s="2"/>
      <c r="EL981" s="2"/>
      <c r="EM981" s="2"/>
      <c r="EN981" s="2"/>
      <c r="EO981" s="2"/>
      <c r="EP981" s="2"/>
      <c r="EQ981" s="2"/>
      <c r="ER981" s="2"/>
      <c r="ES981" s="2"/>
      <c r="ET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c r="DL982" s="2"/>
      <c r="DM982" s="2"/>
      <c r="DN982" s="2"/>
      <c r="DO982" s="2"/>
      <c r="DP982" s="2"/>
      <c r="DQ982" s="2"/>
      <c r="DR982" s="2"/>
      <c r="DS982" s="2"/>
      <c r="DT982" s="2"/>
      <c r="DU982" s="2"/>
      <c r="DV982" s="2"/>
      <c r="DW982" s="2"/>
      <c r="DX982" s="2"/>
      <c r="DY982" s="2"/>
      <c r="DZ982" s="2"/>
      <c r="EA982" s="2"/>
      <c r="EB982" s="2"/>
      <c r="EC982" s="2"/>
      <c r="ED982" s="2"/>
      <c r="EE982" s="2"/>
      <c r="EF982" s="2"/>
      <c r="EG982" s="2"/>
      <c r="EH982" s="2"/>
      <c r="EI982" s="2"/>
      <c r="EJ982" s="2"/>
      <c r="EK982" s="2"/>
      <c r="EL982" s="2"/>
      <c r="EM982" s="2"/>
      <c r="EN982" s="2"/>
      <c r="EO982" s="2"/>
      <c r="EP982" s="2"/>
      <c r="EQ982" s="2"/>
      <c r="ER982" s="2"/>
      <c r="ES982" s="2"/>
      <c r="ET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c r="CX983" s="2"/>
      <c r="CY983" s="2"/>
      <c r="CZ983" s="2"/>
      <c r="DA983" s="2"/>
      <c r="DB983" s="2"/>
      <c r="DC983" s="2"/>
      <c r="DD983" s="2"/>
      <c r="DE983" s="2"/>
      <c r="DF983" s="2"/>
      <c r="DG983" s="2"/>
      <c r="DH983" s="2"/>
      <c r="DI983" s="2"/>
      <c r="DJ983" s="2"/>
      <c r="DK983" s="2"/>
      <c r="DL983" s="2"/>
      <c r="DM983" s="2"/>
      <c r="DN983" s="2"/>
      <c r="DO983" s="2"/>
      <c r="DP983" s="2"/>
      <c r="DQ983" s="2"/>
      <c r="DR983" s="2"/>
      <c r="DS983" s="2"/>
      <c r="DT983" s="2"/>
      <c r="DU983" s="2"/>
      <c r="DV983" s="2"/>
      <c r="DW983" s="2"/>
      <c r="DX983" s="2"/>
      <c r="DY983" s="2"/>
      <c r="DZ983" s="2"/>
      <c r="EA983" s="2"/>
      <c r="EB983" s="2"/>
      <c r="EC983" s="2"/>
      <c r="ED983" s="2"/>
      <c r="EE983" s="2"/>
      <c r="EF983" s="2"/>
      <c r="EG983" s="2"/>
      <c r="EH983" s="2"/>
      <c r="EI983" s="2"/>
      <c r="EJ983" s="2"/>
      <c r="EK983" s="2"/>
      <c r="EL983" s="2"/>
      <c r="EM983" s="2"/>
      <c r="EN983" s="2"/>
      <c r="EO983" s="2"/>
      <c r="EP983" s="2"/>
      <c r="EQ983" s="2"/>
      <c r="ER983" s="2"/>
      <c r="ES983" s="2"/>
      <c r="ET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c r="CX984" s="2"/>
      <c r="CY984" s="2"/>
      <c r="CZ984" s="2"/>
      <c r="DA984" s="2"/>
      <c r="DB984" s="2"/>
      <c r="DC984" s="2"/>
      <c r="DD984" s="2"/>
      <c r="DE984" s="2"/>
      <c r="DF984" s="2"/>
      <c r="DG984" s="2"/>
      <c r="DH984" s="2"/>
      <c r="DI984" s="2"/>
      <c r="DJ984" s="2"/>
      <c r="DK984" s="2"/>
      <c r="DL984" s="2"/>
      <c r="DM984" s="2"/>
      <c r="DN984" s="2"/>
      <c r="DO984" s="2"/>
      <c r="DP984" s="2"/>
      <c r="DQ984" s="2"/>
      <c r="DR984" s="2"/>
      <c r="DS984" s="2"/>
      <c r="DT984" s="2"/>
      <c r="DU984" s="2"/>
      <c r="DV984" s="2"/>
      <c r="DW984" s="2"/>
      <c r="DX984" s="2"/>
      <c r="DY984" s="2"/>
      <c r="DZ984" s="2"/>
      <c r="EA984" s="2"/>
      <c r="EB984" s="2"/>
      <c r="EC984" s="2"/>
      <c r="ED984" s="2"/>
      <c r="EE984" s="2"/>
      <c r="EF984" s="2"/>
      <c r="EG984" s="2"/>
      <c r="EH984" s="2"/>
      <c r="EI984" s="2"/>
      <c r="EJ984" s="2"/>
      <c r="EK984" s="2"/>
      <c r="EL984" s="2"/>
      <c r="EM984" s="2"/>
      <c r="EN984" s="2"/>
      <c r="EO984" s="2"/>
      <c r="EP984" s="2"/>
      <c r="EQ984" s="2"/>
      <c r="ER984" s="2"/>
      <c r="ES984" s="2"/>
      <c r="ET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c r="CX985" s="2"/>
      <c r="CY985" s="2"/>
      <c r="CZ985" s="2"/>
      <c r="DA985" s="2"/>
      <c r="DB985" s="2"/>
      <c r="DC985" s="2"/>
      <c r="DD985" s="2"/>
      <c r="DE985" s="2"/>
      <c r="DF985" s="2"/>
      <c r="DG985" s="2"/>
      <c r="DH985" s="2"/>
      <c r="DI985" s="2"/>
      <c r="DJ985" s="2"/>
      <c r="DK985" s="2"/>
      <c r="DL985" s="2"/>
      <c r="DM985" s="2"/>
      <c r="DN985" s="2"/>
      <c r="DO985" s="2"/>
      <c r="DP985" s="2"/>
      <c r="DQ985" s="2"/>
      <c r="DR985" s="2"/>
      <c r="DS985" s="2"/>
      <c r="DT985" s="2"/>
      <c r="DU985" s="2"/>
      <c r="DV985" s="2"/>
      <c r="DW985" s="2"/>
      <c r="DX985" s="2"/>
      <c r="DY985" s="2"/>
      <c r="DZ985" s="2"/>
      <c r="EA985" s="2"/>
      <c r="EB985" s="2"/>
      <c r="EC985" s="2"/>
      <c r="ED985" s="2"/>
      <c r="EE985" s="2"/>
      <c r="EF985" s="2"/>
      <c r="EG985" s="2"/>
      <c r="EH985" s="2"/>
      <c r="EI985" s="2"/>
      <c r="EJ985" s="2"/>
      <c r="EK985" s="2"/>
      <c r="EL985" s="2"/>
      <c r="EM985" s="2"/>
      <c r="EN985" s="2"/>
      <c r="EO985" s="2"/>
      <c r="EP985" s="2"/>
      <c r="EQ985" s="2"/>
      <c r="ER985" s="2"/>
      <c r="ES985" s="2"/>
      <c r="ET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c r="DB986" s="2"/>
      <c r="DC986" s="2"/>
      <c r="DD986" s="2"/>
      <c r="DE986" s="2"/>
      <c r="DF986" s="2"/>
      <c r="DG986" s="2"/>
      <c r="DH986" s="2"/>
      <c r="DI986" s="2"/>
      <c r="DJ986" s="2"/>
      <c r="DK986" s="2"/>
      <c r="DL986" s="2"/>
      <c r="DM986" s="2"/>
      <c r="DN986" s="2"/>
      <c r="DO986" s="2"/>
      <c r="DP986" s="2"/>
      <c r="DQ986" s="2"/>
      <c r="DR986" s="2"/>
      <c r="DS986" s="2"/>
      <c r="DT986" s="2"/>
      <c r="DU986" s="2"/>
      <c r="DV986" s="2"/>
      <c r="DW986" s="2"/>
      <c r="DX986" s="2"/>
      <c r="DY986" s="2"/>
      <c r="DZ986" s="2"/>
      <c r="EA986" s="2"/>
      <c r="EB986" s="2"/>
      <c r="EC986" s="2"/>
      <c r="ED986" s="2"/>
      <c r="EE986" s="2"/>
      <c r="EF986" s="2"/>
      <c r="EG986" s="2"/>
      <c r="EH986" s="2"/>
      <c r="EI986" s="2"/>
      <c r="EJ986" s="2"/>
      <c r="EK986" s="2"/>
      <c r="EL986" s="2"/>
      <c r="EM986" s="2"/>
      <c r="EN986" s="2"/>
      <c r="EO986" s="2"/>
      <c r="EP986" s="2"/>
      <c r="EQ986" s="2"/>
      <c r="ER986" s="2"/>
      <c r="ES986" s="2"/>
      <c r="ET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c r="DX987" s="2"/>
      <c r="DY987" s="2"/>
      <c r="DZ987" s="2"/>
      <c r="EA987" s="2"/>
      <c r="EB987" s="2"/>
      <c r="EC987" s="2"/>
      <c r="ED987" s="2"/>
      <c r="EE987" s="2"/>
      <c r="EF987" s="2"/>
      <c r="EG987" s="2"/>
      <c r="EH987" s="2"/>
      <c r="EI987" s="2"/>
      <c r="EJ987" s="2"/>
      <c r="EK987" s="2"/>
      <c r="EL987" s="2"/>
      <c r="EM987" s="2"/>
      <c r="EN987" s="2"/>
      <c r="EO987" s="2"/>
      <c r="EP987" s="2"/>
      <c r="EQ987" s="2"/>
      <c r="ER987" s="2"/>
      <c r="ES987" s="2"/>
      <c r="ET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c r="DR988" s="2"/>
      <c r="DS988" s="2"/>
      <c r="DT988" s="2"/>
      <c r="DU988" s="2"/>
      <c r="DV988" s="2"/>
      <c r="DW988" s="2"/>
      <c r="DX988" s="2"/>
      <c r="DY988" s="2"/>
      <c r="DZ988" s="2"/>
      <c r="EA988" s="2"/>
      <c r="EB988" s="2"/>
      <c r="EC988" s="2"/>
      <c r="ED988" s="2"/>
      <c r="EE988" s="2"/>
      <c r="EF988" s="2"/>
      <c r="EG988" s="2"/>
      <c r="EH988" s="2"/>
      <c r="EI988" s="2"/>
      <c r="EJ988" s="2"/>
      <c r="EK988" s="2"/>
      <c r="EL988" s="2"/>
      <c r="EM988" s="2"/>
      <c r="EN988" s="2"/>
      <c r="EO988" s="2"/>
      <c r="EP988" s="2"/>
      <c r="EQ988" s="2"/>
      <c r="ER988" s="2"/>
      <c r="ES988" s="2"/>
      <c r="ET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c r="DL989" s="2"/>
      <c r="DM989" s="2"/>
      <c r="DN989" s="2"/>
      <c r="DO989" s="2"/>
      <c r="DP989" s="2"/>
      <c r="DQ989" s="2"/>
      <c r="DR989" s="2"/>
      <c r="DS989" s="2"/>
      <c r="DT989" s="2"/>
      <c r="DU989" s="2"/>
      <c r="DV989" s="2"/>
      <c r="DW989" s="2"/>
      <c r="DX989" s="2"/>
      <c r="DY989" s="2"/>
      <c r="DZ989" s="2"/>
      <c r="EA989" s="2"/>
      <c r="EB989" s="2"/>
      <c r="EC989" s="2"/>
      <c r="ED989" s="2"/>
      <c r="EE989" s="2"/>
      <c r="EF989" s="2"/>
      <c r="EG989" s="2"/>
      <c r="EH989" s="2"/>
      <c r="EI989" s="2"/>
      <c r="EJ989" s="2"/>
      <c r="EK989" s="2"/>
      <c r="EL989" s="2"/>
      <c r="EM989" s="2"/>
      <c r="EN989" s="2"/>
      <c r="EO989" s="2"/>
      <c r="EP989" s="2"/>
      <c r="EQ989" s="2"/>
      <c r="ER989" s="2"/>
      <c r="ES989" s="2"/>
      <c r="ET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c r="DB990" s="2"/>
      <c r="DC990" s="2"/>
      <c r="DD990" s="2"/>
      <c r="DE990" s="2"/>
      <c r="DF990" s="2"/>
      <c r="DG990" s="2"/>
      <c r="DH990" s="2"/>
      <c r="DI990" s="2"/>
      <c r="DJ990" s="2"/>
      <c r="DK990" s="2"/>
      <c r="DL990" s="2"/>
      <c r="DM990" s="2"/>
      <c r="DN990" s="2"/>
      <c r="DO990" s="2"/>
      <c r="DP990" s="2"/>
      <c r="DQ990" s="2"/>
      <c r="DR990" s="2"/>
      <c r="DS990" s="2"/>
      <c r="DT990" s="2"/>
      <c r="DU990" s="2"/>
      <c r="DV990" s="2"/>
      <c r="DW990" s="2"/>
      <c r="DX990" s="2"/>
      <c r="DY990" s="2"/>
      <c r="DZ990" s="2"/>
      <c r="EA990" s="2"/>
      <c r="EB990" s="2"/>
      <c r="EC990" s="2"/>
      <c r="ED990" s="2"/>
      <c r="EE990" s="2"/>
      <c r="EF990" s="2"/>
      <c r="EG990" s="2"/>
      <c r="EH990" s="2"/>
      <c r="EI990" s="2"/>
      <c r="EJ990" s="2"/>
      <c r="EK990" s="2"/>
      <c r="EL990" s="2"/>
      <c r="EM990" s="2"/>
      <c r="EN990" s="2"/>
      <c r="EO990" s="2"/>
      <c r="EP990" s="2"/>
      <c r="EQ990" s="2"/>
      <c r="ER990" s="2"/>
      <c r="ES990" s="2"/>
      <c r="ET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c r="DB991" s="2"/>
      <c r="DC991" s="2"/>
      <c r="DD991" s="2"/>
      <c r="DE991" s="2"/>
      <c r="DF991" s="2"/>
      <c r="DG991" s="2"/>
      <c r="DH991" s="2"/>
      <c r="DI991" s="2"/>
      <c r="DJ991" s="2"/>
      <c r="DK991" s="2"/>
      <c r="DL991" s="2"/>
      <c r="DM991" s="2"/>
      <c r="DN991" s="2"/>
      <c r="DO991" s="2"/>
      <c r="DP991" s="2"/>
      <c r="DQ991" s="2"/>
      <c r="DR991" s="2"/>
      <c r="DS991" s="2"/>
      <c r="DT991" s="2"/>
      <c r="DU991" s="2"/>
      <c r="DV991" s="2"/>
      <c r="DW991" s="2"/>
      <c r="DX991" s="2"/>
      <c r="DY991" s="2"/>
      <c r="DZ991" s="2"/>
      <c r="EA991" s="2"/>
      <c r="EB991" s="2"/>
      <c r="EC991" s="2"/>
      <c r="ED991" s="2"/>
      <c r="EE991" s="2"/>
      <c r="EF991" s="2"/>
      <c r="EG991" s="2"/>
      <c r="EH991" s="2"/>
      <c r="EI991" s="2"/>
      <c r="EJ991" s="2"/>
      <c r="EK991" s="2"/>
      <c r="EL991" s="2"/>
      <c r="EM991" s="2"/>
      <c r="EN991" s="2"/>
      <c r="EO991" s="2"/>
      <c r="EP991" s="2"/>
      <c r="EQ991" s="2"/>
      <c r="ER991" s="2"/>
      <c r="ES991" s="2"/>
      <c r="ET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c r="CX992" s="2"/>
      <c r="CY992" s="2"/>
      <c r="CZ992" s="2"/>
      <c r="DA992" s="2"/>
      <c r="DB992" s="2"/>
      <c r="DC992" s="2"/>
      <c r="DD992" s="2"/>
      <c r="DE992" s="2"/>
      <c r="DF992" s="2"/>
      <c r="DG992" s="2"/>
      <c r="DH992" s="2"/>
      <c r="DI992" s="2"/>
      <c r="DJ992" s="2"/>
      <c r="DK992" s="2"/>
      <c r="DL992" s="2"/>
      <c r="DM992" s="2"/>
      <c r="DN992" s="2"/>
      <c r="DO992" s="2"/>
      <c r="DP992" s="2"/>
      <c r="DQ992" s="2"/>
      <c r="DR992" s="2"/>
      <c r="DS992" s="2"/>
      <c r="DT992" s="2"/>
      <c r="DU992" s="2"/>
      <c r="DV992" s="2"/>
      <c r="DW992" s="2"/>
      <c r="DX992" s="2"/>
      <c r="DY992" s="2"/>
      <c r="DZ992" s="2"/>
      <c r="EA992" s="2"/>
      <c r="EB992" s="2"/>
      <c r="EC992" s="2"/>
      <c r="ED992" s="2"/>
      <c r="EE992" s="2"/>
      <c r="EF992" s="2"/>
      <c r="EG992" s="2"/>
      <c r="EH992" s="2"/>
      <c r="EI992" s="2"/>
      <c r="EJ992" s="2"/>
      <c r="EK992" s="2"/>
      <c r="EL992" s="2"/>
      <c r="EM992" s="2"/>
      <c r="EN992" s="2"/>
      <c r="EO992" s="2"/>
      <c r="EP992" s="2"/>
      <c r="EQ992" s="2"/>
      <c r="ER992" s="2"/>
      <c r="ES992" s="2"/>
      <c r="ET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c r="CW993" s="2"/>
      <c r="CX993" s="2"/>
      <c r="CY993" s="2"/>
      <c r="CZ993" s="2"/>
      <c r="DA993" s="2"/>
      <c r="DB993" s="2"/>
      <c r="DC993" s="2"/>
      <c r="DD993" s="2"/>
      <c r="DE993" s="2"/>
      <c r="DF993" s="2"/>
      <c r="DG993" s="2"/>
      <c r="DH993" s="2"/>
      <c r="DI993" s="2"/>
      <c r="DJ993" s="2"/>
      <c r="DK993" s="2"/>
      <c r="DL993" s="2"/>
      <c r="DM993" s="2"/>
      <c r="DN993" s="2"/>
      <c r="DO993" s="2"/>
      <c r="DP993" s="2"/>
      <c r="DQ993" s="2"/>
      <c r="DR993" s="2"/>
      <c r="DS993" s="2"/>
      <c r="DT993" s="2"/>
      <c r="DU993" s="2"/>
      <c r="DV993" s="2"/>
      <c r="DW993" s="2"/>
      <c r="DX993" s="2"/>
      <c r="DY993" s="2"/>
      <c r="DZ993" s="2"/>
      <c r="EA993" s="2"/>
      <c r="EB993" s="2"/>
      <c r="EC993" s="2"/>
      <c r="ED993" s="2"/>
      <c r="EE993" s="2"/>
      <c r="EF993" s="2"/>
      <c r="EG993" s="2"/>
      <c r="EH993" s="2"/>
      <c r="EI993" s="2"/>
      <c r="EJ993" s="2"/>
      <c r="EK993" s="2"/>
      <c r="EL993" s="2"/>
      <c r="EM993" s="2"/>
      <c r="EN993" s="2"/>
      <c r="EO993" s="2"/>
      <c r="EP993" s="2"/>
      <c r="EQ993" s="2"/>
      <c r="ER993" s="2"/>
      <c r="ES993" s="2"/>
      <c r="ET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c r="CW994" s="2"/>
      <c r="CX994" s="2"/>
      <c r="CY994" s="2"/>
      <c r="CZ994" s="2"/>
      <c r="DA994" s="2"/>
      <c r="DB994" s="2"/>
      <c r="DC994" s="2"/>
      <c r="DD994" s="2"/>
      <c r="DE994" s="2"/>
      <c r="DF994" s="2"/>
      <c r="DG994" s="2"/>
      <c r="DH994" s="2"/>
      <c r="DI994" s="2"/>
      <c r="DJ994" s="2"/>
      <c r="DK994" s="2"/>
      <c r="DL994" s="2"/>
      <c r="DM994" s="2"/>
      <c r="DN994" s="2"/>
      <c r="DO994" s="2"/>
      <c r="DP994" s="2"/>
      <c r="DQ994" s="2"/>
      <c r="DR994" s="2"/>
      <c r="DS994" s="2"/>
      <c r="DT994" s="2"/>
      <c r="DU994" s="2"/>
      <c r="DV994" s="2"/>
      <c r="DW994" s="2"/>
      <c r="DX994" s="2"/>
      <c r="DY994" s="2"/>
      <c r="DZ994" s="2"/>
      <c r="EA994" s="2"/>
      <c r="EB994" s="2"/>
      <c r="EC994" s="2"/>
      <c r="ED994" s="2"/>
      <c r="EE994" s="2"/>
      <c r="EF994" s="2"/>
      <c r="EG994" s="2"/>
      <c r="EH994" s="2"/>
      <c r="EI994" s="2"/>
      <c r="EJ994" s="2"/>
      <c r="EK994" s="2"/>
      <c r="EL994" s="2"/>
      <c r="EM994" s="2"/>
      <c r="EN994" s="2"/>
      <c r="EO994" s="2"/>
      <c r="EP994" s="2"/>
      <c r="EQ994" s="2"/>
      <c r="ER994" s="2"/>
      <c r="ES994" s="2"/>
      <c r="ET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c r="CW995" s="2"/>
      <c r="CX995" s="2"/>
      <c r="CY995" s="2"/>
      <c r="CZ995" s="2"/>
      <c r="DA995" s="2"/>
      <c r="DB995" s="2"/>
      <c r="DC995" s="2"/>
      <c r="DD995" s="2"/>
      <c r="DE995" s="2"/>
      <c r="DF995" s="2"/>
      <c r="DG995" s="2"/>
      <c r="DH995" s="2"/>
      <c r="DI995" s="2"/>
      <c r="DJ995" s="2"/>
      <c r="DK995" s="2"/>
      <c r="DL995" s="2"/>
      <c r="DM995" s="2"/>
      <c r="DN995" s="2"/>
      <c r="DO995" s="2"/>
      <c r="DP995" s="2"/>
      <c r="DQ995" s="2"/>
      <c r="DR995" s="2"/>
      <c r="DS995" s="2"/>
      <c r="DT995" s="2"/>
      <c r="DU995" s="2"/>
      <c r="DV995" s="2"/>
      <c r="DW995" s="2"/>
      <c r="DX995" s="2"/>
      <c r="DY995" s="2"/>
      <c r="DZ995" s="2"/>
      <c r="EA995" s="2"/>
      <c r="EB995" s="2"/>
      <c r="EC995" s="2"/>
      <c r="ED995" s="2"/>
      <c r="EE995" s="2"/>
      <c r="EF995" s="2"/>
      <c r="EG995" s="2"/>
      <c r="EH995" s="2"/>
      <c r="EI995" s="2"/>
      <c r="EJ995" s="2"/>
      <c r="EK995" s="2"/>
      <c r="EL995" s="2"/>
      <c r="EM995" s="2"/>
      <c r="EN995" s="2"/>
      <c r="EO995" s="2"/>
      <c r="EP995" s="2"/>
      <c r="EQ995" s="2"/>
      <c r="ER995" s="2"/>
      <c r="ES995" s="2"/>
      <c r="ET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c r="CW996" s="2"/>
      <c r="CX996" s="2"/>
      <c r="CY996" s="2"/>
      <c r="CZ996" s="2"/>
      <c r="DA996" s="2"/>
      <c r="DB996" s="2"/>
      <c r="DC996" s="2"/>
      <c r="DD996" s="2"/>
      <c r="DE996" s="2"/>
      <c r="DF996" s="2"/>
      <c r="DG996" s="2"/>
      <c r="DH996" s="2"/>
      <c r="DI996" s="2"/>
      <c r="DJ996" s="2"/>
      <c r="DK996" s="2"/>
      <c r="DL996" s="2"/>
      <c r="DM996" s="2"/>
      <c r="DN996" s="2"/>
      <c r="DO996" s="2"/>
      <c r="DP996" s="2"/>
      <c r="DQ996" s="2"/>
      <c r="DR996" s="2"/>
      <c r="DS996" s="2"/>
      <c r="DT996" s="2"/>
      <c r="DU996" s="2"/>
      <c r="DV996" s="2"/>
      <c r="DW996" s="2"/>
      <c r="DX996" s="2"/>
      <c r="DY996" s="2"/>
      <c r="DZ996" s="2"/>
      <c r="EA996" s="2"/>
      <c r="EB996" s="2"/>
      <c r="EC996" s="2"/>
      <c r="ED996" s="2"/>
      <c r="EE996" s="2"/>
      <c r="EF996" s="2"/>
      <c r="EG996" s="2"/>
      <c r="EH996" s="2"/>
      <c r="EI996" s="2"/>
      <c r="EJ996" s="2"/>
      <c r="EK996" s="2"/>
      <c r="EL996" s="2"/>
      <c r="EM996" s="2"/>
      <c r="EN996" s="2"/>
      <c r="EO996" s="2"/>
      <c r="EP996" s="2"/>
      <c r="EQ996" s="2"/>
      <c r="ER996" s="2"/>
      <c r="ES996" s="2"/>
      <c r="ET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c r="CW997" s="2"/>
      <c r="CX997" s="2"/>
      <c r="CY997" s="2"/>
      <c r="CZ997" s="2"/>
      <c r="DA997" s="2"/>
      <c r="DB997" s="2"/>
      <c r="DC997" s="2"/>
      <c r="DD997" s="2"/>
      <c r="DE997" s="2"/>
      <c r="DF997" s="2"/>
      <c r="DG997" s="2"/>
      <c r="DH997" s="2"/>
      <c r="DI997" s="2"/>
      <c r="DJ997" s="2"/>
      <c r="DK997" s="2"/>
      <c r="DL997" s="2"/>
      <c r="DM997" s="2"/>
      <c r="DN997" s="2"/>
      <c r="DO997" s="2"/>
      <c r="DP997" s="2"/>
      <c r="DQ997" s="2"/>
      <c r="DR997" s="2"/>
      <c r="DS997" s="2"/>
      <c r="DT997" s="2"/>
      <c r="DU997" s="2"/>
      <c r="DV997" s="2"/>
      <c r="DW997" s="2"/>
      <c r="DX997" s="2"/>
      <c r="DY997" s="2"/>
      <c r="DZ997" s="2"/>
      <c r="EA997" s="2"/>
      <c r="EB997" s="2"/>
      <c r="EC997" s="2"/>
      <c r="ED997" s="2"/>
      <c r="EE997" s="2"/>
      <c r="EF997" s="2"/>
      <c r="EG997" s="2"/>
      <c r="EH997" s="2"/>
      <c r="EI997" s="2"/>
      <c r="EJ997" s="2"/>
      <c r="EK997" s="2"/>
      <c r="EL997" s="2"/>
      <c r="EM997" s="2"/>
      <c r="EN997" s="2"/>
      <c r="EO997" s="2"/>
      <c r="EP997" s="2"/>
      <c r="EQ997" s="2"/>
      <c r="ER997" s="2"/>
      <c r="ES997" s="2"/>
      <c r="ET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c r="CW998" s="2"/>
      <c r="CX998" s="2"/>
      <c r="CY998" s="2"/>
      <c r="CZ998" s="2"/>
      <c r="DA998" s="2"/>
      <c r="DB998" s="2"/>
      <c r="DC998" s="2"/>
      <c r="DD998" s="2"/>
      <c r="DE998" s="2"/>
      <c r="DF998" s="2"/>
      <c r="DG998" s="2"/>
      <c r="DH998" s="2"/>
      <c r="DI998" s="2"/>
      <c r="DJ998" s="2"/>
      <c r="DK998" s="2"/>
      <c r="DL998" s="2"/>
      <c r="DM998" s="2"/>
      <c r="DN998" s="2"/>
      <c r="DO998" s="2"/>
      <c r="DP998" s="2"/>
      <c r="DQ998" s="2"/>
      <c r="DR998" s="2"/>
      <c r="DS998" s="2"/>
      <c r="DT998" s="2"/>
      <c r="DU998" s="2"/>
      <c r="DV998" s="2"/>
      <c r="DW998" s="2"/>
      <c r="DX998" s="2"/>
      <c r="DY998" s="2"/>
      <c r="DZ998" s="2"/>
      <c r="EA998" s="2"/>
      <c r="EB998" s="2"/>
      <c r="EC998" s="2"/>
      <c r="ED998" s="2"/>
      <c r="EE998" s="2"/>
      <c r="EF998" s="2"/>
      <c r="EG998" s="2"/>
      <c r="EH998" s="2"/>
      <c r="EI998" s="2"/>
      <c r="EJ998" s="2"/>
      <c r="EK998" s="2"/>
      <c r="EL998" s="2"/>
      <c r="EM998" s="2"/>
      <c r="EN998" s="2"/>
      <c r="EO998" s="2"/>
      <c r="EP998" s="2"/>
      <c r="EQ998" s="2"/>
      <c r="ER998" s="2"/>
      <c r="ES998" s="2"/>
      <c r="ET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c r="CW999" s="2"/>
      <c r="CX999" s="2"/>
      <c r="CY999" s="2"/>
      <c r="CZ999" s="2"/>
      <c r="DA999" s="2"/>
      <c r="DB999" s="2"/>
      <c r="DC999" s="2"/>
      <c r="DD999" s="2"/>
      <c r="DE999" s="2"/>
      <c r="DF999" s="2"/>
      <c r="DG999" s="2"/>
      <c r="DH999" s="2"/>
      <c r="DI999" s="2"/>
      <c r="DJ999" s="2"/>
      <c r="DK999" s="2"/>
      <c r="DL999" s="2"/>
      <c r="DM999" s="2"/>
      <c r="DN999" s="2"/>
      <c r="DO999" s="2"/>
      <c r="DP999" s="2"/>
      <c r="DQ999" s="2"/>
      <c r="DR999" s="2"/>
      <c r="DS999" s="2"/>
      <c r="DT999" s="2"/>
      <c r="DU999" s="2"/>
      <c r="DV999" s="2"/>
      <c r="DW999" s="2"/>
      <c r="DX999" s="2"/>
      <c r="DY999" s="2"/>
      <c r="DZ999" s="2"/>
      <c r="EA999" s="2"/>
      <c r="EB999" s="2"/>
      <c r="EC999" s="2"/>
      <c r="ED999" s="2"/>
      <c r="EE999" s="2"/>
      <c r="EF999" s="2"/>
      <c r="EG999" s="2"/>
      <c r="EH999" s="2"/>
      <c r="EI999" s="2"/>
      <c r="EJ999" s="2"/>
      <c r="EK999" s="2"/>
      <c r="EL999" s="2"/>
      <c r="EM999" s="2"/>
      <c r="EN999" s="2"/>
      <c r="EO999" s="2"/>
      <c r="EP999" s="2"/>
      <c r="EQ999" s="2"/>
      <c r="ER999" s="2"/>
      <c r="ES999" s="2"/>
      <c r="ET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c r="CW1000" s="2"/>
      <c r="CX1000" s="2"/>
      <c r="CY1000" s="2"/>
      <c r="CZ1000" s="2"/>
      <c r="DA1000" s="2"/>
      <c r="DB1000" s="2"/>
      <c r="DC1000" s="2"/>
      <c r="DD1000" s="2"/>
      <c r="DE1000" s="2"/>
      <c r="DF1000" s="2"/>
      <c r="DG1000" s="2"/>
      <c r="DH1000" s="2"/>
      <c r="DI1000" s="2"/>
      <c r="DJ1000" s="2"/>
      <c r="DK1000" s="2"/>
      <c r="DL1000" s="2"/>
      <c r="DM1000" s="2"/>
      <c r="DN1000" s="2"/>
      <c r="DO1000" s="2"/>
      <c r="DP1000" s="2"/>
      <c r="DQ1000" s="2"/>
      <c r="DR1000" s="2"/>
      <c r="DS1000" s="2"/>
      <c r="DT1000" s="2"/>
      <c r="DU1000" s="2"/>
      <c r="DV1000" s="2"/>
      <c r="DW1000" s="2"/>
      <c r="DX1000" s="2"/>
      <c r="DY1000" s="2"/>
      <c r="DZ1000" s="2"/>
      <c r="EA1000" s="2"/>
      <c r="EB1000" s="2"/>
      <c r="EC1000" s="2"/>
      <c r="ED1000" s="2"/>
      <c r="EE1000" s="2"/>
      <c r="EF1000" s="2"/>
      <c r="EG1000" s="2"/>
      <c r="EH1000" s="2"/>
      <c r="EI1000" s="2"/>
      <c r="EJ1000" s="2"/>
      <c r="EK1000" s="2"/>
      <c r="EL1000" s="2"/>
      <c r="EM1000" s="2"/>
      <c r="EN1000" s="2"/>
      <c r="EO1000" s="2"/>
      <c r="EP1000" s="2"/>
      <c r="EQ1000" s="2"/>
      <c r="ER1000" s="2"/>
      <c r="ES1000" s="2"/>
      <c r="ET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17" width="8.63"/>
    <col customWidth="1" min="18" max="18" width="11.63"/>
    <col customWidth="1" min="19" max="26" width="8.63"/>
  </cols>
  <sheetData>
    <row r="1" ht="12.75" customHeight="1">
      <c r="A1" s="2"/>
      <c r="B1" s="2"/>
      <c r="C1" s="2"/>
      <c r="D1" s="2"/>
      <c r="E1" s="2"/>
      <c r="F1" s="2" t="s">
        <v>10</v>
      </c>
      <c r="G1" s="2" t="s">
        <v>10</v>
      </c>
      <c r="H1" s="2"/>
      <c r="I1" s="2"/>
      <c r="J1" s="2"/>
      <c r="K1" s="2"/>
      <c r="L1" s="2"/>
      <c r="M1" s="2"/>
      <c r="N1" s="2"/>
      <c r="O1" s="2"/>
      <c r="P1" s="2"/>
      <c r="Q1" s="2"/>
      <c r="R1" s="2"/>
      <c r="S1" s="2"/>
      <c r="T1" s="2"/>
      <c r="U1" s="2"/>
      <c r="V1" s="2"/>
      <c r="W1" s="2"/>
      <c r="X1" s="2"/>
      <c r="Y1" s="2"/>
      <c r="Z1" s="2"/>
    </row>
    <row r="2" ht="12.75" customHeight="1">
      <c r="A2" s="35"/>
      <c r="B2" s="35">
        <v>43914.0</v>
      </c>
      <c r="C2" s="35">
        <v>43918.0</v>
      </c>
      <c r="D2" s="35">
        <v>43921.0</v>
      </c>
      <c r="E2" s="35">
        <v>43924.0</v>
      </c>
      <c r="F2" s="35">
        <v>43927.0</v>
      </c>
      <c r="G2" s="35">
        <v>43929.0</v>
      </c>
      <c r="H2" s="35">
        <v>43933.0</v>
      </c>
      <c r="I2" s="35">
        <v>43935.0</v>
      </c>
      <c r="J2" s="35">
        <v>43938.0</v>
      </c>
      <c r="K2" s="35">
        <v>43940.0</v>
      </c>
      <c r="L2" s="35">
        <v>43952.0</v>
      </c>
      <c r="M2" s="35">
        <v>43956.0</v>
      </c>
      <c r="N2" s="35">
        <v>43961.0</v>
      </c>
      <c r="O2" s="35">
        <v>43990.0</v>
      </c>
      <c r="P2" s="35">
        <v>43997.0</v>
      </c>
      <c r="Q2" s="35">
        <v>44007.0</v>
      </c>
      <c r="R2" s="35"/>
      <c r="S2" s="35"/>
      <c r="T2" s="35"/>
      <c r="U2" s="35"/>
      <c r="V2" s="35"/>
      <c r="W2" s="35"/>
      <c r="X2" s="35"/>
      <c r="Y2" s="35"/>
      <c r="Z2" s="35"/>
    </row>
    <row r="3" ht="12.75" customHeight="1">
      <c r="A3" s="2"/>
      <c r="B3" s="2">
        <v>28.0</v>
      </c>
      <c r="C3" s="2">
        <v>28.0</v>
      </c>
      <c r="D3" s="2">
        <v>30.0</v>
      </c>
      <c r="E3" s="2">
        <v>30.0</v>
      </c>
      <c r="F3" s="2">
        <v>30.0</v>
      </c>
      <c r="G3" s="2">
        <v>30.0</v>
      </c>
      <c r="H3" s="2">
        <v>20.0</v>
      </c>
      <c r="I3" s="2">
        <v>24.0</v>
      </c>
      <c r="J3" s="2"/>
      <c r="K3" s="2">
        <v>24.0</v>
      </c>
      <c r="L3" s="2">
        <v>22.0</v>
      </c>
      <c r="M3" s="2">
        <v>22.0</v>
      </c>
      <c r="N3" s="2">
        <v>22.0</v>
      </c>
      <c r="O3" s="2">
        <v>20.0</v>
      </c>
      <c r="P3" s="2">
        <v>20.0</v>
      </c>
      <c r="Q3" s="2">
        <v>20.0</v>
      </c>
      <c r="R3" s="2"/>
      <c r="S3" s="2"/>
      <c r="T3" s="2"/>
      <c r="U3" s="2"/>
      <c r="V3" s="2"/>
      <c r="W3" s="2"/>
      <c r="X3" s="2"/>
      <c r="Y3" s="2"/>
      <c r="Z3" s="2"/>
    </row>
    <row r="4" ht="12.75" customHeight="1">
      <c r="A4" s="2"/>
      <c r="B4" s="2">
        <v>10.0</v>
      </c>
      <c r="C4" s="2">
        <v>10.0</v>
      </c>
      <c r="D4" s="2">
        <v>6.0</v>
      </c>
      <c r="E4" s="2">
        <v>6.0</v>
      </c>
      <c r="F4" s="2">
        <v>6.0</v>
      </c>
      <c r="G4" s="2">
        <v>6.0</v>
      </c>
      <c r="H4" s="2">
        <v>12.0</v>
      </c>
      <c r="I4" s="2">
        <v>10.0</v>
      </c>
      <c r="J4" s="2"/>
      <c r="K4" s="2">
        <v>10.0</v>
      </c>
      <c r="L4" s="2">
        <v>10.0</v>
      </c>
      <c r="M4" s="2">
        <v>10.0</v>
      </c>
      <c r="N4" s="2">
        <v>10.0</v>
      </c>
      <c r="O4" s="2">
        <v>10.0</v>
      </c>
      <c r="P4" s="2">
        <v>10.0</v>
      </c>
      <c r="Q4" s="2">
        <v>12.0</v>
      </c>
      <c r="R4" s="2"/>
      <c r="S4" s="2"/>
      <c r="T4" s="2"/>
      <c r="U4" s="2"/>
      <c r="V4" s="2"/>
      <c r="W4" s="2"/>
      <c r="X4" s="2"/>
      <c r="Y4" s="2"/>
      <c r="Z4" s="2"/>
    </row>
    <row r="5" ht="12.75" customHeight="1">
      <c r="A5" s="2"/>
      <c r="B5" s="2"/>
      <c r="C5" s="2"/>
      <c r="D5" s="2"/>
      <c r="E5" s="2"/>
      <c r="F5" s="2"/>
      <c r="G5" s="2"/>
      <c r="H5" s="2" t="s">
        <v>279</v>
      </c>
      <c r="I5" s="2"/>
      <c r="J5" s="2"/>
      <c r="K5" s="2"/>
      <c r="L5" s="2"/>
      <c r="M5" s="2"/>
      <c r="N5" s="2"/>
      <c r="O5" s="2"/>
      <c r="P5" s="2"/>
      <c r="Q5" s="2"/>
      <c r="R5" s="2"/>
      <c r="S5" s="2"/>
      <c r="T5" s="2"/>
      <c r="U5" s="2"/>
      <c r="V5" s="2"/>
      <c r="W5" s="2"/>
      <c r="X5" s="2"/>
      <c r="Y5" s="2"/>
      <c r="Z5" s="2"/>
    </row>
    <row r="6" ht="12.75" customHeight="1">
      <c r="A6" s="2"/>
      <c r="B6" s="2"/>
      <c r="C6" s="2"/>
      <c r="D6" s="2"/>
      <c r="E6" s="2"/>
      <c r="F6" s="2"/>
      <c r="G6" s="2"/>
      <c r="H6" s="2"/>
      <c r="I6" s="2" t="s">
        <v>283</v>
      </c>
      <c r="J6" s="2" t="s">
        <v>283</v>
      </c>
      <c r="K6" s="2" t="s">
        <v>283</v>
      </c>
      <c r="L6" s="2" t="s">
        <v>283</v>
      </c>
      <c r="M6" s="2" t="s">
        <v>283</v>
      </c>
      <c r="N6" s="2" t="s">
        <v>283</v>
      </c>
      <c r="O6" s="2" t="s">
        <v>283</v>
      </c>
      <c r="P6" s="2" t="s">
        <v>283</v>
      </c>
      <c r="Q6" s="2" t="s">
        <v>283</v>
      </c>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75" customHeight="1">
      <c r="A8" s="35"/>
      <c r="B8" s="35">
        <v>44099.0</v>
      </c>
      <c r="C8" s="35">
        <v>44114.0</v>
      </c>
      <c r="D8" s="35">
        <v>44127.0</v>
      </c>
      <c r="E8" s="35">
        <v>44135.0</v>
      </c>
      <c r="F8" s="35">
        <v>44139.0</v>
      </c>
      <c r="G8" s="35">
        <v>44144.0</v>
      </c>
      <c r="H8" s="35">
        <v>44151.0</v>
      </c>
      <c r="I8" s="35"/>
      <c r="J8" s="35"/>
      <c r="K8" s="35"/>
      <c r="L8" s="35"/>
      <c r="M8" s="35"/>
      <c r="N8" s="35"/>
      <c r="O8" s="35"/>
      <c r="P8" s="35"/>
      <c r="Q8" s="35"/>
      <c r="R8" s="35"/>
      <c r="S8" s="35"/>
      <c r="T8" s="35"/>
      <c r="U8" s="35"/>
      <c r="V8" s="35"/>
      <c r="W8" s="35"/>
      <c r="X8" s="35"/>
      <c r="Y8" s="35"/>
      <c r="Z8" s="35"/>
    </row>
    <row r="9" ht="12.75" customHeight="1">
      <c r="A9" s="2"/>
      <c r="B9" s="2"/>
      <c r="C9" s="2"/>
      <c r="D9" s="2"/>
      <c r="E9" s="2"/>
      <c r="F9" s="2">
        <v>20.0</v>
      </c>
      <c r="G9" s="2">
        <v>20.0</v>
      </c>
      <c r="H9" s="2">
        <v>20.0</v>
      </c>
      <c r="I9" s="2"/>
      <c r="J9" s="2"/>
      <c r="K9" s="2"/>
      <c r="L9" s="2"/>
      <c r="M9" s="2"/>
      <c r="N9" s="2"/>
      <c r="O9" s="2"/>
      <c r="P9" s="2"/>
      <c r="Q9" s="2"/>
      <c r="R9" s="2"/>
      <c r="S9" s="2"/>
      <c r="T9" s="2"/>
      <c r="U9" s="2"/>
      <c r="V9" s="2"/>
      <c r="W9" s="2"/>
      <c r="X9" s="2"/>
      <c r="Y9" s="2"/>
      <c r="Z9" s="2"/>
    </row>
    <row r="10" ht="12.75" customHeight="1">
      <c r="A10" s="2"/>
      <c r="B10" s="2"/>
      <c r="C10" s="2"/>
      <c r="D10" s="2"/>
      <c r="E10" s="2"/>
      <c r="F10" s="2">
        <v>10.0</v>
      </c>
      <c r="G10" s="2">
        <v>12.0</v>
      </c>
      <c r="H10" s="2">
        <v>12.0</v>
      </c>
      <c r="I10" s="2"/>
      <c r="J10" s="2"/>
      <c r="K10" s="2"/>
      <c r="L10" s="2"/>
      <c r="M10" s="2"/>
      <c r="N10" s="2"/>
      <c r="O10" s="2"/>
      <c r="P10" s="2"/>
      <c r="Q10" s="2"/>
      <c r="R10" s="2"/>
      <c r="S10" s="2"/>
      <c r="T10" s="2"/>
      <c r="U10" s="2"/>
      <c r="V10" s="2"/>
      <c r="W10" s="2"/>
      <c r="X10" s="2"/>
      <c r="Y10" s="2"/>
      <c r="Z10" s="2"/>
    </row>
    <row r="11" ht="12.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2.75" customHeight="1">
      <c r="A12" s="2"/>
      <c r="B12" s="2"/>
      <c r="C12" s="2"/>
      <c r="D12" s="2"/>
      <c r="E12" s="2"/>
      <c r="F12" s="2"/>
      <c r="G12" s="2"/>
      <c r="H12" s="2" t="s">
        <v>283</v>
      </c>
      <c r="I12" s="2"/>
      <c r="J12" s="2"/>
      <c r="K12" s="2"/>
      <c r="L12" s="2"/>
      <c r="M12" s="2"/>
      <c r="N12" s="2"/>
      <c r="O12" s="2"/>
      <c r="P12" s="2"/>
      <c r="Q12" s="2"/>
      <c r="R12" s="2"/>
      <c r="S12" s="2"/>
      <c r="T12" s="2"/>
      <c r="U12" s="2"/>
      <c r="V12" s="2"/>
      <c r="W12" s="2"/>
      <c r="X12" s="2"/>
      <c r="Y12" s="2"/>
      <c r="Z12" s="2"/>
    </row>
    <row r="13" ht="12.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2.75" customHeight="1">
      <c r="A14" s="35"/>
      <c r="B14" s="35">
        <v>44198.0</v>
      </c>
      <c r="C14" s="35">
        <v>44427.0</v>
      </c>
      <c r="D14" s="35">
        <v>44432.0</v>
      </c>
      <c r="E14" s="35">
        <v>44457.0</v>
      </c>
      <c r="F14" s="35">
        <v>44461.0</v>
      </c>
      <c r="G14" s="35">
        <v>44470.0</v>
      </c>
      <c r="H14" s="35">
        <v>44476.0</v>
      </c>
      <c r="I14" s="35"/>
      <c r="J14" s="35"/>
      <c r="K14" s="35"/>
      <c r="L14" s="35"/>
      <c r="M14" s="35"/>
      <c r="N14" s="35"/>
      <c r="O14" s="35"/>
      <c r="P14" s="35"/>
      <c r="Q14" s="35"/>
      <c r="R14" s="35"/>
      <c r="S14" s="35"/>
      <c r="T14" s="35"/>
      <c r="U14" s="35"/>
      <c r="V14" s="35"/>
      <c r="W14" s="35"/>
      <c r="X14" s="35"/>
      <c r="Y14" s="35"/>
      <c r="Z14" s="35"/>
    </row>
    <row r="15" ht="12.75" customHeight="1">
      <c r="A15" s="2"/>
      <c r="B15" s="2">
        <v>20.0</v>
      </c>
      <c r="C15" s="2">
        <v>20.0</v>
      </c>
      <c r="D15" s="2">
        <v>20.0</v>
      </c>
      <c r="E15" s="2">
        <v>20.0</v>
      </c>
      <c r="F15" s="2">
        <v>20.0</v>
      </c>
      <c r="G15" s="2">
        <v>20.0</v>
      </c>
      <c r="H15" s="2">
        <v>22.0</v>
      </c>
      <c r="I15" s="2"/>
      <c r="J15" s="2"/>
      <c r="K15" s="2"/>
      <c r="L15" s="2"/>
      <c r="M15" s="2"/>
      <c r="N15" s="2"/>
      <c r="O15" s="2"/>
      <c r="P15" s="2"/>
      <c r="Q15" s="2"/>
      <c r="R15" s="2"/>
      <c r="S15" s="2"/>
      <c r="T15" s="2"/>
      <c r="U15" s="2"/>
      <c r="V15" s="2"/>
      <c r="W15" s="2"/>
      <c r="X15" s="2"/>
      <c r="Y15" s="2"/>
      <c r="Z15" s="2"/>
    </row>
    <row r="16" ht="12.75" customHeight="1">
      <c r="A16" s="2"/>
      <c r="B16" s="2">
        <v>8.0</v>
      </c>
      <c r="C16" s="2">
        <v>6.0</v>
      </c>
      <c r="D16" s="2">
        <v>8.0</v>
      </c>
      <c r="E16" s="2">
        <v>10.0</v>
      </c>
      <c r="F16" s="2">
        <v>10.0</v>
      </c>
      <c r="G16" s="2">
        <v>12.0</v>
      </c>
      <c r="H16" s="2">
        <v>12.0</v>
      </c>
      <c r="I16" s="2"/>
      <c r="J16" s="2"/>
      <c r="K16" s="2"/>
      <c r="L16" s="2"/>
      <c r="M16" s="2"/>
      <c r="N16" s="2"/>
      <c r="O16" s="2"/>
      <c r="P16" s="2"/>
      <c r="Q16" s="2"/>
      <c r="R16" s="2"/>
      <c r="S16" s="2"/>
      <c r="T16" s="2"/>
      <c r="U16" s="2"/>
      <c r="V16" s="2"/>
      <c r="W16" s="2"/>
      <c r="X16" s="2"/>
      <c r="Y16" s="2"/>
      <c r="Z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35"/>
      <c r="B18" s="35">
        <v>44564.0</v>
      </c>
      <c r="C18" s="35">
        <v>44572.0</v>
      </c>
      <c r="D18" s="35">
        <v>44578.0</v>
      </c>
      <c r="E18" s="35">
        <v>44585.0</v>
      </c>
      <c r="F18" s="35">
        <v>44592.0</v>
      </c>
      <c r="G18" s="35">
        <v>44599.0</v>
      </c>
      <c r="H18" s="35">
        <v>44606.0</v>
      </c>
      <c r="I18" s="35">
        <v>44613.0</v>
      </c>
      <c r="J18" s="35"/>
      <c r="K18" s="35"/>
      <c r="L18" s="35"/>
      <c r="M18" s="35"/>
      <c r="N18" s="35"/>
      <c r="O18" s="35"/>
      <c r="P18" s="35"/>
      <c r="Q18" s="35"/>
      <c r="R18" s="35"/>
      <c r="S18" s="35"/>
      <c r="T18" s="35"/>
      <c r="U18" s="35"/>
      <c r="V18" s="35"/>
      <c r="W18" s="35"/>
      <c r="X18" s="35"/>
      <c r="Y18" s="35"/>
      <c r="Z18" s="35"/>
    </row>
    <row r="19" ht="12.75" customHeight="1">
      <c r="A19" s="2"/>
      <c r="B19" s="2">
        <v>20.0</v>
      </c>
      <c r="C19" s="2">
        <v>20.0</v>
      </c>
      <c r="D19" s="2">
        <v>22.0</v>
      </c>
      <c r="E19" s="2">
        <v>24.0</v>
      </c>
      <c r="F19" s="2">
        <v>26.0</v>
      </c>
      <c r="G19" s="2">
        <v>26.0</v>
      </c>
      <c r="H19" s="2">
        <v>26.0</v>
      </c>
      <c r="I19" s="2">
        <v>26.0</v>
      </c>
      <c r="J19" s="2"/>
      <c r="K19" s="2"/>
      <c r="L19" s="2"/>
      <c r="M19" s="2"/>
      <c r="N19" s="2"/>
      <c r="O19" s="2"/>
      <c r="P19" s="2"/>
      <c r="Q19" s="2"/>
      <c r="R19" s="2"/>
      <c r="S19" s="2"/>
      <c r="T19" s="2"/>
      <c r="U19" s="2"/>
      <c r="V19" s="2"/>
      <c r="W19" s="2"/>
      <c r="X19" s="2"/>
      <c r="Y19" s="2"/>
      <c r="Z19" s="2"/>
    </row>
    <row r="20" ht="12.75" customHeight="1">
      <c r="A20" s="2"/>
      <c r="B20" s="2">
        <v>8.0</v>
      </c>
      <c r="C20" s="2">
        <v>10.0</v>
      </c>
      <c r="D20" s="2">
        <v>10.0</v>
      </c>
      <c r="E20" s="2">
        <v>10.0</v>
      </c>
      <c r="F20" s="2">
        <v>8.0</v>
      </c>
      <c r="G20" s="2">
        <v>10.0</v>
      </c>
      <c r="H20" s="2">
        <v>10.0</v>
      </c>
      <c r="I20" s="2">
        <v>12.0</v>
      </c>
      <c r="J20" s="2"/>
      <c r="K20" s="2"/>
      <c r="L20" s="2"/>
      <c r="M20" s="2"/>
      <c r="N20" s="2"/>
      <c r="O20" s="2"/>
      <c r="P20" s="2"/>
      <c r="Q20" s="2"/>
      <c r="R20" s="2"/>
      <c r="S20" s="2"/>
      <c r="T20" s="2"/>
      <c r="U20" s="2"/>
      <c r="V20" s="2"/>
      <c r="W20" s="2"/>
      <c r="X20" s="2"/>
      <c r="Y20" s="2"/>
      <c r="Z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35"/>
      <c r="B22" s="35">
        <v>44679.0</v>
      </c>
      <c r="C22" s="35">
        <v>44687.0</v>
      </c>
      <c r="D22" s="35">
        <v>44690.0</v>
      </c>
      <c r="E22" s="35">
        <v>44692.0</v>
      </c>
      <c r="F22" s="35">
        <v>44694.0</v>
      </c>
      <c r="G22" s="35">
        <v>44697.0</v>
      </c>
      <c r="H22" s="35">
        <v>44704.0</v>
      </c>
      <c r="I22" s="35">
        <v>44711.0</v>
      </c>
      <c r="J22" s="35">
        <v>44718.0</v>
      </c>
      <c r="K22" s="35">
        <v>44725.0</v>
      </c>
      <c r="L22" s="35">
        <v>44732.0</v>
      </c>
      <c r="M22" s="35">
        <v>44739.0</v>
      </c>
      <c r="N22" s="35"/>
      <c r="O22" s="35"/>
      <c r="P22" s="35"/>
      <c r="Q22" s="35"/>
      <c r="R22" s="35"/>
      <c r="S22" s="35"/>
      <c r="T22" s="35"/>
      <c r="U22" s="35"/>
      <c r="V22" s="35"/>
      <c r="W22" s="35"/>
      <c r="X22" s="35"/>
      <c r="Y22" s="35"/>
      <c r="Z22" s="35"/>
    </row>
    <row r="23" ht="12.75" customHeight="1">
      <c r="A23" s="2"/>
      <c r="B23" s="2">
        <v>20.0</v>
      </c>
      <c r="C23" s="2">
        <v>20.0</v>
      </c>
      <c r="D23" s="2">
        <v>22.0</v>
      </c>
      <c r="E23" s="2">
        <v>24.0</v>
      </c>
      <c r="F23" s="2">
        <v>24.0</v>
      </c>
      <c r="G23" s="2">
        <v>24.0</v>
      </c>
      <c r="H23" s="2">
        <v>24.0</v>
      </c>
      <c r="I23" s="2">
        <v>26.0</v>
      </c>
      <c r="J23" s="2">
        <v>26.0</v>
      </c>
      <c r="K23" s="2">
        <v>26.0</v>
      </c>
      <c r="L23" s="2">
        <v>30.0</v>
      </c>
      <c r="M23" s="2">
        <v>28.0</v>
      </c>
      <c r="N23" s="2"/>
      <c r="O23" s="2"/>
      <c r="P23" s="2"/>
      <c r="Q23" s="2"/>
      <c r="R23" s="2"/>
      <c r="S23" s="2"/>
      <c r="T23" s="2"/>
      <c r="U23" s="2"/>
      <c r="V23" s="2"/>
      <c r="W23" s="2"/>
      <c r="X23" s="2"/>
      <c r="Y23" s="2"/>
      <c r="Z23" s="2"/>
    </row>
    <row r="24" ht="12.75" customHeight="1">
      <c r="A24" s="2"/>
      <c r="B24" s="2">
        <v>10.0</v>
      </c>
      <c r="C24" s="2">
        <v>8.0</v>
      </c>
      <c r="D24" s="2">
        <v>10.0</v>
      </c>
      <c r="E24" s="2">
        <v>10.0</v>
      </c>
      <c r="F24" s="2">
        <v>10.0</v>
      </c>
      <c r="G24" s="2">
        <v>10.0</v>
      </c>
      <c r="H24" s="2">
        <v>12.0</v>
      </c>
      <c r="I24" s="2">
        <v>10.0</v>
      </c>
      <c r="J24" s="2">
        <v>12.0</v>
      </c>
      <c r="K24" s="2">
        <v>12.0</v>
      </c>
      <c r="L24" s="2">
        <v>8.0</v>
      </c>
      <c r="M24" s="2">
        <v>10.0</v>
      </c>
      <c r="N24" s="2"/>
      <c r="O24" s="2"/>
      <c r="P24" s="2"/>
      <c r="Q24" s="2"/>
      <c r="R24" s="2"/>
      <c r="S24" s="2"/>
      <c r="T24" s="2"/>
      <c r="U24" s="2"/>
      <c r="V24" s="2"/>
      <c r="W24" s="2"/>
      <c r="X24" s="2"/>
      <c r="Y24" s="2"/>
      <c r="Z24" s="2"/>
    </row>
    <row r="25" ht="12.75" customHeight="1">
      <c r="A25" s="2"/>
      <c r="B25" s="2"/>
      <c r="C25" s="2" t="s">
        <v>279</v>
      </c>
      <c r="D25" s="2"/>
      <c r="E25" s="2"/>
      <c r="F25" s="2"/>
      <c r="G25" s="2"/>
      <c r="H25" s="2"/>
      <c r="I25" s="2"/>
      <c r="J25" s="2"/>
      <c r="K25" s="2"/>
      <c r="L25" s="2" t="s">
        <v>280</v>
      </c>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35"/>
      <c r="B27" s="35">
        <v>44767.0</v>
      </c>
      <c r="C27" s="35">
        <v>44774.0</v>
      </c>
      <c r="D27" s="35">
        <v>44781.0</v>
      </c>
      <c r="E27" s="35">
        <v>44788.0</v>
      </c>
      <c r="F27" s="35">
        <v>44795.0</v>
      </c>
      <c r="G27" s="35">
        <v>44839.0</v>
      </c>
      <c r="H27" s="35">
        <v>44844.0</v>
      </c>
      <c r="I27" s="35">
        <v>44851.0</v>
      </c>
      <c r="J27" s="35">
        <v>44900.0</v>
      </c>
      <c r="K27" s="35"/>
      <c r="L27" s="35"/>
      <c r="M27" s="35"/>
      <c r="N27" s="35"/>
      <c r="O27" s="35"/>
      <c r="P27" s="35"/>
      <c r="Q27" s="35"/>
      <c r="R27" s="35"/>
      <c r="S27" s="35"/>
      <c r="T27" s="35"/>
      <c r="U27" s="35"/>
      <c r="V27" s="35"/>
      <c r="W27" s="35"/>
      <c r="X27" s="35"/>
      <c r="Y27" s="35"/>
      <c r="Z27" s="35"/>
    </row>
    <row r="28" ht="12.75" customHeight="1">
      <c r="A28" s="2"/>
      <c r="B28" s="2">
        <v>26.0</v>
      </c>
      <c r="C28" s="2">
        <v>28.0</v>
      </c>
      <c r="D28" s="2">
        <v>28.0</v>
      </c>
      <c r="E28" s="2">
        <v>32.0</v>
      </c>
      <c r="F28" s="2">
        <v>30.0</v>
      </c>
      <c r="G28" s="2">
        <v>26.0</v>
      </c>
      <c r="H28" s="2">
        <v>26.0</v>
      </c>
      <c r="I28" s="2">
        <v>26.0</v>
      </c>
      <c r="J28" s="2">
        <v>26.0</v>
      </c>
      <c r="K28" s="2"/>
      <c r="L28" s="2"/>
      <c r="M28" s="2"/>
      <c r="N28" s="2"/>
      <c r="O28" s="2"/>
      <c r="P28" s="2"/>
      <c r="Q28" s="2"/>
      <c r="R28" s="2"/>
      <c r="S28" s="2"/>
      <c r="T28" s="2"/>
      <c r="U28" s="2"/>
      <c r="V28" s="2"/>
      <c r="W28" s="2"/>
      <c r="X28" s="2"/>
      <c r="Y28" s="2"/>
      <c r="Z28" s="2"/>
    </row>
    <row r="29" ht="12.75" customHeight="1">
      <c r="A29" s="2"/>
      <c r="B29" s="2">
        <v>10.0</v>
      </c>
      <c r="C29" s="2">
        <v>8.0</v>
      </c>
      <c r="D29" s="2">
        <v>10.0</v>
      </c>
      <c r="E29" s="2">
        <v>8.0</v>
      </c>
      <c r="F29" s="2">
        <v>10.0</v>
      </c>
      <c r="G29" s="2">
        <v>10.0</v>
      </c>
      <c r="H29" s="2">
        <v>10.0</v>
      </c>
      <c r="I29" s="2">
        <v>10.0</v>
      </c>
      <c r="J29" s="2">
        <v>8.0</v>
      </c>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35"/>
      <c r="B31" s="35">
        <v>44928.0</v>
      </c>
      <c r="C31" s="35">
        <v>44935.0</v>
      </c>
      <c r="D31" s="35">
        <v>44944.0</v>
      </c>
      <c r="E31" s="35">
        <v>44963.0</v>
      </c>
      <c r="F31" s="35">
        <v>44970.0</v>
      </c>
      <c r="G31" s="35">
        <v>44977.0</v>
      </c>
      <c r="H31" s="35">
        <v>44984.0</v>
      </c>
      <c r="I31" s="35">
        <v>44991.0</v>
      </c>
      <c r="J31" s="35">
        <v>45002.0</v>
      </c>
      <c r="K31" s="35">
        <v>45005.0</v>
      </c>
      <c r="L31" s="35">
        <v>45012.0</v>
      </c>
      <c r="M31" s="35">
        <v>45019.0</v>
      </c>
      <c r="N31" s="35">
        <v>45026.0</v>
      </c>
      <c r="O31" s="35">
        <v>45029.0</v>
      </c>
      <c r="P31" s="35">
        <v>45033.0</v>
      </c>
      <c r="Q31" s="35">
        <v>45040.0</v>
      </c>
      <c r="R31" s="35">
        <v>45047.0</v>
      </c>
      <c r="S31" s="35"/>
      <c r="T31" s="35"/>
      <c r="U31" s="35"/>
      <c r="V31" s="35"/>
      <c r="W31" s="35"/>
      <c r="X31" s="35"/>
      <c r="Y31" s="35"/>
      <c r="Z31" s="35"/>
    </row>
    <row r="32" ht="12.75" customHeight="1">
      <c r="A32" s="2"/>
      <c r="B32" s="2">
        <v>24.0</v>
      </c>
      <c r="C32" s="2">
        <v>24.0</v>
      </c>
      <c r="D32" s="2">
        <v>26.0</v>
      </c>
      <c r="E32" s="2">
        <v>24.0</v>
      </c>
      <c r="F32" s="2">
        <v>25.0</v>
      </c>
      <c r="G32" s="2">
        <v>26.0</v>
      </c>
      <c r="H32" s="2">
        <v>27.0</v>
      </c>
      <c r="I32" s="2">
        <v>34.0</v>
      </c>
      <c r="J32" s="2">
        <v>28.0</v>
      </c>
      <c r="K32" s="2">
        <v>29.0</v>
      </c>
      <c r="L32" s="2">
        <v>29.0</v>
      </c>
      <c r="M32" s="2">
        <v>36.0</v>
      </c>
      <c r="N32" s="2">
        <v>31.0</v>
      </c>
      <c r="O32" s="2">
        <v>31.0</v>
      </c>
      <c r="P32" s="2">
        <v>32.0</v>
      </c>
      <c r="Q32" s="2">
        <v>33.0</v>
      </c>
      <c r="R32" s="2">
        <v>34.0</v>
      </c>
      <c r="S32" s="2"/>
      <c r="T32" s="2"/>
      <c r="U32" s="2"/>
      <c r="V32" s="2"/>
      <c r="W32" s="2"/>
      <c r="X32" s="2"/>
      <c r="Y32" s="2"/>
      <c r="Z32" s="2"/>
    </row>
    <row r="33" ht="12.75" customHeight="1">
      <c r="A33" s="2"/>
      <c r="B33" s="2">
        <v>12.0</v>
      </c>
      <c r="C33" s="2">
        <v>12.0</v>
      </c>
      <c r="D33" s="2">
        <v>10.0</v>
      </c>
      <c r="E33" s="2">
        <v>12.0</v>
      </c>
      <c r="F33" s="2">
        <v>12.0</v>
      </c>
      <c r="G33" s="2">
        <v>12.0</v>
      </c>
      <c r="H33" s="2">
        <v>12.0</v>
      </c>
      <c r="I33" s="2">
        <v>6.0</v>
      </c>
      <c r="J33" s="2">
        <v>12.0</v>
      </c>
      <c r="K33" s="2">
        <v>12.0</v>
      </c>
      <c r="L33" s="2">
        <v>12.0</v>
      </c>
      <c r="M33" s="2">
        <v>6.0</v>
      </c>
      <c r="N33" s="2">
        <v>10.0</v>
      </c>
      <c r="O33" s="2">
        <v>10.0</v>
      </c>
      <c r="P33" s="2">
        <v>10.0</v>
      </c>
      <c r="Q33" s="2">
        <v>10.0</v>
      </c>
      <c r="R33" s="2">
        <v>10.0</v>
      </c>
      <c r="S33" s="2"/>
      <c r="T33" s="2"/>
      <c r="U33" s="2"/>
      <c r="V33" s="2"/>
      <c r="W33" s="2"/>
      <c r="X33" s="2"/>
      <c r="Y33" s="2"/>
      <c r="Z33" s="2"/>
    </row>
    <row r="34" ht="12.75" customHeight="1">
      <c r="A34" s="2"/>
      <c r="B34" s="2"/>
      <c r="C34" s="2"/>
      <c r="D34" s="2"/>
      <c r="E34" s="2"/>
      <c r="F34" s="2"/>
      <c r="G34" s="2"/>
      <c r="H34" s="2"/>
      <c r="I34" s="2" t="s">
        <v>280</v>
      </c>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35"/>
      <c r="B36" s="35">
        <v>45103.0</v>
      </c>
      <c r="C36" s="35">
        <v>45110.0</v>
      </c>
      <c r="D36" s="35">
        <v>45117.0</v>
      </c>
      <c r="E36" s="35">
        <v>45120.0</v>
      </c>
      <c r="F36" s="35">
        <v>45131.0</v>
      </c>
      <c r="G36" s="35">
        <v>45141.0</v>
      </c>
      <c r="H36" s="35">
        <v>45148.0</v>
      </c>
      <c r="K36" s="35"/>
      <c r="L36" s="35"/>
      <c r="M36" s="35"/>
      <c r="N36" s="35"/>
      <c r="O36" s="35"/>
      <c r="P36" s="35"/>
      <c r="Q36" s="35"/>
      <c r="R36" s="35"/>
      <c r="S36" s="35"/>
      <c r="T36" s="35"/>
      <c r="U36" s="35"/>
      <c r="V36" s="35"/>
      <c r="W36" s="35"/>
      <c r="X36" s="35"/>
      <c r="Y36" s="35"/>
      <c r="Z36" s="35"/>
    </row>
    <row r="37" ht="12.75" customHeight="1">
      <c r="A37" s="2"/>
      <c r="B37" s="2">
        <v>26.0</v>
      </c>
      <c r="C37" s="2">
        <v>28.0</v>
      </c>
      <c r="D37" s="2">
        <v>29.0</v>
      </c>
      <c r="E37" s="2">
        <v>34.0</v>
      </c>
      <c r="F37" s="2">
        <v>30.0</v>
      </c>
      <c r="G37" s="2">
        <v>30.0</v>
      </c>
      <c r="H37" s="2">
        <v>26.0</v>
      </c>
      <c r="K37" s="2"/>
      <c r="L37" s="2"/>
      <c r="M37" s="2"/>
      <c r="N37" s="2"/>
      <c r="O37" s="2"/>
      <c r="P37" s="2"/>
      <c r="Q37" s="2"/>
      <c r="R37" s="2"/>
      <c r="S37" s="2"/>
      <c r="T37" s="2"/>
      <c r="U37" s="2"/>
      <c r="V37" s="2"/>
      <c r="W37" s="2"/>
      <c r="X37" s="2"/>
      <c r="Y37" s="2"/>
      <c r="Z37" s="2"/>
    </row>
    <row r="38" ht="12.75" customHeight="1">
      <c r="A38" s="2"/>
      <c r="B38" s="2">
        <v>10.0</v>
      </c>
      <c r="C38" s="2">
        <v>10.0</v>
      </c>
      <c r="D38" s="2">
        <v>10.0</v>
      </c>
      <c r="E38" s="2">
        <v>5.0</v>
      </c>
      <c r="F38" s="2">
        <v>8.0</v>
      </c>
      <c r="G38" s="2">
        <v>8.0</v>
      </c>
      <c r="H38" s="2">
        <v>12.0</v>
      </c>
      <c r="K38" s="2"/>
      <c r="L38" s="2"/>
      <c r="M38" s="2"/>
      <c r="N38" s="2"/>
      <c r="O38" s="2"/>
      <c r="P38" s="2"/>
      <c r="Q38" s="2"/>
      <c r="R38" s="2"/>
      <c r="S38" s="2"/>
      <c r="T38" s="2"/>
      <c r="U38" s="2"/>
      <c r="V38" s="2"/>
      <c r="W38" s="2"/>
      <c r="X38" s="2"/>
      <c r="Y38" s="2"/>
      <c r="Z38" s="2"/>
    </row>
    <row r="39" ht="12.75" customHeight="1">
      <c r="A39" s="2"/>
      <c r="B39" s="2"/>
      <c r="C39" s="2"/>
      <c r="D39" s="2"/>
      <c r="E39" s="2" t="s">
        <v>280</v>
      </c>
      <c r="F39" s="2"/>
      <c r="G39" s="2"/>
      <c r="H39" s="2" t="s">
        <v>279</v>
      </c>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35">
        <v>45202.0</v>
      </c>
      <c r="C41" s="35">
        <v>45204.0</v>
      </c>
      <c r="D41" s="35">
        <v>45206.0</v>
      </c>
      <c r="E41" s="35">
        <v>45208.0</v>
      </c>
      <c r="F41" s="35">
        <v>45210.0</v>
      </c>
      <c r="G41" s="35">
        <v>45212.0</v>
      </c>
      <c r="H41" s="35">
        <v>45216.0</v>
      </c>
      <c r="I41" s="35">
        <v>45218.0</v>
      </c>
      <c r="J41" s="35">
        <v>45220.0</v>
      </c>
      <c r="K41" s="35">
        <v>45222.0</v>
      </c>
      <c r="L41" s="35">
        <v>45224.0</v>
      </c>
      <c r="M41" s="35">
        <v>45226.0</v>
      </c>
      <c r="N41" s="35">
        <v>45228.0</v>
      </c>
      <c r="O41" s="35">
        <v>45230.0</v>
      </c>
      <c r="P41" s="35">
        <v>45234.0</v>
      </c>
      <c r="Q41" s="35">
        <v>45236.0</v>
      </c>
      <c r="R41" s="35">
        <v>45244.0</v>
      </c>
      <c r="S41" s="2"/>
      <c r="T41" s="2"/>
      <c r="U41" s="2"/>
      <c r="V41" s="2"/>
      <c r="W41" s="2"/>
      <c r="X41" s="2"/>
      <c r="Y41" s="2"/>
      <c r="Z41" s="2"/>
    </row>
    <row r="42" ht="12.75" customHeight="1">
      <c r="A42" s="2"/>
      <c r="B42" s="2">
        <v>20.0</v>
      </c>
      <c r="C42" s="2">
        <v>24.0</v>
      </c>
      <c r="D42" s="2">
        <v>26.0</v>
      </c>
      <c r="E42" s="2">
        <v>26.0</v>
      </c>
      <c r="F42" s="2">
        <v>27.0</v>
      </c>
      <c r="G42" s="2">
        <v>28.0</v>
      </c>
      <c r="H42" s="2">
        <v>29.0</v>
      </c>
      <c r="I42" s="2">
        <v>30.0</v>
      </c>
      <c r="J42" s="2">
        <v>31.0</v>
      </c>
      <c r="K42" s="2">
        <v>36.0</v>
      </c>
      <c r="L42" s="2">
        <v>33.0</v>
      </c>
      <c r="M42" s="2">
        <v>33.0</v>
      </c>
      <c r="N42" s="2">
        <v>38.0</v>
      </c>
      <c r="O42" s="2">
        <v>34.0</v>
      </c>
      <c r="P42" s="2">
        <v>39.0</v>
      </c>
      <c r="Q42" s="2">
        <v>35.0</v>
      </c>
      <c r="R42" s="2">
        <v>40.0</v>
      </c>
      <c r="S42" s="2"/>
      <c r="T42" s="2"/>
      <c r="U42" s="2"/>
      <c r="V42" s="2"/>
      <c r="W42" s="2"/>
      <c r="X42" s="2"/>
      <c r="Y42" s="2"/>
      <c r="Z42" s="2"/>
    </row>
    <row r="43" ht="12.75" customHeight="1">
      <c r="A43" s="2"/>
      <c r="B43" s="2">
        <v>12.0</v>
      </c>
      <c r="C43" s="2">
        <v>10.0</v>
      </c>
      <c r="D43" s="2">
        <v>9.0</v>
      </c>
      <c r="E43" s="2">
        <v>10.0</v>
      </c>
      <c r="F43" s="2">
        <v>10.0</v>
      </c>
      <c r="G43" s="2">
        <v>10.0</v>
      </c>
      <c r="H43" s="2">
        <v>10.0</v>
      </c>
      <c r="I43" s="2">
        <v>10.0</v>
      </c>
      <c r="J43" s="2">
        <v>10.0</v>
      </c>
      <c r="K43" s="2">
        <v>8.0</v>
      </c>
      <c r="L43" s="2">
        <v>9.0</v>
      </c>
      <c r="M43" s="2">
        <v>10.0</v>
      </c>
      <c r="N43" s="2">
        <v>6.0</v>
      </c>
      <c r="O43" s="2">
        <v>10.0</v>
      </c>
      <c r="P43" s="2">
        <v>6.0</v>
      </c>
      <c r="Q43" s="2">
        <v>10.0</v>
      </c>
      <c r="R43" s="2">
        <v>6.0</v>
      </c>
      <c r="S43" s="2"/>
      <c r="T43" s="2"/>
      <c r="U43" s="2"/>
      <c r="V43" s="2"/>
      <c r="W43" s="2"/>
      <c r="X43" s="2"/>
      <c r="Y43" s="2"/>
      <c r="Z43" s="2"/>
    </row>
    <row r="44" ht="12.75" customHeight="1">
      <c r="A44" s="2"/>
      <c r="B44" s="2" t="s">
        <v>279</v>
      </c>
      <c r="C44" s="2" t="s">
        <v>279</v>
      </c>
      <c r="D44" s="2"/>
      <c r="E44" s="2"/>
      <c r="F44" s="2"/>
      <c r="G44" s="2"/>
      <c r="H44" s="2"/>
      <c r="I44" s="2"/>
      <c r="J44" s="2"/>
      <c r="K44" s="2" t="s">
        <v>280</v>
      </c>
      <c r="L44" s="2"/>
      <c r="M44" s="2"/>
      <c r="N44" s="2" t="s">
        <v>281</v>
      </c>
      <c r="O44" s="2"/>
      <c r="P44" s="2" t="s">
        <v>281</v>
      </c>
      <c r="Q44" s="2"/>
      <c r="R44" s="2" t="s">
        <v>281</v>
      </c>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35">
        <v>45254.0</v>
      </c>
      <c r="C46" s="35">
        <v>45259.0</v>
      </c>
      <c r="D46" s="35">
        <v>45264.0</v>
      </c>
      <c r="E46" s="35">
        <v>45271.0</v>
      </c>
      <c r="F46" s="35">
        <v>45278.0</v>
      </c>
      <c r="G46" s="35">
        <v>45285.0</v>
      </c>
      <c r="H46" s="35">
        <v>45291.0</v>
      </c>
      <c r="I46" s="35">
        <v>45299.0</v>
      </c>
      <c r="J46" s="35">
        <v>45306.0</v>
      </c>
      <c r="K46" s="35">
        <v>45313.0</v>
      </c>
      <c r="L46" s="35">
        <v>45320.0</v>
      </c>
      <c r="M46" s="35">
        <v>45327.0</v>
      </c>
      <c r="N46" s="35">
        <v>45334.0</v>
      </c>
      <c r="O46" s="35">
        <v>45341.0</v>
      </c>
      <c r="P46" s="35">
        <v>45343.0</v>
      </c>
      <c r="S46" s="2"/>
      <c r="T46" s="2"/>
      <c r="U46" s="2"/>
      <c r="V46" s="2"/>
      <c r="W46" s="2"/>
      <c r="X46" s="2"/>
      <c r="Y46" s="2"/>
      <c r="Z46" s="2"/>
    </row>
    <row r="47" ht="12.75" customHeight="1">
      <c r="A47" s="2"/>
      <c r="B47" s="2">
        <v>28.0</v>
      </c>
      <c r="C47" s="2">
        <v>33.0</v>
      </c>
      <c r="D47" s="2">
        <v>34.0</v>
      </c>
      <c r="E47" s="2">
        <v>35.0</v>
      </c>
      <c r="F47" s="2">
        <v>36.0</v>
      </c>
      <c r="G47" s="2">
        <v>37.0</v>
      </c>
      <c r="H47" s="2">
        <v>38.0</v>
      </c>
      <c r="I47" s="2">
        <v>40.0</v>
      </c>
      <c r="J47" s="2">
        <v>40.0</v>
      </c>
      <c r="K47" s="2">
        <v>41.0</v>
      </c>
      <c r="L47" s="2">
        <v>41.0</v>
      </c>
      <c r="M47" s="2">
        <v>42.0</v>
      </c>
      <c r="N47" s="2">
        <v>42.0</v>
      </c>
      <c r="O47" s="2">
        <v>42.0</v>
      </c>
      <c r="P47" s="2">
        <v>43.0</v>
      </c>
      <c r="S47" s="2"/>
      <c r="T47" s="2"/>
      <c r="U47" s="2"/>
      <c r="V47" s="2"/>
      <c r="W47" s="2"/>
      <c r="X47" s="2"/>
      <c r="Y47" s="2"/>
      <c r="Z47" s="2"/>
    </row>
    <row r="48" ht="12.75" customHeight="1">
      <c r="A48" s="2"/>
      <c r="B48" s="2">
        <v>15.0</v>
      </c>
      <c r="C48" s="2">
        <v>10.0</v>
      </c>
      <c r="D48" s="2">
        <v>8.0</v>
      </c>
      <c r="E48" s="2">
        <v>10.0</v>
      </c>
      <c r="F48" s="2">
        <v>10.0</v>
      </c>
      <c r="G48" s="2">
        <v>10.0</v>
      </c>
      <c r="H48" s="2">
        <v>10.0</v>
      </c>
      <c r="I48" s="2">
        <v>8.0</v>
      </c>
      <c r="J48" s="2">
        <v>9.0</v>
      </c>
      <c r="K48" s="2">
        <v>10.0</v>
      </c>
      <c r="L48" s="2">
        <v>10.0</v>
      </c>
      <c r="M48" s="2">
        <v>10.0</v>
      </c>
      <c r="N48" s="2">
        <v>10.0</v>
      </c>
      <c r="O48" s="2">
        <v>10.0</v>
      </c>
      <c r="P48" s="2">
        <v>9.0</v>
      </c>
      <c r="S48" s="2"/>
      <c r="T48" s="2"/>
      <c r="U48" s="2"/>
      <c r="V48" s="2"/>
      <c r="W48" s="2"/>
      <c r="X48" s="2"/>
      <c r="Y48" s="2"/>
      <c r="Z48" s="2"/>
    </row>
    <row r="49" ht="12.75" customHeight="1">
      <c r="A49" s="2"/>
      <c r="B49" s="2" t="s">
        <v>279</v>
      </c>
      <c r="C49" s="2"/>
      <c r="D49" s="2"/>
      <c r="E49" s="2"/>
      <c r="F49" s="2"/>
      <c r="G49" s="2"/>
      <c r="H49" s="2"/>
      <c r="I49" s="2" t="s">
        <v>282</v>
      </c>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35">
        <v>45362.0</v>
      </c>
      <c r="C51" s="35">
        <v>45369.0</v>
      </c>
      <c r="D51" s="35">
        <v>45376.0</v>
      </c>
      <c r="E51" s="2" t="s">
        <v>278</v>
      </c>
      <c r="F51" s="2"/>
      <c r="G51" s="2"/>
      <c r="H51" s="2"/>
      <c r="I51" s="2"/>
      <c r="J51" s="2"/>
      <c r="K51" s="2"/>
      <c r="L51" s="2"/>
      <c r="M51" s="2"/>
      <c r="N51" s="2"/>
      <c r="O51" s="2"/>
      <c r="P51" s="2"/>
      <c r="Q51" s="2"/>
      <c r="R51" s="2"/>
      <c r="S51" s="2"/>
      <c r="T51" s="2"/>
      <c r="U51" s="2"/>
      <c r="V51" s="2"/>
      <c r="W51" s="2"/>
      <c r="X51" s="2"/>
      <c r="Y51" s="2"/>
      <c r="Z51" s="2"/>
    </row>
    <row r="52" ht="12.75" customHeight="1">
      <c r="A52" s="2"/>
      <c r="B52" s="2">
        <v>43.0</v>
      </c>
      <c r="C52" s="2">
        <v>43.0</v>
      </c>
      <c r="D52" s="2">
        <v>43.0</v>
      </c>
      <c r="E52" s="2">
        <v>43.0</v>
      </c>
      <c r="F52" s="2"/>
      <c r="G52" s="2"/>
      <c r="H52" s="2"/>
      <c r="I52" s="2"/>
      <c r="J52" s="2"/>
      <c r="K52" s="2"/>
      <c r="L52" s="2"/>
      <c r="M52" s="2"/>
      <c r="N52" s="2"/>
      <c r="O52" s="2"/>
      <c r="P52" s="2"/>
      <c r="Q52" s="2"/>
      <c r="R52" s="2"/>
      <c r="S52" s="2"/>
      <c r="T52" s="2"/>
      <c r="U52" s="2"/>
      <c r="V52" s="2"/>
      <c r="W52" s="2"/>
      <c r="X52" s="2"/>
      <c r="Y52" s="2"/>
      <c r="Z52" s="2"/>
    </row>
    <row r="53" ht="12.75" customHeight="1">
      <c r="A53" s="2"/>
      <c r="B53" s="2">
        <v>8.0</v>
      </c>
      <c r="C53" s="2">
        <v>9.0</v>
      </c>
      <c r="D53" s="2">
        <v>9.0</v>
      </c>
      <c r="E53" s="2">
        <v>10.0</v>
      </c>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9" width="6.13"/>
    <col customWidth="1" min="10" max="10" width="6.63"/>
    <col customWidth="1" min="11" max="28" width="6.13"/>
    <col customWidth="1" min="29" max="29" width="8.13"/>
    <col customWidth="1" min="30" max="33" width="6.13"/>
    <col customWidth="1" min="34" max="36" width="8.63"/>
  </cols>
  <sheetData>
    <row r="1" ht="12.75" customHeight="1">
      <c r="B1" s="2"/>
      <c r="C1" s="2"/>
      <c r="D1" s="2"/>
      <c r="E1" s="2"/>
      <c r="F1" s="2"/>
      <c r="G1" s="2"/>
      <c r="H1" s="2"/>
    </row>
    <row r="2" ht="12.75" customHeight="1">
      <c r="A2" s="4"/>
      <c r="B2" s="5">
        <v>45304.0</v>
      </c>
      <c r="C2" s="5">
        <v>45310.0</v>
      </c>
      <c r="D2" s="5">
        <v>45317.0</v>
      </c>
      <c r="E2" s="5">
        <v>45324.0</v>
      </c>
      <c r="F2" s="5">
        <v>45331.0</v>
      </c>
      <c r="G2" s="5">
        <v>45338.0</v>
      </c>
      <c r="H2" s="5">
        <v>45345.0</v>
      </c>
      <c r="I2" s="5">
        <v>45359.0</v>
      </c>
      <c r="J2" s="5">
        <v>45365.0</v>
      </c>
      <c r="K2" s="5">
        <v>45373.0</v>
      </c>
      <c r="L2" s="5">
        <v>45380.0</v>
      </c>
      <c r="M2" s="5">
        <v>45387.0</v>
      </c>
      <c r="N2" s="5">
        <v>45394.0</v>
      </c>
      <c r="O2" s="5">
        <v>45401.0</v>
      </c>
      <c r="P2" s="5">
        <v>45408.0</v>
      </c>
      <c r="Q2" s="5">
        <v>45415.0</v>
      </c>
      <c r="R2" s="5">
        <v>45422.0</v>
      </c>
      <c r="S2" s="5">
        <v>45429.0</v>
      </c>
      <c r="T2" s="5">
        <v>45436.0</v>
      </c>
      <c r="U2" s="5">
        <v>45443.0</v>
      </c>
      <c r="V2" s="5">
        <v>45450.0</v>
      </c>
      <c r="W2" s="5">
        <v>45457.0</v>
      </c>
      <c r="X2" s="5">
        <v>45464.0</v>
      </c>
      <c r="Y2" s="5">
        <v>45471.0</v>
      </c>
      <c r="Z2" s="5">
        <v>45478.0</v>
      </c>
      <c r="AA2" s="5">
        <v>45485.0</v>
      </c>
      <c r="AB2" s="5">
        <v>45492.0</v>
      </c>
      <c r="AC2" s="5">
        <v>45499.0</v>
      </c>
      <c r="AD2" s="5">
        <v>45506.0</v>
      </c>
      <c r="AE2" s="5">
        <v>45513.0</v>
      </c>
      <c r="AF2" s="5">
        <v>45520.0</v>
      </c>
      <c r="AG2" s="5">
        <v>45527.0</v>
      </c>
      <c r="AH2" s="5"/>
      <c r="AI2" s="5"/>
      <c r="AJ2" s="5"/>
    </row>
    <row r="3" ht="12.75" customHeight="1">
      <c r="B3" s="8">
        <v>48.0</v>
      </c>
      <c r="C3" s="8">
        <v>48.0</v>
      </c>
      <c r="D3" s="8">
        <v>48.0</v>
      </c>
      <c r="E3" s="8">
        <v>49.0</v>
      </c>
      <c r="F3" s="8">
        <v>52.0</v>
      </c>
      <c r="G3" s="8">
        <v>50.0</v>
      </c>
      <c r="H3" s="8">
        <v>51.0</v>
      </c>
      <c r="I3" s="8">
        <v>51.0</v>
      </c>
      <c r="J3" s="8">
        <v>55.0</v>
      </c>
      <c r="K3" s="8">
        <v>53.0</v>
      </c>
      <c r="L3" s="8">
        <v>53.0</v>
      </c>
      <c r="M3" s="8">
        <v>54.0</v>
      </c>
      <c r="N3" s="8">
        <v>54.0</v>
      </c>
      <c r="O3" s="9">
        <v>50.0</v>
      </c>
      <c r="P3" s="9">
        <v>51.0</v>
      </c>
      <c r="Q3" s="9">
        <v>52.0</v>
      </c>
      <c r="R3" s="9">
        <v>53.0</v>
      </c>
      <c r="S3" s="8">
        <v>54.0</v>
      </c>
      <c r="T3" s="8">
        <v>54.5</v>
      </c>
      <c r="U3" s="2">
        <v>56.0</v>
      </c>
      <c r="V3" s="8">
        <v>55.0</v>
      </c>
      <c r="W3" s="8">
        <v>55.0</v>
      </c>
      <c r="X3" s="8">
        <v>54.0</v>
      </c>
      <c r="Y3" s="7">
        <v>50.5</v>
      </c>
      <c r="Z3" s="9">
        <v>51.0</v>
      </c>
      <c r="AA3" s="9">
        <v>53.0</v>
      </c>
      <c r="AB3" s="9">
        <v>53.5</v>
      </c>
      <c r="AC3" s="9">
        <v>52.0</v>
      </c>
      <c r="AD3" s="8">
        <v>53.0</v>
      </c>
      <c r="AE3" s="8">
        <v>53.0</v>
      </c>
      <c r="AF3" s="8">
        <v>53.5</v>
      </c>
      <c r="AG3" s="8">
        <v>54.0</v>
      </c>
      <c r="AH3" s="2"/>
      <c r="AI3" s="2"/>
      <c r="AJ3" s="2"/>
    </row>
    <row r="4" ht="12.75" customHeight="1">
      <c r="B4" s="8">
        <v>6.0</v>
      </c>
      <c r="C4" s="8">
        <v>6.0</v>
      </c>
      <c r="D4" s="8">
        <v>6.0</v>
      </c>
      <c r="E4" s="8">
        <v>6.0</v>
      </c>
      <c r="F4" s="8">
        <v>2.0</v>
      </c>
      <c r="G4" s="8">
        <v>6.0</v>
      </c>
      <c r="H4" s="8" t="s">
        <v>3</v>
      </c>
      <c r="I4" s="8">
        <v>6.0</v>
      </c>
      <c r="J4" s="8">
        <v>3.0</v>
      </c>
      <c r="K4" s="8" t="s">
        <v>4</v>
      </c>
      <c r="L4" s="8">
        <v>4.0</v>
      </c>
      <c r="M4" s="8">
        <v>4.0</v>
      </c>
      <c r="N4" s="8" t="s">
        <v>4</v>
      </c>
      <c r="O4" s="9">
        <v>3.0</v>
      </c>
      <c r="P4" s="9">
        <v>3.0</v>
      </c>
      <c r="Q4" s="9">
        <v>3.0</v>
      </c>
      <c r="R4" s="9">
        <v>3.0</v>
      </c>
      <c r="S4" s="8">
        <v>4.0</v>
      </c>
      <c r="T4" s="8">
        <v>4.0</v>
      </c>
      <c r="U4" s="2">
        <v>1.0</v>
      </c>
      <c r="V4" s="8" t="s">
        <v>4</v>
      </c>
      <c r="W4" s="8" t="s">
        <v>4</v>
      </c>
      <c r="X4" s="8">
        <v>2.0</v>
      </c>
      <c r="Y4" s="7">
        <v>6.0</v>
      </c>
      <c r="Z4" s="9">
        <v>3.0</v>
      </c>
      <c r="AA4" s="9">
        <v>3.0</v>
      </c>
      <c r="AB4" s="9">
        <v>3.0</v>
      </c>
      <c r="AC4" s="9">
        <v>3.0</v>
      </c>
      <c r="AD4" s="8">
        <v>4.0</v>
      </c>
      <c r="AE4" s="8">
        <v>4.0</v>
      </c>
      <c r="AF4" s="8">
        <v>4.0</v>
      </c>
      <c r="AG4" s="8">
        <v>4.0</v>
      </c>
      <c r="AH4" s="2"/>
      <c r="AI4" s="2"/>
      <c r="AJ4" s="2"/>
    </row>
    <row r="5" ht="12.75" customHeight="1">
      <c r="B5" s="8">
        <v>48.0</v>
      </c>
      <c r="C5" s="8">
        <v>48.0</v>
      </c>
      <c r="D5" s="8">
        <v>48.0</v>
      </c>
      <c r="E5" s="8">
        <v>49.0</v>
      </c>
      <c r="F5" s="8">
        <v>50.0</v>
      </c>
      <c r="G5" s="8">
        <v>50.0</v>
      </c>
      <c r="H5" s="8">
        <v>51.0</v>
      </c>
      <c r="I5" s="8">
        <v>51.0</v>
      </c>
      <c r="J5" s="2">
        <v>56.0</v>
      </c>
      <c r="K5" s="8">
        <v>51.0</v>
      </c>
      <c r="L5" s="8">
        <v>51.0</v>
      </c>
      <c r="M5" s="8">
        <v>52.0</v>
      </c>
      <c r="N5" s="8">
        <v>52.0</v>
      </c>
      <c r="O5" s="16" t="s">
        <v>5</v>
      </c>
      <c r="P5" s="17"/>
      <c r="Q5" s="17"/>
      <c r="R5" s="18"/>
      <c r="S5" s="8">
        <v>53.0</v>
      </c>
      <c r="T5" s="8">
        <v>53.5</v>
      </c>
      <c r="U5" s="19">
        <v>58.0</v>
      </c>
      <c r="V5" s="8">
        <v>54.0</v>
      </c>
      <c r="W5" s="8">
        <v>54.0</v>
      </c>
      <c r="X5" s="8">
        <v>50.0</v>
      </c>
      <c r="Y5" s="8">
        <v>50.5</v>
      </c>
      <c r="Z5" s="16" t="s">
        <v>5</v>
      </c>
      <c r="AA5" s="17"/>
      <c r="AB5" s="17"/>
      <c r="AC5" s="18"/>
      <c r="AD5" s="8">
        <v>52.0</v>
      </c>
      <c r="AE5" s="8">
        <v>52.0</v>
      </c>
      <c r="AF5" s="8">
        <v>52.5</v>
      </c>
      <c r="AG5" s="8">
        <v>53.0</v>
      </c>
      <c r="AH5" s="2"/>
      <c r="AI5" s="2"/>
      <c r="AJ5" s="2"/>
    </row>
    <row r="6" ht="12.75" customHeight="1">
      <c r="B6" s="8">
        <v>6.0</v>
      </c>
      <c r="C6" s="8">
        <v>6.0</v>
      </c>
      <c r="D6" s="8">
        <v>6.0</v>
      </c>
      <c r="E6" s="8">
        <v>6.0</v>
      </c>
      <c r="F6" s="8">
        <v>5.0</v>
      </c>
      <c r="G6" s="8">
        <v>6.0</v>
      </c>
      <c r="H6" s="8" t="s">
        <v>3</v>
      </c>
      <c r="I6" s="8" t="s">
        <v>3</v>
      </c>
      <c r="J6" s="2">
        <v>2.0</v>
      </c>
      <c r="K6" s="8" t="s">
        <v>3</v>
      </c>
      <c r="L6" s="8">
        <v>6.0</v>
      </c>
      <c r="M6" s="8" t="s">
        <v>3</v>
      </c>
      <c r="N6" s="8" t="s">
        <v>3</v>
      </c>
      <c r="O6" s="16" t="s">
        <v>6</v>
      </c>
      <c r="P6" s="17"/>
      <c r="Q6" s="17"/>
      <c r="R6" s="18"/>
      <c r="S6" s="8">
        <v>4.0</v>
      </c>
      <c r="T6" s="8">
        <v>4.0</v>
      </c>
      <c r="U6" s="19">
        <v>1.0</v>
      </c>
      <c r="V6" s="8">
        <v>4.0</v>
      </c>
      <c r="W6" s="8">
        <v>4.0</v>
      </c>
      <c r="X6" s="8">
        <v>5.0</v>
      </c>
      <c r="Y6" s="8">
        <v>5.0</v>
      </c>
      <c r="Z6" s="16" t="s">
        <v>6</v>
      </c>
      <c r="AA6" s="17"/>
      <c r="AB6" s="18"/>
      <c r="AC6" s="9" t="s">
        <v>7</v>
      </c>
      <c r="AD6" s="8">
        <v>4.0</v>
      </c>
      <c r="AE6" s="8">
        <v>4.0</v>
      </c>
      <c r="AF6" s="8">
        <v>4.0</v>
      </c>
      <c r="AG6" s="8">
        <v>4.0</v>
      </c>
      <c r="AH6" s="2"/>
      <c r="AI6" s="2"/>
      <c r="AJ6" s="2"/>
    </row>
    <row r="7" ht="12.75" customHeight="1">
      <c r="B7" s="8">
        <v>48.0</v>
      </c>
      <c r="C7" s="8">
        <v>48.0</v>
      </c>
      <c r="D7" s="8">
        <v>48.0</v>
      </c>
      <c r="E7" s="8">
        <v>49.0</v>
      </c>
      <c r="F7" s="8">
        <v>50.0</v>
      </c>
      <c r="G7" s="8">
        <v>50.0</v>
      </c>
      <c r="H7" s="8">
        <v>51.0</v>
      </c>
      <c r="I7" s="8">
        <v>51.0</v>
      </c>
      <c r="J7" s="2">
        <v>57.0</v>
      </c>
      <c r="K7" s="8">
        <v>51.0</v>
      </c>
      <c r="L7" s="8">
        <v>51.0</v>
      </c>
      <c r="M7" s="8">
        <v>52.0</v>
      </c>
      <c r="N7" s="8">
        <v>52.0</v>
      </c>
      <c r="O7" s="16" t="s">
        <v>8</v>
      </c>
      <c r="P7" s="17"/>
      <c r="Q7" s="17"/>
      <c r="R7" s="18"/>
      <c r="S7" s="8">
        <v>52.0</v>
      </c>
      <c r="T7" s="8">
        <v>52.5</v>
      </c>
      <c r="U7" s="19">
        <v>59.0</v>
      </c>
      <c r="V7" s="8">
        <v>53.0</v>
      </c>
      <c r="W7" s="8">
        <v>53.0</v>
      </c>
      <c r="X7" s="7">
        <v>50.0</v>
      </c>
      <c r="Y7" s="8">
        <v>50.5</v>
      </c>
      <c r="Z7" s="16" t="s">
        <v>8</v>
      </c>
      <c r="AA7" s="17"/>
      <c r="AB7" s="17"/>
      <c r="AC7" s="18"/>
      <c r="AD7" s="8">
        <v>51.0</v>
      </c>
      <c r="AE7" s="8">
        <v>51.0</v>
      </c>
      <c r="AF7" s="8">
        <v>51.5</v>
      </c>
      <c r="AG7" s="8">
        <v>52.0</v>
      </c>
      <c r="AH7" s="2"/>
      <c r="AI7" s="2"/>
      <c r="AJ7" s="2"/>
    </row>
    <row r="8" ht="12.75" customHeight="1">
      <c r="B8" s="8">
        <v>6.0</v>
      </c>
      <c r="C8" s="8">
        <v>6.0</v>
      </c>
      <c r="D8" s="8">
        <v>6.0</v>
      </c>
      <c r="E8" s="8">
        <v>6.0</v>
      </c>
      <c r="F8" s="8">
        <v>5.0</v>
      </c>
      <c r="G8" s="8">
        <v>6.0</v>
      </c>
      <c r="H8" s="8" t="s">
        <v>3</v>
      </c>
      <c r="I8" s="8" t="s">
        <v>3</v>
      </c>
      <c r="J8" s="2">
        <v>1.0</v>
      </c>
      <c r="K8" s="8" t="s">
        <v>3</v>
      </c>
      <c r="L8" s="8">
        <v>6.0</v>
      </c>
      <c r="M8" s="8" t="s">
        <v>3</v>
      </c>
      <c r="N8" s="8" t="s">
        <v>3</v>
      </c>
      <c r="O8" s="9"/>
      <c r="P8" s="9"/>
      <c r="Q8" s="9"/>
      <c r="R8" s="9"/>
      <c r="S8" s="8" t="s">
        <v>284</v>
      </c>
      <c r="T8" s="8">
        <v>4.0</v>
      </c>
      <c r="U8" s="19">
        <v>1.0</v>
      </c>
      <c r="V8" s="8">
        <v>4.0</v>
      </c>
      <c r="W8" s="8" t="s">
        <v>4</v>
      </c>
      <c r="X8" s="7">
        <v>6.0</v>
      </c>
      <c r="Y8" s="8">
        <v>5.0</v>
      </c>
      <c r="Z8" s="9"/>
      <c r="AA8" s="9"/>
      <c r="AB8" s="9"/>
      <c r="AC8" s="9"/>
      <c r="AD8" s="8">
        <v>4.0</v>
      </c>
      <c r="AE8" s="8">
        <v>4.0</v>
      </c>
      <c r="AF8" s="8">
        <v>4.0</v>
      </c>
      <c r="AG8" s="8">
        <v>4.0</v>
      </c>
      <c r="AH8" s="2"/>
      <c r="AI8" s="2"/>
      <c r="AJ8" s="2"/>
    </row>
    <row r="9" ht="12.75" customHeight="1">
      <c r="B9" s="23">
        <v>44.0</v>
      </c>
      <c r="C9" s="23">
        <v>44.0</v>
      </c>
      <c r="D9" s="8">
        <v>48.0</v>
      </c>
      <c r="E9" s="23">
        <v>45.0</v>
      </c>
      <c r="F9" s="8">
        <v>50.0</v>
      </c>
      <c r="G9" s="8">
        <v>50.0</v>
      </c>
      <c r="H9" s="24">
        <v>47.0</v>
      </c>
      <c r="I9" s="24">
        <v>47.0</v>
      </c>
      <c r="J9" s="25">
        <v>57.5</v>
      </c>
      <c r="K9" s="24">
        <v>47.0</v>
      </c>
      <c r="L9" s="24">
        <v>47.0</v>
      </c>
      <c r="M9" s="24">
        <v>48.0</v>
      </c>
      <c r="N9" s="24">
        <v>48.0</v>
      </c>
      <c r="O9" s="9"/>
      <c r="P9" s="9"/>
      <c r="Q9" s="9"/>
      <c r="R9" s="9"/>
      <c r="S9" s="8">
        <v>51.0</v>
      </c>
      <c r="T9" s="8">
        <v>51.5</v>
      </c>
      <c r="U9" s="19">
        <v>60.0</v>
      </c>
      <c r="V9" s="8">
        <v>52.0</v>
      </c>
      <c r="W9" s="8">
        <v>52.0</v>
      </c>
      <c r="X9" s="8">
        <v>50.0</v>
      </c>
      <c r="Y9" s="8">
        <v>50.5</v>
      </c>
      <c r="Z9" s="9"/>
      <c r="AA9" s="9"/>
      <c r="AB9" s="9"/>
      <c r="AC9" s="9"/>
      <c r="AD9" s="8">
        <v>50.0</v>
      </c>
      <c r="AE9" s="8">
        <v>50.0</v>
      </c>
      <c r="AF9" s="8">
        <v>50.5</v>
      </c>
      <c r="AG9" s="8">
        <v>51.0</v>
      </c>
      <c r="AH9" s="2"/>
      <c r="AI9" s="2"/>
      <c r="AJ9" s="2"/>
    </row>
    <row r="10" ht="12.75" customHeight="1">
      <c r="B10" s="23">
        <v>8.0</v>
      </c>
      <c r="C10" s="23">
        <v>8.0</v>
      </c>
      <c r="D10" s="8">
        <v>6.0</v>
      </c>
      <c r="E10" s="23">
        <v>8.0</v>
      </c>
      <c r="F10" s="8">
        <v>5.0</v>
      </c>
      <c r="G10" s="8">
        <v>6.0</v>
      </c>
      <c r="H10" s="24">
        <v>10.0</v>
      </c>
      <c r="I10" s="24" t="s">
        <v>9</v>
      </c>
      <c r="J10" s="25">
        <v>1.0</v>
      </c>
      <c r="K10" s="24" t="s">
        <v>9</v>
      </c>
      <c r="L10" s="24">
        <v>10.0</v>
      </c>
      <c r="M10" s="24">
        <v>9.0</v>
      </c>
      <c r="N10" s="24" t="s">
        <v>9</v>
      </c>
      <c r="O10" s="9"/>
      <c r="P10" s="9"/>
      <c r="Q10" s="9"/>
      <c r="R10" s="9"/>
      <c r="S10" s="8">
        <v>4.0</v>
      </c>
      <c r="T10" s="8">
        <v>4.0</v>
      </c>
      <c r="U10" s="19">
        <v>1.0</v>
      </c>
      <c r="V10" s="8">
        <v>4.0</v>
      </c>
      <c r="W10" s="8">
        <v>4.0</v>
      </c>
      <c r="X10" s="8">
        <v>5.0</v>
      </c>
      <c r="Y10" s="8">
        <v>5.0</v>
      </c>
      <c r="Z10" s="9"/>
      <c r="AA10" s="9"/>
      <c r="AB10" s="9"/>
      <c r="AC10" s="9"/>
      <c r="AD10" s="8">
        <v>4.0</v>
      </c>
      <c r="AE10" s="8">
        <v>4.0</v>
      </c>
      <c r="AF10" s="8">
        <v>4.0</v>
      </c>
      <c r="AG10" s="8">
        <v>4.0</v>
      </c>
      <c r="AH10" s="2"/>
      <c r="AI10" s="2"/>
      <c r="AJ10" s="2"/>
    </row>
    <row r="11" ht="12.75" customHeight="1">
      <c r="B11" s="23">
        <v>44.0</v>
      </c>
      <c r="C11" s="23">
        <v>44.0</v>
      </c>
      <c r="D11" s="23">
        <v>44.0</v>
      </c>
      <c r="E11" s="23">
        <v>45.0</v>
      </c>
      <c r="F11" s="23">
        <v>46.0</v>
      </c>
      <c r="G11" s="23">
        <v>46.0</v>
      </c>
      <c r="H11" s="24">
        <v>47.0</v>
      </c>
      <c r="I11" s="24">
        <v>47.0</v>
      </c>
      <c r="J11" s="2">
        <v>58.0</v>
      </c>
      <c r="K11" s="24">
        <v>47.0</v>
      </c>
      <c r="L11" s="24">
        <v>47.0</v>
      </c>
      <c r="M11" s="24">
        <v>48.0</v>
      </c>
      <c r="N11" s="24">
        <v>48.0</v>
      </c>
      <c r="O11" s="9"/>
      <c r="P11" s="9"/>
      <c r="Q11" s="9"/>
      <c r="R11" s="9"/>
      <c r="S11" s="24">
        <v>47.0</v>
      </c>
      <c r="T11" s="24">
        <v>47.0</v>
      </c>
      <c r="U11" s="19">
        <v>61.0</v>
      </c>
      <c r="V11" s="24">
        <v>47.0</v>
      </c>
      <c r="W11" s="24">
        <v>47.0</v>
      </c>
      <c r="X11" s="24">
        <v>47.0</v>
      </c>
      <c r="Y11" s="24">
        <v>47.0</v>
      </c>
      <c r="Z11" s="9"/>
      <c r="AA11" s="9"/>
      <c r="AB11" s="9"/>
      <c r="AC11" s="9"/>
      <c r="AD11" s="24">
        <v>47.0</v>
      </c>
      <c r="AE11" s="24">
        <v>47.0</v>
      </c>
      <c r="AF11" s="24">
        <v>47.0</v>
      </c>
      <c r="AG11" s="24">
        <v>47.0</v>
      </c>
      <c r="AH11" s="2"/>
      <c r="AI11" s="2"/>
      <c r="AJ11" s="2"/>
    </row>
    <row r="12" ht="12.75" customHeight="1">
      <c r="B12" s="23">
        <v>8.0</v>
      </c>
      <c r="C12" s="23">
        <v>8.0</v>
      </c>
      <c r="D12" s="23">
        <v>10.0</v>
      </c>
      <c r="E12" s="23">
        <v>10.0</v>
      </c>
      <c r="F12" s="23">
        <v>8.0</v>
      </c>
      <c r="G12" s="23">
        <v>10.0</v>
      </c>
      <c r="H12" s="24">
        <v>8.0</v>
      </c>
      <c r="I12" s="24" t="s">
        <v>11</v>
      </c>
      <c r="J12" s="2" t="s">
        <v>12</v>
      </c>
      <c r="K12" s="24">
        <v>8.0</v>
      </c>
      <c r="L12" s="24">
        <v>8.0</v>
      </c>
      <c r="M12" s="24">
        <v>8.0</v>
      </c>
      <c r="N12" s="24">
        <v>8.0</v>
      </c>
      <c r="O12" s="9"/>
      <c r="P12" s="9"/>
      <c r="Q12" s="9"/>
      <c r="R12" s="9"/>
      <c r="S12" s="24">
        <v>8.0</v>
      </c>
      <c r="T12" s="24">
        <v>10.0</v>
      </c>
      <c r="U12" s="19">
        <v>1.0</v>
      </c>
      <c r="V12" s="24">
        <v>10.0</v>
      </c>
      <c r="W12" s="24">
        <v>10.0</v>
      </c>
      <c r="X12" s="24">
        <v>8.0</v>
      </c>
      <c r="Y12" s="24">
        <v>8.0</v>
      </c>
      <c r="Z12" s="9"/>
      <c r="AA12" s="9"/>
      <c r="AB12" s="9"/>
      <c r="AC12" s="9"/>
      <c r="AD12" s="24">
        <v>8.0</v>
      </c>
      <c r="AE12" s="24">
        <v>8.0</v>
      </c>
      <c r="AF12" s="24">
        <v>9.0</v>
      </c>
      <c r="AG12" s="24">
        <v>9.0</v>
      </c>
      <c r="AH12" s="2"/>
      <c r="AI12" s="2"/>
      <c r="AJ12" s="2"/>
    </row>
    <row r="13" ht="12.75" customHeight="1">
      <c r="B13" s="2"/>
      <c r="C13" s="28">
        <v>40.0</v>
      </c>
      <c r="D13" s="28">
        <v>40.0</v>
      </c>
      <c r="E13" s="28">
        <v>41.0</v>
      </c>
      <c r="F13" s="28">
        <v>42.0</v>
      </c>
      <c r="G13" s="28">
        <v>42.0</v>
      </c>
      <c r="H13" s="28">
        <v>43.0</v>
      </c>
      <c r="I13" s="28">
        <v>43.0</v>
      </c>
      <c r="J13" s="28">
        <v>43.0</v>
      </c>
      <c r="K13" s="28">
        <v>43.0</v>
      </c>
      <c r="L13" s="28">
        <v>43.0</v>
      </c>
      <c r="M13" s="28">
        <v>44.0</v>
      </c>
      <c r="N13" s="28">
        <v>44.0</v>
      </c>
      <c r="O13" s="9"/>
      <c r="P13" s="9"/>
      <c r="Q13" s="9"/>
      <c r="R13" s="9"/>
      <c r="S13" s="28">
        <v>42.0</v>
      </c>
      <c r="T13" s="28">
        <v>42.0</v>
      </c>
      <c r="U13" s="25">
        <v>62.0</v>
      </c>
      <c r="V13" s="28">
        <v>42.0</v>
      </c>
      <c r="W13" s="28">
        <v>42.0</v>
      </c>
      <c r="X13" s="28">
        <v>42.0</v>
      </c>
      <c r="Y13" s="28">
        <v>42.0</v>
      </c>
      <c r="Z13" s="9"/>
      <c r="AA13" s="9"/>
      <c r="AB13" s="9"/>
      <c r="AC13" s="9"/>
      <c r="AD13" s="28">
        <v>42.0</v>
      </c>
      <c r="AE13" s="28">
        <v>42.0</v>
      </c>
      <c r="AF13" s="28">
        <v>42.0</v>
      </c>
      <c r="AG13" s="28">
        <v>42.0</v>
      </c>
      <c r="AH13" s="2"/>
      <c r="AI13" s="2"/>
      <c r="AJ13" s="2"/>
    </row>
    <row r="14" ht="12.75" customHeight="1">
      <c r="B14" s="2"/>
      <c r="C14" s="28">
        <v>14.0</v>
      </c>
      <c r="D14" s="28">
        <v>15.0</v>
      </c>
      <c r="E14" s="28">
        <v>15.0</v>
      </c>
      <c r="F14" s="28">
        <v>13.0</v>
      </c>
      <c r="G14" s="28">
        <v>14.0</v>
      </c>
      <c r="H14" s="28">
        <v>13.0</v>
      </c>
      <c r="I14" s="28" t="s">
        <v>13</v>
      </c>
      <c r="J14" s="28" t="s">
        <v>14</v>
      </c>
      <c r="K14" s="28">
        <v>14.0</v>
      </c>
      <c r="L14" s="28">
        <v>15.0</v>
      </c>
      <c r="M14" s="28">
        <v>12.0</v>
      </c>
      <c r="N14" s="28">
        <v>12.0</v>
      </c>
      <c r="O14" s="9"/>
      <c r="P14" s="9"/>
      <c r="Q14" s="9"/>
      <c r="R14" s="9"/>
      <c r="S14" s="28">
        <v>10.0</v>
      </c>
      <c r="T14" s="28">
        <v>16.0</v>
      </c>
      <c r="U14" s="25">
        <v>1.0</v>
      </c>
      <c r="V14" s="28">
        <v>14.0</v>
      </c>
      <c r="W14" s="28">
        <v>11.0</v>
      </c>
      <c r="X14" s="28">
        <v>12.0</v>
      </c>
      <c r="Y14" s="28">
        <v>12.0</v>
      </c>
      <c r="Z14" s="9"/>
      <c r="AA14" s="9"/>
      <c r="AB14" s="9"/>
      <c r="AC14" s="9"/>
      <c r="AD14" s="28">
        <v>12.0</v>
      </c>
      <c r="AE14" s="28">
        <v>13.0</v>
      </c>
      <c r="AF14" s="28">
        <v>13.0</v>
      </c>
      <c r="AG14" s="28">
        <v>14.0</v>
      </c>
      <c r="AH14" s="2"/>
      <c r="AI14" s="2"/>
      <c r="AJ14" s="2"/>
    </row>
    <row r="15" ht="12.75" customHeight="1">
      <c r="B15" s="2"/>
      <c r="C15" s="28"/>
      <c r="D15" s="28"/>
      <c r="E15" s="28"/>
      <c r="F15" s="28"/>
      <c r="G15" s="28"/>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row>
    <row r="16" ht="12.75" customHeight="1">
      <c r="A16" s="15" t="s">
        <v>17</v>
      </c>
      <c r="B16" s="5">
        <v>45304.0</v>
      </c>
      <c r="C16" s="5">
        <v>45310.0</v>
      </c>
      <c r="D16" s="5">
        <v>45317.0</v>
      </c>
      <c r="E16" s="5">
        <v>45324.0</v>
      </c>
      <c r="F16" s="5">
        <v>45331.0</v>
      </c>
      <c r="G16" s="5">
        <v>45338.0</v>
      </c>
      <c r="H16" s="5">
        <v>45345.0</v>
      </c>
      <c r="I16" s="5">
        <v>45359.0</v>
      </c>
      <c r="J16" s="5">
        <v>45365.0</v>
      </c>
      <c r="K16" s="5">
        <v>45373.0</v>
      </c>
      <c r="L16" s="5">
        <v>45380.0</v>
      </c>
      <c r="M16" s="5">
        <v>45387.0</v>
      </c>
      <c r="N16" s="5">
        <v>45394.0</v>
      </c>
      <c r="O16" s="5">
        <v>45401.0</v>
      </c>
      <c r="P16" s="5">
        <v>45408.0</v>
      </c>
      <c r="Q16" s="5">
        <v>45415.0</v>
      </c>
      <c r="R16" s="5">
        <v>45422.0</v>
      </c>
      <c r="S16" s="5">
        <v>45429.0</v>
      </c>
      <c r="T16" s="5">
        <v>45436.0</v>
      </c>
      <c r="U16" s="5">
        <v>45443.0</v>
      </c>
      <c r="V16" s="5">
        <v>45450.0</v>
      </c>
      <c r="W16" s="5">
        <v>45457.0</v>
      </c>
      <c r="X16" s="5">
        <v>45464.0</v>
      </c>
      <c r="Y16" s="5">
        <v>45471.0</v>
      </c>
      <c r="Z16" s="5">
        <v>45478.0</v>
      </c>
      <c r="AA16" s="5">
        <v>45485.0</v>
      </c>
      <c r="AB16" s="5">
        <v>45492.0</v>
      </c>
      <c r="AC16" s="5">
        <v>45499.0</v>
      </c>
      <c r="AD16" s="5">
        <v>45506.0</v>
      </c>
      <c r="AE16" s="5">
        <v>45513.0</v>
      </c>
      <c r="AF16" s="5">
        <v>45520.0</v>
      </c>
      <c r="AG16" s="5">
        <v>45525.0</v>
      </c>
      <c r="AH16" s="5"/>
      <c r="AI16" s="5"/>
      <c r="AJ16" s="5"/>
    </row>
    <row r="17" ht="12.75" customHeight="1">
      <c r="A17" s="15" t="s">
        <v>18</v>
      </c>
      <c r="B17" s="35"/>
      <c r="C17" s="35"/>
      <c r="D17" s="35"/>
      <c r="E17" s="35"/>
      <c r="F17" s="35"/>
      <c r="G17" s="35"/>
      <c r="H17" s="35"/>
      <c r="I17" s="35"/>
      <c r="J17" s="25">
        <v>65.5</v>
      </c>
      <c r="K17" s="2"/>
      <c r="L17" s="2"/>
      <c r="M17" s="2"/>
      <c r="N17" s="2"/>
      <c r="O17" s="2"/>
      <c r="P17" s="2"/>
      <c r="Q17" s="2"/>
      <c r="R17" s="2"/>
      <c r="S17" s="2"/>
      <c r="T17" s="2"/>
      <c r="U17" s="25">
        <v>70.0</v>
      </c>
      <c r="V17" s="2"/>
      <c r="W17" s="2"/>
      <c r="X17" s="2"/>
      <c r="Y17" s="2"/>
      <c r="Z17" s="2"/>
      <c r="AA17" s="2"/>
      <c r="AB17" s="2"/>
      <c r="AC17" s="19">
        <v>66.0</v>
      </c>
      <c r="AD17" s="2"/>
      <c r="AE17" s="2"/>
      <c r="AF17" s="19">
        <v>66.0</v>
      </c>
      <c r="AG17" s="19">
        <v>66.0</v>
      </c>
      <c r="AH17" s="2"/>
      <c r="AI17" s="2"/>
      <c r="AJ17" s="2"/>
    </row>
    <row r="18" ht="12.75" customHeight="1">
      <c r="A18" s="15" t="s">
        <v>19</v>
      </c>
      <c r="B18" s="8">
        <v>65.0</v>
      </c>
      <c r="C18" s="8">
        <v>65.0</v>
      </c>
      <c r="D18" s="8">
        <v>65.0</v>
      </c>
      <c r="E18" s="8">
        <v>66.2</v>
      </c>
      <c r="F18" s="8">
        <v>65.3</v>
      </c>
      <c r="G18" s="8">
        <v>67.7</v>
      </c>
      <c r="H18" s="8">
        <v>66.4</v>
      </c>
      <c r="I18" s="8">
        <v>66.4</v>
      </c>
      <c r="J18" s="8">
        <v>66.7</v>
      </c>
      <c r="K18" s="8">
        <v>66.4</v>
      </c>
      <c r="L18" s="8">
        <v>68.5</v>
      </c>
      <c r="M18" s="8">
        <v>67.5</v>
      </c>
      <c r="N18" s="8">
        <v>67.5</v>
      </c>
      <c r="O18" s="2"/>
      <c r="P18" s="2"/>
      <c r="Q18" s="2"/>
      <c r="R18" s="2"/>
      <c r="S18" s="8">
        <v>67.5</v>
      </c>
      <c r="T18" s="8">
        <v>68.2</v>
      </c>
      <c r="U18" s="2"/>
      <c r="V18" s="8">
        <v>66.7</v>
      </c>
      <c r="W18" s="8">
        <v>66.7</v>
      </c>
      <c r="X18" s="8">
        <v>67.4</v>
      </c>
      <c r="Y18" s="8">
        <v>67.9</v>
      </c>
      <c r="Z18" s="2"/>
      <c r="AA18" s="2"/>
      <c r="AB18" s="2"/>
      <c r="AC18" s="2"/>
      <c r="AD18" s="8">
        <v>66.6</v>
      </c>
      <c r="AE18" s="8">
        <v>66.6</v>
      </c>
      <c r="AF18" s="8">
        <v>67.1</v>
      </c>
      <c r="AG18" s="8">
        <v>67.6</v>
      </c>
      <c r="AH18" s="2"/>
      <c r="AI18" s="2"/>
      <c r="AJ18" s="2"/>
    </row>
    <row r="19" ht="12.75" customHeight="1">
      <c r="A19" s="15" t="s">
        <v>20</v>
      </c>
      <c r="B19" s="24">
        <v>64.6</v>
      </c>
      <c r="C19" s="24">
        <v>64.6</v>
      </c>
      <c r="D19" s="24">
        <v>69.3</v>
      </c>
      <c r="E19" s="24">
        <v>70.7</v>
      </c>
      <c r="F19" s="24">
        <v>67.1</v>
      </c>
      <c r="G19" s="24">
        <v>72.0</v>
      </c>
      <c r="H19" s="24">
        <v>73.3</v>
      </c>
      <c r="I19" s="24">
        <v>70.8</v>
      </c>
      <c r="J19" s="24"/>
      <c r="K19" s="24">
        <v>70.8</v>
      </c>
      <c r="L19" s="24">
        <v>73.3</v>
      </c>
      <c r="M19" s="24">
        <v>72.1</v>
      </c>
      <c r="N19" s="24">
        <v>72.1</v>
      </c>
      <c r="O19" s="2"/>
      <c r="P19" s="2"/>
      <c r="Q19" s="2"/>
      <c r="R19" s="2"/>
      <c r="S19" s="24">
        <v>68.3</v>
      </c>
      <c r="T19" s="24">
        <v>73.3</v>
      </c>
      <c r="U19" s="2"/>
      <c r="V19" s="24">
        <v>73.3</v>
      </c>
      <c r="W19" s="24">
        <v>73.3</v>
      </c>
      <c r="X19" s="24">
        <v>68.3</v>
      </c>
      <c r="Y19" s="24">
        <v>68.3</v>
      </c>
      <c r="Z19" s="2"/>
      <c r="AA19" s="2"/>
      <c r="AB19" s="2"/>
      <c r="AC19" s="2"/>
      <c r="AD19" s="24">
        <v>68.3</v>
      </c>
      <c r="AE19" s="24">
        <v>68.3</v>
      </c>
      <c r="AF19" s="24">
        <v>70.8</v>
      </c>
      <c r="AG19" s="24">
        <v>70.8</v>
      </c>
      <c r="AH19" s="2"/>
      <c r="AI19" s="2"/>
      <c r="AJ19" s="2"/>
    </row>
    <row r="20" ht="12.75" customHeight="1">
      <c r="A20" s="15" t="s">
        <v>21</v>
      </c>
      <c r="B20" s="28"/>
      <c r="C20" s="28">
        <v>70.4</v>
      </c>
      <c r="D20" s="28">
        <v>72.0</v>
      </c>
      <c r="E20" s="28">
        <v>73.5</v>
      </c>
      <c r="F20" s="28">
        <v>71.7</v>
      </c>
      <c r="G20" s="28">
        <v>73.3</v>
      </c>
      <c r="H20" s="28">
        <v>73.1</v>
      </c>
      <c r="I20" s="28">
        <v>73.1</v>
      </c>
      <c r="J20" s="28"/>
      <c r="K20" s="28">
        <v>74.8</v>
      </c>
      <c r="L20" s="28">
        <v>76.5</v>
      </c>
      <c r="M20" s="28">
        <v>72.8</v>
      </c>
      <c r="N20" s="28">
        <v>72.8</v>
      </c>
      <c r="O20" s="2"/>
      <c r="P20" s="2"/>
      <c r="Q20" s="2"/>
      <c r="R20" s="2"/>
      <c r="S20" s="28">
        <v>73.3</v>
      </c>
      <c r="T20" s="28">
        <v>76.7</v>
      </c>
      <c r="U20" s="2"/>
      <c r="V20" s="28">
        <v>73.3</v>
      </c>
      <c r="W20" s="28">
        <v>68.3</v>
      </c>
      <c r="X20" s="28">
        <v>70.0</v>
      </c>
      <c r="Y20" s="28">
        <v>70.0</v>
      </c>
      <c r="Z20" s="2"/>
      <c r="AA20" s="2"/>
      <c r="AB20" s="2"/>
      <c r="AC20" s="2"/>
      <c r="AD20" s="28">
        <v>70.0</v>
      </c>
      <c r="AE20" s="28">
        <v>71.7</v>
      </c>
      <c r="AF20" s="28">
        <v>71.7</v>
      </c>
      <c r="AG20" s="28">
        <v>73.3</v>
      </c>
      <c r="AH20" s="2"/>
      <c r="AI20" s="2"/>
      <c r="AJ20" s="2"/>
    </row>
    <row r="21" ht="12.75" customHeight="1">
      <c r="A21" s="15" t="s">
        <v>22</v>
      </c>
      <c r="B21" s="2"/>
      <c r="C21" s="2"/>
      <c r="D21" s="2"/>
      <c r="E21" s="2"/>
      <c r="F21" s="2"/>
      <c r="G21" s="2"/>
      <c r="H21" s="2"/>
      <c r="I21" s="2"/>
      <c r="J21" s="2"/>
      <c r="K21" s="2"/>
      <c r="L21" s="2"/>
      <c r="M21" s="2"/>
      <c r="N21" s="2"/>
      <c r="O21" s="9">
        <v>61.4</v>
      </c>
      <c r="P21" s="9">
        <v>62.5</v>
      </c>
      <c r="Q21" s="9">
        <v>63.5</v>
      </c>
      <c r="R21" s="9">
        <v>64.6</v>
      </c>
      <c r="S21" s="2"/>
      <c r="T21" s="2"/>
      <c r="U21" s="2"/>
      <c r="V21" s="2"/>
      <c r="W21" s="2"/>
      <c r="X21" s="2"/>
      <c r="Y21" s="2"/>
      <c r="Z21" s="9">
        <v>62.5</v>
      </c>
      <c r="AA21" s="9">
        <v>64.6</v>
      </c>
      <c r="AB21" s="9">
        <v>65.1</v>
      </c>
      <c r="AC21" s="9">
        <v>63.5</v>
      </c>
      <c r="AD21" s="2"/>
      <c r="AE21" s="2"/>
      <c r="AF21" s="2"/>
      <c r="AG21" s="2"/>
      <c r="AH21" s="2"/>
      <c r="AI21" s="2"/>
      <c r="AJ21" s="2"/>
    </row>
    <row r="22" ht="12.75" customHeight="1">
      <c r="B22" s="2"/>
      <c r="C22" s="2"/>
      <c r="D22" s="2"/>
      <c r="E22" s="2"/>
      <c r="F22" s="2"/>
      <c r="G22" s="2"/>
      <c r="H22" s="2"/>
    </row>
    <row r="23" ht="12.75" customHeight="1">
      <c r="B23" s="2"/>
      <c r="C23" s="2"/>
      <c r="D23" s="2"/>
      <c r="E23" s="2"/>
      <c r="F23" s="2"/>
      <c r="G23" s="2"/>
      <c r="H23" s="2"/>
    </row>
    <row r="24" ht="12.75" customHeight="1">
      <c r="B24" s="2"/>
      <c r="C24" s="2"/>
      <c r="D24" s="2"/>
      <c r="E24" s="2"/>
      <c r="F24" s="2"/>
      <c r="G24" s="2"/>
      <c r="H24" s="2"/>
    </row>
    <row r="25" ht="12.75" customHeight="1">
      <c r="B25" s="2"/>
      <c r="C25" s="2"/>
      <c r="D25" s="2"/>
      <c r="E25" s="2"/>
      <c r="F25" s="2"/>
      <c r="G25" s="2"/>
      <c r="H25" s="2"/>
    </row>
    <row r="26" ht="12.75" customHeight="1">
      <c r="B26" s="2"/>
      <c r="C26" s="2"/>
      <c r="D26" s="2"/>
      <c r="E26" s="2"/>
      <c r="F26" s="2"/>
      <c r="G26" s="2"/>
      <c r="H26" s="2"/>
    </row>
    <row r="27" ht="12.75" customHeight="1">
      <c r="B27" s="2"/>
      <c r="C27" s="2"/>
      <c r="D27" s="2"/>
      <c r="E27" s="2"/>
      <c r="F27" s="2"/>
      <c r="G27" s="2"/>
      <c r="H27" s="2"/>
    </row>
    <row r="28" ht="12.75" customHeight="1">
      <c r="B28" s="2"/>
      <c r="C28" s="2"/>
      <c r="D28" s="2"/>
      <c r="E28" s="2"/>
      <c r="F28" s="2"/>
      <c r="G28" s="2"/>
      <c r="H28" s="2"/>
    </row>
    <row r="29" ht="12.75" customHeight="1">
      <c r="B29" s="2"/>
      <c r="C29" s="2"/>
      <c r="D29" s="2"/>
      <c r="E29" s="2"/>
      <c r="F29" s="2"/>
      <c r="G29" s="2"/>
      <c r="H29" s="2"/>
    </row>
    <row r="30" ht="12.75" customHeight="1">
      <c r="B30" s="2"/>
      <c r="C30" s="2"/>
      <c r="D30" s="2"/>
      <c r="E30" s="2"/>
      <c r="F30" s="2"/>
      <c r="G30" s="2"/>
      <c r="H30" s="2"/>
    </row>
    <row r="31" ht="12.75" customHeight="1">
      <c r="B31" s="2"/>
      <c r="C31" s="2"/>
      <c r="D31" s="2"/>
      <c r="E31" s="2"/>
      <c r="F31" s="2"/>
      <c r="G31" s="2"/>
      <c r="H31" s="2"/>
    </row>
    <row r="32" ht="12.75" customHeight="1">
      <c r="B32" s="2"/>
      <c r="C32" s="2"/>
      <c r="D32" s="2"/>
      <c r="E32" s="2"/>
      <c r="F32" s="2"/>
      <c r="G32" s="2"/>
      <c r="H32" s="2"/>
    </row>
    <row r="33" ht="12.75" customHeight="1">
      <c r="B33" s="2"/>
      <c r="C33" s="2"/>
      <c r="D33" s="2"/>
      <c r="E33" s="2"/>
      <c r="F33" s="2"/>
      <c r="G33" s="2"/>
      <c r="H33" s="2"/>
    </row>
    <row r="34" ht="12.75" customHeight="1">
      <c r="B34" s="2"/>
      <c r="C34" s="2"/>
      <c r="D34" s="2"/>
      <c r="E34" s="2"/>
      <c r="F34" s="2"/>
      <c r="G34" s="2"/>
      <c r="H34" s="2"/>
    </row>
    <row r="35" ht="12.75" customHeight="1">
      <c r="B35" s="2"/>
      <c r="C35" s="2"/>
      <c r="D35" s="2"/>
      <c r="E35" s="2"/>
      <c r="F35" s="2"/>
      <c r="G35" s="2"/>
      <c r="H35" s="2"/>
    </row>
    <row r="36" ht="12.75" customHeight="1">
      <c r="B36" s="2"/>
      <c r="C36" s="2"/>
      <c r="D36" s="2"/>
      <c r="E36" s="2"/>
      <c r="F36" s="2"/>
      <c r="G36" s="2"/>
      <c r="H36" s="2"/>
    </row>
    <row r="37" ht="12.75" customHeight="1">
      <c r="B37" s="2"/>
      <c r="C37" s="2"/>
      <c r="D37" s="2"/>
      <c r="E37" s="2"/>
      <c r="F37" s="2"/>
      <c r="G37" s="2"/>
      <c r="H37" s="2"/>
    </row>
    <row r="38" ht="12.75" customHeight="1">
      <c r="B38" s="2"/>
      <c r="C38" s="2"/>
      <c r="D38" s="2"/>
      <c r="E38" s="2"/>
      <c r="F38" s="2"/>
      <c r="G38" s="2"/>
      <c r="H38" s="2"/>
    </row>
    <row r="39" ht="12.75" customHeight="1">
      <c r="B39" s="2"/>
      <c r="C39" s="2"/>
      <c r="D39" s="2"/>
      <c r="E39" s="2"/>
      <c r="F39" s="2"/>
      <c r="G39" s="2"/>
      <c r="H39" s="2"/>
    </row>
    <row r="40" ht="12.75" customHeight="1">
      <c r="B40" s="2"/>
      <c r="C40" s="2"/>
      <c r="D40" s="2"/>
      <c r="E40" s="2"/>
      <c r="F40" s="2"/>
      <c r="G40" s="2"/>
      <c r="H40" s="2"/>
    </row>
    <row r="41" ht="12.75" customHeight="1">
      <c r="B41" s="2"/>
      <c r="C41" s="2"/>
      <c r="D41" s="2"/>
      <c r="E41" s="2"/>
      <c r="F41" s="2"/>
      <c r="G41" s="2"/>
      <c r="H41" s="2"/>
    </row>
    <row r="42" ht="12.75" customHeight="1">
      <c r="B42" s="2"/>
      <c r="C42" s="2"/>
      <c r="D42" s="2"/>
      <c r="E42" s="2"/>
      <c r="F42" s="2"/>
      <c r="G42" s="2"/>
      <c r="H42" s="2"/>
    </row>
    <row r="43" ht="12.75" customHeight="1">
      <c r="B43" s="2"/>
      <c r="C43" s="2"/>
      <c r="D43" s="2"/>
      <c r="E43" s="2"/>
      <c r="F43" s="2"/>
      <c r="G43" s="2"/>
      <c r="H43" s="2"/>
    </row>
    <row r="44" ht="12.75" customHeight="1">
      <c r="B44" s="2"/>
      <c r="C44" s="2"/>
      <c r="D44" s="2"/>
      <c r="E44" s="2"/>
      <c r="F44" s="2"/>
      <c r="G44" s="2"/>
      <c r="H44" s="2"/>
    </row>
    <row r="45" ht="12.75" customHeight="1">
      <c r="B45" s="2"/>
      <c r="C45" s="2"/>
      <c r="D45" s="2"/>
      <c r="E45" s="2"/>
      <c r="F45" s="2"/>
      <c r="G45" s="2"/>
      <c r="H45" s="2"/>
    </row>
    <row r="46" ht="12.75" customHeight="1">
      <c r="B46" s="2"/>
      <c r="C46" s="2"/>
      <c r="D46" s="2"/>
      <c r="E46" s="2"/>
      <c r="F46" s="2"/>
      <c r="G46" s="2"/>
      <c r="H46" s="2"/>
    </row>
    <row r="47" ht="12.75" customHeight="1">
      <c r="B47" s="2"/>
      <c r="C47" s="2"/>
      <c r="D47" s="2"/>
      <c r="E47" s="2"/>
      <c r="F47" s="2"/>
      <c r="G47" s="2"/>
      <c r="H47" s="2"/>
    </row>
    <row r="48" ht="12.75" customHeight="1">
      <c r="B48" s="2"/>
      <c r="C48" s="2"/>
      <c r="D48" s="2"/>
      <c r="E48" s="2"/>
      <c r="F48" s="2"/>
      <c r="G48" s="2"/>
      <c r="H48" s="2"/>
    </row>
    <row r="49" ht="12.75" customHeight="1">
      <c r="B49" s="2"/>
      <c r="C49" s="2"/>
      <c r="D49" s="2"/>
      <c r="E49" s="2"/>
      <c r="F49" s="2"/>
      <c r="G49" s="2"/>
      <c r="H49" s="2"/>
    </row>
    <row r="50" ht="12.75" customHeight="1">
      <c r="B50" s="2"/>
      <c r="C50" s="2"/>
      <c r="D50" s="2"/>
      <c r="E50" s="2"/>
      <c r="F50" s="2"/>
      <c r="G50" s="2"/>
      <c r="H50" s="2"/>
    </row>
    <row r="51" ht="12.75" customHeight="1">
      <c r="B51" s="2"/>
      <c r="C51" s="2"/>
      <c r="D51" s="2"/>
      <c r="E51" s="2"/>
      <c r="F51" s="2"/>
      <c r="G51" s="2"/>
      <c r="H51" s="2"/>
    </row>
    <row r="52" ht="12.75" customHeight="1">
      <c r="B52" s="2"/>
      <c r="C52" s="2"/>
      <c r="D52" s="2"/>
      <c r="E52" s="2"/>
      <c r="F52" s="2"/>
      <c r="G52" s="2"/>
      <c r="H52" s="2"/>
    </row>
    <row r="53" ht="12.75" customHeight="1">
      <c r="B53" s="2"/>
      <c r="C53" s="2"/>
      <c r="D53" s="2"/>
      <c r="E53" s="2"/>
      <c r="F53" s="2"/>
      <c r="G53" s="2"/>
      <c r="H53" s="2"/>
    </row>
    <row r="54" ht="12.75" customHeight="1">
      <c r="B54" s="2"/>
      <c r="C54" s="2"/>
      <c r="D54" s="2"/>
      <c r="E54" s="2"/>
      <c r="F54" s="2"/>
      <c r="G54" s="2"/>
      <c r="H54" s="2"/>
    </row>
    <row r="55" ht="12.75" customHeight="1">
      <c r="B55" s="2"/>
      <c r="C55" s="2"/>
      <c r="D55" s="2"/>
      <c r="E55" s="2"/>
      <c r="F55" s="2"/>
      <c r="G55" s="2"/>
      <c r="H55" s="2"/>
    </row>
    <row r="56" ht="12.75" customHeight="1">
      <c r="B56" s="2"/>
      <c r="C56" s="2"/>
      <c r="D56" s="2"/>
      <c r="E56" s="2"/>
      <c r="F56" s="2"/>
      <c r="G56" s="2"/>
      <c r="H56" s="2"/>
    </row>
    <row r="57" ht="12.75" customHeight="1">
      <c r="B57" s="2"/>
      <c r="C57" s="2"/>
      <c r="D57" s="2"/>
      <c r="E57" s="2"/>
      <c r="F57" s="2"/>
      <c r="G57" s="2"/>
      <c r="H57" s="2"/>
    </row>
    <row r="58" ht="12.75" customHeight="1">
      <c r="B58" s="2"/>
      <c r="C58" s="2"/>
      <c r="D58" s="2"/>
      <c r="E58" s="2"/>
      <c r="F58" s="2"/>
      <c r="G58" s="2"/>
      <c r="H58" s="2"/>
    </row>
    <row r="59" ht="12.75" customHeight="1">
      <c r="B59" s="2"/>
      <c r="C59" s="2"/>
      <c r="D59" s="2"/>
      <c r="E59" s="2"/>
      <c r="F59" s="2"/>
      <c r="G59" s="2"/>
      <c r="H59" s="2"/>
    </row>
    <row r="60" ht="12.75" customHeight="1">
      <c r="B60" s="2"/>
      <c r="C60" s="2"/>
      <c r="D60" s="2"/>
      <c r="E60" s="2"/>
      <c r="F60" s="2"/>
      <c r="G60" s="2"/>
      <c r="H60" s="2"/>
    </row>
    <row r="61" ht="12.75" customHeight="1">
      <c r="B61" s="2"/>
      <c r="C61" s="2"/>
      <c r="D61" s="2"/>
      <c r="E61" s="2"/>
      <c r="F61" s="2"/>
      <c r="G61" s="2"/>
      <c r="H61" s="2"/>
    </row>
    <row r="62" ht="12.75" customHeight="1">
      <c r="B62" s="2"/>
      <c r="C62" s="2"/>
      <c r="D62" s="2"/>
      <c r="E62" s="2"/>
      <c r="F62" s="2"/>
      <c r="G62" s="2"/>
      <c r="H62" s="2"/>
    </row>
    <row r="63" ht="12.75" customHeight="1">
      <c r="B63" s="2"/>
      <c r="C63" s="2"/>
      <c r="D63" s="2"/>
      <c r="E63" s="2"/>
      <c r="F63" s="2"/>
      <c r="G63" s="2"/>
      <c r="H63" s="2"/>
    </row>
    <row r="64" ht="12.75" customHeight="1">
      <c r="B64" s="2"/>
      <c r="C64" s="2"/>
      <c r="D64" s="2"/>
      <c r="E64" s="2"/>
      <c r="F64" s="2"/>
      <c r="G64" s="2"/>
      <c r="H64" s="2"/>
    </row>
    <row r="65" ht="12.75" customHeight="1">
      <c r="B65" s="2"/>
      <c r="C65" s="2"/>
      <c r="D65" s="2"/>
      <c r="E65" s="2"/>
      <c r="F65" s="2"/>
      <c r="G65" s="2"/>
      <c r="H65" s="2"/>
    </row>
    <row r="66" ht="12.75" customHeight="1">
      <c r="B66" s="2"/>
      <c r="C66" s="2"/>
      <c r="D66" s="2"/>
      <c r="E66" s="2"/>
      <c r="F66" s="2"/>
      <c r="G66" s="2"/>
      <c r="H66" s="2"/>
    </row>
    <row r="67" ht="12.75" customHeight="1">
      <c r="B67" s="2"/>
      <c r="C67" s="2"/>
      <c r="D67" s="2"/>
      <c r="E67" s="2"/>
      <c r="F67" s="2"/>
      <c r="G67" s="2"/>
      <c r="H67" s="2"/>
    </row>
    <row r="68" ht="12.75" customHeight="1">
      <c r="B68" s="2"/>
      <c r="C68" s="2"/>
      <c r="D68" s="2"/>
      <c r="E68" s="2"/>
      <c r="F68" s="2"/>
      <c r="G68" s="2"/>
      <c r="H68" s="2"/>
    </row>
    <row r="69" ht="12.75" customHeight="1">
      <c r="B69" s="2"/>
      <c r="C69" s="2"/>
      <c r="D69" s="2"/>
      <c r="E69" s="2"/>
      <c r="F69" s="2"/>
      <c r="G69" s="2"/>
      <c r="H69" s="2"/>
    </row>
    <row r="70" ht="12.75" customHeight="1">
      <c r="B70" s="2"/>
      <c r="C70" s="2"/>
      <c r="D70" s="2"/>
      <c r="E70" s="2"/>
      <c r="F70" s="2"/>
      <c r="G70" s="2"/>
      <c r="H70" s="2"/>
    </row>
    <row r="71" ht="12.75" customHeight="1">
      <c r="B71" s="2"/>
      <c r="C71" s="2"/>
      <c r="D71" s="2"/>
      <c r="E71" s="2"/>
      <c r="F71" s="2"/>
      <c r="G71" s="2"/>
      <c r="H71" s="2"/>
    </row>
    <row r="72" ht="12.75" customHeight="1">
      <c r="B72" s="2"/>
      <c r="C72" s="2"/>
      <c r="D72" s="2"/>
      <c r="E72" s="2"/>
      <c r="F72" s="2"/>
      <c r="G72" s="2"/>
      <c r="H72" s="2"/>
    </row>
    <row r="73" ht="12.75" customHeight="1">
      <c r="B73" s="2"/>
      <c r="C73" s="2"/>
      <c r="D73" s="2"/>
      <c r="E73" s="2"/>
      <c r="F73" s="2"/>
      <c r="G73" s="2"/>
      <c r="H73" s="2"/>
    </row>
    <row r="74" ht="12.75" customHeight="1">
      <c r="B74" s="2"/>
      <c r="C74" s="2"/>
      <c r="D74" s="2"/>
      <c r="E74" s="2"/>
      <c r="F74" s="2"/>
      <c r="G74" s="2"/>
      <c r="H74" s="2"/>
    </row>
    <row r="75" ht="12.75" customHeight="1">
      <c r="B75" s="2"/>
      <c r="C75" s="2"/>
      <c r="D75" s="2"/>
      <c r="E75" s="2"/>
      <c r="F75" s="2"/>
      <c r="G75" s="2"/>
      <c r="H75" s="2"/>
    </row>
    <row r="76" ht="12.75" customHeight="1">
      <c r="B76" s="2"/>
      <c r="C76" s="2"/>
      <c r="D76" s="2"/>
      <c r="E76" s="2"/>
      <c r="F76" s="2"/>
      <c r="G76" s="2"/>
      <c r="H76" s="2"/>
    </row>
    <row r="77" ht="12.75" customHeight="1">
      <c r="B77" s="2"/>
      <c r="C77" s="2"/>
      <c r="D77" s="2"/>
      <c r="E77" s="2"/>
      <c r="F77" s="2"/>
      <c r="G77" s="2"/>
      <c r="H77" s="2"/>
    </row>
    <row r="78" ht="12.75" customHeight="1">
      <c r="B78" s="2"/>
      <c r="C78" s="2"/>
      <c r="D78" s="2"/>
      <c r="E78" s="2"/>
      <c r="F78" s="2"/>
      <c r="G78" s="2"/>
      <c r="H78" s="2"/>
    </row>
    <row r="79" ht="12.75" customHeight="1">
      <c r="B79" s="2"/>
      <c r="C79" s="2"/>
      <c r="D79" s="2"/>
      <c r="E79" s="2"/>
      <c r="F79" s="2"/>
      <c r="G79" s="2"/>
      <c r="H79" s="2"/>
    </row>
    <row r="80" ht="12.75" customHeight="1">
      <c r="B80" s="2"/>
      <c r="C80" s="2"/>
      <c r="D80" s="2"/>
      <c r="E80" s="2"/>
      <c r="F80" s="2"/>
      <c r="G80" s="2"/>
      <c r="H80" s="2"/>
    </row>
    <row r="81" ht="12.75" customHeight="1">
      <c r="B81" s="2"/>
      <c r="C81" s="2"/>
      <c r="D81" s="2"/>
      <c r="E81" s="2"/>
      <c r="F81" s="2"/>
      <c r="G81" s="2"/>
      <c r="H81" s="2"/>
    </row>
    <row r="82" ht="12.75" customHeight="1">
      <c r="B82" s="2"/>
      <c r="C82" s="2"/>
      <c r="D82" s="2"/>
      <c r="E82" s="2"/>
      <c r="F82" s="2"/>
      <c r="G82" s="2"/>
      <c r="H82" s="2"/>
    </row>
    <row r="83" ht="12.75" customHeight="1">
      <c r="B83" s="2"/>
      <c r="C83" s="2"/>
      <c r="D83" s="2"/>
      <c r="E83" s="2"/>
      <c r="F83" s="2"/>
      <c r="G83" s="2"/>
      <c r="H83" s="2"/>
    </row>
    <row r="84" ht="12.75" customHeight="1">
      <c r="B84" s="2"/>
      <c r="C84" s="2"/>
      <c r="D84" s="2"/>
      <c r="E84" s="2"/>
      <c r="F84" s="2"/>
      <c r="G84" s="2"/>
      <c r="H84" s="2"/>
    </row>
    <row r="85" ht="12.75" customHeight="1">
      <c r="B85" s="2"/>
      <c r="C85" s="2"/>
      <c r="D85" s="2"/>
      <c r="E85" s="2"/>
      <c r="F85" s="2"/>
      <c r="G85" s="2"/>
      <c r="H85" s="2"/>
    </row>
    <row r="86" ht="12.75" customHeight="1">
      <c r="B86" s="2"/>
      <c r="C86" s="2"/>
      <c r="D86" s="2"/>
      <c r="E86" s="2"/>
      <c r="F86" s="2"/>
      <c r="G86" s="2"/>
      <c r="H86" s="2"/>
    </row>
    <row r="87" ht="12.75" customHeight="1">
      <c r="B87" s="2"/>
      <c r="C87" s="2"/>
      <c r="D87" s="2"/>
      <c r="E87" s="2"/>
      <c r="F87" s="2"/>
      <c r="G87" s="2"/>
      <c r="H87" s="2"/>
    </row>
    <row r="88" ht="12.75" customHeight="1">
      <c r="B88" s="2"/>
      <c r="C88" s="2"/>
      <c r="D88" s="2"/>
      <c r="E88" s="2"/>
      <c r="F88" s="2"/>
      <c r="G88" s="2"/>
      <c r="H88" s="2"/>
    </row>
    <row r="89" ht="12.75" customHeight="1">
      <c r="B89" s="2"/>
      <c r="C89" s="2"/>
      <c r="D89" s="2"/>
      <c r="E89" s="2"/>
      <c r="F89" s="2"/>
      <c r="G89" s="2"/>
      <c r="H89" s="2"/>
    </row>
    <row r="90" ht="12.75" customHeight="1">
      <c r="B90" s="2"/>
      <c r="C90" s="2"/>
      <c r="D90" s="2"/>
      <c r="E90" s="2"/>
      <c r="F90" s="2"/>
      <c r="G90" s="2"/>
      <c r="H90" s="2"/>
    </row>
    <row r="91" ht="12.75" customHeight="1">
      <c r="B91" s="2"/>
      <c r="C91" s="2"/>
      <c r="D91" s="2"/>
      <c r="E91" s="2"/>
      <c r="F91" s="2"/>
      <c r="G91" s="2"/>
      <c r="H91" s="2"/>
    </row>
    <row r="92" ht="12.75" customHeight="1">
      <c r="B92" s="2"/>
      <c r="C92" s="2"/>
      <c r="D92" s="2"/>
      <c r="E92" s="2"/>
      <c r="F92" s="2"/>
      <c r="G92" s="2"/>
      <c r="H92" s="2"/>
    </row>
    <row r="93" ht="12.75" customHeight="1">
      <c r="B93" s="2"/>
      <c r="C93" s="2"/>
      <c r="D93" s="2"/>
      <c r="E93" s="2"/>
      <c r="F93" s="2"/>
      <c r="G93" s="2"/>
      <c r="H93" s="2"/>
    </row>
    <row r="94" ht="12.75" customHeight="1">
      <c r="B94" s="2"/>
      <c r="C94" s="2"/>
      <c r="D94" s="2"/>
      <c r="E94" s="2"/>
      <c r="F94" s="2"/>
      <c r="G94" s="2"/>
      <c r="H94" s="2"/>
    </row>
    <row r="95" ht="12.75" customHeight="1">
      <c r="B95" s="2"/>
      <c r="C95" s="2"/>
      <c r="D95" s="2"/>
      <c r="E95" s="2"/>
      <c r="F95" s="2"/>
      <c r="G95" s="2"/>
      <c r="H95" s="2"/>
    </row>
    <row r="96" ht="12.75" customHeight="1">
      <c r="B96" s="2"/>
      <c r="C96" s="2"/>
      <c r="D96" s="2"/>
      <c r="E96" s="2"/>
      <c r="F96" s="2"/>
      <c r="G96" s="2"/>
      <c r="H96" s="2"/>
    </row>
    <row r="97" ht="12.75" customHeight="1">
      <c r="B97" s="2"/>
      <c r="C97" s="2"/>
      <c r="D97" s="2"/>
      <c r="E97" s="2"/>
      <c r="F97" s="2"/>
      <c r="G97" s="2"/>
      <c r="H97" s="2"/>
    </row>
    <row r="98" ht="12.75" customHeight="1">
      <c r="B98" s="2"/>
      <c r="C98" s="2"/>
      <c r="D98" s="2"/>
      <c r="E98" s="2"/>
      <c r="F98" s="2"/>
      <c r="G98" s="2"/>
      <c r="H98" s="2"/>
    </row>
    <row r="99" ht="12.75" customHeight="1">
      <c r="B99" s="2"/>
      <c r="C99" s="2"/>
      <c r="D99" s="2"/>
      <c r="E99" s="2"/>
      <c r="F99" s="2"/>
      <c r="G99" s="2"/>
      <c r="H99" s="2"/>
    </row>
    <row r="100" ht="12.75" customHeight="1">
      <c r="B100" s="2"/>
      <c r="C100" s="2"/>
      <c r="D100" s="2"/>
      <c r="E100" s="2"/>
      <c r="F100" s="2"/>
      <c r="G100" s="2"/>
      <c r="H100" s="2"/>
    </row>
    <row r="101" ht="12.75" customHeight="1">
      <c r="B101" s="2"/>
      <c r="C101" s="2"/>
      <c r="D101" s="2"/>
      <c r="E101" s="2"/>
      <c r="F101" s="2"/>
      <c r="G101" s="2"/>
      <c r="H101" s="2"/>
    </row>
    <row r="102" ht="12.75" customHeight="1">
      <c r="B102" s="2"/>
      <c r="C102" s="2"/>
      <c r="D102" s="2"/>
      <c r="E102" s="2"/>
      <c r="F102" s="2"/>
      <c r="G102" s="2"/>
      <c r="H102" s="2"/>
    </row>
    <row r="103" ht="12.75" customHeight="1">
      <c r="B103" s="2"/>
      <c r="C103" s="2"/>
      <c r="D103" s="2"/>
      <c r="E103" s="2"/>
      <c r="F103" s="2"/>
      <c r="G103" s="2"/>
      <c r="H103" s="2"/>
    </row>
    <row r="104" ht="12.75" customHeight="1">
      <c r="B104" s="2"/>
      <c r="C104" s="2"/>
      <c r="D104" s="2"/>
      <c r="E104" s="2"/>
      <c r="F104" s="2"/>
      <c r="G104" s="2"/>
      <c r="H104" s="2"/>
    </row>
    <row r="105" ht="12.75" customHeight="1">
      <c r="B105" s="2"/>
      <c r="C105" s="2"/>
      <c r="D105" s="2"/>
      <c r="E105" s="2"/>
      <c r="F105" s="2"/>
      <c r="G105" s="2"/>
      <c r="H105" s="2"/>
    </row>
    <row r="106" ht="12.75" customHeight="1">
      <c r="B106" s="2"/>
      <c r="C106" s="2"/>
      <c r="D106" s="2"/>
      <c r="E106" s="2"/>
      <c r="F106" s="2"/>
      <c r="G106" s="2"/>
      <c r="H106" s="2"/>
    </row>
    <row r="107" ht="12.75" customHeight="1">
      <c r="B107" s="2"/>
      <c r="C107" s="2"/>
      <c r="D107" s="2"/>
      <c r="E107" s="2"/>
      <c r="F107" s="2"/>
      <c r="G107" s="2"/>
      <c r="H107" s="2"/>
    </row>
    <row r="108" ht="12.75" customHeight="1">
      <c r="B108" s="2"/>
      <c r="C108" s="2"/>
      <c r="D108" s="2"/>
      <c r="E108" s="2"/>
      <c r="F108" s="2"/>
      <c r="G108" s="2"/>
      <c r="H108" s="2"/>
    </row>
    <row r="109" ht="12.75" customHeight="1">
      <c r="B109" s="2"/>
      <c r="C109" s="2"/>
      <c r="D109" s="2"/>
      <c r="E109" s="2"/>
      <c r="F109" s="2"/>
      <c r="G109" s="2"/>
      <c r="H109" s="2"/>
    </row>
    <row r="110" ht="12.75" customHeight="1">
      <c r="B110" s="2"/>
      <c r="C110" s="2"/>
      <c r="D110" s="2"/>
      <c r="E110" s="2"/>
      <c r="F110" s="2"/>
      <c r="G110" s="2"/>
      <c r="H110" s="2"/>
    </row>
    <row r="111" ht="12.75" customHeight="1">
      <c r="B111" s="2"/>
      <c r="C111" s="2"/>
      <c r="D111" s="2"/>
      <c r="E111" s="2"/>
      <c r="F111" s="2"/>
      <c r="G111" s="2"/>
      <c r="H111" s="2"/>
    </row>
    <row r="112" ht="12.75" customHeight="1">
      <c r="B112" s="2"/>
      <c r="C112" s="2"/>
      <c r="D112" s="2"/>
      <c r="E112" s="2"/>
      <c r="F112" s="2"/>
      <c r="G112" s="2"/>
      <c r="H112" s="2"/>
    </row>
    <row r="113" ht="12.75" customHeight="1">
      <c r="B113" s="2"/>
      <c r="C113" s="2"/>
      <c r="D113" s="2"/>
      <c r="E113" s="2"/>
      <c r="F113" s="2"/>
      <c r="G113" s="2"/>
      <c r="H113" s="2"/>
    </row>
    <row r="114" ht="12.75" customHeight="1">
      <c r="B114" s="2"/>
      <c r="C114" s="2"/>
      <c r="D114" s="2"/>
      <c r="E114" s="2"/>
      <c r="F114" s="2"/>
      <c r="G114" s="2"/>
      <c r="H114" s="2"/>
    </row>
    <row r="115" ht="12.75" customHeight="1">
      <c r="B115" s="2"/>
      <c r="C115" s="2"/>
      <c r="D115" s="2"/>
      <c r="E115" s="2"/>
      <c r="F115" s="2"/>
      <c r="G115" s="2"/>
      <c r="H115" s="2"/>
    </row>
    <row r="116" ht="12.75" customHeight="1">
      <c r="B116" s="2"/>
      <c r="C116" s="2"/>
      <c r="D116" s="2"/>
      <c r="E116" s="2"/>
      <c r="F116" s="2"/>
      <c r="G116" s="2"/>
      <c r="H116" s="2"/>
    </row>
    <row r="117" ht="12.75" customHeight="1">
      <c r="B117" s="2"/>
      <c r="C117" s="2"/>
      <c r="D117" s="2"/>
      <c r="E117" s="2"/>
      <c r="F117" s="2"/>
      <c r="G117" s="2"/>
      <c r="H117" s="2"/>
    </row>
    <row r="118" ht="12.75" customHeight="1">
      <c r="B118" s="2"/>
      <c r="C118" s="2"/>
      <c r="D118" s="2"/>
      <c r="E118" s="2"/>
      <c r="F118" s="2"/>
      <c r="G118" s="2"/>
      <c r="H118" s="2"/>
    </row>
    <row r="119" ht="12.75" customHeight="1">
      <c r="B119" s="2"/>
      <c r="C119" s="2"/>
      <c r="D119" s="2"/>
      <c r="E119" s="2"/>
      <c r="F119" s="2"/>
      <c r="G119" s="2"/>
      <c r="H119" s="2"/>
    </row>
    <row r="120" ht="12.75" customHeight="1">
      <c r="B120" s="2"/>
      <c r="C120" s="2"/>
      <c r="D120" s="2"/>
      <c r="E120" s="2"/>
      <c r="F120" s="2"/>
      <c r="G120" s="2"/>
      <c r="H120" s="2"/>
    </row>
    <row r="121" ht="12.75" customHeight="1">
      <c r="B121" s="2"/>
      <c r="C121" s="2"/>
      <c r="D121" s="2"/>
      <c r="E121" s="2"/>
      <c r="F121" s="2"/>
      <c r="G121" s="2"/>
      <c r="H121" s="2"/>
    </row>
    <row r="122" ht="12.75" customHeight="1">
      <c r="B122" s="2"/>
      <c r="C122" s="2"/>
      <c r="D122" s="2"/>
      <c r="E122" s="2"/>
      <c r="F122" s="2"/>
      <c r="G122" s="2"/>
      <c r="H122" s="2"/>
    </row>
    <row r="123" ht="12.75" customHeight="1">
      <c r="B123" s="2"/>
      <c r="C123" s="2"/>
      <c r="D123" s="2"/>
      <c r="E123" s="2"/>
      <c r="F123" s="2"/>
      <c r="G123" s="2"/>
      <c r="H123" s="2"/>
    </row>
    <row r="124" ht="12.75" customHeight="1">
      <c r="B124" s="2"/>
      <c r="C124" s="2"/>
      <c r="D124" s="2"/>
      <c r="E124" s="2"/>
      <c r="F124" s="2"/>
      <c r="G124" s="2"/>
      <c r="H124" s="2"/>
    </row>
    <row r="125" ht="12.75" customHeight="1">
      <c r="B125" s="2"/>
      <c r="C125" s="2"/>
      <c r="D125" s="2"/>
      <c r="E125" s="2"/>
      <c r="F125" s="2"/>
      <c r="G125" s="2"/>
      <c r="H125" s="2"/>
    </row>
    <row r="126" ht="12.75" customHeight="1">
      <c r="B126" s="2"/>
      <c r="C126" s="2"/>
      <c r="D126" s="2"/>
      <c r="E126" s="2"/>
      <c r="F126" s="2"/>
      <c r="G126" s="2"/>
      <c r="H126" s="2"/>
    </row>
    <row r="127" ht="12.75" customHeight="1">
      <c r="B127" s="2"/>
      <c r="C127" s="2"/>
      <c r="D127" s="2"/>
      <c r="E127" s="2"/>
      <c r="F127" s="2"/>
      <c r="G127" s="2"/>
      <c r="H127" s="2"/>
    </row>
    <row r="128" ht="12.75" customHeight="1">
      <c r="B128" s="2"/>
      <c r="C128" s="2"/>
      <c r="D128" s="2"/>
      <c r="E128" s="2"/>
      <c r="F128" s="2"/>
      <c r="G128" s="2"/>
      <c r="H128" s="2"/>
    </row>
    <row r="129" ht="12.75" customHeight="1">
      <c r="B129" s="2"/>
      <c r="C129" s="2"/>
      <c r="D129" s="2"/>
      <c r="E129" s="2"/>
      <c r="F129" s="2"/>
      <c r="G129" s="2"/>
      <c r="H129" s="2"/>
    </row>
    <row r="130" ht="12.75" customHeight="1">
      <c r="B130" s="2"/>
      <c r="C130" s="2"/>
      <c r="D130" s="2"/>
      <c r="E130" s="2"/>
      <c r="F130" s="2"/>
      <c r="G130" s="2"/>
      <c r="H130" s="2"/>
    </row>
    <row r="131" ht="12.75" customHeight="1">
      <c r="B131" s="2"/>
      <c r="C131" s="2"/>
      <c r="D131" s="2"/>
      <c r="E131" s="2"/>
      <c r="F131" s="2"/>
      <c r="G131" s="2"/>
      <c r="H131" s="2"/>
    </row>
    <row r="132" ht="12.75" customHeight="1">
      <c r="B132" s="2"/>
      <c r="C132" s="2"/>
      <c r="D132" s="2"/>
      <c r="E132" s="2"/>
      <c r="F132" s="2"/>
      <c r="G132" s="2"/>
      <c r="H132" s="2"/>
    </row>
    <row r="133" ht="12.75" customHeight="1">
      <c r="B133" s="2"/>
      <c r="C133" s="2"/>
      <c r="D133" s="2"/>
      <c r="E133" s="2"/>
      <c r="F133" s="2"/>
      <c r="G133" s="2"/>
      <c r="H133" s="2"/>
    </row>
    <row r="134" ht="12.75" customHeight="1">
      <c r="B134" s="2"/>
      <c r="C134" s="2"/>
      <c r="D134" s="2"/>
      <c r="E134" s="2"/>
      <c r="F134" s="2"/>
      <c r="G134" s="2"/>
      <c r="H134" s="2"/>
    </row>
    <row r="135" ht="12.75" customHeight="1">
      <c r="B135" s="2"/>
      <c r="C135" s="2"/>
      <c r="D135" s="2"/>
      <c r="E135" s="2"/>
      <c r="F135" s="2"/>
      <c r="G135" s="2"/>
      <c r="H135" s="2"/>
    </row>
    <row r="136" ht="12.75" customHeight="1">
      <c r="B136" s="2"/>
      <c r="C136" s="2"/>
      <c r="D136" s="2"/>
      <c r="E136" s="2"/>
      <c r="F136" s="2"/>
      <c r="G136" s="2"/>
      <c r="H136" s="2"/>
    </row>
    <row r="137" ht="12.75" customHeight="1">
      <c r="B137" s="2"/>
      <c r="C137" s="2"/>
      <c r="D137" s="2"/>
      <c r="E137" s="2"/>
      <c r="F137" s="2"/>
      <c r="G137" s="2"/>
      <c r="H137" s="2"/>
    </row>
    <row r="138" ht="12.75" customHeight="1">
      <c r="B138" s="2"/>
      <c r="C138" s="2"/>
      <c r="D138" s="2"/>
      <c r="E138" s="2"/>
      <c r="F138" s="2"/>
      <c r="G138" s="2"/>
      <c r="H138" s="2"/>
    </row>
    <row r="139" ht="12.75" customHeight="1">
      <c r="B139" s="2"/>
      <c r="C139" s="2"/>
      <c r="D139" s="2"/>
      <c r="E139" s="2"/>
      <c r="F139" s="2"/>
      <c r="G139" s="2"/>
      <c r="H139" s="2"/>
    </row>
    <row r="140" ht="12.75" customHeight="1">
      <c r="B140" s="2"/>
      <c r="C140" s="2"/>
      <c r="D140" s="2"/>
      <c r="E140" s="2"/>
      <c r="F140" s="2"/>
      <c r="G140" s="2"/>
      <c r="H140" s="2"/>
    </row>
    <row r="141" ht="12.75" customHeight="1">
      <c r="B141" s="2"/>
      <c r="C141" s="2"/>
      <c r="D141" s="2"/>
      <c r="E141" s="2"/>
      <c r="F141" s="2"/>
      <c r="G141" s="2"/>
      <c r="H141" s="2"/>
    </row>
    <row r="142" ht="12.75" customHeight="1">
      <c r="B142" s="2"/>
      <c r="C142" s="2"/>
      <c r="D142" s="2"/>
      <c r="E142" s="2"/>
      <c r="F142" s="2"/>
      <c r="G142" s="2"/>
      <c r="H142" s="2"/>
    </row>
    <row r="143" ht="12.75" customHeight="1">
      <c r="B143" s="2"/>
      <c r="C143" s="2"/>
      <c r="D143" s="2"/>
      <c r="E143" s="2"/>
      <c r="F143" s="2"/>
      <c r="G143" s="2"/>
      <c r="H143" s="2"/>
    </row>
    <row r="144" ht="12.75" customHeight="1">
      <c r="B144" s="2"/>
      <c r="C144" s="2"/>
      <c r="D144" s="2"/>
      <c r="E144" s="2"/>
      <c r="F144" s="2"/>
      <c r="G144" s="2"/>
      <c r="H144" s="2"/>
    </row>
    <row r="145" ht="12.75" customHeight="1">
      <c r="B145" s="2"/>
      <c r="C145" s="2"/>
      <c r="D145" s="2"/>
      <c r="E145" s="2"/>
      <c r="F145" s="2"/>
      <c r="G145" s="2"/>
      <c r="H145" s="2"/>
    </row>
    <row r="146" ht="12.75" customHeight="1">
      <c r="B146" s="2"/>
      <c r="C146" s="2"/>
      <c r="D146" s="2"/>
      <c r="E146" s="2"/>
      <c r="F146" s="2"/>
      <c r="G146" s="2"/>
      <c r="H146" s="2"/>
    </row>
    <row r="147" ht="12.75" customHeight="1">
      <c r="B147" s="2"/>
      <c r="C147" s="2"/>
      <c r="D147" s="2"/>
      <c r="E147" s="2"/>
      <c r="F147" s="2"/>
      <c r="G147" s="2"/>
      <c r="H147" s="2"/>
    </row>
    <row r="148" ht="12.75" customHeight="1">
      <c r="B148" s="2"/>
      <c r="C148" s="2"/>
      <c r="D148" s="2"/>
      <c r="E148" s="2"/>
      <c r="F148" s="2"/>
      <c r="G148" s="2"/>
      <c r="H148" s="2"/>
    </row>
    <row r="149" ht="12.75" customHeight="1">
      <c r="B149" s="2"/>
      <c r="C149" s="2"/>
      <c r="D149" s="2"/>
      <c r="E149" s="2"/>
      <c r="F149" s="2"/>
      <c r="G149" s="2"/>
      <c r="H149" s="2"/>
    </row>
    <row r="150" ht="12.75" customHeight="1">
      <c r="B150" s="2"/>
      <c r="C150" s="2"/>
      <c r="D150" s="2"/>
      <c r="E150" s="2"/>
      <c r="F150" s="2"/>
      <c r="G150" s="2"/>
      <c r="H150" s="2"/>
    </row>
    <row r="151" ht="12.75" customHeight="1">
      <c r="B151" s="2"/>
      <c r="C151" s="2"/>
      <c r="D151" s="2"/>
      <c r="E151" s="2"/>
      <c r="F151" s="2"/>
      <c r="G151" s="2"/>
      <c r="H151" s="2"/>
    </row>
    <row r="152" ht="12.75" customHeight="1">
      <c r="B152" s="2"/>
      <c r="C152" s="2"/>
      <c r="D152" s="2"/>
      <c r="E152" s="2"/>
      <c r="F152" s="2"/>
      <c r="G152" s="2"/>
      <c r="H152" s="2"/>
    </row>
    <row r="153" ht="12.75" customHeight="1">
      <c r="B153" s="2"/>
      <c r="C153" s="2"/>
      <c r="D153" s="2"/>
      <c r="E153" s="2"/>
      <c r="F153" s="2"/>
      <c r="G153" s="2"/>
      <c r="H153" s="2"/>
    </row>
    <row r="154" ht="12.75" customHeight="1">
      <c r="B154" s="2"/>
      <c r="C154" s="2"/>
      <c r="D154" s="2"/>
      <c r="E154" s="2"/>
      <c r="F154" s="2"/>
      <c r="G154" s="2"/>
      <c r="H154" s="2"/>
    </row>
    <row r="155" ht="12.75" customHeight="1">
      <c r="B155" s="2"/>
      <c r="C155" s="2"/>
      <c r="D155" s="2"/>
      <c r="E155" s="2"/>
      <c r="F155" s="2"/>
      <c r="G155" s="2"/>
      <c r="H155" s="2"/>
    </row>
    <row r="156" ht="12.75" customHeight="1">
      <c r="B156" s="2"/>
      <c r="C156" s="2"/>
      <c r="D156" s="2"/>
      <c r="E156" s="2"/>
      <c r="F156" s="2"/>
      <c r="G156" s="2"/>
      <c r="H156" s="2"/>
    </row>
    <row r="157" ht="12.75" customHeight="1">
      <c r="B157" s="2"/>
      <c r="C157" s="2"/>
      <c r="D157" s="2"/>
      <c r="E157" s="2"/>
      <c r="F157" s="2"/>
      <c r="G157" s="2"/>
      <c r="H157" s="2"/>
    </row>
    <row r="158" ht="12.75" customHeight="1">
      <c r="B158" s="2"/>
      <c r="C158" s="2"/>
      <c r="D158" s="2"/>
      <c r="E158" s="2"/>
      <c r="F158" s="2"/>
      <c r="G158" s="2"/>
      <c r="H158" s="2"/>
    </row>
    <row r="159" ht="12.75" customHeight="1">
      <c r="B159" s="2"/>
      <c r="C159" s="2"/>
      <c r="D159" s="2"/>
      <c r="E159" s="2"/>
      <c r="F159" s="2"/>
      <c r="G159" s="2"/>
      <c r="H159" s="2"/>
    </row>
    <row r="160" ht="12.75" customHeight="1">
      <c r="B160" s="2"/>
      <c r="C160" s="2"/>
      <c r="D160" s="2"/>
      <c r="E160" s="2"/>
      <c r="F160" s="2"/>
      <c r="G160" s="2"/>
      <c r="H160" s="2"/>
    </row>
    <row r="161" ht="12.75" customHeight="1">
      <c r="B161" s="2"/>
      <c r="C161" s="2"/>
      <c r="D161" s="2"/>
      <c r="E161" s="2"/>
      <c r="F161" s="2"/>
      <c r="G161" s="2"/>
      <c r="H161" s="2"/>
    </row>
    <row r="162" ht="12.75" customHeight="1">
      <c r="B162" s="2"/>
      <c r="C162" s="2"/>
      <c r="D162" s="2"/>
      <c r="E162" s="2"/>
      <c r="F162" s="2"/>
      <c r="G162" s="2"/>
      <c r="H162" s="2"/>
    </row>
    <row r="163" ht="12.75" customHeight="1">
      <c r="B163" s="2"/>
      <c r="C163" s="2"/>
      <c r="D163" s="2"/>
      <c r="E163" s="2"/>
      <c r="F163" s="2"/>
      <c r="G163" s="2"/>
      <c r="H163" s="2"/>
    </row>
    <row r="164" ht="12.75" customHeight="1">
      <c r="B164" s="2"/>
      <c r="C164" s="2"/>
      <c r="D164" s="2"/>
      <c r="E164" s="2"/>
      <c r="F164" s="2"/>
      <c r="G164" s="2"/>
      <c r="H164" s="2"/>
    </row>
    <row r="165" ht="12.75" customHeight="1">
      <c r="B165" s="2"/>
      <c r="C165" s="2"/>
      <c r="D165" s="2"/>
      <c r="E165" s="2"/>
      <c r="F165" s="2"/>
      <c r="G165" s="2"/>
      <c r="H165" s="2"/>
    </row>
    <row r="166" ht="12.75" customHeight="1">
      <c r="B166" s="2"/>
      <c r="C166" s="2"/>
      <c r="D166" s="2"/>
      <c r="E166" s="2"/>
      <c r="F166" s="2"/>
      <c r="G166" s="2"/>
      <c r="H166" s="2"/>
    </row>
    <row r="167" ht="12.75" customHeight="1">
      <c r="B167" s="2"/>
      <c r="C167" s="2"/>
      <c r="D167" s="2"/>
      <c r="E167" s="2"/>
      <c r="F167" s="2"/>
      <c r="G167" s="2"/>
      <c r="H167" s="2"/>
    </row>
    <row r="168" ht="12.75" customHeight="1">
      <c r="B168" s="2"/>
      <c r="C168" s="2"/>
      <c r="D168" s="2"/>
      <c r="E168" s="2"/>
      <c r="F168" s="2"/>
      <c r="G168" s="2"/>
      <c r="H168" s="2"/>
    </row>
    <row r="169" ht="12.75" customHeight="1">
      <c r="B169" s="2"/>
      <c r="C169" s="2"/>
      <c r="D169" s="2"/>
      <c r="E169" s="2"/>
      <c r="F169" s="2"/>
      <c r="G169" s="2"/>
      <c r="H169" s="2"/>
    </row>
    <row r="170" ht="12.75" customHeight="1">
      <c r="B170" s="2"/>
      <c r="C170" s="2"/>
      <c r="D170" s="2"/>
      <c r="E170" s="2"/>
      <c r="F170" s="2"/>
      <c r="G170" s="2"/>
      <c r="H170" s="2"/>
    </row>
    <row r="171" ht="12.75" customHeight="1">
      <c r="B171" s="2"/>
      <c r="C171" s="2"/>
      <c r="D171" s="2"/>
      <c r="E171" s="2"/>
      <c r="F171" s="2"/>
      <c r="G171" s="2"/>
      <c r="H171" s="2"/>
    </row>
    <row r="172" ht="12.75" customHeight="1">
      <c r="B172" s="2"/>
      <c r="C172" s="2"/>
      <c r="D172" s="2"/>
      <c r="E172" s="2"/>
      <c r="F172" s="2"/>
      <c r="G172" s="2"/>
      <c r="H172" s="2"/>
    </row>
    <row r="173" ht="12.75" customHeight="1">
      <c r="B173" s="2"/>
      <c r="C173" s="2"/>
      <c r="D173" s="2"/>
      <c r="E173" s="2"/>
      <c r="F173" s="2"/>
      <c r="G173" s="2"/>
      <c r="H173" s="2"/>
    </row>
    <row r="174" ht="12.75" customHeight="1">
      <c r="B174" s="2"/>
      <c r="C174" s="2"/>
      <c r="D174" s="2"/>
      <c r="E174" s="2"/>
      <c r="F174" s="2"/>
      <c r="G174" s="2"/>
      <c r="H174" s="2"/>
    </row>
    <row r="175" ht="12.75" customHeight="1">
      <c r="B175" s="2"/>
      <c r="C175" s="2"/>
      <c r="D175" s="2"/>
      <c r="E175" s="2"/>
      <c r="F175" s="2"/>
      <c r="G175" s="2"/>
      <c r="H175" s="2"/>
    </row>
    <row r="176" ht="12.75" customHeight="1">
      <c r="B176" s="2"/>
      <c r="C176" s="2"/>
      <c r="D176" s="2"/>
      <c r="E176" s="2"/>
      <c r="F176" s="2"/>
      <c r="G176" s="2"/>
      <c r="H176" s="2"/>
    </row>
    <row r="177" ht="12.75" customHeight="1">
      <c r="B177" s="2"/>
      <c r="C177" s="2"/>
      <c r="D177" s="2"/>
      <c r="E177" s="2"/>
      <c r="F177" s="2"/>
      <c r="G177" s="2"/>
      <c r="H177" s="2"/>
    </row>
    <row r="178" ht="12.75" customHeight="1">
      <c r="B178" s="2"/>
      <c r="C178" s="2"/>
      <c r="D178" s="2"/>
      <c r="E178" s="2"/>
      <c r="F178" s="2"/>
      <c r="G178" s="2"/>
      <c r="H178" s="2"/>
    </row>
    <row r="179" ht="12.75" customHeight="1">
      <c r="B179" s="2"/>
      <c r="C179" s="2"/>
      <c r="D179" s="2"/>
      <c r="E179" s="2"/>
      <c r="F179" s="2"/>
      <c r="G179" s="2"/>
      <c r="H179" s="2"/>
    </row>
    <row r="180" ht="12.75" customHeight="1">
      <c r="B180" s="2"/>
      <c r="C180" s="2"/>
      <c r="D180" s="2"/>
      <c r="E180" s="2"/>
      <c r="F180" s="2"/>
      <c r="G180" s="2"/>
      <c r="H180" s="2"/>
    </row>
    <row r="181" ht="12.75" customHeight="1">
      <c r="B181" s="2"/>
      <c r="C181" s="2"/>
      <c r="D181" s="2"/>
      <c r="E181" s="2"/>
      <c r="F181" s="2"/>
      <c r="G181" s="2"/>
      <c r="H181" s="2"/>
    </row>
    <row r="182" ht="12.75" customHeight="1">
      <c r="B182" s="2"/>
      <c r="C182" s="2"/>
      <c r="D182" s="2"/>
      <c r="E182" s="2"/>
      <c r="F182" s="2"/>
      <c r="G182" s="2"/>
      <c r="H182" s="2"/>
    </row>
    <row r="183" ht="12.75" customHeight="1">
      <c r="B183" s="2"/>
      <c r="C183" s="2"/>
      <c r="D183" s="2"/>
      <c r="E183" s="2"/>
      <c r="F183" s="2"/>
      <c r="G183" s="2"/>
      <c r="H183" s="2"/>
    </row>
    <row r="184" ht="12.75" customHeight="1">
      <c r="B184" s="2"/>
      <c r="C184" s="2"/>
      <c r="D184" s="2"/>
      <c r="E184" s="2"/>
      <c r="F184" s="2"/>
      <c r="G184" s="2"/>
      <c r="H184" s="2"/>
    </row>
    <row r="185" ht="12.75" customHeight="1">
      <c r="B185" s="2"/>
      <c r="C185" s="2"/>
      <c r="D185" s="2"/>
      <c r="E185" s="2"/>
      <c r="F185" s="2"/>
      <c r="G185" s="2"/>
      <c r="H185" s="2"/>
    </row>
    <row r="186" ht="12.75" customHeight="1">
      <c r="B186" s="2"/>
      <c r="C186" s="2"/>
      <c r="D186" s="2"/>
      <c r="E186" s="2"/>
      <c r="F186" s="2"/>
      <c r="G186" s="2"/>
      <c r="H186" s="2"/>
    </row>
    <row r="187" ht="12.75" customHeight="1">
      <c r="B187" s="2"/>
      <c r="C187" s="2"/>
      <c r="D187" s="2"/>
      <c r="E187" s="2"/>
      <c r="F187" s="2"/>
      <c r="G187" s="2"/>
      <c r="H187" s="2"/>
    </row>
    <row r="188" ht="12.75" customHeight="1">
      <c r="B188" s="2"/>
      <c r="C188" s="2"/>
      <c r="D188" s="2"/>
      <c r="E188" s="2"/>
      <c r="F188" s="2"/>
      <c r="G188" s="2"/>
      <c r="H188" s="2"/>
    </row>
    <row r="189" ht="12.75" customHeight="1">
      <c r="B189" s="2"/>
      <c r="C189" s="2"/>
      <c r="D189" s="2"/>
      <c r="E189" s="2"/>
      <c r="F189" s="2"/>
      <c r="G189" s="2"/>
      <c r="H189" s="2"/>
    </row>
    <row r="190" ht="12.75" customHeight="1">
      <c r="B190" s="2"/>
      <c r="C190" s="2"/>
      <c r="D190" s="2"/>
      <c r="E190" s="2"/>
      <c r="F190" s="2"/>
      <c r="G190" s="2"/>
      <c r="H190" s="2"/>
    </row>
    <row r="191" ht="12.75" customHeight="1">
      <c r="B191" s="2"/>
      <c r="C191" s="2"/>
      <c r="D191" s="2"/>
      <c r="E191" s="2"/>
      <c r="F191" s="2"/>
      <c r="G191" s="2"/>
      <c r="H191" s="2"/>
    </row>
    <row r="192" ht="12.75" customHeight="1">
      <c r="B192" s="2"/>
      <c r="C192" s="2"/>
      <c r="D192" s="2"/>
      <c r="E192" s="2"/>
      <c r="F192" s="2"/>
      <c r="G192" s="2"/>
      <c r="H192" s="2"/>
    </row>
    <row r="193" ht="12.75" customHeight="1">
      <c r="B193" s="2"/>
      <c r="C193" s="2"/>
      <c r="D193" s="2"/>
      <c r="E193" s="2"/>
      <c r="F193" s="2"/>
      <c r="G193" s="2"/>
      <c r="H193" s="2"/>
    </row>
    <row r="194" ht="12.75" customHeight="1">
      <c r="B194" s="2"/>
      <c r="C194" s="2"/>
      <c r="D194" s="2"/>
      <c r="E194" s="2"/>
      <c r="F194" s="2"/>
      <c r="G194" s="2"/>
      <c r="H194" s="2"/>
    </row>
    <row r="195" ht="12.75" customHeight="1">
      <c r="B195" s="2"/>
      <c r="C195" s="2"/>
      <c r="D195" s="2"/>
      <c r="E195" s="2"/>
      <c r="F195" s="2"/>
      <c r="G195" s="2"/>
      <c r="H195" s="2"/>
    </row>
    <row r="196" ht="12.75" customHeight="1">
      <c r="B196" s="2"/>
      <c r="C196" s="2"/>
      <c r="D196" s="2"/>
      <c r="E196" s="2"/>
      <c r="F196" s="2"/>
      <c r="G196" s="2"/>
      <c r="H196" s="2"/>
    </row>
    <row r="197" ht="12.75" customHeight="1">
      <c r="B197" s="2"/>
      <c r="C197" s="2"/>
      <c r="D197" s="2"/>
      <c r="E197" s="2"/>
      <c r="F197" s="2"/>
      <c r="G197" s="2"/>
      <c r="H197" s="2"/>
    </row>
    <row r="198" ht="12.75" customHeight="1">
      <c r="B198" s="2"/>
      <c r="C198" s="2"/>
      <c r="D198" s="2"/>
      <c r="E198" s="2"/>
      <c r="F198" s="2"/>
      <c r="G198" s="2"/>
      <c r="H198" s="2"/>
    </row>
    <row r="199" ht="12.75" customHeight="1">
      <c r="B199" s="2"/>
      <c r="C199" s="2"/>
      <c r="D199" s="2"/>
      <c r="E199" s="2"/>
      <c r="F199" s="2"/>
      <c r="G199" s="2"/>
      <c r="H199" s="2"/>
    </row>
    <row r="200" ht="12.75" customHeight="1">
      <c r="B200" s="2"/>
      <c r="C200" s="2"/>
      <c r="D200" s="2"/>
      <c r="E200" s="2"/>
      <c r="F200" s="2"/>
      <c r="G200" s="2"/>
      <c r="H200" s="2"/>
    </row>
    <row r="201" ht="12.75" customHeight="1">
      <c r="B201" s="2"/>
      <c r="C201" s="2"/>
      <c r="D201" s="2"/>
      <c r="E201" s="2"/>
      <c r="F201" s="2"/>
      <c r="G201" s="2"/>
      <c r="H201" s="2"/>
    </row>
    <row r="202" ht="12.75" customHeight="1">
      <c r="B202" s="2"/>
      <c r="C202" s="2"/>
      <c r="D202" s="2"/>
      <c r="E202" s="2"/>
      <c r="F202" s="2"/>
      <c r="G202" s="2"/>
      <c r="H202" s="2"/>
    </row>
    <row r="203" ht="12.75" customHeight="1">
      <c r="B203" s="2"/>
      <c r="C203" s="2"/>
      <c r="D203" s="2"/>
      <c r="E203" s="2"/>
      <c r="F203" s="2"/>
      <c r="G203" s="2"/>
      <c r="H203" s="2"/>
    </row>
    <row r="204" ht="12.75" customHeight="1">
      <c r="B204" s="2"/>
      <c r="C204" s="2"/>
      <c r="D204" s="2"/>
      <c r="E204" s="2"/>
      <c r="F204" s="2"/>
      <c r="G204" s="2"/>
      <c r="H204" s="2"/>
    </row>
    <row r="205" ht="12.75" customHeight="1">
      <c r="B205" s="2"/>
      <c r="C205" s="2"/>
      <c r="D205" s="2"/>
      <c r="E205" s="2"/>
      <c r="F205" s="2"/>
      <c r="G205" s="2"/>
      <c r="H205" s="2"/>
    </row>
    <row r="206" ht="12.75" customHeight="1">
      <c r="B206" s="2"/>
      <c r="C206" s="2"/>
      <c r="D206" s="2"/>
      <c r="E206" s="2"/>
      <c r="F206" s="2"/>
      <c r="G206" s="2"/>
      <c r="H206" s="2"/>
    </row>
    <row r="207" ht="12.75" customHeight="1">
      <c r="B207" s="2"/>
      <c r="C207" s="2"/>
      <c r="D207" s="2"/>
      <c r="E207" s="2"/>
      <c r="F207" s="2"/>
      <c r="G207" s="2"/>
      <c r="H207" s="2"/>
    </row>
    <row r="208" ht="12.75" customHeight="1">
      <c r="B208" s="2"/>
      <c r="C208" s="2"/>
      <c r="D208" s="2"/>
      <c r="E208" s="2"/>
      <c r="F208" s="2"/>
      <c r="G208" s="2"/>
      <c r="H208" s="2"/>
    </row>
    <row r="209" ht="12.75" customHeight="1">
      <c r="B209" s="2"/>
      <c r="C209" s="2"/>
      <c r="D209" s="2"/>
      <c r="E209" s="2"/>
      <c r="F209" s="2"/>
      <c r="G209" s="2"/>
      <c r="H209" s="2"/>
    </row>
    <row r="210" ht="12.75" customHeight="1">
      <c r="B210" s="2"/>
      <c r="C210" s="2"/>
      <c r="D210" s="2"/>
      <c r="E210" s="2"/>
      <c r="F210" s="2"/>
      <c r="G210" s="2"/>
      <c r="H210" s="2"/>
    </row>
    <row r="211" ht="12.75" customHeight="1">
      <c r="B211" s="2"/>
      <c r="C211" s="2"/>
      <c r="D211" s="2"/>
      <c r="E211" s="2"/>
      <c r="F211" s="2"/>
      <c r="G211" s="2"/>
      <c r="H211" s="2"/>
    </row>
    <row r="212" ht="12.75" customHeight="1">
      <c r="B212" s="2"/>
      <c r="C212" s="2"/>
      <c r="D212" s="2"/>
      <c r="E212" s="2"/>
      <c r="F212" s="2"/>
      <c r="G212" s="2"/>
      <c r="H212" s="2"/>
    </row>
    <row r="213" ht="12.75" customHeight="1">
      <c r="B213" s="2"/>
      <c r="C213" s="2"/>
      <c r="D213" s="2"/>
      <c r="E213" s="2"/>
      <c r="F213" s="2"/>
      <c r="G213" s="2"/>
      <c r="H213" s="2"/>
    </row>
    <row r="214" ht="12.75" customHeight="1">
      <c r="B214" s="2"/>
      <c r="C214" s="2"/>
      <c r="D214" s="2"/>
      <c r="E214" s="2"/>
      <c r="F214" s="2"/>
      <c r="G214" s="2"/>
      <c r="H214" s="2"/>
    </row>
    <row r="215" ht="12.75" customHeight="1">
      <c r="B215" s="2"/>
      <c r="C215" s="2"/>
      <c r="D215" s="2"/>
      <c r="E215" s="2"/>
      <c r="F215" s="2"/>
      <c r="G215" s="2"/>
      <c r="H215" s="2"/>
    </row>
    <row r="216" ht="12.75" customHeight="1">
      <c r="B216" s="2"/>
      <c r="C216" s="2"/>
      <c r="D216" s="2"/>
      <c r="E216" s="2"/>
      <c r="F216" s="2"/>
      <c r="G216" s="2"/>
      <c r="H216" s="2"/>
    </row>
    <row r="217" ht="12.75" customHeight="1">
      <c r="B217" s="2"/>
      <c r="C217" s="2"/>
      <c r="D217" s="2"/>
      <c r="E217" s="2"/>
      <c r="F217" s="2"/>
      <c r="G217" s="2"/>
      <c r="H217" s="2"/>
    </row>
    <row r="218" ht="12.75" customHeight="1">
      <c r="B218" s="2"/>
      <c r="C218" s="2"/>
      <c r="D218" s="2"/>
      <c r="E218" s="2"/>
      <c r="F218" s="2"/>
      <c r="G218" s="2"/>
      <c r="H218" s="2"/>
    </row>
    <row r="219" ht="12.75" customHeight="1">
      <c r="B219" s="2"/>
      <c r="C219" s="2"/>
      <c r="D219" s="2"/>
      <c r="E219" s="2"/>
      <c r="F219" s="2"/>
      <c r="G219" s="2"/>
      <c r="H219" s="2"/>
    </row>
    <row r="220" ht="12.75" customHeight="1">
      <c r="B220" s="2"/>
      <c r="C220" s="2"/>
      <c r="D220" s="2"/>
      <c r="E220" s="2"/>
      <c r="F220" s="2"/>
      <c r="G220" s="2"/>
      <c r="H220" s="2"/>
    </row>
    <row r="221" ht="12.75" customHeight="1">
      <c r="B221" s="2"/>
      <c r="C221" s="2"/>
      <c r="D221" s="2"/>
      <c r="E221" s="2"/>
      <c r="F221" s="2"/>
      <c r="G221" s="2"/>
      <c r="H221" s="2"/>
    </row>
    <row r="222" ht="12.75" customHeight="1">
      <c r="B222" s="2"/>
      <c r="C222" s="2"/>
      <c r="D222" s="2"/>
      <c r="E222" s="2"/>
      <c r="F222" s="2"/>
      <c r="G222" s="2"/>
      <c r="H222" s="2"/>
    </row>
    <row r="223" ht="12.75" customHeight="1">
      <c r="B223" s="2"/>
      <c r="C223" s="2"/>
      <c r="D223" s="2"/>
      <c r="E223" s="2"/>
      <c r="F223" s="2"/>
      <c r="G223" s="2"/>
      <c r="H223" s="2"/>
    </row>
    <row r="224" ht="12.75" customHeight="1">
      <c r="B224" s="2"/>
      <c r="C224" s="2"/>
      <c r="D224" s="2"/>
      <c r="E224" s="2"/>
      <c r="F224" s="2"/>
      <c r="G224" s="2"/>
      <c r="H224" s="2"/>
    </row>
    <row r="225" ht="12.75" customHeight="1">
      <c r="B225" s="2"/>
      <c r="C225" s="2"/>
      <c r="D225" s="2"/>
      <c r="E225" s="2"/>
      <c r="F225" s="2"/>
      <c r="G225" s="2"/>
      <c r="H225" s="2"/>
    </row>
    <row r="226" ht="12.75" customHeight="1">
      <c r="B226" s="2"/>
      <c r="C226" s="2"/>
      <c r="D226" s="2"/>
      <c r="E226" s="2"/>
      <c r="F226" s="2"/>
      <c r="G226" s="2"/>
      <c r="H226" s="2"/>
    </row>
    <row r="227" ht="12.75" customHeight="1">
      <c r="B227" s="2"/>
      <c r="C227" s="2"/>
      <c r="D227" s="2"/>
      <c r="E227" s="2"/>
      <c r="F227" s="2"/>
      <c r="G227" s="2"/>
      <c r="H227" s="2"/>
    </row>
    <row r="228" ht="12.75" customHeight="1">
      <c r="B228" s="2"/>
      <c r="C228" s="2"/>
      <c r="D228" s="2"/>
      <c r="E228" s="2"/>
      <c r="F228" s="2"/>
      <c r="G228" s="2"/>
      <c r="H228" s="2"/>
    </row>
    <row r="229" ht="12.75" customHeight="1">
      <c r="B229" s="2"/>
      <c r="C229" s="2"/>
      <c r="D229" s="2"/>
      <c r="E229" s="2"/>
      <c r="F229" s="2"/>
      <c r="G229" s="2"/>
      <c r="H229" s="2"/>
    </row>
    <row r="230" ht="12.75" customHeight="1">
      <c r="B230" s="2"/>
      <c r="C230" s="2"/>
      <c r="D230" s="2"/>
      <c r="E230" s="2"/>
      <c r="F230" s="2"/>
      <c r="G230" s="2"/>
      <c r="H230" s="2"/>
    </row>
    <row r="231" ht="12.75" customHeight="1">
      <c r="B231" s="2"/>
      <c r="C231" s="2"/>
      <c r="D231" s="2"/>
      <c r="E231" s="2"/>
      <c r="F231" s="2"/>
      <c r="G231" s="2"/>
      <c r="H231" s="2"/>
    </row>
    <row r="232" ht="12.75" customHeight="1">
      <c r="B232" s="2"/>
      <c r="C232" s="2"/>
      <c r="D232" s="2"/>
      <c r="E232" s="2"/>
      <c r="F232" s="2"/>
      <c r="G232" s="2"/>
      <c r="H232" s="2"/>
    </row>
    <row r="233" ht="12.75" customHeight="1">
      <c r="B233" s="2"/>
      <c r="C233" s="2"/>
      <c r="D233" s="2"/>
      <c r="E233" s="2"/>
      <c r="F233" s="2"/>
      <c r="G233" s="2"/>
      <c r="H233" s="2"/>
    </row>
    <row r="234" ht="12.75" customHeight="1">
      <c r="B234" s="2"/>
      <c r="C234" s="2"/>
      <c r="D234" s="2"/>
      <c r="E234" s="2"/>
      <c r="F234" s="2"/>
      <c r="G234" s="2"/>
      <c r="H234" s="2"/>
    </row>
    <row r="235" ht="12.75" customHeight="1">
      <c r="B235" s="2"/>
      <c r="C235" s="2"/>
      <c r="D235" s="2"/>
      <c r="E235" s="2"/>
      <c r="F235" s="2"/>
      <c r="G235" s="2"/>
      <c r="H235" s="2"/>
    </row>
    <row r="236" ht="12.75" customHeight="1">
      <c r="B236" s="2"/>
      <c r="C236" s="2"/>
      <c r="D236" s="2"/>
      <c r="E236" s="2"/>
      <c r="F236" s="2"/>
      <c r="G236" s="2"/>
      <c r="H236" s="2"/>
    </row>
    <row r="237" ht="12.75" customHeight="1">
      <c r="B237" s="2"/>
      <c r="C237" s="2"/>
      <c r="D237" s="2"/>
      <c r="E237" s="2"/>
      <c r="F237" s="2"/>
      <c r="G237" s="2"/>
      <c r="H237" s="2"/>
    </row>
    <row r="238" ht="12.75" customHeight="1">
      <c r="B238" s="2"/>
      <c r="C238" s="2"/>
      <c r="D238" s="2"/>
      <c r="E238" s="2"/>
      <c r="F238" s="2"/>
      <c r="G238" s="2"/>
      <c r="H238" s="2"/>
    </row>
    <row r="239" ht="12.75" customHeight="1">
      <c r="B239" s="2"/>
      <c r="C239" s="2"/>
      <c r="D239" s="2"/>
      <c r="E239" s="2"/>
      <c r="F239" s="2"/>
      <c r="G239" s="2"/>
      <c r="H239" s="2"/>
    </row>
    <row r="240" ht="12.75" customHeight="1">
      <c r="B240" s="2"/>
      <c r="C240" s="2"/>
      <c r="D240" s="2"/>
      <c r="E240" s="2"/>
      <c r="F240" s="2"/>
      <c r="G240" s="2"/>
      <c r="H240" s="2"/>
    </row>
    <row r="241" ht="12.75" customHeight="1">
      <c r="B241" s="2"/>
      <c r="C241" s="2"/>
      <c r="D241" s="2"/>
      <c r="E241" s="2"/>
      <c r="F241" s="2"/>
      <c r="G241" s="2"/>
      <c r="H241" s="2"/>
    </row>
    <row r="242" ht="12.75" customHeight="1">
      <c r="B242" s="2"/>
      <c r="C242" s="2"/>
      <c r="D242" s="2"/>
      <c r="E242" s="2"/>
      <c r="F242" s="2"/>
      <c r="G242" s="2"/>
      <c r="H242" s="2"/>
    </row>
    <row r="243" ht="12.75" customHeight="1">
      <c r="B243" s="2"/>
      <c r="C243" s="2"/>
      <c r="D243" s="2"/>
      <c r="E243" s="2"/>
      <c r="F243" s="2"/>
      <c r="G243" s="2"/>
      <c r="H243" s="2"/>
    </row>
    <row r="244" ht="12.75" customHeight="1">
      <c r="B244" s="2"/>
      <c r="C244" s="2"/>
      <c r="D244" s="2"/>
      <c r="E244" s="2"/>
      <c r="F244" s="2"/>
      <c r="G244" s="2"/>
      <c r="H244" s="2"/>
    </row>
    <row r="245" ht="12.75" customHeight="1">
      <c r="B245" s="2"/>
      <c r="C245" s="2"/>
      <c r="D245" s="2"/>
      <c r="E245" s="2"/>
      <c r="F245" s="2"/>
      <c r="G245" s="2"/>
      <c r="H245" s="2"/>
    </row>
    <row r="246" ht="12.75" customHeight="1">
      <c r="B246" s="2"/>
      <c r="C246" s="2"/>
      <c r="D246" s="2"/>
      <c r="E246" s="2"/>
      <c r="F246" s="2"/>
      <c r="G246" s="2"/>
      <c r="H246" s="2"/>
    </row>
    <row r="247" ht="12.75" customHeight="1">
      <c r="B247" s="2"/>
      <c r="C247" s="2"/>
      <c r="D247" s="2"/>
      <c r="E247" s="2"/>
      <c r="F247" s="2"/>
      <c r="G247" s="2"/>
      <c r="H247" s="2"/>
    </row>
    <row r="248" ht="12.75" customHeight="1">
      <c r="B248" s="2"/>
      <c r="C248" s="2"/>
      <c r="D248" s="2"/>
      <c r="E248" s="2"/>
      <c r="F248" s="2"/>
      <c r="G248" s="2"/>
      <c r="H248" s="2"/>
    </row>
    <row r="249" ht="12.75" customHeight="1">
      <c r="B249" s="2"/>
      <c r="C249" s="2"/>
      <c r="D249" s="2"/>
      <c r="E249" s="2"/>
      <c r="F249" s="2"/>
      <c r="G249" s="2"/>
      <c r="H249" s="2"/>
    </row>
    <row r="250" ht="12.75" customHeight="1">
      <c r="B250" s="2"/>
      <c r="C250" s="2"/>
      <c r="D250" s="2"/>
      <c r="E250" s="2"/>
      <c r="F250" s="2"/>
      <c r="G250" s="2"/>
      <c r="H250" s="2"/>
    </row>
    <row r="251" ht="12.75" customHeight="1">
      <c r="B251" s="2"/>
      <c r="C251" s="2"/>
      <c r="D251" s="2"/>
      <c r="E251" s="2"/>
      <c r="F251" s="2"/>
      <c r="G251" s="2"/>
      <c r="H251" s="2"/>
    </row>
    <row r="252" ht="12.75" customHeight="1">
      <c r="B252" s="2"/>
      <c r="C252" s="2"/>
      <c r="D252" s="2"/>
      <c r="E252" s="2"/>
      <c r="F252" s="2"/>
      <c r="G252" s="2"/>
      <c r="H252" s="2"/>
    </row>
    <row r="253" ht="12.75" customHeight="1">
      <c r="B253" s="2"/>
      <c r="C253" s="2"/>
      <c r="D253" s="2"/>
      <c r="E253" s="2"/>
      <c r="F253" s="2"/>
      <c r="G253" s="2"/>
      <c r="H253" s="2"/>
    </row>
    <row r="254" ht="12.75" customHeight="1">
      <c r="B254" s="2"/>
      <c r="C254" s="2"/>
      <c r="D254" s="2"/>
      <c r="E254" s="2"/>
      <c r="F254" s="2"/>
      <c r="G254" s="2"/>
      <c r="H254" s="2"/>
    </row>
    <row r="255" ht="12.75" customHeight="1">
      <c r="B255" s="2"/>
      <c r="C255" s="2"/>
      <c r="D255" s="2"/>
      <c r="E255" s="2"/>
      <c r="F255" s="2"/>
      <c r="G255" s="2"/>
      <c r="H255" s="2"/>
    </row>
    <row r="256" ht="12.75" customHeight="1">
      <c r="B256" s="2"/>
      <c r="C256" s="2"/>
      <c r="D256" s="2"/>
      <c r="E256" s="2"/>
      <c r="F256" s="2"/>
      <c r="G256" s="2"/>
      <c r="H256" s="2"/>
    </row>
    <row r="257" ht="12.75" customHeight="1">
      <c r="B257" s="2"/>
      <c r="C257" s="2"/>
      <c r="D257" s="2"/>
      <c r="E257" s="2"/>
      <c r="F257" s="2"/>
      <c r="G257" s="2"/>
      <c r="H257" s="2"/>
    </row>
    <row r="258" ht="12.75" customHeight="1">
      <c r="B258" s="2"/>
      <c r="C258" s="2"/>
      <c r="D258" s="2"/>
      <c r="E258" s="2"/>
      <c r="F258" s="2"/>
      <c r="G258" s="2"/>
      <c r="H258" s="2"/>
    </row>
    <row r="259" ht="12.75" customHeight="1">
      <c r="B259" s="2"/>
      <c r="C259" s="2"/>
      <c r="D259" s="2"/>
      <c r="E259" s="2"/>
      <c r="F259" s="2"/>
      <c r="G259" s="2"/>
      <c r="H259" s="2"/>
    </row>
    <row r="260" ht="12.75" customHeight="1">
      <c r="B260" s="2"/>
      <c r="C260" s="2"/>
      <c r="D260" s="2"/>
      <c r="E260" s="2"/>
      <c r="F260" s="2"/>
      <c r="G260" s="2"/>
      <c r="H260" s="2"/>
    </row>
    <row r="261" ht="12.75" customHeight="1">
      <c r="B261" s="2"/>
      <c r="C261" s="2"/>
      <c r="D261" s="2"/>
      <c r="E261" s="2"/>
      <c r="F261" s="2"/>
      <c r="G261" s="2"/>
      <c r="H261" s="2"/>
    </row>
    <row r="262" ht="12.75" customHeight="1">
      <c r="B262" s="2"/>
      <c r="C262" s="2"/>
      <c r="D262" s="2"/>
      <c r="E262" s="2"/>
      <c r="F262" s="2"/>
      <c r="G262" s="2"/>
      <c r="H262" s="2"/>
    </row>
    <row r="263" ht="12.75" customHeight="1">
      <c r="B263" s="2"/>
      <c r="C263" s="2"/>
      <c r="D263" s="2"/>
      <c r="E263" s="2"/>
      <c r="F263" s="2"/>
      <c r="G263" s="2"/>
      <c r="H263" s="2"/>
    </row>
    <row r="264" ht="12.75" customHeight="1">
      <c r="B264" s="2"/>
      <c r="C264" s="2"/>
      <c r="D264" s="2"/>
      <c r="E264" s="2"/>
      <c r="F264" s="2"/>
      <c r="G264" s="2"/>
      <c r="H264" s="2"/>
    </row>
    <row r="265" ht="12.75" customHeight="1">
      <c r="B265" s="2"/>
      <c r="C265" s="2"/>
      <c r="D265" s="2"/>
      <c r="E265" s="2"/>
      <c r="F265" s="2"/>
      <c r="G265" s="2"/>
      <c r="H265" s="2"/>
    </row>
    <row r="266" ht="12.75" customHeight="1">
      <c r="B266" s="2"/>
      <c r="C266" s="2"/>
      <c r="D266" s="2"/>
      <c r="E266" s="2"/>
      <c r="F266" s="2"/>
      <c r="G266" s="2"/>
      <c r="H266" s="2"/>
    </row>
    <row r="267" ht="12.75" customHeight="1">
      <c r="B267" s="2"/>
      <c r="C267" s="2"/>
      <c r="D267" s="2"/>
      <c r="E267" s="2"/>
      <c r="F267" s="2"/>
      <c r="G267" s="2"/>
      <c r="H267" s="2"/>
    </row>
    <row r="268" ht="12.75" customHeight="1">
      <c r="B268" s="2"/>
      <c r="C268" s="2"/>
      <c r="D268" s="2"/>
      <c r="E268" s="2"/>
      <c r="F268" s="2"/>
      <c r="G268" s="2"/>
      <c r="H268" s="2"/>
    </row>
    <row r="269" ht="12.75" customHeight="1">
      <c r="B269" s="2"/>
      <c r="C269" s="2"/>
      <c r="D269" s="2"/>
      <c r="E269" s="2"/>
      <c r="F269" s="2"/>
      <c r="G269" s="2"/>
      <c r="H269" s="2"/>
    </row>
    <row r="270" ht="12.75" customHeight="1">
      <c r="B270" s="2"/>
      <c r="C270" s="2"/>
      <c r="D270" s="2"/>
      <c r="E270" s="2"/>
      <c r="F270" s="2"/>
      <c r="G270" s="2"/>
      <c r="H270" s="2"/>
    </row>
    <row r="271" ht="12.75" customHeight="1">
      <c r="B271" s="2"/>
      <c r="C271" s="2"/>
      <c r="D271" s="2"/>
      <c r="E271" s="2"/>
      <c r="F271" s="2"/>
      <c r="G271" s="2"/>
      <c r="H271" s="2"/>
    </row>
    <row r="272" ht="12.75" customHeight="1">
      <c r="B272" s="2"/>
      <c r="C272" s="2"/>
      <c r="D272" s="2"/>
      <c r="E272" s="2"/>
      <c r="F272" s="2"/>
      <c r="G272" s="2"/>
      <c r="H272" s="2"/>
    </row>
    <row r="273" ht="12.75" customHeight="1">
      <c r="B273" s="2"/>
      <c r="C273" s="2"/>
      <c r="D273" s="2"/>
      <c r="E273" s="2"/>
      <c r="F273" s="2"/>
      <c r="G273" s="2"/>
      <c r="H273" s="2"/>
    </row>
    <row r="274" ht="12.75" customHeight="1">
      <c r="B274" s="2"/>
      <c r="C274" s="2"/>
      <c r="D274" s="2"/>
      <c r="E274" s="2"/>
      <c r="F274" s="2"/>
      <c r="G274" s="2"/>
      <c r="H274" s="2"/>
    </row>
    <row r="275" ht="12.75" customHeight="1">
      <c r="B275" s="2"/>
      <c r="C275" s="2"/>
      <c r="D275" s="2"/>
      <c r="E275" s="2"/>
      <c r="F275" s="2"/>
      <c r="G275" s="2"/>
      <c r="H275" s="2"/>
    </row>
    <row r="276" ht="12.75" customHeight="1">
      <c r="B276" s="2"/>
      <c r="C276" s="2"/>
      <c r="D276" s="2"/>
      <c r="E276" s="2"/>
      <c r="F276" s="2"/>
      <c r="G276" s="2"/>
      <c r="H276" s="2"/>
    </row>
    <row r="277" ht="12.75" customHeight="1">
      <c r="B277" s="2"/>
      <c r="C277" s="2"/>
      <c r="D277" s="2"/>
      <c r="E277" s="2"/>
      <c r="F277" s="2"/>
      <c r="G277" s="2"/>
      <c r="H277" s="2"/>
    </row>
    <row r="278" ht="12.75" customHeight="1">
      <c r="B278" s="2"/>
      <c r="C278" s="2"/>
      <c r="D278" s="2"/>
      <c r="E278" s="2"/>
      <c r="F278" s="2"/>
      <c r="G278" s="2"/>
      <c r="H278" s="2"/>
    </row>
    <row r="279" ht="12.75" customHeight="1">
      <c r="B279" s="2"/>
      <c r="C279" s="2"/>
      <c r="D279" s="2"/>
      <c r="E279" s="2"/>
      <c r="F279" s="2"/>
      <c r="G279" s="2"/>
      <c r="H279" s="2"/>
    </row>
    <row r="280" ht="12.75" customHeight="1">
      <c r="B280" s="2"/>
      <c r="C280" s="2"/>
      <c r="D280" s="2"/>
      <c r="E280" s="2"/>
      <c r="F280" s="2"/>
      <c r="G280" s="2"/>
      <c r="H280" s="2"/>
    </row>
    <row r="281" ht="12.75" customHeight="1">
      <c r="B281" s="2"/>
      <c r="C281" s="2"/>
      <c r="D281" s="2"/>
      <c r="E281" s="2"/>
      <c r="F281" s="2"/>
      <c r="G281" s="2"/>
      <c r="H281" s="2"/>
    </row>
    <row r="282" ht="12.75" customHeight="1">
      <c r="B282" s="2"/>
      <c r="C282" s="2"/>
      <c r="D282" s="2"/>
      <c r="E282" s="2"/>
      <c r="F282" s="2"/>
      <c r="G282" s="2"/>
      <c r="H282" s="2"/>
    </row>
    <row r="283" ht="12.75" customHeight="1">
      <c r="B283" s="2"/>
      <c r="C283" s="2"/>
      <c r="D283" s="2"/>
      <c r="E283" s="2"/>
      <c r="F283" s="2"/>
      <c r="G283" s="2"/>
      <c r="H283" s="2"/>
    </row>
    <row r="284" ht="12.75" customHeight="1">
      <c r="B284" s="2"/>
      <c r="C284" s="2"/>
      <c r="D284" s="2"/>
      <c r="E284" s="2"/>
      <c r="F284" s="2"/>
      <c r="G284" s="2"/>
      <c r="H284" s="2"/>
    </row>
    <row r="285" ht="12.75" customHeight="1">
      <c r="B285" s="2"/>
      <c r="C285" s="2"/>
      <c r="D285" s="2"/>
      <c r="E285" s="2"/>
      <c r="F285" s="2"/>
      <c r="G285" s="2"/>
      <c r="H285" s="2"/>
    </row>
    <row r="286" ht="12.75" customHeight="1">
      <c r="B286" s="2"/>
      <c r="C286" s="2"/>
      <c r="D286" s="2"/>
      <c r="E286" s="2"/>
      <c r="F286" s="2"/>
      <c r="G286" s="2"/>
      <c r="H286" s="2"/>
    </row>
    <row r="287" ht="12.75" customHeight="1">
      <c r="B287" s="2"/>
      <c r="C287" s="2"/>
      <c r="D287" s="2"/>
      <c r="E287" s="2"/>
      <c r="F287" s="2"/>
      <c r="G287" s="2"/>
      <c r="H287" s="2"/>
    </row>
    <row r="288" ht="12.75" customHeight="1">
      <c r="B288" s="2"/>
      <c r="C288" s="2"/>
      <c r="D288" s="2"/>
      <c r="E288" s="2"/>
      <c r="F288" s="2"/>
      <c r="G288" s="2"/>
      <c r="H288" s="2"/>
    </row>
    <row r="289" ht="12.75" customHeight="1">
      <c r="B289" s="2"/>
      <c r="C289" s="2"/>
      <c r="D289" s="2"/>
      <c r="E289" s="2"/>
      <c r="F289" s="2"/>
      <c r="G289" s="2"/>
      <c r="H289" s="2"/>
    </row>
    <row r="290" ht="12.75" customHeight="1">
      <c r="B290" s="2"/>
      <c r="C290" s="2"/>
      <c r="D290" s="2"/>
      <c r="E290" s="2"/>
      <c r="F290" s="2"/>
      <c r="G290" s="2"/>
      <c r="H290" s="2"/>
    </row>
    <row r="291" ht="12.75" customHeight="1">
      <c r="B291" s="2"/>
      <c r="C291" s="2"/>
      <c r="D291" s="2"/>
      <c r="E291" s="2"/>
      <c r="F291" s="2"/>
      <c r="G291" s="2"/>
      <c r="H291" s="2"/>
    </row>
    <row r="292" ht="12.75" customHeight="1">
      <c r="B292" s="2"/>
      <c r="C292" s="2"/>
      <c r="D292" s="2"/>
      <c r="E292" s="2"/>
      <c r="F292" s="2"/>
      <c r="G292" s="2"/>
      <c r="H292" s="2"/>
    </row>
    <row r="293" ht="12.75" customHeight="1">
      <c r="B293" s="2"/>
      <c r="C293" s="2"/>
      <c r="D293" s="2"/>
      <c r="E293" s="2"/>
      <c r="F293" s="2"/>
      <c r="G293" s="2"/>
      <c r="H293" s="2"/>
    </row>
    <row r="294" ht="12.75" customHeight="1">
      <c r="B294" s="2"/>
      <c r="C294" s="2"/>
      <c r="D294" s="2"/>
      <c r="E294" s="2"/>
      <c r="F294" s="2"/>
      <c r="G294" s="2"/>
      <c r="H294" s="2"/>
    </row>
    <row r="295" ht="12.75" customHeight="1">
      <c r="B295" s="2"/>
      <c r="C295" s="2"/>
      <c r="D295" s="2"/>
      <c r="E295" s="2"/>
      <c r="F295" s="2"/>
      <c r="G295" s="2"/>
      <c r="H295" s="2"/>
    </row>
    <row r="296" ht="12.75" customHeight="1">
      <c r="B296" s="2"/>
      <c r="C296" s="2"/>
      <c r="D296" s="2"/>
      <c r="E296" s="2"/>
      <c r="F296" s="2"/>
      <c r="G296" s="2"/>
      <c r="H296" s="2"/>
    </row>
    <row r="297" ht="12.75" customHeight="1">
      <c r="B297" s="2"/>
      <c r="C297" s="2"/>
      <c r="D297" s="2"/>
      <c r="E297" s="2"/>
      <c r="F297" s="2"/>
      <c r="G297" s="2"/>
      <c r="H297" s="2"/>
    </row>
    <row r="298" ht="12.75" customHeight="1">
      <c r="B298" s="2"/>
      <c r="C298" s="2"/>
      <c r="D298" s="2"/>
      <c r="E298" s="2"/>
      <c r="F298" s="2"/>
      <c r="G298" s="2"/>
      <c r="H298" s="2"/>
    </row>
    <row r="299" ht="12.75" customHeight="1">
      <c r="B299" s="2"/>
      <c r="C299" s="2"/>
      <c r="D299" s="2"/>
      <c r="E299" s="2"/>
      <c r="F299" s="2"/>
      <c r="G299" s="2"/>
      <c r="H299" s="2"/>
    </row>
    <row r="300" ht="12.75" customHeight="1">
      <c r="B300" s="2"/>
      <c r="C300" s="2"/>
      <c r="D300" s="2"/>
      <c r="E300" s="2"/>
      <c r="F300" s="2"/>
      <c r="G300" s="2"/>
      <c r="H300" s="2"/>
    </row>
    <row r="301" ht="12.75" customHeight="1">
      <c r="B301" s="2"/>
      <c r="C301" s="2"/>
      <c r="D301" s="2"/>
      <c r="E301" s="2"/>
      <c r="F301" s="2"/>
      <c r="G301" s="2"/>
      <c r="H301" s="2"/>
    </row>
    <row r="302" ht="12.75" customHeight="1">
      <c r="B302" s="2"/>
      <c r="C302" s="2"/>
      <c r="D302" s="2"/>
      <c r="E302" s="2"/>
      <c r="F302" s="2"/>
      <c r="G302" s="2"/>
      <c r="H302" s="2"/>
    </row>
    <row r="303" ht="12.75" customHeight="1">
      <c r="B303" s="2"/>
      <c r="C303" s="2"/>
      <c r="D303" s="2"/>
      <c r="E303" s="2"/>
      <c r="F303" s="2"/>
      <c r="G303" s="2"/>
      <c r="H303" s="2"/>
    </row>
    <row r="304" ht="12.75" customHeight="1">
      <c r="B304" s="2"/>
      <c r="C304" s="2"/>
      <c r="D304" s="2"/>
      <c r="E304" s="2"/>
      <c r="F304" s="2"/>
      <c r="G304" s="2"/>
      <c r="H304" s="2"/>
    </row>
    <row r="305" ht="12.75" customHeight="1">
      <c r="B305" s="2"/>
      <c r="C305" s="2"/>
      <c r="D305" s="2"/>
      <c r="E305" s="2"/>
      <c r="F305" s="2"/>
      <c r="G305" s="2"/>
      <c r="H305" s="2"/>
    </row>
    <row r="306" ht="12.75" customHeight="1">
      <c r="B306" s="2"/>
      <c r="C306" s="2"/>
      <c r="D306" s="2"/>
      <c r="E306" s="2"/>
      <c r="F306" s="2"/>
      <c r="G306" s="2"/>
      <c r="H306" s="2"/>
    </row>
    <row r="307" ht="12.75" customHeight="1">
      <c r="B307" s="2"/>
      <c r="C307" s="2"/>
      <c r="D307" s="2"/>
      <c r="E307" s="2"/>
      <c r="F307" s="2"/>
      <c r="G307" s="2"/>
      <c r="H307" s="2"/>
    </row>
    <row r="308" ht="12.75" customHeight="1">
      <c r="B308" s="2"/>
      <c r="C308" s="2"/>
      <c r="D308" s="2"/>
      <c r="E308" s="2"/>
      <c r="F308" s="2"/>
      <c r="G308" s="2"/>
      <c r="H308" s="2"/>
    </row>
    <row r="309" ht="12.75" customHeight="1">
      <c r="B309" s="2"/>
      <c r="C309" s="2"/>
      <c r="D309" s="2"/>
      <c r="E309" s="2"/>
      <c r="F309" s="2"/>
      <c r="G309" s="2"/>
      <c r="H309" s="2"/>
    </row>
    <row r="310" ht="12.75" customHeight="1">
      <c r="B310" s="2"/>
      <c r="C310" s="2"/>
      <c r="D310" s="2"/>
      <c r="E310" s="2"/>
      <c r="F310" s="2"/>
      <c r="G310" s="2"/>
      <c r="H310" s="2"/>
    </row>
    <row r="311" ht="12.75" customHeight="1">
      <c r="B311" s="2"/>
      <c r="C311" s="2"/>
      <c r="D311" s="2"/>
      <c r="E311" s="2"/>
      <c r="F311" s="2"/>
      <c r="G311" s="2"/>
      <c r="H311" s="2"/>
    </row>
    <row r="312" ht="12.75" customHeight="1">
      <c r="B312" s="2"/>
      <c r="C312" s="2"/>
      <c r="D312" s="2"/>
      <c r="E312" s="2"/>
      <c r="F312" s="2"/>
      <c r="G312" s="2"/>
      <c r="H312" s="2"/>
    </row>
    <row r="313" ht="12.75" customHeight="1">
      <c r="B313" s="2"/>
      <c r="C313" s="2"/>
      <c r="D313" s="2"/>
      <c r="E313" s="2"/>
      <c r="F313" s="2"/>
      <c r="G313" s="2"/>
      <c r="H313" s="2"/>
    </row>
    <row r="314" ht="12.75" customHeight="1">
      <c r="B314" s="2"/>
      <c r="C314" s="2"/>
      <c r="D314" s="2"/>
      <c r="E314" s="2"/>
      <c r="F314" s="2"/>
      <c r="G314" s="2"/>
      <c r="H314" s="2"/>
    </row>
    <row r="315" ht="12.75" customHeight="1">
      <c r="B315" s="2"/>
      <c r="C315" s="2"/>
      <c r="D315" s="2"/>
      <c r="E315" s="2"/>
      <c r="F315" s="2"/>
      <c r="G315" s="2"/>
      <c r="H315" s="2"/>
    </row>
    <row r="316" ht="12.75" customHeight="1">
      <c r="B316" s="2"/>
      <c r="C316" s="2"/>
      <c r="D316" s="2"/>
      <c r="E316" s="2"/>
      <c r="F316" s="2"/>
      <c r="G316" s="2"/>
      <c r="H316" s="2"/>
    </row>
    <row r="317" ht="12.75" customHeight="1">
      <c r="B317" s="2"/>
      <c r="C317" s="2"/>
      <c r="D317" s="2"/>
      <c r="E317" s="2"/>
      <c r="F317" s="2"/>
      <c r="G317" s="2"/>
      <c r="H317" s="2"/>
    </row>
    <row r="318" ht="12.75" customHeight="1">
      <c r="B318" s="2"/>
      <c r="C318" s="2"/>
      <c r="D318" s="2"/>
      <c r="E318" s="2"/>
      <c r="F318" s="2"/>
      <c r="G318" s="2"/>
      <c r="H318" s="2"/>
    </row>
    <row r="319" ht="12.75" customHeight="1">
      <c r="B319" s="2"/>
      <c r="C319" s="2"/>
      <c r="D319" s="2"/>
      <c r="E319" s="2"/>
      <c r="F319" s="2"/>
      <c r="G319" s="2"/>
      <c r="H319" s="2"/>
    </row>
    <row r="320" ht="12.75" customHeight="1">
      <c r="B320" s="2"/>
      <c r="C320" s="2"/>
      <c r="D320" s="2"/>
      <c r="E320" s="2"/>
      <c r="F320" s="2"/>
      <c r="G320" s="2"/>
      <c r="H320" s="2"/>
    </row>
    <row r="321" ht="12.75" customHeight="1">
      <c r="B321" s="2"/>
      <c r="C321" s="2"/>
      <c r="D321" s="2"/>
      <c r="E321" s="2"/>
      <c r="F321" s="2"/>
      <c r="G321" s="2"/>
      <c r="H321" s="2"/>
    </row>
    <row r="322" ht="12.75" customHeight="1">
      <c r="B322" s="2"/>
      <c r="C322" s="2"/>
      <c r="D322" s="2"/>
      <c r="E322" s="2"/>
      <c r="F322" s="2"/>
      <c r="G322" s="2"/>
      <c r="H322" s="2"/>
    </row>
    <row r="323" ht="12.75" customHeight="1">
      <c r="B323" s="2"/>
      <c r="C323" s="2"/>
      <c r="D323" s="2"/>
      <c r="E323" s="2"/>
      <c r="F323" s="2"/>
      <c r="G323" s="2"/>
      <c r="H323" s="2"/>
    </row>
    <row r="324" ht="12.75" customHeight="1">
      <c r="B324" s="2"/>
      <c r="C324" s="2"/>
      <c r="D324" s="2"/>
      <c r="E324" s="2"/>
      <c r="F324" s="2"/>
      <c r="G324" s="2"/>
      <c r="H324" s="2"/>
    </row>
    <row r="325" ht="12.75" customHeight="1">
      <c r="B325" s="2"/>
      <c r="C325" s="2"/>
      <c r="D325" s="2"/>
      <c r="E325" s="2"/>
      <c r="F325" s="2"/>
      <c r="G325" s="2"/>
      <c r="H325" s="2"/>
    </row>
    <row r="326" ht="12.75" customHeight="1">
      <c r="B326" s="2"/>
      <c r="C326" s="2"/>
      <c r="D326" s="2"/>
      <c r="E326" s="2"/>
      <c r="F326" s="2"/>
      <c r="G326" s="2"/>
      <c r="H326" s="2"/>
    </row>
    <row r="327" ht="12.75" customHeight="1">
      <c r="B327" s="2"/>
      <c r="C327" s="2"/>
      <c r="D327" s="2"/>
      <c r="E327" s="2"/>
      <c r="F327" s="2"/>
      <c r="G327" s="2"/>
      <c r="H327" s="2"/>
    </row>
    <row r="328" ht="12.75" customHeight="1">
      <c r="B328" s="2"/>
      <c r="C328" s="2"/>
      <c r="D328" s="2"/>
      <c r="E328" s="2"/>
      <c r="F328" s="2"/>
      <c r="G328" s="2"/>
      <c r="H328" s="2"/>
    </row>
    <row r="329" ht="12.75" customHeight="1">
      <c r="B329" s="2"/>
      <c r="C329" s="2"/>
      <c r="D329" s="2"/>
      <c r="E329" s="2"/>
      <c r="F329" s="2"/>
      <c r="G329" s="2"/>
      <c r="H329" s="2"/>
    </row>
    <row r="330" ht="12.75" customHeight="1">
      <c r="B330" s="2"/>
      <c r="C330" s="2"/>
      <c r="D330" s="2"/>
      <c r="E330" s="2"/>
      <c r="F330" s="2"/>
      <c r="G330" s="2"/>
      <c r="H330" s="2"/>
    </row>
    <row r="331" ht="12.75" customHeight="1">
      <c r="B331" s="2"/>
      <c r="C331" s="2"/>
      <c r="D331" s="2"/>
      <c r="E331" s="2"/>
      <c r="F331" s="2"/>
      <c r="G331" s="2"/>
      <c r="H331" s="2"/>
    </row>
    <row r="332" ht="12.75" customHeight="1">
      <c r="B332" s="2"/>
      <c r="C332" s="2"/>
      <c r="D332" s="2"/>
      <c r="E332" s="2"/>
      <c r="F332" s="2"/>
      <c r="G332" s="2"/>
      <c r="H332" s="2"/>
    </row>
    <row r="333" ht="12.75" customHeight="1">
      <c r="B333" s="2"/>
      <c r="C333" s="2"/>
      <c r="D333" s="2"/>
      <c r="E333" s="2"/>
      <c r="F333" s="2"/>
      <c r="G333" s="2"/>
      <c r="H333" s="2"/>
    </row>
    <row r="334" ht="12.75" customHeight="1">
      <c r="B334" s="2"/>
      <c r="C334" s="2"/>
      <c r="D334" s="2"/>
      <c r="E334" s="2"/>
      <c r="F334" s="2"/>
      <c r="G334" s="2"/>
      <c r="H334" s="2"/>
    </row>
    <row r="335" ht="12.75" customHeight="1">
      <c r="B335" s="2"/>
      <c r="C335" s="2"/>
      <c r="D335" s="2"/>
      <c r="E335" s="2"/>
      <c r="F335" s="2"/>
      <c r="G335" s="2"/>
      <c r="H335" s="2"/>
    </row>
    <row r="336" ht="12.75" customHeight="1">
      <c r="B336" s="2"/>
      <c r="C336" s="2"/>
      <c r="D336" s="2"/>
      <c r="E336" s="2"/>
      <c r="F336" s="2"/>
      <c r="G336" s="2"/>
      <c r="H336" s="2"/>
    </row>
    <row r="337" ht="12.75" customHeight="1">
      <c r="B337" s="2"/>
      <c r="C337" s="2"/>
      <c r="D337" s="2"/>
      <c r="E337" s="2"/>
      <c r="F337" s="2"/>
      <c r="G337" s="2"/>
      <c r="H337" s="2"/>
    </row>
    <row r="338" ht="12.75" customHeight="1">
      <c r="B338" s="2"/>
      <c r="C338" s="2"/>
      <c r="D338" s="2"/>
      <c r="E338" s="2"/>
      <c r="F338" s="2"/>
      <c r="G338" s="2"/>
      <c r="H338" s="2"/>
    </row>
    <row r="339" ht="12.75" customHeight="1">
      <c r="B339" s="2"/>
      <c r="C339" s="2"/>
      <c r="D339" s="2"/>
      <c r="E339" s="2"/>
      <c r="F339" s="2"/>
      <c r="G339" s="2"/>
      <c r="H339" s="2"/>
    </row>
    <row r="340" ht="12.75" customHeight="1">
      <c r="B340" s="2"/>
      <c r="C340" s="2"/>
      <c r="D340" s="2"/>
      <c r="E340" s="2"/>
      <c r="F340" s="2"/>
      <c r="G340" s="2"/>
      <c r="H340" s="2"/>
    </row>
    <row r="341" ht="12.75" customHeight="1">
      <c r="B341" s="2"/>
      <c r="C341" s="2"/>
      <c r="D341" s="2"/>
      <c r="E341" s="2"/>
      <c r="F341" s="2"/>
      <c r="G341" s="2"/>
      <c r="H341" s="2"/>
    </row>
    <row r="342" ht="12.75" customHeight="1">
      <c r="B342" s="2"/>
      <c r="C342" s="2"/>
      <c r="D342" s="2"/>
      <c r="E342" s="2"/>
      <c r="F342" s="2"/>
      <c r="G342" s="2"/>
      <c r="H342" s="2"/>
    </row>
    <row r="343" ht="12.75" customHeight="1">
      <c r="B343" s="2"/>
      <c r="C343" s="2"/>
      <c r="D343" s="2"/>
      <c r="E343" s="2"/>
      <c r="F343" s="2"/>
      <c r="G343" s="2"/>
      <c r="H343" s="2"/>
    </row>
    <row r="344" ht="12.75" customHeight="1">
      <c r="B344" s="2"/>
      <c r="C344" s="2"/>
      <c r="D344" s="2"/>
      <c r="E344" s="2"/>
      <c r="F344" s="2"/>
      <c r="G344" s="2"/>
      <c r="H344" s="2"/>
    </row>
    <row r="345" ht="12.75" customHeight="1">
      <c r="B345" s="2"/>
      <c r="C345" s="2"/>
      <c r="D345" s="2"/>
      <c r="E345" s="2"/>
      <c r="F345" s="2"/>
      <c r="G345" s="2"/>
      <c r="H345" s="2"/>
    </row>
    <row r="346" ht="12.75" customHeight="1">
      <c r="B346" s="2"/>
      <c r="C346" s="2"/>
      <c r="D346" s="2"/>
      <c r="E346" s="2"/>
      <c r="F346" s="2"/>
      <c r="G346" s="2"/>
      <c r="H346" s="2"/>
    </row>
    <row r="347" ht="12.75" customHeight="1">
      <c r="B347" s="2"/>
      <c r="C347" s="2"/>
      <c r="D347" s="2"/>
      <c r="E347" s="2"/>
      <c r="F347" s="2"/>
      <c r="G347" s="2"/>
      <c r="H347" s="2"/>
    </row>
    <row r="348" ht="12.75" customHeight="1">
      <c r="B348" s="2"/>
      <c r="C348" s="2"/>
      <c r="D348" s="2"/>
      <c r="E348" s="2"/>
      <c r="F348" s="2"/>
      <c r="G348" s="2"/>
      <c r="H348" s="2"/>
    </row>
    <row r="349" ht="12.75" customHeight="1">
      <c r="B349" s="2"/>
      <c r="C349" s="2"/>
      <c r="D349" s="2"/>
      <c r="E349" s="2"/>
      <c r="F349" s="2"/>
      <c r="G349" s="2"/>
      <c r="H349" s="2"/>
    </row>
    <row r="350" ht="12.75" customHeight="1">
      <c r="B350" s="2"/>
      <c r="C350" s="2"/>
      <c r="D350" s="2"/>
      <c r="E350" s="2"/>
      <c r="F350" s="2"/>
      <c r="G350" s="2"/>
      <c r="H350" s="2"/>
    </row>
    <row r="351" ht="12.75" customHeight="1">
      <c r="B351" s="2"/>
      <c r="C351" s="2"/>
      <c r="D351" s="2"/>
      <c r="E351" s="2"/>
      <c r="F351" s="2"/>
      <c r="G351" s="2"/>
      <c r="H351" s="2"/>
    </row>
    <row r="352" ht="12.75" customHeight="1">
      <c r="B352" s="2"/>
      <c r="C352" s="2"/>
      <c r="D352" s="2"/>
      <c r="E352" s="2"/>
      <c r="F352" s="2"/>
      <c r="G352" s="2"/>
      <c r="H352" s="2"/>
    </row>
    <row r="353" ht="12.75" customHeight="1">
      <c r="B353" s="2"/>
      <c r="C353" s="2"/>
      <c r="D353" s="2"/>
      <c r="E353" s="2"/>
      <c r="F353" s="2"/>
      <c r="G353" s="2"/>
      <c r="H353" s="2"/>
    </row>
    <row r="354" ht="12.75" customHeight="1">
      <c r="B354" s="2"/>
      <c r="C354" s="2"/>
      <c r="D354" s="2"/>
      <c r="E354" s="2"/>
      <c r="F354" s="2"/>
      <c r="G354" s="2"/>
      <c r="H354" s="2"/>
    </row>
    <row r="355" ht="12.75" customHeight="1">
      <c r="B355" s="2"/>
      <c r="C355" s="2"/>
      <c r="D355" s="2"/>
      <c r="E355" s="2"/>
      <c r="F355" s="2"/>
      <c r="G355" s="2"/>
      <c r="H355" s="2"/>
    </row>
    <row r="356" ht="12.75" customHeight="1">
      <c r="B356" s="2"/>
      <c r="C356" s="2"/>
      <c r="D356" s="2"/>
      <c r="E356" s="2"/>
      <c r="F356" s="2"/>
      <c r="G356" s="2"/>
      <c r="H356" s="2"/>
    </row>
    <row r="357" ht="12.75" customHeight="1">
      <c r="B357" s="2"/>
      <c r="C357" s="2"/>
      <c r="D357" s="2"/>
      <c r="E357" s="2"/>
      <c r="F357" s="2"/>
      <c r="G357" s="2"/>
      <c r="H357" s="2"/>
    </row>
    <row r="358" ht="12.75" customHeight="1">
      <c r="B358" s="2"/>
      <c r="C358" s="2"/>
      <c r="D358" s="2"/>
      <c r="E358" s="2"/>
      <c r="F358" s="2"/>
      <c r="G358" s="2"/>
      <c r="H358" s="2"/>
    </row>
    <row r="359" ht="12.75" customHeight="1">
      <c r="B359" s="2"/>
      <c r="C359" s="2"/>
      <c r="D359" s="2"/>
      <c r="E359" s="2"/>
      <c r="F359" s="2"/>
      <c r="G359" s="2"/>
      <c r="H359" s="2"/>
    </row>
    <row r="360" ht="12.75" customHeight="1">
      <c r="B360" s="2"/>
      <c r="C360" s="2"/>
      <c r="D360" s="2"/>
      <c r="E360" s="2"/>
      <c r="F360" s="2"/>
      <c r="G360" s="2"/>
      <c r="H360" s="2"/>
    </row>
    <row r="361" ht="12.75" customHeight="1">
      <c r="B361" s="2"/>
      <c r="C361" s="2"/>
      <c r="D361" s="2"/>
      <c r="E361" s="2"/>
      <c r="F361" s="2"/>
      <c r="G361" s="2"/>
      <c r="H361" s="2"/>
    </row>
    <row r="362" ht="12.75" customHeight="1">
      <c r="B362" s="2"/>
      <c r="C362" s="2"/>
      <c r="D362" s="2"/>
      <c r="E362" s="2"/>
      <c r="F362" s="2"/>
      <c r="G362" s="2"/>
      <c r="H362" s="2"/>
    </row>
    <row r="363" ht="12.75" customHeight="1">
      <c r="B363" s="2"/>
      <c r="C363" s="2"/>
      <c r="D363" s="2"/>
      <c r="E363" s="2"/>
      <c r="F363" s="2"/>
      <c r="G363" s="2"/>
      <c r="H363" s="2"/>
    </row>
    <row r="364" ht="12.75" customHeight="1">
      <c r="B364" s="2"/>
      <c r="C364" s="2"/>
      <c r="D364" s="2"/>
      <c r="E364" s="2"/>
      <c r="F364" s="2"/>
      <c r="G364" s="2"/>
      <c r="H364" s="2"/>
    </row>
    <row r="365" ht="12.75" customHeight="1">
      <c r="B365" s="2"/>
      <c r="C365" s="2"/>
      <c r="D365" s="2"/>
      <c r="E365" s="2"/>
      <c r="F365" s="2"/>
      <c r="G365" s="2"/>
      <c r="H365" s="2"/>
    </row>
    <row r="366" ht="12.75" customHeight="1">
      <c r="B366" s="2"/>
      <c r="C366" s="2"/>
      <c r="D366" s="2"/>
      <c r="E366" s="2"/>
      <c r="F366" s="2"/>
      <c r="G366" s="2"/>
      <c r="H366" s="2"/>
    </row>
    <row r="367" ht="12.75" customHeight="1">
      <c r="B367" s="2"/>
      <c r="C367" s="2"/>
      <c r="D367" s="2"/>
      <c r="E367" s="2"/>
      <c r="F367" s="2"/>
      <c r="G367" s="2"/>
      <c r="H367" s="2"/>
    </row>
    <row r="368" ht="12.75" customHeight="1">
      <c r="B368" s="2"/>
      <c r="C368" s="2"/>
      <c r="D368" s="2"/>
      <c r="E368" s="2"/>
      <c r="F368" s="2"/>
      <c r="G368" s="2"/>
      <c r="H368" s="2"/>
    </row>
    <row r="369" ht="12.75" customHeight="1">
      <c r="B369" s="2"/>
      <c r="C369" s="2"/>
      <c r="D369" s="2"/>
      <c r="E369" s="2"/>
      <c r="F369" s="2"/>
      <c r="G369" s="2"/>
      <c r="H369" s="2"/>
    </row>
    <row r="370" ht="12.75" customHeight="1">
      <c r="B370" s="2"/>
      <c r="C370" s="2"/>
      <c r="D370" s="2"/>
      <c r="E370" s="2"/>
      <c r="F370" s="2"/>
      <c r="G370" s="2"/>
      <c r="H370" s="2"/>
    </row>
    <row r="371" ht="12.75" customHeight="1">
      <c r="B371" s="2"/>
      <c r="C371" s="2"/>
      <c r="D371" s="2"/>
      <c r="E371" s="2"/>
      <c r="F371" s="2"/>
      <c r="G371" s="2"/>
      <c r="H371" s="2"/>
    </row>
    <row r="372" ht="12.75" customHeight="1">
      <c r="B372" s="2"/>
      <c r="C372" s="2"/>
      <c r="D372" s="2"/>
      <c r="E372" s="2"/>
      <c r="F372" s="2"/>
      <c r="G372" s="2"/>
      <c r="H372" s="2"/>
    </row>
    <row r="373" ht="12.75" customHeight="1">
      <c r="B373" s="2"/>
      <c r="C373" s="2"/>
      <c r="D373" s="2"/>
      <c r="E373" s="2"/>
      <c r="F373" s="2"/>
      <c r="G373" s="2"/>
      <c r="H373" s="2"/>
    </row>
    <row r="374" ht="12.75" customHeight="1">
      <c r="B374" s="2"/>
      <c r="C374" s="2"/>
      <c r="D374" s="2"/>
      <c r="E374" s="2"/>
      <c r="F374" s="2"/>
      <c r="G374" s="2"/>
      <c r="H374" s="2"/>
    </row>
    <row r="375" ht="12.75" customHeight="1">
      <c r="B375" s="2"/>
      <c r="C375" s="2"/>
      <c r="D375" s="2"/>
      <c r="E375" s="2"/>
      <c r="F375" s="2"/>
      <c r="G375" s="2"/>
      <c r="H375" s="2"/>
    </row>
    <row r="376" ht="12.75" customHeight="1">
      <c r="B376" s="2"/>
      <c r="C376" s="2"/>
      <c r="D376" s="2"/>
      <c r="E376" s="2"/>
      <c r="F376" s="2"/>
      <c r="G376" s="2"/>
      <c r="H376" s="2"/>
    </row>
    <row r="377" ht="12.75" customHeight="1">
      <c r="B377" s="2"/>
      <c r="C377" s="2"/>
      <c r="D377" s="2"/>
      <c r="E377" s="2"/>
      <c r="F377" s="2"/>
      <c r="G377" s="2"/>
      <c r="H377" s="2"/>
    </row>
    <row r="378" ht="12.75" customHeight="1">
      <c r="B378" s="2"/>
      <c r="C378" s="2"/>
      <c r="D378" s="2"/>
      <c r="E378" s="2"/>
      <c r="F378" s="2"/>
      <c r="G378" s="2"/>
      <c r="H378" s="2"/>
    </row>
    <row r="379" ht="12.75" customHeight="1">
      <c r="B379" s="2"/>
      <c r="C379" s="2"/>
      <c r="D379" s="2"/>
      <c r="E379" s="2"/>
      <c r="F379" s="2"/>
      <c r="G379" s="2"/>
      <c r="H379" s="2"/>
    </row>
    <row r="380" ht="12.75" customHeight="1">
      <c r="B380" s="2"/>
      <c r="C380" s="2"/>
      <c r="D380" s="2"/>
      <c r="E380" s="2"/>
      <c r="F380" s="2"/>
      <c r="G380" s="2"/>
      <c r="H380" s="2"/>
    </row>
    <row r="381" ht="12.75" customHeight="1">
      <c r="B381" s="2"/>
      <c r="C381" s="2"/>
      <c r="D381" s="2"/>
      <c r="E381" s="2"/>
      <c r="F381" s="2"/>
      <c r="G381" s="2"/>
      <c r="H381" s="2"/>
    </row>
    <row r="382" ht="12.75" customHeight="1">
      <c r="B382" s="2"/>
      <c r="C382" s="2"/>
      <c r="D382" s="2"/>
      <c r="E382" s="2"/>
      <c r="F382" s="2"/>
      <c r="G382" s="2"/>
      <c r="H382" s="2"/>
    </row>
    <row r="383" ht="12.75" customHeight="1">
      <c r="B383" s="2"/>
      <c r="C383" s="2"/>
      <c r="D383" s="2"/>
      <c r="E383" s="2"/>
      <c r="F383" s="2"/>
      <c r="G383" s="2"/>
      <c r="H383" s="2"/>
    </row>
    <row r="384" ht="12.75" customHeight="1">
      <c r="B384" s="2"/>
      <c r="C384" s="2"/>
      <c r="D384" s="2"/>
      <c r="E384" s="2"/>
      <c r="F384" s="2"/>
      <c r="G384" s="2"/>
      <c r="H384" s="2"/>
    </row>
    <row r="385" ht="12.75" customHeight="1">
      <c r="B385" s="2"/>
      <c r="C385" s="2"/>
      <c r="D385" s="2"/>
      <c r="E385" s="2"/>
      <c r="F385" s="2"/>
      <c r="G385" s="2"/>
      <c r="H385" s="2"/>
    </row>
    <row r="386" ht="12.75" customHeight="1">
      <c r="B386" s="2"/>
      <c r="C386" s="2"/>
      <c r="D386" s="2"/>
      <c r="E386" s="2"/>
      <c r="F386" s="2"/>
      <c r="G386" s="2"/>
      <c r="H386" s="2"/>
    </row>
    <row r="387" ht="12.75" customHeight="1">
      <c r="B387" s="2"/>
      <c r="C387" s="2"/>
      <c r="D387" s="2"/>
      <c r="E387" s="2"/>
      <c r="F387" s="2"/>
      <c r="G387" s="2"/>
      <c r="H387" s="2"/>
    </row>
    <row r="388" ht="12.75" customHeight="1">
      <c r="B388" s="2"/>
      <c r="C388" s="2"/>
      <c r="D388" s="2"/>
      <c r="E388" s="2"/>
      <c r="F388" s="2"/>
      <c r="G388" s="2"/>
      <c r="H388" s="2"/>
    </row>
    <row r="389" ht="12.75" customHeight="1">
      <c r="B389" s="2"/>
      <c r="C389" s="2"/>
      <c r="D389" s="2"/>
      <c r="E389" s="2"/>
      <c r="F389" s="2"/>
      <c r="G389" s="2"/>
      <c r="H389" s="2"/>
    </row>
    <row r="390" ht="12.75" customHeight="1">
      <c r="B390" s="2"/>
      <c r="C390" s="2"/>
      <c r="D390" s="2"/>
      <c r="E390" s="2"/>
      <c r="F390" s="2"/>
      <c r="G390" s="2"/>
      <c r="H390" s="2"/>
    </row>
    <row r="391" ht="12.75" customHeight="1">
      <c r="B391" s="2"/>
      <c r="C391" s="2"/>
      <c r="D391" s="2"/>
      <c r="E391" s="2"/>
      <c r="F391" s="2"/>
      <c r="G391" s="2"/>
      <c r="H391" s="2"/>
    </row>
    <row r="392" ht="12.75" customHeight="1">
      <c r="B392" s="2"/>
      <c r="C392" s="2"/>
      <c r="D392" s="2"/>
      <c r="E392" s="2"/>
      <c r="F392" s="2"/>
      <c r="G392" s="2"/>
      <c r="H392" s="2"/>
    </row>
    <row r="393" ht="12.75" customHeight="1">
      <c r="B393" s="2"/>
      <c r="C393" s="2"/>
      <c r="D393" s="2"/>
      <c r="E393" s="2"/>
      <c r="F393" s="2"/>
      <c r="G393" s="2"/>
      <c r="H393" s="2"/>
    </row>
    <row r="394" ht="12.75" customHeight="1">
      <c r="B394" s="2"/>
      <c r="C394" s="2"/>
      <c r="D394" s="2"/>
      <c r="E394" s="2"/>
      <c r="F394" s="2"/>
      <c r="G394" s="2"/>
      <c r="H394" s="2"/>
    </row>
    <row r="395" ht="12.75" customHeight="1">
      <c r="B395" s="2"/>
      <c r="C395" s="2"/>
      <c r="D395" s="2"/>
      <c r="E395" s="2"/>
      <c r="F395" s="2"/>
      <c r="G395" s="2"/>
      <c r="H395" s="2"/>
    </row>
    <row r="396" ht="12.75" customHeight="1">
      <c r="B396" s="2"/>
      <c r="C396" s="2"/>
      <c r="D396" s="2"/>
      <c r="E396" s="2"/>
      <c r="F396" s="2"/>
      <c r="G396" s="2"/>
      <c r="H396" s="2"/>
    </row>
    <row r="397" ht="12.75" customHeight="1">
      <c r="B397" s="2"/>
      <c r="C397" s="2"/>
      <c r="D397" s="2"/>
      <c r="E397" s="2"/>
      <c r="F397" s="2"/>
      <c r="G397" s="2"/>
      <c r="H397" s="2"/>
    </row>
    <row r="398" ht="12.75" customHeight="1">
      <c r="B398" s="2"/>
      <c r="C398" s="2"/>
      <c r="D398" s="2"/>
      <c r="E398" s="2"/>
      <c r="F398" s="2"/>
      <c r="G398" s="2"/>
      <c r="H398" s="2"/>
    </row>
    <row r="399" ht="12.75" customHeight="1">
      <c r="B399" s="2"/>
      <c r="C399" s="2"/>
      <c r="D399" s="2"/>
      <c r="E399" s="2"/>
      <c r="F399" s="2"/>
      <c r="G399" s="2"/>
      <c r="H399" s="2"/>
    </row>
    <row r="400" ht="12.75" customHeight="1">
      <c r="B400" s="2"/>
      <c r="C400" s="2"/>
      <c r="D400" s="2"/>
      <c r="E400" s="2"/>
      <c r="F400" s="2"/>
      <c r="G400" s="2"/>
      <c r="H400" s="2"/>
    </row>
    <row r="401" ht="12.75" customHeight="1">
      <c r="B401" s="2"/>
      <c r="C401" s="2"/>
      <c r="D401" s="2"/>
      <c r="E401" s="2"/>
      <c r="F401" s="2"/>
      <c r="G401" s="2"/>
      <c r="H401" s="2"/>
    </row>
    <row r="402" ht="12.75" customHeight="1">
      <c r="B402" s="2"/>
      <c r="C402" s="2"/>
      <c r="D402" s="2"/>
      <c r="E402" s="2"/>
      <c r="F402" s="2"/>
      <c r="G402" s="2"/>
      <c r="H402" s="2"/>
    </row>
    <row r="403" ht="12.75" customHeight="1">
      <c r="B403" s="2"/>
      <c r="C403" s="2"/>
      <c r="D403" s="2"/>
      <c r="E403" s="2"/>
      <c r="F403" s="2"/>
      <c r="G403" s="2"/>
      <c r="H403" s="2"/>
    </row>
    <row r="404" ht="12.75" customHeight="1">
      <c r="B404" s="2"/>
      <c r="C404" s="2"/>
      <c r="D404" s="2"/>
      <c r="E404" s="2"/>
      <c r="F404" s="2"/>
      <c r="G404" s="2"/>
      <c r="H404" s="2"/>
    </row>
    <row r="405" ht="12.75" customHeight="1">
      <c r="B405" s="2"/>
      <c r="C405" s="2"/>
      <c r="D405" s="2"/>
      <c r="E405" s="2"/>
      <c r="F405" s="2"/>
      <c r="G405" s="2"/>
      <c r="H405" s="2"/>
    </row>
    <row r="406" ht="12.75" customHeight="1">
      <c r="B406" s="2"/>
      <c r="C406" s="2"/>
      <c r="D406" s="2"/>
      <c r="E406" s="2"/>
      <c r="F406" s="2"/>
      <c r="G406" s="2"/>
      <c r="H406" s="2"/>
    </row>
    <row r="407" ht="12.75" customHeight="1">
      <c r="B407" s="2"/>
      <c r="C407" s="2"/>
      <c r="D407" s="2"/>
      <c r="E407" s="2"/>
      <c r="F407" s="2"/>
      <c r="G407" s="2"/>
      <c r="H407" s="2"/>
    </row>
    <row r="408" ht="12.75" customHeight="1">
      <c r="B408" s="2"/>
      <c r="C408" s="2"/>
      <c r="D408" s="2"/>
      <c r="E408" s="2"/>
      <c r="F408" s="2"/>
      <c r="G408" s="2"/>
      <c r="H408" s="2"/>
    </row>
    <row r="409" ht="12.75" customHeight="1">
      <c r="B409" s="2"/>
      <c r="C409" s="2"/>
      <c r="D409" s="2"/>
      <c r="E409" s="2"/>
      <c r="F409" s="2"/>
      <c r="G409" s="2"/>
      <c r="H409" s="2"/>
    </row>
    <row r="410" ht="12.75" customHeight="1">
      <c r="B410" s="2"/>
      <c r="C410" s="2"/>
      <c r="D410" s="2"/>
      <c r="E410" s="2"/>
      <c r="F410" s="2"/>
      <c r="G410" s="2"/>
      <c r="H410" s="2"/>
    </row>
    <row r="411" ht="12.75" customHeight="1">
      <c r="B411" s="2"/>
      <c r="C411" s="2"/>
      <c r="D411" s="2"/>
      <c r="E411" s="2"/>
      <c r="F411" s="2"/>
      <c r="G411" s="2"/>
      <c r="H411" s="2"/>
    </row>
    <row r="412" ht="12.75" customHeight="1">
      <c r="B412" s="2"/>
      <c r="C412" s="2"/>
      <c r="D412" s="2"/>
      <c r="E412" s="2"/>
      <c r="F412" s="2"/>
      <c r="G412" s="2"/>
      <c r="H412" s="2"/>
    </row>
    <row r="413" ht="12.75" customHeight="1">
      <c r="B413" s="2"/>
      <c r="C413" s="2"/>
      <c r="D413" s="2"/>
      <c r="E413" s="2"/>
      <c r="F413" s="2"/>
      <c r="G413" s="2"/>
      <c r="H413" s="2"/>
    </row>
    <row r="414" ht="12.75" customHeight="1">
      <c r="B414" s="2"/>
      <c r="C414" s="2"/>
      <c r="D414" s="2"/>
      <c r="E414" s="2"/>
      <c r="F414" s="2"/>
      <c r="G414" s="2"/>
      <c r="H414" s="2"/>
    </row>
    <row r="415" ht="12.75" customHeight="1">
      <c r="B415" s="2"/>
      <c r="C415" s="2"/>
      <c r="D415" s="2"/>
      <c r="E415" s="2"/>
      <c r="F415" s="2"/>
      <c r="G415" s="2"/>
      <c r="H415" s="2"/>
    </row>
    <row r="416" ht="12.75" customHeight="1">
      <c r="B416" s="2"/>
      <c r="C416" s="2"/>
      <c r="D416" s="2"/>
      <c r="E416" s="2"/>
      <c r="F416" s="2"/>
      <c r="G416" s="2"/>
      <c r="H416" s="2"/>
    </row>
    <row r="417" ht="12.75" customHeight="1">
      <c r="B417" s="2"/>
      <c r="C417" s="2"/>
      <c r="D417" s="2"/>
      <c r="E417" s="2"/>
      <c r="F417" s="2"/>
      <c r="G417" s="2"/>
      <c r="H417" s="2"/>
    </row>
    <row r="418" ht="12.75" customHeight="1">
      <c r="B418" s="2"/>
      <c r="C418" s="2"/>
      <c r="D418" s="2"/>
      <c r="E418" s="2"/>
      <c r="F418" s="2"/>
      <c r="G418" s="2"/>
      <c r="H418" s="2"/>
    </row>
    <row r="419" ht="12.75" customHeight="1">
      <c r="B419" s="2"/>
      <c r="C419" s="2"/>
      <c r="D419" s="2"/>
      <c r="E419" s="2"/>
      <c r="F419" s="2"/>
      <c r="G419" s="2"/>
      <c r="H419" s="2"/>
    </row>
    <row r="420" ht="12.75" customHeight="1">
      <c r="B420" s="2"/>
      <c r="C420" s="2"/>
      <c r="D420" s="2"/>
      <c r="E420" s="2"/>
      <c r="F420" s="2"/>
      <c r="G420" s="2"/>
      <c r="H420" s="2"/>
    </row>
    <row r="421" ht="12.75" customHeight="1">
      <c r="B421" s="2"/>
      <c r="C421" s="2"/>
      <c r="D421" s="2"/>
      <c r="E421" s="2"/>
      <c r="F421" s="2"/>
      <c r="G421" s="2"/>
      <c r="H421" s="2"/>
    </row>
    <row r="422" ht="12.75" customHeight="1">
      <c r="B422" s="2"/>
      <c r="C422" s="2"/>
      <c r="D422" s="2"/>
      <c r="E422" s="2"/>
      <c r="F422" s="2"/>
      <c r="G422" s="2"/>
      <c r="H422" s="2"/>
    </row>
    <row r="423" ht="12.75" customHeight="1">
      <c r="B423" s="2"/>
      <c r="C423" s="2"/>
      <c r="D423" s="2"/>
      <c r="E423" s="2"/>
      <c r="F423" s="2"/>
      <c r="G423" s="2"/>
      <c r="H423" s="2"/>
    </row>
    <row r="424" ht="12.75" customHeight="1">
      <c r="B424" s="2"/>
      <c r="C424" s="2"/>
      <c r="D424" s="2"/>
      <c r="E424" s="2"/>
      <c r="F424" s="2"/>
      <c r="G424" s="2"/>
      <c r="H424" s="2"/>
    </row>
    <row r="425" ht="12.75" customHeight="1">
      <c r="B425" s="2"/>
      <c r="C425" s="2"/>
      <c r="D425" s="2"/>
      <c r="E425" s="2"/>
      <c r="F425" s="2"/>
      <c r="G425" s="2"/>
      <c r="H425" s="2"/>
    </row>
    <row r="426" ht="12.75" customHeight="1">
      <c r="B426" s="2"/>
      <c r="C426" s="2"/>
      <c r="D426" s="2"/>
      <c r="E426" s="2"/>
      <c r="F426" s="2"/>
      <c r="G426" s="2"/>
      <c r="H426" s="2"/>
    </row>
    <row r="427" ht="12.75" customHeight="1">
      <c r="B427" s="2"/>
      <c r="C427" s="2"/>
      <c r="D427" s="2"/>
      <c r="E427" s="2"/>
      <c r="F427" s="2"/>
      <c r="G427" s="2"/>
      <c r="H427" s="2"/>
    </row>
    <row r="428" ht="12.75" customHeight="1">
      <c r="B428" s="2"/>
      <c r="C428" s="2"/>
      <c r="D428" s="2"/>
      <c r="E428" s="2"/>
      <c r="F428" s="2"/>
      <c r="G428" s="2"/>
      <c r="H428" s="2"/>
    </row>
    <row r="429" ht="12.75" customHeight="1">
      <c r="B429" s="2"/>
      <c r="C429" s="2"/>
      <c r="D429" s="2"/>
      <c r="E429" s="2"/>
      <c r="F429" s="2"/>
      <c r="G429" s="2"/>
      <c r="H429" s="2"/>
    </row>
    <row r="430" ht="12.75" customHeight="1">
      <c r="B430" s="2"/>
      <c r="C430" s="2"/>
      <c r="D430" s="2"/>
      <c r="E430" s="2"/>
      <c r="F430" s="2"/>
      <c r="G430" s="2"/>
      <c r="H430" s="2"/>
    </row>
    <row r="431" ht="12.75" customHeight="1">
      <c r="B431" s="2"/>
      <c r="C431" s="2"/>
      <c r="D431" s="2"/>
      <c r="E431" s="2"/>
      <c r="F431" s="2"/>
      <c r="G431" s="2"/>
      <c r="H431" s="2"/>
    </row>
    <row r="432" ht="12.75" customHeight="1">
      <c r="B432" s="2"/>
      <c r="C432" s="2"/>
      <c r="D432" s="2"/>
      <c r="E432" s="2"/>
      <c r="F432" s="2"/>
      <c r="G432" s="2"/>
      <c r="H432" s="2"/>
    </row>
    <row r="433" ht="12.75" customHeight="1">
      <c r="B433" s="2"/>
      <c r="C433" s="2"/>
      <c r="D433" s="2"/>
      <c r="E433" s="2"/>
      <c r="F433" s="2"/>
      <c r="G433" s="2"/>
      <c r="H433" s="2"/>
    </row>
    <row r="434" ht="12.75" customHeight="1">
      <c r="B434" s="2"/>
      <c r="C434" s="2"/>
      <c r="D434" s="2"/>
      <c r="E434" s="2"/>
      <c r="F434" s="2"/>
      <c r="G434" s="2"/>
      <c r="H434" s="2"/>
    </row>
    <row r="435" ht="12.75" customHeight="1">
      <c r="B435" s="2"/>
      <c r="C435" s="2"/>
      <c r="D435" s="2"/>
      <c r="E435" s="2"/>
      <c r="F435" s="2"/>
      <c r="G435" s="2"/>
      <c r="H435" s="2"/>
    </row>
    <row r="436" ht="12.75" customHeight="1">
      <c r="B436" s="2"/>
      <c r="C436" s="2"/>
      <c r="D436" s="2"/>
      <c r="E436" s="2"/>
      <c r="F436" s="2"/>
      <c r="G436" s="2"/>
      <c r="H436" s="2"/>
    </row>
    <row r="437" ht="12.75" customHeight="1">
      <c r="B437" s="2"/>
      <c r="C437" s="2"/>
      <c r="D437" s="2"/>
      <c r="E437" s="2"/>
      <c r="F437" s="2"/>
      <c r="G437" s="2"/>
      <c r="H437" s="2"/>
    </row>
    <row r="438" ht="12.75" customHeight="1">
      <c r="B438" s="2"/>
      <c r="C438" s="2"/>
      <c r="D438" s="2"/>
      <c r="E438" s="2"/>
      <c r="F438" s="2"/>
      <c r="G438" s="2"/>
      <c r="H438" s="2"/>
    </row>
    <row r="439" ht="12.75" customHeight="1">
      <c r="B439" s="2"/>
      <c r="C439" s="2"/>
      <c r="D439" s="2"/>
      <c r="E439" s="2"/>
      <c r="F439" s="2"/>
      <c r="G439" s="2"/>
      <c r="H439" s="2"/>
    </row>
    <row r="440" ht="12.75" customHeight="1">
      <c r="B440" s="2"/>
      <c r="C440" s="2"/>
      <c r="D440" s="2"/>
      <c r="E440" s="2"/>
      <c r="F440" s="2"/>
      <c r="G440" s="2"/>
      <c r="H440" s="2"/>
    </row>
    <row r="441" ht="12.75" customHeight="1">
      <c r="B441" s="2"/>
      <c r="C441" s="2"/>
      <c r="D441" s="2"/>
      <c r="E441" s="2"/>
      <c r="F441" s="2"/>
      <c r="G441" s="2"/>
      <c r="H441" s="2"/>
    </row>
    <row r="442" ht="12.75" customHeight="1">
      <c r="B442" s="2"/>
      <c r="C442" s="2"/>
      <c r="D442" s="2"/>
      <c r="E442" s="2"/>
      <c r="F442" s="2"/>
      <c r="G442" s="2"/>
      <c r="H442" s="2"/>
    </row>
    <row r="443" ht="12.75" customHeight="1">
      <c r="B443" s="2"/>
      <c r="C443" s="2"/>
      <c r="D443" s="2"/>
      <c r="E443" s="2"/>
      <c r="F443" s="2"/>
      <c r="G443" s="2"/>
      <c r="H443" s="2"/>
    </row>
    <row r="444" ht="12.75" customHeight="1">
      <c r="B444" s="2"/>
      <c r="C444" s="2"/>
      <c r="D444" s="2"/>
      <c r="E444" s="2"/>
      <c r="F444" s="2"/>
      <c r="G444" s="2"/>
      <c r="H444" s="2"/>
    </row>
    <row r="445" ht="12.75" customHeight="1">
      <c r="B445" s="2"/>
      <c r="C445" s="2"/>
      <c r="D445" s="2"/>
      <c r="E445" s="2"/>
      <c r="F445" s="2"/>
      <c r="G445" s="2"/>
      <c r="H445" s="2"/>
    </row>
    <row r="446" ht="12.75" customHeight="1">
      <c r="B446" s="2"/>
      <c r="C446" s="2"/>
      <c r="D446" s="2"/>
      <c r="E446" s="2"/>
      <c r="F446" s="2"/>
      <c r="G446" s="2"/>
      <c r="H446" s="2"/>
    </row>
    <row r="447" ht="12.75" customHeight="1">
      <c r="B447" s="2"/>
      <c r="C447" s="2"/>
      <c r="D447" s="2"/>
      <c r="E447" s="2"/>
      <c r="F447" s="2"/>
      <c r="G447" s="2"/>
      <c r="H447" s="2"/>
    </row>
    <row r="448" ht="12.75" customHeight="1">
      <c r="B448" s="2"/>
      <c r="C448" s="2"/>
      <c r="D448" s="2"/>
      <c r="E448" s="2"/>
      <c r="F448" s="2"/>
      <c r="G448" s="2"/>
      <c r="H448" s="2"/>
    </row>
    <row r="449" ht="12.75" customHeight="1">
      <c r="B449" s="2"/>
      <c r="C449" s="2"/>
      <c r="D449" s="2"/>
      <c r="E449" s="2"/>
      <c r="F449" s="2"/>
      <c r="G449" s="2"/>
      <c r="H449" s="2"/>
    </row>
    <row r="450" ht="12.75" customHeight="1">
      <c r="B450" s="2"/>
      <c r="C450" s="2"/>
      <c r="D450" s="2"/>
      <c r="E450" s="2"/>
      <c r="F450" s="2"/>
      <c r="G450" s="2"/>
      <c r="H450" s="2"/>
    </row>
    <row r="451" ht="12.75" customHeight="1">
      <c r="B451" s="2"/>
      <c r="C451" s="2"/>
      <c r="D451" s="2"/>
      <c r="E451" s="2"/>
      <c r="F451" s="2"/>
      <c r="G451" s="2"/>
      <c r="H451" s="2"/>
    </row>
    <row r="452" ht="12.75" customHeight="1">
      <c r="B452" s="2"/>
      <c r="C452" s="2"/>
      <c r="D452" s="2"/>
      <c r="E452" s="2"/>
      <c r="F452" s="2"/>
      <c r="G452" s="2"/>
      <c r="H452" s="2"/>
    </row>
    <row r="453" ht="12.75" customHeight="1">
      <c r="B453" s="2"/>
      <c r="C453" s="2"/>
      <c r="D453" s="2"/>
      <c r="E453" s="2"/>
      <c r="F453" s="2"/>
      <c r="G453" s="2"/>
      <c r="H453" s="2"/>
    </row>
    <row r="454" ht="12.75" customHeight="1">
      <c r="B454" s="2"/>
      <c r="C454" s="2"/>
      <c r="D454" s="2"/>
      <c r="E454" s="2"/>
      <c r="F454" s="2"/>
      <c r="G454" s="2"/>
      <c r="H454" s="2"/>
    </row>
    <row r="455" ht="12.75" customHeight="1">
      <c r="B455" s="2"/>
      <c r="C455" s="2"/>
      <c r="D455" s="2"/>
      <c r="E455" s="2"/>
      <c r="F455" s="2"/>
      <c r="G455" s="2"/>
      <c r="H455" s="2"/>
    </row>
    <row r="456" ht="12.75" customHeight="1">
      <c r="B456" s="2"/>
      <c r="C456" s="2"/>
      <c r="D456" s="2"/>
      <c r="E456" s="2"/>
      <c r="F456" s="2"/>
      <c r="G456" s="2"/>
      <c r="H456" s="2"/>
    </row>
    <row r="457" ht="12.75" customHeight="1">
      <c r="B457" s="2"/>
      <c r="C457" s="2"/>
      <c r="D457" s="2"/>
      <c r="E457" s="2"/>
      <c r="F457" s="2"/>
      <c r="G457" s="2"/>
      <c r="H457" s="2"/>
    </row>
    <row r="458" ht="12.75" customHeight="1">
      <c r="B458" s="2"/>
      <c r="C458" s="2"/>
      <c r="D458" s="2"/>
      <c r="E458" s="2"/>
      <c r="F458" s="2"/>
      <c r="G458" s="2"/>
      <c r="H458" s="2"/>
    </row>
    <row r="459" ht="12.75" customHeight="1">
      <c r="B459" s="2"/>
      <c r="C459" s="2"/>
      <c r="D459" s="2"/>
      <c r="E459" s="2"/>
      <c r="F459" s="2"/>
      <c r="G459" s="2"/>
      <c r="H459" s="2"/>
    </row>
    <row r="460" ht="12.75" customHeight="1">
      <c r="B460" s="2"/>
      <c r="C460" s="2"/>
      <c r="D460" s="2"/>
      <c r="E460" s="2"/>
      <c r="F460" s="2"/>
      <c r="G460" s="2"/>
      <c r="H460" s="2"/>
    </row>
    <row r="461" ht="12.75" customHeight="1">
      <c r="B461" s="2"/>
      <c r="C461" s="2"/>
      <c r="D461" s="2"/>
      <c r="E461" s="2"/>
      <c r="F461" s="2"/>
      <c r="G461" s="2"/>
      <c r="H461" s="2"/>
    </row>
    <row r="462" ht="12.75" customHeight="1">
      <c r="B462" s="2"/>
      <c r="C462" s="2"/>
      <c r="D462" s="2"/>
      <c r="E462" s="2"/>
      <c r="F462" s="2"/>
      <c r="G462" s="2"/>
      <c r="H462" s="2"/>
    </row>
    <row r="463" ht="12.75" customHeight="1">
      <c r="B463" s="2"/>
      <c r="C463" s="2"/>
      <c r="D463" s="2"/>
      <c r="E463" s="2"/>
      <c r="F463" s="2"/>
      <c r="G463" s="2"/>
      <c r="H463" s="2"/>
    </row>
    <row r="464" ht="12.75" customHeight="1">
      <c r="B464" s="2"/>
      <c r="C464" s="2"/>
      <c r="D464" s="2"/>
      <c r="E464" s="2"/>
      <c r="F464" s="2"/>
      <c r="G464" s="2"/>
      <c r="H464" s="2"/>
    </row>
    <row r="465" ht="12.75" customHeight="1">
      <c r="B465" s="2"/>
      <c r="C465" s="2"/>
      <c r="D465" s="2"/>
      <c r="E465" s="2"/>
      <c r="F465" s="2"/>
      <c r="G465" s="2"/>
      <c r="H465" s="2"/>
    </row>
    <row r="466" ht="12.75" customHeight="1">
      <c r="B466" s="2"/>
      <c r="C466" s="2"/>
      <c r="D466" s="2"/>
      <c r="E466" s="2"/>
      <c r="F466" s="2"/>
      <c r="G466" s="2"/>
      <c r="H466" s="2"/>
    </row>
    <row r="467" ht="12.75" customHeight="1">
      <c r="B467" s="2"/>
      <c r="C467" s="2"/>
      <c r="D467" s="2"/>
      <c r="E467" s="2"/>
      <c r="F467" s="2"/>
      <c r="G467" s="2"/>
      <c r="H467" s="2"/>
    </row>
    <row r="468" ht="12.75" customHeight="1">
      <c r="B468" s="2"/>
      <c r="C468" s="2"/>
      <c r="D468" s="2"/>
      <c r="E468" s="2"/>
      <c r="F468" s="2"/>
      <c r="G468" s="2"/>
      <c r="H468" s="2"/>
    </row>
    <row r="469" ht="12.75" customHeight="1">
      <c r="B469" s="2"/>
      <c r="C469" s="2"/>
      <c r="D469" s="2"/>
      <c r="E469" s="2"/>
      <c r="F469" s="2"/>
      <c r="G469" s="2"/>
      <c r="H469" s="2"/>
    </row>
    <row r="470" ht="12.75" customHeight="1">
      <c r="B470" s="2"/>
      <c r="C470" s="2"/>
      <c r="D470" s="2"/>
      <c r="E470" s="2"/>
      <c r="F470" s="2"/>
      <c r="G470" s="2"/>
      <c r="H470" s="2"/>
    </row>
    <row r="471" ht="12.75" customHeight="1">
      <c r="B471" s="2"/>
      <c r="C471" s="2"/>
      <c r="D471" s="2"/>
      <c r="E471" s="2"/>
      <c r="F471" s="2"/>
      <c r="G471" s="2"/>
      <c r="H471" s="2"/>
    </row>
    <row r="472" ht="12.75" customHeight="1">
      <c r="B472" s="2"/>
      <c r="C472" s="2"/>
      <c r="D472" s="2"/>
      <c r="E472" s="2"/>
      <c r="F472" s="2"/>
      <c r="G472" s="2"/>
      <c r="H472" s="2"/>
    </row>
    <row r="473" ht="12.75" customHeight="1">
      <c r="B473" s="2"/>
      <c r="C473" s="2"/>
      <c r="D473" s="2"/>
      <c r="E473" s="2"/>
      <c r="F473" s="2"/>
      <c r="G473" s="2"/>
      <c r="H473" s="2"/>
    </row>
    <row r="474" ht="12.75" customHeight="1">
      <c r="B474" s="2"/>
      <c r="C474" s="2"/>
      <c r="D474" s="2"/>
      <c r="E474" s="2"/>
      <c r="F474" s="2"/>
      <c r="G474" s="2"/>
      <c r="H474" s="2"/>
    </row>
    <row r="475" ht="12.75" customHeight="1">
      <c r="B475" s="2"/>
      <c r="C475" s="2"/>
      <c r="D475" s="2"/>
      <c r="E475" s="2"/>
      <c r="F475" s="2"/>
      <c r="G475" s="2"/>
      <c r="H475" s="2"/>
    </row>
    <row r="476" ht="12.75" customHeight="1">
      <c r="B476" s="2"/>
      <c r="C476" s="2"/>
      <c r="D476" s="2"/>
      <c r="E476" s="2"/>
      <c r="F476" s="2"/>
      <c r="G476" s="2"/>
      <c r="H476" s="2"/>
    </row>
    <row r="477" ht="12.75" customHeight="1">
      <c r="B477" s="2"/>
      <c r="C477" s="2"/>
      <c r="D477" s="2"/>
      <c r="E477" s="2"/>
      <c r="F477" s="2"/>
      <c r="G477" s="2"/>
      <c r="H477" s="2"/>
    </row>
    <row r="478" ht="12.75" customHeight="1">
      <c r="B478" s="2"/>
      <c r="C478" s="2"/>
      <c r="D478" s="2"/>
      <c r="E478" s="2"/>
      <c r="F478" s="2"/>
      <c r="G478" s="2"/>
      <c r="H478" s="2"/>
    </row>
    <row r="479" ht="12.75" customHeight="1">
      <c r="B479" s="2"/>
      <c r="C479" s="2"/>
      <c r="D479" s="2"/>
      <c r="E479" s="2"/>
      <c r="F479" s="2"/>
      <c r="G479" s="2"/>
      <c r="H479" s="2"/>
    </row>
    <row r="480" ht="12.75" customHeight="1">
      <c r="B480" s="2"/>
      <c r="C480" s="2"/>
      <c r="D480" s="2"/>
      <c r="E480" s="2"/>
      <c r="F480" s="2"/>
      <c r="G480" s="2"/>
      <c r="H480" s="2"/>
    </row>
    <row r="481" ht="12.75" customHeight="1">
      <c r="B481" s="2"/>
      <c r="C481" s="2"/>
      <c r="D481" s="2"/>
      <c r="E481" s="2"/>
      <c r="F481" s="2"/>
      <c r="G481" s="2"/>
      <c r="H481" s="2"/>
    </row>
    <row r="482" ht="12.75" customHeight="1">
      <c r="B482" s="2"/>
      <c r="C482" s="2"/>
      <c r="D482" s="2"/>
      <c r="E482" s="2"/>
      <c r="F482" s="2"/>
      <c r="G482" s="2"/>
      <c r="H482" s="2"/>
    </row>
    <row r="483" ht="12.75" customHeight="1">
      <c r="B483" s="2"/>
      <c r="C483" s="2"/>
      <c r="D483" s="2"/>
      <c r="E483" s="2"/>
      <c r="F483" s="2"/>
      <c r="G483" s="2"/>
      <c r="H483" s="2"/>
    </row>
    <row r="484" ht="12.75" customHeight="1">
      <c r="B484" s="2"/>
      <c r="C484" s="2"/>
      <c r="D484" s="2"/>
      <c r="E484" s="2"/>
      <c r="F484" s="2"/>
      <c r="G484" s="2"/>
      <c r="H484" s="2"/>
    </row>
    <row r="485" ht="12.75" customHeight="1">
      <c r="B485" s="2"/>
      <c r="C485" s="2"/>
      <c r="D485" s="2"/>
      <c r="E485" s="2"/>
      <c r="F485" s="2"/>
      <c r="G485" s="2"/>
      <c r="H485" s="2"/>
    </row>
    <row r="486" ht="12.75" customHeight="1">
      <c r="B486" s="2"/>
      <c r="C486" s="2"/>
      <c r="D486" s="2"/>
      <c r="E486" s="2"/>
      <c r="F486" s="2"/>
      <c r="G486" s="2"/>
      <c r="H486" s="2"/>
    </row>
    <row r="487" ht="12.75" customHeight="1">
      <c r="B487" s="2"/>
      <c r="C487" s="2"/>
      <c r="D487" s="2"/>
      <c r="E487" s="2"/>
      <c r="F487" s="2"/>
      <c r="G487" s="2"/>
      <c r="H487" s="2"/>
    </row>
    <row r="488" ht="12.75" customHeight="1">
      <c r="B488" s="2"/>
      <c r="C488" s="2"/>
      <c r="D488" s="2"/>
      <c r="E488" s="2"/>
      <c r="F488" s="2"/>
      <c r="G488" s="2"/>
      <c r="H488" s="2"/>
    </row>
    <row r="489" ht="12.75" customHeight="1">
      <c r="B489" s="2"/>
      <c r="C489" s="2"/>
      <c r="D489" s="2"/>
      <c r="E489" s="2"/>
      <c r="F489" s="2"/>
      <c r="G489" s="2"/>
      <c r="H489" s="2"/>
    </row>
    <row r="490" ht="12.75" customHeight="1">
      <c r="B490" s="2"/>
      <c r="C490" s="2"/>
      <c r="D490" s="2"/>
      <c r="E490" s="2"/>
      <c r="F490" s="2"/>
      <c r="G490" s="2"/>
      <c r="H490" s="2"/>
    </row>
    <row r="491" ht="12.75" customHeight="1">
      <c r="B491" s="2"/>
      <c r="C491" s="2"/>
      <c r="D491" s="2"/>
      <c r="E491" s="2"/>
      <c r="F491" s="2"/>
      <c r="G491" s="2"/>
      <c r="H491" s="2"/>
    </row>
    <row r="492" ht="12.75" customHeight="1">
      <c r="B492" s="2"/>
      <c r="C492" s="2"/>
      <c r="D492" s="2"/>
      <c r="E492" s="2"/>
      <c r="F492" s="2"/>
      <c r="G492" s="2"/>
      <c r="H492" s="2"/>
    </row>
    <row r="493" ht="12.75" customHeight="1">
      <c r="B493" s="2"/>
      <c r="C493" s="2"/>
      <c r="D493" s="2"/>
      <c r="E493" s="2"/>
      <c r="F493" s="2"/>
      <c r="G493" s="2"/>
      <c r="H493" s="2"/>
    </row>
    <row r="494" ht="12.75" customHeight="1">
      <c r="B494" s="2"/>
      <c r="C494" s="2"/>
      <c r="D494" s="2"/>
      <c r="E494" s="2"/>
      <c r="F494" s="2"/>
      <c r="G494" s="2"/>
      <c r="H494" s="2"/>
    </row>
    <row r="495" ht="12.75" customHeight="1">
      <c r="B495" s="2"/>
      <c r="C495" s="2"/>
      <c r="D495" s="2"/>
      <c r="E495" s="2"/>
      <c r="F495" s="2"/>
      <c r="G495" s="2"/>
      <c r="H495" s="2"/>
    </row>
    <row r="496" ht="12.75" customHeight="1">
      <c r="B496" s="2"/>
      <c r="C496" s="2"/>
      <c r="D496" s="2"/>
      <c r="E496" s="2"/>
      <c r="F496" s="2"/>
      <c r="G496" s="2"/>
      <c r="H496" s="2"/>
    </row>
    <row r="497" ht="12.75" customHeight="1">
      <c r="B497" s="2"/>
      <c r="C497" s="2"/>
      <c r="D497" s="2"/>
      <c r="E497" s="2"/>
      <c r="F497" s="2"/>
      <c r="G497" s="2"/>
      <c r="H497" s="2"/>
    </row>
    <row r="498" ht="12.75" customHeight="1">
      <c r="B498" s="2"/>
      <c r="C498" s="2"/>
      <c r="D498" s="2"/>
      <c r="E498" s="2"/>
      <c r="F498" s="2"/>
      <c r="G498" s="2"/>
      <c r="H498" s="2"/>
    </row>
    <row r="499" ht="12.75" customHeight="1">
      <c r="B499" s="2"/>
      <c r="C499" s="2"/>
      <c r="D499" s="2"/>
      <c r="E499" s="2"/>
      <c r="F499" s="2"/>
      <c r="G499" s="2"/>
      <c r="H499" s="2"/>
    </row>
    <row r="500" ht="12.75" customHeight="1">
      <c r="B500" s="2"/>
      <c r="C500" s="2"/>
      <c r="D500" s="2"/>
      <c r="E500" s="2"/>
      <c r="F500" s="2"/>
      <c r="G500" s="2"/>
      <c r="H500" s="2"/>
    </row>
    <row r="501" ht="12.75" customHeight="1">
      <c r="B501" s="2"/>
      <c r="C501" s="2"/>
      <c r="D501" s="2"/>
      <c r="E501" s="2"/>
      <c r="F501" s="2"/>
      <c r="G501" s="2"/>
      <c r="H501" s="2"/>
    </row>
    <row r="502" ht="12.75" customHeight="1">
      <c r="B502" s="2"/>
      <c r="C502" s="2"/>
      <c r="D502" s="2"/>
      <c r="E502" s="2"/>
      <c r="F502" s="2"/>
      <c r="G502" s="2"/>
      <c r="H502" s="2"/>
    </row>
    <row r="503" ht="12.75" customHeight="1">
      <c r="B503" s="2"/>
      <c r="C503" s="2"/>
      <c r="D503" s="2"/>
      <c r="E503" s="2"/>
      <c r="F503" s="2"/>
      <c r="G503" s="2"/>
      <c r="H503" s="2"/>
    </row>
    <row r="504" ht="12.75" customHeight="1">
      <c r="B504" s="2"/>
      <c r="C504" s="2"/>
      <c r="D504" s="2"/>
      <c r="E504" s="2"/>
      <c r="F504" s="2"/>
      <c r="G504" s="2"/>
      <c r="H504" s="2"/>
    </row>
    <row r="505" ht="12.75" customHeight="1">
      <c r="B505" s="2"/>
      <c r="C505" s="2"/>
      <c r="D505" s="2"/>
      <c r="E505" s="2"/>
      <c r="F505" s="2"/>
      <c r="G505" s="2"/>
      <c r="H505" s="2"/>
    </row>
    <row r="506" ht="12.75" customHeight="1">
      <c r="B506" s="2"/>
      <c r="C506" s="2"/>
      <c r="D506" s="2"/>
      <c r="E506" s="2"/>
      <c r="F506" s="2"/>
      <c r="G506" s="2"/>
      <c r="H506" s="2"/>
    </row>
    <row r="507" ht="12.75" customHeight="1">
      <c r="B507" s="2"/>
      <c r="C507" s="2"/>
      <c r="D507" s="2"/>
      <c r="E507" s="2"/>
      <c r="F507" s="2"/>
      <c r="G507" s="2"/>
      <c r="H507" s="2"/>
    </row>
    <row r="508" ht="12.75" customHeight="1">
      <c r="B508" s="2"/>
      <c r="C508" s="2"/>
      <c r="D508" s="2"/>
      <c r="E508" s="2"/>
      <c r="F508" s="2"/>
      <c r="G508" s="2"/>
      <c r="H508" s="2"/>
    </row>
    <row r="509" ht="12.75" customHeight="1">
      <c r="B509" s="2"/>
      <c r="C509" s="2"/>
      <c r="D509" s="2"/>
      <c r="E509" s="2"/>
      <c r="F509" s="2"/>
      <c r="G509" s="2"/>
      <c r="H509" s="2"/>
    </row>
    <row r="510" ht="12.75" customHeight="1">
      <c r="B510" s="2"/>
      <c r="C510" s="2"/>
      <c r="D510" s="2"/>
      <c r="E510" s="2"/>
      <c r="F510" s="2"/>
      <c r="G510" s="2"/>
      <c r="H510" s="2"/>
    </row>
    <row r="511" ht="12.75" customHeight="1">
      <c r="B511" s="2"/>
      <c r="C511" s="2"/>
      <c r="D511" s="2"/>
      <c r="E511" s="2"/>
      <c r="F511" s="2"/>
      <c r="G511" s="2"/>
      <c r="H511" s="2"/>
    </row>
    <row r="512" ht="12.75" customHeight="1">
      <c r="B512" s="2"/>
      <c r="C512" s="2"/>
      <c r="D512" s="2"/>
      <c r="E512" s="2"/>
      <c r="F512" s="2"/>
      <c r="G512" s="2"/>
      <c r="H512" s="2"/>
    </row>
    <row r="513" ht="12.75" customHeight="1">
      <c r="B513" s="2"/>
      <c r="C513" s="2"/>
      <c r="D513" s="2"/>
      <c r="E513" s="2"/>
      <c r="F513" s="2"/>
      <c r="G513" s="2"/>
      <c r="H513" s="2"/>
    </row>
    <row r="514" ht="12.75" customHeight="1">
      <c r="B514" s="2"/>
      <c r="C514" s="2"/>
      <c r="D514" s="2"/>
      <c r="E514" s="2"/>
      <c r="F514" s="2"/>
      <c r="G514" s="2"/>
      <c r="H514" s="2"/>
    </row>
    <row r="515" ht="12.75" customHeight="1">
      <c r="B515" s="2"/>
      <c r="C515" s="2"/>
      <c r="D515" s="2"/>
      <c r="E515" s="2"/>
      <c r="F515" s="2"/>
      <c r="G515" s="2"/>
      <c r="H515" s="2"/>
    </row>
    <row r="516" ht="12.75" customHeight="1">
      <c r="B516" s="2"/>
      <c r="C516" s="2"/>
      <c r="D516" s="2"/>
      <c r="E516" s="2"/>
      <c r="F516" s="2"/>
      <c r="G516" s="2"/>
      <c r="H516" s="2"/>
    </row>
    <row r="517" ht="12.75" customHeight="1">
      <c r="B517" s="2"/>
      <c r="C517" s="2"/>
      <c r="D517" s="2"/>
      <c r="E517" s="2"/>
      <c r="F517" s="2"/>
      <c r="G517" s="2"/>
      <c r="H517" s="2"/>
    </row>
    <row r="518" ht="12.75" customHeight="1">
      <c r="B518" s="2"/>
      <c r="C518" s="2"/>
      <c r="D518" s="2"/>
      <c r="E518" s="2"/>
      <c r="F518" s="2"/>
      <c r="G518" s="2"/>
      <c r="H518" s="2"/>
    </row>
    <row r="519" ht="12.75" customHeight="1">
      <c r="B519" s="2"/>
      <c r="C519" s="2"/>
      <c r="D519" s="2"/>
      <c r="E519" s="2"/>
      <c r="F519" s="2"/>
      <c r="G519" s="2"/>
      <c r="H519" s="2"/>
    </row>
    <row r="520" ht="12.75" customHeight="1">
      <c r="B520" s="2"/>
      <c r="C520" s="2"/>
      <c r="D520" s="2"/>
      <c r="E520" s="2"/>
      <c r="F520" s="2"/>
      <c r="G520" s="2"/>
      <c r="H520" s="2"/>
    </row>
    <row r="521" ht="12.75" customHeight="1">
      <c r="B521" s="2"/>
      <c r="C521" s="2"/>
      <c r="D521" s="2"/>
      <c r="E521" s="2"/>
      <c r="F521" s="2"/>
      <c r="G521" s="2"/>
      <c r="H521" s="2"/>
    </row>
    <row r="522" ht="12.75" customHeight="1">
      <c r="B522" s="2"/>
      <c r="C522" s="2"/>
      <c r="D522" s="2"/>
      <c r="E522" s="2"/>
      <c r="F522" s="2"/>
      <c r="G522" s="2"/>
      <c r="H522" s="2"/>
    </row>
    <row r="523" ht="12.75" customHeight="1">
      <c r="B523" s="2"/>
      <c r="C523" s="2"/>
      <c r="D523" s="2"/>
      <c r="E523" s="2"/>
      <c r="F523" s="2"/>
      <c r="G523" s="2"/>
      <c r="H523" s="2"/>
    </row>
    <row r="524" ht="12.75" customHeight="1">
      <c r="B524" s="2"/>
      <c r="C524" s="2"/>
      <c r="D524" s="2"/>
      <c r="E524" s="2"/>
      <c r="F524" s="2"/>
      <c r="G524" s="2"/>
      <c r="H524" s="2"/>
    </row>
    <row r="525" ht="12.75" customHeight="1">
      <c r="B525" s="2"/>
      <c r="C525" s="2"/>
      <c r="D525" s="2"/>
      <c r="E525" s="2"/>
      <c r="F525" s="2"/>
      <c r="G525" s="2"/>
      <c r="H525" s="2"/>
    </row>
    <row r="526" ht="12.75" customHeight="1">
      <c r="B526" s="2"/>
      <c r="C526" s="2"/>
      <c r="D526" s="2"/>
      <c r="E526" s="2"/>
      <c r="F526" s="2"/>
      <c r="G526" s="2"/>
      <c r="H526" s="2"/>
    </row>
    <row r="527" ht="12.75" customHeight="1">
      <c r="B527" s="2"/>
      <c r="C527" s="2"/>
      <c r="D527" s="2"/>
      <c r="E527" s="2"/>
      <c r="F527" s="2"/>
      <c r="G527" s="2"/>
      <c r="H527" s="2"/>
    </row>
    <row r="528" ht="12.75" customHeight="1">
      <c r="B528" s="2"/>
      <c r="C528" s="2"/>
      <c r="D528" s="2"/>
      <c r="E528" s="2"/>
      <c r="F528" s="2"/>
      <c r="G528" s="2"/>
      <c r="H528" s="2"/>
    </row>
    <row r="529" ht="12.75" customHeight="1">
      <c r="B529" s="2"/>
      <c r="C529" s="2"/>
      <c r="D529" s="2"/>
      <c r="E529" s="2"/>
      <c r="F529" s="2"/>
      <c r="G529" s="2"/>
      <c r="H529" s="2"/>
    </row>
    <row r="530" ht="12.75" customHeight="1">
      <c r="B530" s="2"/>
      <c r="C530" s="2"/>
      <c r="D530" s="2"/>
      <c r="E530" s="2"/>
      <c r="F530" s="2"/>
      <c r="G530" s="2"/>
      <c r="H530" s="2"/>
    </row>
    <row r="531" ht="12.75" customHeight="1">
      <c r="B531" s="2"/>
      <c r="C531" s="2"/>
      <c r="D531" s="2"/>
      <c r="E531" s="2"/>
      <c r="F531" s="2"/>
      <c r="G531" s="2"/>
      <c r="H531" s="2"/>
    </row>
    <row r="532" ht="12.75" customHeight="1">
      <c r="B532" s="2"/>
      <c r="C532" s="2"/>
      <c r="D532" s="2"/>
      <c r="E532" s="2"/>
      <c r="F532" s="2"/>
      <c r="G532" s="2"/>
      <c r="H532" s="2"/>
    </row>
    <row r="533" ht="12.75" customHeight="1">
      <c r="B533" s="2"/>
      <c r="C533" s="2"/>
      <c r="D533" s="2"/>
      <c r="E533" s="2"/>
      <c r="F533" s="2"/>
      <c r="G533" s="2"/>
      <c r="H533" s="2"/>
    </row>
    <row r="534" ht="12.75" customHeight="1">
      <c r="B534" s="2"/>
      <c r="C534" s="2"/>
      <c r="D534" s="2"/>
      <c r="E534" s="2"/>
      <c r="F534" s="2"/>
      <c r="G534" s="2"/>
      <c r="H534" s="2"/>
    </row>
    <row r="535" ht="12.75" customHeight="1">
      <c r="B535" s="2"/>
      <c r="C535" s="2"/>
      <c r="D535" s="2"/>
      <c r="E535" s="2"/>
      <c r="F535" s="2"/>
      <c r="G535" s="2"/>
      <c r="H535" s="2"/>
    </row>
    <row r="536" ht="12.75" customHeight="1">
      <c r="B536" s="2"/>
      <c r="C536" s="2"/>
      <c r="D536" s="2"/>
      <c r="E536" s="2"/>
      <c r="F536" s="2"/>
      <c r="G536" s="2"/>
      <c r="H536" s="2"/>
    </row>
    <row r="537" ht="12.75" customHeight="1">
      <c r="B537" s="2"/>
      <c r="C537" s="2"/>
      <c r="D537" s="2"/>
      <c r="E537" s="2"/>
      <c r="F537" s="2"/>
      <c r="G537" s="2"/>
      <c r="H537" s="2"/>
    </row>
    <row r="538" ht="12.75" customHeight="1">
      <c r="B538" s="2"/>
      <c r="C538" s="2"/>
      <c r="D538" s="2"/>
      <c r="E538" s="2"/>
      <c r="F538" s="2"/>
      <c r="G538" s="2"/>
      <c r="H538" s="2"/>
    </row>
    <row r="539" ht="12.75" customHeight="1">
      <c r="B539" s="2"/>
      <c r="C539" s="2"/>
      <c r="D539" s="2"/>
      <c r="E539" s="2"/>
      <c r="F539" s="2"/>
      <c r="G539" s="2"/>
      <c r="H539" s="2"/>
    </row>
    <row r="540" ht="12.75" customHeight="1">
      <c r="B540" s="2"/>
      <c r="C540" s="2"/>
      <c r="D540" s="2"/>
      <c r="E540" s="2"/>
      <c r="F540" s="2"/>
      <c r="G540" s="2"/>
      <c r="H540" s="2"/>
    </row>
    <row r="541" ht="12.75" customHeight="1">
      <c r="B541" s="2"/>
      <c r="C541" s="2"/>
      <c r="D541" s="2"/>
      <c r="E541" s="2"/>
      <c r="F541" s="2"/>
      <c r="G541" s="2"/>
      <c r="H541" s="2"/>
    </row>
    <row r="542" ht="12.75" customHeight="1">
      <c r="B542" s="2"/>
      <c r="C542" s="2"/>
      <c r="D542" s="2"/>
      <c r="E542" s="2"/>
      <c r="F542" s="2"/>
      <c r="G542" s="2"/>
      <c r="H542" s="2"/>
    </row>
    <row r="543" ht="12.75" customHeight="1">
      <c r="B543" s="2"/>
      <c r="C543" s="2"/>
      <c r="D543" s="2"/>
      <c r="E543" s="2"/>
      <c r="F543" s="2"/>
      <c r="G543" s="2"/>
      <c r="H543" s="2"/>
    </row>
    <row r="544" ht="12.75" customHeight="1">
      <c r="B544" s="2"/>
      <c r="C544" s="2"/>
      <c r="D544" s="2"/>
      <c r="E544" s="2"/>
      <c r="F544" s="2"/>
      <c r="G544" s="2"/>
      <c r="H544" s="2"/>
    </row>
    <row r="545" ht="12.75" customHeight="1">
      <c r="B545" s="2"/>
      <c r="C545" s="2"/>
      <c r="D545" s="2"/>
      <c r="E545" s="2"/>
      <c r="F545" s="2"/>
      <c r="G545" s="2"/>
      <c r="H545" s="2"/>
    </row>
    <row r="546" ht="12.75" customHeight="1">
      <c r="B546" s="2"/>
      <c r="C546" s="2"/>
      <c r="D546" s="2"/>
      <c r="E546" s="2"/>
      <c r="F546" s="2"/>
      <c r="G546" s="2"/>
      <c r="H546" s="2"/>
    </row>
    <row r="547" ht="12.75" customHeight="1">
      <c r="B547" s="2"/>
      <c r="C547" s="2"/>
      <c r="D547" s="2"/>
      <c r="E547" s="2"/>
      <c r="F547" s="2"/>
      <c r="G547" s="2"/>
      <c r="H547" s="2"/>
    </row>
    <row r="548" ht="12.75" customHeight="1">
      <c r="B548" s="2"/>
      <c r="C548" s="2"/>
      <c r="D548" s="2"/>
      <c r="E548" s="2"/>
      <c r="F548" s="2"/>
      <c r="G548" s="2"/>
      <c r="H548" s="2"/>
    </row>
    <row r="549" ht="12.75" customHeight="1">
      <c r="B549" s="2"/>
      <c r="C549" s="2"/>
      <c r="D549" s="2"/>
      <c r="E549" s="2"/>
      <c r="F549" s="2"/>
      <c r="G549" s="2"/>
      <c r="H549" s="2"/>
    </row>
    <row r="550" ht="12.75" customHeight="1">
      <c r="B550" s="2"/>
      <c r="C550" s="2"/>
      <c r="D550" s="2"/>
      <c r="E550" s="2"/>
      <c r="F550" s="2"/>
      <c r="G550" s="2"/>
      <c r="H550" s="2"/>
    </row>
    <row r="551" ht="12.75" customHeight="1">
      <c r="B551" s="2"/>
      <c r="C551" s="2"/>
      <c r="D551" s="2"/>
      <c r="E551" s="2"/>
      <c r="F551" s="2"/>
      <c r="G551" s="2"/>
      <c r="H551" s="2"/>
    </row>
    <row r="552" ht="12.75" customHeight="1">
      <c r="B552" s="2"/>
      <c r="C552" s="2"/>
      <c r="D552" s="2"/>
      <c r="E552" s="2"/>
      <c r="F552" s="2"/>
      <c r="G552" s="2"/>
      <c r="H552" s="2"/>
    </row>
    <row r="553" ht="12.75" customHeight="1">
      <c r="B553" s="2"/>
      <c r="C553" s="2"/>
      <c r="D553" s="2"/>
      <c r="E553" s="2"/>
      <c r="F553" s="2"/>
      <c r="G553" s="2"/>
      <c r="H553" s="2"/>
    </row>
    <row r="554" ht="12.75" customHeight="1">
      <c r="B554" s="2"/>
      <c r="C554" s="2"/>
      <c r="D554" s="2"/>
      <c r="E554" s="2"/>
      <c r="F554" s="2"/>
      <c r="G554" s="2"/>
      <c r="H554" s="2"/>
    </row>
    <row r="555" ht="12.75" customHeight="1">
      <c r="B555" s="2"/>
      <c r="C555" s="2"/>
      <c r="D555" s="2"/>
      <c r="E555" s="2"/>
      <c r="F555" s="2"/>
      <c r="G555" s="2"/>
      <c r="H555" s="2"/>
    </row>
    <row r="556" ht="12.75" customHeight="1">
      <c r="B556" s="2"/>
      <c r="C556" s="2"/>
      <c r="D556" s="2"/>
      <c r="E556" s="2"/>
      <c r="F556" s="2"/>
      <c r="G556" s="2"/>
      <c r="H556" s="2"/>
    </row>
    <row r="557" ht="12.75" customHeight="1">
      <c r="B557" s="2"/>
      <c r="C557" s="2"/>
      <c r="D557" s="2"/>
      <c r="E557" s="2"/>
      <c r="F557" s="2"/>
      <c r="G557" s="2"/>
      <c r="H557" s="2"/>
    </row>
    <row r="558" ht="12.75" customHeight="1">
      <c r="B558" s="2"/>
      <c r="C558" s="2"/>
      <c r="D558" s="2"/>
      <c r="E558" s="2"/>
      <c r="F558" s="2"/>
      <c r="G558" s="2"/>
      <c r="H558" s="2"/>
    </row>
    <row r="559" ht="12.75" customHeight="1">
      <c r="B559" s="2"/>
      <c r="C559" s="2"/>
      <c r="D559" s="2"/>
      <c r="E559" s="2"/>
      <c r="F559" s="2"/>
      <c r="G559" s="2"/>
      <c r="H559" s="2"/>
    </row>
    <row r="560" ht="12.75" customHeight="1">
      <c r="B560" s="2"/>
      <c r="C560" s="2"/>
      <c r="D560" s="2"/>
      <c r="E560" s="2"/>
      <c r="F560" s="2"/>
      <c r="G560" s="2"/>
      <c r="H560" s="2"/>
    </row>
    <row r="561" ht="12.75" customHeight="1">
      <c r="B561" s="2"/>
      <c r="C561" s="2"/>
      <c r="D561" s="2"/>
      <c r="E561" s="2"/>
      <c r="F561" s="2"/>
      <c r="G561" s="2"/>
      <c r="H561" s="2"/>
    </row>
    <row r="562" ht="12.75" customHeight="1">
      <c r="B562" s="2"/>
      <c r="C562" s="2"/>
      <c r="D562" s="2"/>
      <c r="E562" s="2"/>
      <c r="F562" s="2"/>
      <c r="G562" s="2"/>
      <c r="H562" s="2"/>
    </row>
    <row r="563" ht="12.75" customHeight="1">
      <c r="B563" s="2"/>
      <c r="C563" s="2"/>
      <c r="D563" s="2"/>
      <c r="E563" s="2"/>
      <c r="F563" s="2"/>
      <c r="G563" s="2"/>
      <c r="H563" s="2"/>
    </row>
    <row r="564" ht="12.75" customHeight="1">
      <c r="B564" s="2"/>
      <c r="C564" s="2"/>
      <c r="D564" s="2"/>
      <c r="E564" s="2"/>
      <c r="F564" s="2"/>
      <c r="G564" s="2"/>
      <c r="H564" s="2"/>
    </row>
    <row r="565" ht="12.75" customHeight="1">
      <c r="B565" s="2"/>
      <c r="C565" s="2"/>
      <c r="D565" s="2"/>
      <c r="E565" s="2"/>
      <c r="F565" s="2"/>
      <c r="G565" s="2"/>
      <c r="H565" s="2"/>
    </row>
    <row r="566" ht="12.75" customHeight="1">
      <c r="B566" s="2"/>
      <c r="C566" s="2"/>
      <c r="D566" s="2"/>
      <c r="E566" s="2"/>
      <c r="F566" s="2"/>
      <c r="G566" s="2"/>
      <c r="H566" s="2"/>
    </row>
    <row r="567" ht="12.75" customHeight="1">
      <c r="B567" s="2"/>
      <c r="C567" s="2"/>
      <c r="D567" s="2"/>
      <c r="E567" s="2"/>
      <c r="F567" s="2"/>
      <c r="G567" s="2"/>
      <c r="H567" s="2"/>
    </row>
    <row r="568" ht="12.75" customHeight="1">
      <c r="B568" s="2"/>
      <c r="C568" s="2"/>
      <c r="D568" s="2"/>
      <c r="E568" s="2"/>
      <c r="F568" s="2"/>
      <c r="G568" s="2"/>
      <c r="H568" s="2"/>
    </row>
    <row r="569" ht="12.75" customHeight="1">
      <c r="B569" s="2"/>
      <c r="C569" s="2"/>
      <c r="D569" s="2"/>
      <c r="E569" s="2"/>
      <c r="F569" s="2"/>
      <c r="G569" s="2"/>
      <c r="H569" s="2"/>
    </row>
    <row r="570" ht="12.75" customHeight="1">
      <c r="B570" s="2"/>
      <c r="C570" s="2"/>
      <c r="D570" s="2"/>
      <c r="E570" s="2"/>
      <c r="F570" s="2"/>
      <c r="G570" s="2"/>
      <c r="H570" s="2"/>
    </row>
    <row r="571" ht="12.75" customHeight="1">
      <c r="B571" s="2"/>
      <c r="C571" s="2"/>
      <c r="D571" s="2"/>
      <c r="E571" s="2"/>
      <c r="F571" s="2"/>
      <c r="G571" s="2"/>
      <c r="H571" s="2"/>
    </row>
    <row r="572" ht="12.75" customHeight="1">
      <c r="B572" s="2"/>
      <c r="C572" s="2"/>
      <c r="D572" s="2"/>
      <c r="E572" s="2"/>
      <c r="F572" s="2"/>
      <c r="G572" s="2"/>
      <c r="H572" s="2"/>
    </row>
    <row r="573" ht="12.75" customHeight="1">
      <c r="B573" s="2"/>
      <c r="C573" s="2"/>
      <c r="D573" s="2"/>
      <c r="E573" s="2"/>
      <c r="F573" s="2"/>
      <c r="G573" s="2"/>
      <c r="H573" s="2"/>
    </row>
    <row r="574" ht="12.75" customHeight="1">
      <c r="B574" s="2"/>
      <c r="C574" s="2"/>
      <c r="D574" s="2"/>
      <c r="E574" s="2"/>
      <c r="F574" s="2"/>
      <c r="G574" s="2"/>
      <c r="H574" s="2"/>
    </row>
    <row r="575" ht="12.75" customHeight="1">
      <c r="B575" s="2"/>
      <c r="C575" s="2"/>
      <c r="D575" s="2"/>
      <c r="E575" s="2"/>
      <c r="F575" s="2"/>
      <c r="G575" s="2"/>
      <c r="H575" s="2"/>
    </row>
    <row r="576" ht="12.75" customHeight="1">
      <c r="B576" s="2"/>
      <c r="C576" s="2"/>
      <c r="D576" s="2"/>
      <c r="E576" s="2"/>
      <c r="F576" s="2"/>
      <c r="G576" s="2"/>
      <c r="H576" s="2"/>
    </row>
    <row r="577" ht="12.75" customHeight="1">
      <c r="B577" s="2"/>
      <c r="C577" s="2"/>
      <c r="D577" s="2"/>
      <c r="E577" s="2"/>
      <c r="F577" s="2"/>
      <c r="G577" s="2"/>
      <c r="H577" s="2"/>
    </row>
    <row r="578" ht="12.75" customHeight="1">
      <c r="B578" s="2"/>
      <c r="C578" s="2"/>
      <c r="D578" s="2"/>
      <c r="E578" s="2"/>
      <c r="F578" s="2"/>
      <c r="G578" s="2"/>
      <c r="H578" s="2"/>
    </row>
    <row r="579" ht="12.75" customHeight="1">
      <c r="B579" s="2"/>
      <c r="C579" s="2"/>
      <c r="D579" s="2"/>
      <c r="E579" s="2"/>
      <c r="F579" s="2"/>
      <c r="G579" s="2"/>
      <c r="H579" s="2"/>
    </row>
    <row r="580" ht="12.75" customHeight="1">
      <c r="B580" s="2"/>
      <c r="C580" s="2"/>
      <c r="D580" s="2"/>
      <c r="E580" s="2"/>
      <c r="F580" s="2"/>
      <c r="G580" s="2"/>
      <c r="H580" s="2"/>
    </row>
    <row r="581" ht="12.75" customHeight="1">
      <c r="B581" s="2"/>
      <c r="C581" s="2"/>
      <c r="D581" s="2"/>
      <c r="E581" s="2"/>
      <c r="F581" s="2"/>
      <c r="G581" s="2"/>
      <c r="H581" s="2"/>
    </row>
    <row r="582" ht="12.75" customHeight="1">
      <c r="B582" s="2"/>
      <c r="C582" s="2"/>
      <c r="D582" s="2"/>
      <c r="E582" s="2"/>
      <c r="F582" s="2"/>
      <c r="G582" s="2"/>
      <c r="H582" s="2"/>
    </row>
    <row r="583" ht="12.75" customHeight="1">
      <c r="B583" s="2"/>
      <c r="C583" s="2"/>
      <c r="D583" s="2"/>
      <c r="E583" s="2"/>
      <c r="F583" s="2"/>
      <c r="G583" s="2"/>
      <c r="H583" s="2"/>
    </row>
    <row r="584" ht="12.75" customHeight="1">
      <c r="B584" s="2"/>
      <c r="C584" s="2"/>
      <c r="D584" s="2"/>
      <c r="E584" s="2"/>
      <c r="F584" s="2"/>
      <c r="G584" s="2"/>
      <c r="H584" s="2"/>
    </row>
    <row r="585" ht="12.75" customHeight="1">
      <c r="B585" s="2"/>
      <c r="C585" s="2"/>
      <c r="D585" s="2"/>
      <c r="E585" s="2"/>
      <c r="F585" s="2"/>
      <c r="G585" s="2"/>
      <c r="H585" s="2"/>
    </row>
    <row r="586" ht="12.75" customHeight="1">
      <c r="B586" s="2"/>
      <c r="C586" s="2"/>
      <c r="D586" s="2"/>
      <c r="E586" s="2"/>
      <c r="F586" s="2"/>
      <c r="G586" s="2"/>
      <c r="H586" s="2"/>
    </row>
    <row r="587" ht="12.75" customHeight="1">
      <c r="B587" s="2"/>
      <c r="C587" s="2"/>
      <c r="D587" s="2"/>
      <c r="E587" s="2"/>
      <c r="F587" s="2"/>
      <c r="G587" s="2"/>
      <c r="H587" s="2"/>
    </row>
    <row r="588" ht="12.75" customHeight="1">
      <c r="B588" s="2"/>
      <c r="C588" s="2"/>
      <c r="D588" s="2"/>
      <c r="E588" s="2"/>
      <c r="F588" s="2"/>
      <c r="G588" s="2"/>
      <c r="H588" s="2"/>
    </row>
    <row r="589" ht="12.75" customHeight="1">
      <c r="B589" s="2"/>
      <c r="C589" s="2"/>
      <c r="D589" s="2"/>
      <c r="E589" s="2"/>
      <c r="F589" s="2"/>
      <c r="G589" s="2"/>
      <c r="H589" s="2"/>
    </row>
    <row r="590" ht="12.75" customHeight="1">
      <c r="B590" s="2"/>
      <c r="C590" s="2"/>
      <c r="D590" s="2"/>
      <c r="E590" s="2"/>
      <c r="F590" s="2"/>
      <c r="G590" s="2"/>
      <c r="H590" s="2"/>
    </row>
    <row r="591" ht="12.75" customHeight="1">
      <c r="B591" s="2"/>
      <c r="C591" s="2"/>
      <c r="D591" s="2"/>
      <c r="E591" s="2"/>
      <c r="F591" s="2"/>
      <c r="G591" s="2"/>
      <c r="H591" s="2"/>
    </row>
    <row r="592" ht="12.75" customHeight="1">
      <c r="B592" s="2"/>
      <c r="C592" s="2"/>
      <c r="D592" s="2"/>
      <c r="E592" s="2"/>
      <c r="F592" s="2"/>
      <c r="G592" s="2"/>
      <c r="H592" s="2"/>
    </row>
    <row r="593" ht="12.75" customHeight="1">
      <c r="B593" s="2"/>
      <c r="C593" s="2"/>
      <c r="D593" s="2"/>
      <c r="E593" s="2"/>
      <c r="F593" s="2"/>
      <c r="G593" s="2"/>
      <c r="H593" s="2"/>
    </row>
    <row r="594" ht="12.75" customHeight="1">
      <c r="B594" s="2"/>
      <c r="C594" s="2"/>
      <c r="D594" s="2"/>
      <c r="E594" s="2"/>
      <c r="F594" s="2"/>
      <c r="G594" s="2"/>
      <c r="H594" s="2"/>
    </row>
    <row r="595" ht="12.75" customHeight="1">
      <c r="B595" s="2"/>
      <c r="C595" s="2"/>
      <c r="D595" s="2"/>
      <c r="E595" s="2"/>
      <c r="F595" s="2"/>
      <c r="G595" s="2"/>
      <c r="H595" s="2"/>
    </row>
    <row r="596" ht="12.75" customHeight="1">
      <c r="B596" s="2"/>
      <c r="C596" s="2"/>
      <c r="D596" s="2"/>
      <c r="E596" s="2"/>
      <c r="F596" s="2"/>
      <c r="G596" s="2"/>
      <c r="H596" s="2"/>
    </row>
    <row r="597" ht="12.75" customHeight="1">
      <c r="B597" s="2"/>
      <c r="C597" s="2"/>
      <c r="D597" s="2"/>
      <c r="E597" s="2"/>
      <c r="F597" s="2"/>
      <c r="G597" s="2"/>
      <c r="H597" s="2"/>
    </row>
    <row r="598" ht="12.75" customHeight="1">
      <c r="B598" s="2"/>
      <c r="C598" s="2"/>
      <c r="D598" s="2"/>
      <c r="E598" s="2"/>
      <c r="F598" s="2"/>
      <c r="G598" s="2"/>
      <c r="H598" s="2"/>
    </row>
    <row r="599" ht="12.75" customHeight="1">
      <c r="B599" s="2"/>
      <c r="C599" s="2"/>
      <c r="D599" s="2"/>
      <c r="E599" s="2"/>
      <c r="F599" s="2"/>
      <c r="G599" s="2"/>
      <c r="H599" s="2"/>
    </row>
    <row r="600" ht="12.75" customHeight="1">
      <c r="B600" s="2"/>
      <c r="C600" s="2"/>
      <c r="D600" s="2"/>
      <c r="E600" s="2"/>
      <c r="F600" s="2"/>
      <c r="G600" s="2"/>
      <c r="H600" s="2"/>
    </row>
    <row r="601" ht="12.75" customHeight="1">
      <c r="B601" s="2"/>
      <c r="C601" s="2"/>
      <c r="D601" s="2"/>
      <c r="E601" s="2"/>
      <c r="F601" s="2"/>
      <c r="G601" s="2"/>
      <c r="H601" s="2"/>
    </row>
    <row r="602" ht="12.75" customHeight="1">
      <c r="B602" s="2"/>
      <c r="C602" s="2"/>
      <c r="D602" s="2"/>
      <c r="E602" s="2"/>
      <c r="F602" s="2"/>
      <c r="G602" s="2"/>
      <c r="H602" s="2"/>
    </row>
    <row r="603" ht="12.75" customHeight="1">
      <c r="B603" s="2"/>
      <c r="C603" s="2"/>
      <c r="D603" s="2"/>
      <c r="E603" s="2"/>
      <c r="F603" s="2"/>
      <c r="G603" s="2"/>
      <c r="H603" s="2"/>
    </row>
    <row r="604" ht="12.75" customHeight="1">
      <c r="B604" s="2"/>
      <c r="C604" s="2"/>
      <c r="D604" s="2"/>
      <c r="E604" s="2"/>
      <c r="F604" s="2"/>
      <c r="G604" s="2"/>
      <c r="H604" s="2"/>
    </row>
    <row r="605" ht="12.75" customHeight="1">
      <c r="B605" s="2"/>
      <c r="C605" s="2"/>
      <c r="D605" s="2"/>
      <c r="E605" s="2"/>
      <c r="F605" s="2"/>
      <c r="G605" s="2"/>
      <c r="H605" s="2"/>
    </row>
    <row r="606" ht="12.75" customHeight="1">
      <c r="B606" s="2"/>
      <c r="C606" s="2"/>
      <c r="D606" s="2"/>
      <c r="E606" s="2"/>
      <c r="F606" s="2"/>
      <c r="G606" s="2"/>
      <c r="H606" s="2"/>
    </row>
    <row r="607" ht="12.75" customHeight="1">
      <c r="B607" s="2"/>
      <c r="C607" s="2"/>
      <c r="D607" s="2"/>
      <c r="E607" s="2"/>
      <c r="F607" s="2"/>
      <c r="G607" s="2"/>
      <c r="H607" s="2"/>
    </row>
    <row r="608" ht="12.75" customHeight="1">
      <c r="B608" s="2"/>
      <c r="C608" s="2"/>
      <c r="D608" s="2"/>
      <c r="E608" s="2"/>
      <c r="F608" s="2"/>
      <c r="G608" s="2"/>
      <c r="H608" s="2"/>
    </row>
    <row r="609" ht="12.75" customHeight="1">
      <c r="B609" s="2"/>
      <c r="C609" s="2"/>
      <c r="D609" s="2"/>
      <c r="E609" s="2"/>
      <c r="F609" s="2"/>
      <c r="G609" s="2"/>
      <c r="H609" s="2"/>
    </row>
    <row r="610" ht="12.75" customHeight="1">
      <c r="B610" s="2"/>
      <c r="C610" s="2"/>
      <c r="D610" s="2"/>
      <c r="E610" s="2"/>
      <c r="F610" s="2"/>
      <c r="G610" s="2"/>
      <c r="H610" s="2"/>
    </row>
    <row r="611" ht="12.75" customHeight="1">
      <c r="B611" s="2"/>
      <c r="C611" s="2"/>
      <c r="D611" s="2"/>
      <c r="E611" s="2"/>
      <c r="F611" s="2"/>
      <c r="G611" s="2"/>
      <c r="H611" s="2"/>
    </row>
    <row r="612" ht="12.75" customHeight="1">
      <c r="B612" s="2"/>
      <c r="C612" s="2"/>
      <c r="D612" s="2"/>
      <c r="E612" s="2"/>
      <c r="F612" s="2"/>
      <c r="G612" s="2"/>
      <c r="H612" s="2"/>
    </row>
    <row r="613" ht="12.75" customHeight="1">
      <c r="B613" s="2"/>
      <c r="C613" s="2"/>
      <c r="D613" s="2"/>
      <c r="E613" s="2"/>
      <c r="F613" s="2"/>
      <c r="G613" s="2"/>
      <c r="H613" s="2"/>
    </row>
    <row r="614" ht="12.75" customHeight="1">
      <c r="B614" s="2"/>
      <c r="C614" s="2"/>
      <c r="D614" s="2"/>
      <c r="E614" s="2"/>
      <c r="F614" s="2"/>
      <c r="G614" s="2"/>
      <c r="H614" s="2"/>
    </row>
    <row r="615" ht="12.75" customHeight="1">
      <c r="B615" s="2"/>
      <c r="C615" s="2"/>
      <c r="D615" s="2"/>
      <c r="E615" s="2"/>
      <c r="F615" s="2"/>
      <c r="G615" s="2"/>
      <c r="H615" s="2"/>
    </row>
    <row r="616" ht="12.75" customHeight="1">
      <c r="B616" s="2"/>
      <c r="C616" s="2"/>
      <c r="D616" s="2"/>
      <c r="E616" s="2"/>
      <c r="F616" s="2"/>
      <c r="G616" s="2"/>
      <c r="H616" s="2"/>
    </row>
    <row r="617" ht="12.75" customHeight="1">
      <c r="B617" s="2"/>
      <c r="C617" s="2"/>
      <c r="D617" s="2"/>
      <c r="E617" s="2"/>
      <c r="F617" s="2"/>
      <c r="G617" s="2"/>
      <c r="H617" s="2"/>
    </row>
    <row r="618" ht="12.75" customHeight="1">
      <c r="B618" s="2"/>
      <c r="C618" s="2"/>
      <c r="D618" s="2"/>
      <c r="E618" s="2"/>
      <c r="F618" s="2"/>
      <c r="G618" s="2"/>
      <c r="H618" s="2"/>
    </row>
    <row r="619" ht="12.75" customHeight="1">
      <c r="B619" s="2"/>
      <c r="C619" s="2"/>
      <c r="D619" s="2"/>
      <c r="E619" s="2"/>
      <c r="F619" s="2"/>
      <c r="G619" s="2"/>
      <c r="H619" s="2"/>
    </row>
    <row r="620" ht="12.75" customHeight="1">
      <c r="B620" s="2"/>
      <c r="C620" s="2"/>
      <c r="D620" s="2"/>
      <c r="E620" s="2"/>
      <c r="F620" s="2"/>
      <c r="G620" s="2"/>
      <c r="H620" s="2"/>
    </row>
    <row r="621" ht="12.75" customHeight="1">
      <c r="B621" s="2"/>
      <c r="C621" s="2"/>
      <c r="D621" s="2"/>
      <c r="E621" s="2"/>
      <c r="F621" s="2"/>
      <c r="G621" s="2"/>
      <c r="H621" s="2"/>
    </row>
    <row r="622" ht="12.75" customHeight="1">
      <c r="B622" s="2"/>
      <c r="C622" s="2"/>
      <c r="D622" s="2"/>
      <c r="E622" s="2"/>
      <c r="F622" s="2"/>
      <c r="G622" s="2"/>
      <c r="H622" s="2"/>
    </row>
    <row r="623" ht="12.75" customHeight="1">
      <c r="B623" s="2"/>
      <c r="C623" s="2"/>
      <c r="D623" s="2"/>
      <c r="E623" s="2"/>
      <c r="F623" s="2"/>
      <c r="G623" s="2"/>
      <c r="H623" s="2"/>
    </row>
    <row r="624" ht="12.75" customHeight="1">
      <c r="B624" s="2"/>
      <c r="C624" s="2"/>
      <c r="D624" s="2"/>
      <c r="E624" s="2"/>
      <c r="F624" s="2"/>
      <c r="G624" s="2"/>
      <c r="H624" s="2"/>
    </row>
    <row r="625" ht="12.75" customHeight="1">
      <c r="B625" s="2"/>
      <c r="C625" s="2"/>
      <c r="D625" s="2"/>
      <c r="E625" s="2"/>
      <c r="F625" s="2"/>
      <c r="G625" s="2"/>
      <c r="H625" s="2"/>
    </row>
    <row r="626" ht="12.75" customHeight="1">
      <c r="B626" s="2"/>
      <c r="C626" s="2"/>
      <c r="D626" s="2"/>
      <c r="E626" s="2"/>
      <c r="F626" s="2"/>
      <c r="G626" s="2"/>
      <c r="H626" s="2"/>
    </row>
    <row r="627" ht="12.75" customHeight="1">
      <c r="B627" s="2"/>
      <c r="C627" s="2"/>
      <c r="D627" s="2"/>
      <c r="E627" s="2"/>
      <c r="F627" s="2"/>
      <c r="G627" s="2"/>
      <c r="H627" s="2"/>
    </row>
    <row r="628" ht="12.75" customHeight="1">
      <c r="B628" s="2"/>
      <c r="C628" s="2"/>
      <c r="D628" s="2"/>
      <c r="E628" s="2"/>
      <c r="F628" s="2"/>
      <c r="G628" s="2"/>
      <c r="H628" s="2"/>
    </row>
    <row r="629" ht="12.75" customHeight="1">
      <c r="B629" s="2"/>
      <c r="C629" s="2"/>
      <c r="D629" s="2"/>
      <c r="E629" s="2"/>
      <c r="F629" s="2"/>
      <c r="G629" s="2"/>
      <c r="H629" s="2"/>
    </row>
    <row r="630" ht="12.75" customHeight="1">
      <c r="B630" s="2"/>
      <c r="C630" s="2"/>
      <c r="D630" s="2"/>
      <c r="E630" s="2"/>
      <c r="F630" s="2"/>
      <c r="G630" s="2"/>
      <c r="H630" s="2"/>
    </row>
    <row r="631" ht="12.75" customHeight="1">
      <c r="B631" s="2"/>
      <c r="C631" s="2"/>
      <c r="D631" s="2"/>
      <c r="E631" s="2"/>
      <c r="F631" s="2"/>
      <c r="G631" s="2"/>
      <c r="H631" s="2"/>
    </row>
    <row r="632" ht="12.75" customHeight="1">
      <c r="B632" s="2"/>
      <c r="C632" s="2"/>
      <c r="D632" s="2"/>
      <c r="E632" s="2"/>
      <c r="F632" s="2"/>
      <c r="G632" s="2"/>
      <c r="H632" s="2"/>
    </row>
    <row r="633" ht="12.75" customHeight="1">
      <c r="B633" s="2"/>
      <c r="C633" s="2"/>
      <c r="D633" s="2"/>
      <c r="E633" s="2"/>
      <c r="F633" s="2"/>
      <c r="G633" s="2"/>
      <c r="H633" s="2"/>
    </row>
    <row r="634" ht="12.75" customHeight="1">
      <c r="B634" s="2"/>
      <c r="C634" s="2"/>
      <c r="D634" s="2"/>
      <c r="E634" s="2"/>
      <c r="F634" s="2"/>
      <c r="G634" s="2"/>
      <c r="H634" s="2"/>
    </row>
    <row r="635" ht="12.75" customHeight="1">
      <c r="B635" s="2"/>
      <c r="C635" s="2"/>
      <c r="D635" s="2"/>
      <c r="E635" s="2"/>
      <c r="F635" s="2"/>
      <c r="G635" s="2"/>
      <c r="H635" s="2"/>
    </row>
    <row r="636" ht="12.75" customHeight="1">
      <c r="B636" s="2"/>
      <c r="C636" s="2"/>
      <c r="D636" s="2"/>
      <c r="E636" s="2"/>
      <c r="F636" s="2"/>
      <c r="G636" s="2"/>
      <c r="H636" s="2"/>
    </row>
    <row r="637" ht="12.75" customHeight="1">
      <c r="B637" s="2"/>
      <c r="C637" s="2"/>
      <c r="D637" s="2"/>
      <c r="E637" s="2"/>
      <c r="F637" s="2"/>
      <c r="G637" s="2"/>
      <c r="H637" s="2"/>
    </row>
    <row r="638" ht="12.75" customHeight="1">
      <c r="B638" s="2"/>
      <c r="C638" s="2"/>
      <c r="D638" s="2"/>
      <c r="E638" s="2"/>
      <c r="F638" s="2"/>
      <c r="G638" s="2"/>
      <c r="H638" s="2"/>
    </row>
    <row r="639" ht="12.75" customHeight="1">
      <c r="B639" s="2"/>
      <c r="C639" s="2"/>
      <c r="D639" s="2"/>
      <c r="E639" s="2"/>
      <c r="F639" s="2"/>
      <c r="G639" s="2"/>
      <c r="H639" s="2"/>
    </row>
    <row r="640" ht="12.75" customHeight="1">
      <c r="B640" s="2"/>
      <c r="C640" s="2"/>
      <c r="D640" s="2"/>
      <c r="E640" s="2"/>
      <c r="F640" s="2"/>
      <c r="G640" s="2"/>
      <c r="H640" s="2"/>
    </row>
    <row r="641" ht="12.75" customHeight="1">
      <c r="B641" s="2"/>
      <c r="C641" s="2"/>
      <c r="D641" s="2"/>
      <c r="E641" s="2"/>
      <c r="F641" s="2"/>
      <c r="G641" s="2"/>
      <c r="H641" s="2"/>
    </row>
    <row r="642" ht="12.75" customHeight="1">
      <c r="B642" s="2"/>
      <c r="C642" s="2"/>
      <c r="D642" s="2"/>
      <c r="E642" s="2"/>
      <c r="F642" s="2"/>
      <c r="G642" s="2"/>
      <c r="H642" s="2"/>
    </row>
    <row r="643" ht="12.75" customHeight="1">
      <c r="B643" s="2"/>
      <c r="C643" s="2"/>
      <c r="D643" s="2"/>
      <c r="E643" s="2"/>
      <c r="F643" s="2"/>
      <c r="G643" s="2"/>
      <c r="H643" s="2"/>
    </row>
    <row r="644" ht="12.75" customHeight="1">
      <c r="B644" s="2"/>
      <c r="C644" s="2"/>
      <c r="D644" s="2"/>
      <c r="E644" s="2"/>
      <c r="F644" s="2"/>
      <c r="G644" s="2"/>
      <c r="H644" s="2"/>
    </row>
    <row r="645" ht="12.75" customHeight="1">
      <c r="B645" s="2"/>
      <c r="C645" s="2"/>
      <c r="D645" s="2"/>
      <c r="E645" s="2"/>
      <c r="F645" s="2"/>
      <c r="G645" s="2"/>
      <c r="H645" s="2"/>
    </row>
    <row r="646" ht="12.75" customHeight="1">
      <c r="B646" s="2"/>
      <c r="C646" s="2"/>
      <c r="D646" s="2"/>
      <c r="E646" s="2"/>
      <c r="F646" s="2"/>
      <c r="G646" s="2"/>
      <c r="H646" s="2"/>
    </row>
    <row r="647" ht="12.75" customHeight="1">
      <c r="B647" s="2"/>
      <c r="C647" s="2"/>
      <c r="D647" s="2"/>
      <c r="E647" s="2"/>
      <c r="F647" s="2"/>
      <c r="G647" s="2"/>
      <c r="H647" s="2"/>
    </row>
    <row r="648" ht="12.75" customHeight="1">
      <c r="B648" s="2"/>
      <c r="C648" s="2"/>
      <c r="D648" s="2"/>
      <c r="E648" s="2"/>
      <c r="F648" s="2"/>
      <c r="G648" s="2"/>
      <c r="H648" s="2"/>
    </row>
    <row r="649" ht="12.75" customHeight="1">
      <c r="B649" s="2"/>
      <c r="C649" s="2"/>
      <c r="D649" s="2"/>
      <c r="E649" s="2"/>
      <c r="F649" s="2"/>
      <c r="G649" s="2"/>
      <c r="H649" s="2"/>
    </row>
    <row r="650" ht="12.75" customHeight="1">
      <c r="B650" s="2"/>
      <c r="C650" s="2"/>
      <c r="D650" s="2"/>
      <c r="E650" s="2"/>
      <c r="F650" s="2"/>
      <c r="G650" s="2"/>
      <c r="H650" s="2"/>
    </row>
    <row r="651" ht="12.75" customHeight="1">
      <c r="B651" s="2"/>
      <c r="C651" s="2"/>
      <c r="D651" s="2"/>
      <c r="E651" s="2"/>
      <c r="F651" s="2"/>
      <c r="G651" s="2"/>
      <c r="H651" s="2"/>
    </row>
    <row r="652" ht="12.75" customHeight="1">
      <c r="B652" s="2"/>
      <c r="C652" s="2"/>
      <c r="D652" s="2"/>
      <c r="E652" s="2"/>
      <c r="F652" s="2"/>
      <c r="G652" s="2"/>
      <c r="H652" s="2"/>
    </row>
    <row r="653" ht="12.75" customHeight="1">
      <c r="B653" s="2"/>
      <c r="C653" s="2"/>
      <c r="D653" s="2"/>
      <c r="E653" s="2"/>
      <c r="F653" s="2"/>
      <c r="G653" s="2"/>
      <c r="H653" s="2"/>
    </row>
    <row r="654" ht="12.75" customHeight="1">
      <c r="B654" s="2"/>
      <c r="C654" s="2"/>
      <c r="D654" s="2"/>
      <c r="E654" s="2"/>
      <c r="F654" s="2"/>
      <c r="G654" s="2"/>
      <c r="H654" s="2"/>
    </row>
    <row r="655" ht="12.75" customHeight="1">
      <c r="B655" s="2"/>
      <c r="C655" s="2"/>
      <c r="D655" s="2"/>
      <c r="E655" s="2"/>
      <c r="F655" s="2"/>
      <c r="G655" s="2"/>
      <c r="H655" s="2"/>
    </row>
    <row r="656" ht="12.75" customHeight="1">
      <c r="B656" s="2"/>
      <c r="C656" s="2"/>
      <c r="D656" s="2"/>
      <c r="E656" s="2"/>
      <c r="F656" s="2"/>
      <c r="G656" s="2"/>
      <c r="H656" s="2"/>
    </row>
    <row r="657" ht="12.75" customHeight="1">
      <c r="B657" s="2"/>
      <c r="C657" s="2"/>
      <c r="D657" s="2"/>
      <c r="E657" s="2"/>
      <c r="F657" s="2"/>
      <c r="G657" s="2"/>
      <c r="H657" s="2"/>
    </row>
    <row r="658" ht="12.75" customHeight="1">
      <c r="B658" s="2"/>
      <c r="C658" s="2"/>
      <c r="D658" s="2"/>
      <c r="E658" s="2"/>
      <c r="F658" s="2"/>
      <c r="G658" s="2"/>
      <c r="H658" s="2"/>
    </row>
    <row r="659" ht="12.75" customHeight="1">
      <c r="B659" s="2"/>
      <c r="C659" s="2"/>
      <c r="D659" s="2"/>
      <c r="E659" s="2"/>
      <c r="F659" s="2"/>
      <c r="G659" s="2"/>
      <c r="H659" s="2"/>
    </row>
    <row r="660" ht="12.75" customHeight="1">
      <c r="B660" s="2"/>
      <c r="C660" s="2"/>
      <c r="D660" s="2"/>
      <c r="E660" s="2"/>
      <c r="F660" s="2"/>
      <c r="G660" s="2"/>
      <c r="H660" s="2"/>
    </row>
    <row r="661" ht="12.75" customHeight="1">
      <c r="B661" s="2"/>
      <c r="C661" s="2"/>
      <c r="D661" s="2"/>
      <c r="E661" s="2"/>
      <c r="F661" s="2"/>
      <c r="G661" s="2"/>
      <c r="H661" s="2"/>
    </row>
    <row r="662" ht="12.75" customHeight="1">
      <c r="B662" s="2"/>
      <c r="C662" s="2"/>
      <c r="D662" s="2"/>
      <c r="E662" s="2"/>
      <c r="F662" s="2"/>
      <c r="G662" s="2"/>
      <c r="H662" s="2"/>
    </row>
    <row r="663" ht="12.75" customHeight="1">
      <c r="B663" s="2"/>
      <c r="C663" s="2"/>
      <c r="D663" s="2"/>
      <c r="E663" s="2"/>
      <c r="F663" s="2"/>
      <c r="G663" s="2"/>
      <c r="H663" s="2"/>
    </row>
    <row r="664" ht="12.75" customHeight="1">
      <c r="B664" s="2"/>
      <c r="C664" s="2"/>
      <c r="D664" s="2"/>
      <c r="E664" s="2"/>
      <c r="F664" s="2"/>
      <c r="G664" s="2"/>
      <c r="H664" s="2"/>
    </row>
    <row r="665" ht="12.75" customHeight="1">
      <c r="B665" s="2"/>
      <c r="C665" s="2"/>
      <c r="D665" s="2"/>
      <c r="E665" s="2"/>
      <c r="F665" s="2"/>
      <c r="G665" s="2"/>
      <c r="H665" s="2"/>
    </row>
    <row r="666" ht="12.75" customHeight="1">
      <c r="B666" s="2"/>
      <c r="C666" s="2"/>
      <c r="D666" s="2"/>
      <c r="E666" s="2"/>
      <c r="F666" s="2"/>
      <c r="G666" s="2"/>
      <c r="H666" s="2"/>
    </row>
    <row r="667" ht="12.75" customHeight="1">
      <c r="B667" s="2"/>
      <c r="C667" s="2"/>
      <c r="D667" s="2"/>
      <c r="E667" s="2"/>
      <c r="F667" s="2"/>
      <c r="G667" s="2"/>
      <c r="H667" s="2"/>
    </row>
    <row r="668" ht="12.75" customHeight="1">
      <c r="B668" s="2"/>
      <c r="C668" s="2"/>
      <c r="D668" s="2"/>
      <c r="E668" s="2"/>
      <c r="F668" s="2"/>
      <c r="G668" s="2"/>
      <c r="H668" s="2"/>
    </row>
    <row r="669" ht="12.75" customHeight="1">
      <c r="B669" s="2"/>
      <c r="C669" s="2"/>
      <c r="D669" s="2"/>
      <c r="E669" s="2"/>
      <c r="F669" s="2"/>
      <c r="G669" s="2"/>
      <c r="H669" s="2"/>
    </row>
    <row r="670" ht="12.75" customHeight="1">
      <c r="B670" s="2"/>
      <c r="C670" s="2"/>
      <c r="D670" s="2"/>
      <c r="E670" s="2"/>
      <c r="F670" s="2"/>
      <c r="G670" s="2"/>
      <c r="H670" s="2"/>
    </row>
    <row r="671" ht="12.75" customHeight="1">
      <c r="B671" s="2"/>
      <c r="C671" s="2"/>
      <c r="D671" s="2"/>
      <c r="E671" s="2"/>
      <c r="F671" s="2"/>
      <c r="G671" s="2"/>
      <c r="H671" s="2"/>
    </row>
    <row r="672" ht="12.75" customHeight="1">
      <c r="B672" s="2"/>
      <c r="C672" s="2"/>
      <c r="D672" s="2"/>
      <c r="E672" s="2"/>
      <c r="F672" s="2"/>
      <c r="G672" s="2"/>
      <c r="H672" s="2"/>
    </row>
    <row r="673" ht="12.75" customHeight="1">
      <c r="B673" s="2"/>
      <c r="C673" s="2"/>
      <c r="D673" s="2"/>
      <c r="E673" s="2"/>
      <c r="F673" s="2"/>
      <c r="G673" s="2"/>
      <c r="H673" s="2"/>
    </row>
    <row r="674" ht="12.75" customHeight="1">
      <c r="B674" s="2"/>
      <c r="C674" s="2"/>
      <c r="D674" s="2"/>
      <c r="E674" s="2"/>
      <c r="F674" s="2"/>
      <c r="G674" s="2"/>
      <c r="H674" s="2"/>
    </row>
    <row r="675" ht="12.75" customHeight="1">
      <c r="B675" s="2"/>
      <c r="C675" s="2"/>
      <c r="D675" s="2"/>
      <c r="E675" s="2"/>
      <c r="F675" s="2"/>
      <c r="G675" s="2"/>
      <c r="H675" s="2"/>
    </row>
    <row r="676" ht="12.75" customHeight="1">
      <c r="B676" s="2"/>
      <c r="C676" s="2"/>
      <c r="D676" s="2"/>
      <c r="E676" s="2"/>
      <c r="F676" s="2"/>
      <c r="G676" s="2"/>
      <c r="H676" s="2"/>
    </row>
    <row r="677" ht="12.75" customHeight="1">
      <c r="B677" s="2"/>
      <c r="C677" s="2"/>
      <c r="D677" s="2"/>
      <c r="E677" s="2"/>
      <c r="F677" s="2"/>
      <c r="G677" s="2"/>
      <c r="H677" s="2"/>
    </row>
    <row r="678" ht="12.75" customHeight="1">
      <c r="B678" s="2"/>
      <c r="C678" s="2"/>
      <c r="D678" s="2"/>
      <c r="E678" s="2"/>
      <c r="F678" s="2"/>
      <c r="G678" s="2"/>
      <c r="H678" s="2"/>
    </row>
    <row r="679" ht="12.75" customHeight="1">
      <c r="B679" s="2"/>
      <c r="C679" s="2"/>
      <c r="D679" s="2"/>
      <c r="E679" s="2"/>
      <c r="F679" s="2"/>
      <c r="G679" s="2"/>
      <c r="H679" s="2"/>
    </row>
    <row r="680" ht="12.75" customHeight="1">
      <c r="B680" s="2"/>
      <c r="C680" s="2"/>
      <c r="D680" s="2"/>
      <c r="E680" s="2"/>
      <c r="F680" s="2"/>
      <c r="G680" s="2"/>
      <c r="H680" s="2"/>
    </row>
    <row r="681" ht="12.75" customHeight="1">
      <c r="B681" s="2"/>
      <c r="C681" s="2"/>
      <c r="D681" s="2"/>
      <c r="E681" s="2"/>
      <c r="F681" s="2"/>
      <c r="G681" s="2"/>
      <c r="H681" s="2"/>
    </row>
    <row r="682" ht="12.75" customHeight="1">
      <c r="B682" s="2"/>
      <c r="C682" s="2"/>
      <c r="D682" s="2"/>
      <c r="E682" s="2"/>
      <c r="F682" s="2"/>
      <c r="G682" s="2"/>
      <c r="H682" s="2"/>
    </row>
    <row r="683" ht="12.75" customHeight="1">
      <c r="B683" s="2"/>
      <c r="C683" s="2"/>
      <c r="D683" s="2"/>
      <c r="E683" s="2"/>
      <c r="F683" s="2"/>
      <c r="G683" s="2"/>
      <c r="H683" s="2"/>
    </row>
    <row r="684" ht="12.75" customHeight="1">
      <c r="B684" s="2"/>
      <c r="C684" s="2"/>
      <c r="D684" s="2"/>
      <c r="E684" s="2"/>
      <c r="F684" s="2"/>
      <c r="G684" s="2"/>
      <c r="H684" s="2"/>
    </row>
    <row r="685" ht="12.75" customHeight="1">
      <c r="B685" s="2"/>
      <c r="C685" s="2"/>
      <c r="D685" s="2"/>
      <c r="E685" s="2"/>
      <c r="F685" s="2"/>
      <c r="G685" s="2"/>
      <c r="H685" s="2"/>
    </row>
    <row r="686" ht="12.75" customHeight="1">
      <c r="B686" s="2"/>
      <c r="C686" s="2"/>
      <c r="D686" s="2"/>
      <c r="E686" s="2"/>
      <c r="F686" s="2"/>
      <c r="G686" s="2"/>
      <c r="H686" s="2"/>
    </row>
    <row r="687" ht="12.75" customHeight="1">
      <c r="B687" s="2"/>
      <c r="C687" s="2"/>
      <c r="D687" s="2"/>
      <c r="E687" s="2"/>
      <c r="F687" s="2"/>
      <c r="G687" s="2"/>
      <c r="H687" s="2"/>
    </row>
    <row r="688" ht="12.75" customHeight="1">
      <c r="B688" s="2"/>
      <c r="C688" s="2"/>
      <c r="D688" s="2"/>
      <c r="E688" s="2"/>
      <c r="F688" s="2"/>
      <c r="G688" s="2"/>
      <c r="H688" s="2"/>
    </row>
    <row r="689" ht="12.75" customHeight="1">
      <c r="B689" s="2"/>
      <c r="C689" s="2"/>
      <c r="D689" s="2"/>
      <c r="E689" s="2"/>
      <c r="F689" s="2"/>
      <c r="G689" s="2"/>
      <c r="H689" s="2"/>
    </row>
    <row r="690" ht="12.75" customHeight="1">
      <c r="B690" s="2"/>
      <c r="C690" s="2"/>
      <c r="D690" s="2"/>
      <c r="E690" s="2"/>
      <c r="F690" s="2"/>
      <c r="G690" s="2"/>
      <c r="H690" s="2"/>
    </row>
    <row r="691" ht="12.75" customHeight="1">
      <c r="B691" s="2"/>
      <c r="C691" s="2"/>
      <c r="D691" s="2"/>
      <c r="E691" s="2"/>
      <c r="F691" s="2"/>
      <c r="G691" s="2"/>
      <c r="H691" s="2"/>
    </row>
    <row r="692" ht="12.75" customHeight="1">
      <c r="B692" s="2"/>
      <c r="C692" s="2"/>
      <c r="D692" s="2"/>
      <c r="E692" s="2"/>
      <c r="F692" s="2"/>
      <c r="G692" s="2"/>
      <c r="H692" s="2"/>
    </row>
    <row r="693" ht="12.75" customHeight="1">
      <c r="B693" s="2"/>
      <c r="C693" s="2"/>
      <c r="D693" s="2"/>
      <c r="E693" s="2"/>
      <c r="F693" s="2"/>
      <c r="G693" s="2"/>
      <c r="H693" s="2"/>
    </row>
    <row r="694" ht="12.75" customHeight="1">
      <c r="B694" s="2"/>
      <c r="C694" s="2"/>
      <c r="D694" s="2"/>
      <c r="E694" s="2"/>
      <c r="F694" s="2"/>
      <c r="G694" s="2"/>
      <c r="H694" s="2"/>
    </row>
    <row r="695" ht="12.75" customHeight="1">
      <c r="B695" s="2"/>
      <c r="C695" s="2"/>
      <c r="D695" s="2"/>
      <c r="E695" s="2"/>
      <c r="F695" s="2"/>
      <c r="G695" s="2"/>
      <c r="H695" s="2"/>
    </row>
    <row r="696" ht="12.75" customHeight="1">
      <c r="B696" s="2"/>
      <c r="C696" s="2"/>
      <c r="D696" s="2"/>
      <c r="E696" s="2"/>
      <c r="F696" s="2"/>
      <c r="G696" s="2"/>
      <c r="H696" s="2"/>
    </row>
    <row r="697" ht="12.75" customHeight="1">
      <c r="B697" s="2"/>
      <c r="C697" s="2"/>
      <c r="D697" s="2"/>
      <c r="E697" s="2"/>
      <c r="F697" s="2"/>
      <c r="G697" s="2"/>
      <c r="H697" s="2"/>
    </row>
    <row r="698" ht="12.75" customHeight="1">
      <c r="B698" s="2"/>
      <c r="C698" s="2"/>
      <c r="D698" s="2"/>
      <c r="E698" s="2"/>
      <c r="F698" s="2"/>
      <c r="G698" s="2"/>
      <c r="H698" s="2"/>
    </row>
    <row r="699" ht="12.75" customHeight="1">
      <c r="B699" s="2"/>
      <c r="C699" s="2"/>
      <c r="D699" s="2"/>
      <c r="E699" s="2"/>
      <c r="F699" s="2"/>
      <c r="G699" s="2"/>
      <c r="H699" s="2"/>
    </row>
    <row r="700" ht="12.75" customHeight="1">
      <c r="B700" s="2"/>
      <c r="C700" s="2"/>
      <c r="D700" s="2"/>
      <c r="E700" s="2"/>
      <c r="F700" s="2"/>
      <c r="G700" s="2"/>
      <c r="H700" s="2"/>
    </row>
    <row r="701" ht="12.75" customHeight="1">
      <c r="B701" s="2"/>
      <c r="C701" s="2"/>
      <c r="D701" s="2"/>
      <c r="E701" s="2"/>
      <c r="F701" s="2"/>
      <c r="G701" s="2"/>
      <c r="H701" s="2"/>
    </row>
    <row r="702" ht="12.75" customHeight="1">
      <c r="B702" s="2"/>
      <c r="C702" s="2"/>
      <c r="D702" s="2"/>
      <c r="E702" s="2"/>
      <c r="F702" s="2"/>
      <c r="G702" s="2"/>
      <c r="H702" s="2"/>
    </row>
    <row r="703" ht="12.75" customHeight="1">
      <c r="B703" s="2"/>
      <c r="C703" s="2"/>
      <c r="D703" s="2"/>
      <c r="E703" s="2"/>
      <c r="F703" s="2"/>
      <c r="G703" s="2"/>
      <c r="H703" s="2"/>
    </row>
    <row r="704" ht="12.75" customHeight="1">
      <c r="B704" s="2"/>
      <c r="C704" s="2"/>
      <c r="D704" s="2"/>
      <c r="E704" s="2"/>
      <c r="F704" s="2"/>
      <c r="G704" s="2"/>
      <c r="H704" s="2"/>
    </row>
    <row r="705" ht="12.75" customHeight="1">
      <c r="B705" s="2"/>
      <c r="C705" s="2"/>
      <c r="D705" s="2"/>
      <c r="E705" s="2"/>
      <c r="F705" s="2"/>
      <c r="G705" s="2"/>
      <c r="H705" s="2"/>
    </row>
    <row r="706" ht="12.75" customHeight="1">
      <c r="B706" s="2"/>
      <c r="C706" s="2"/>
      <c r="D706" s="2"/>
      <c r="E706" s="2"/>
      <c r="F706" s="2"/>
      <c r="G706" s="2"/>
      <c r="H706" s="2"/>
    </row>
    <row r="707" ht="12.75" customHeight="1">
      <c r="B707" s="2"/>
      <c r="C707" s="2"/>
      <c r="D707" s="2"/>
      <c r="E707" s="2"/>
      <c r="F707" s="2"/>
      <c r="G707" s="2"/>
      <c r="H707" s="2"/>
    </row>
    <row r="708" ht="12.75" customHeight="1">
      <c r="B708" s="2"/>
      <c r="C708" s="2"/>
      <c r="D708" s="2"/>
      <c r="E708" s="2"/>
      <c r="F708" s="2"/>
      <c r="G708" s="2"/>
      <c r="H708" s="2"/>
    </row>
    <row r="709" ht="12.75" customHeight="1">
      <c r="B709" s="2"/>
      <c r="C709" s="2"/>
      <c r="D709" s="2"/>
      <c r="E709" s="2"/>
      <c r="F709" s="2"/>
      <c r="G709" s="2"/>
      <c r="H709" s="2"/>
    </row>
    <row r="710" ht="12.75" customHeight="1">
      <c r="B710" s="2"/>
      <c r="C710" s="2"/>
      <c r="D710" s="2"/>
      <c r="E710" s="2"/>
      <c r="F710" s="2"/>
      <c r="G710" s="2"/>
      <c r="H710" s="2"/>
    </row>
    <row r="711" ht="12.75" customHeight="1">
      <c r="B711" s="2"/>
      <c r="C711" s="2"/>
      <c r="D711" s="2"/>
      <c r="E711" s="2"/>
      <c r="F711" s="2"/>
      <c r="G711" s="2"/>
      <c r="H711" s="2"/>
    </row>
    <row r="712" ht="12.75" customHeight="1">
      <c r="B712" s="2"/>
      <c r="C712" s="2"/>
      <c r="D712" s="2"/>
      <c r="E712" s="2"/>
      <c r="F712" s="2"/>
      <c r="G712" s="2"/>
      <c r="H712" s="2"/>
    </row>
    <row r="713" ht="12.75" customHeight="1">
      <c r="B713" s="2"/>
      <c r="C713" s="2"/>
      <c r="D713" s="2"/>
      <c r="E713" s="2"/>
      <c r="F713" s="2"/>
      <c r="G713" s="2"/>
      <c r="H713" s="2"/>
    </row>
    <row r="714" ht="12.75" customHeight="1">
      <c r="B714" s="2"/>
      <c r="C714" s="2"/>
      <c r="D714" s="2"/>
      <c r="E714" s="2"/>
      <c r="F714" s="2"/>
      <c r="G714" s="2"/>
      <c r="H714" s="2"/>
    </row>
    <row r="715" ht="12.75" customHeight="1">
      <c r="B715" s="2"/>
      <c r="C715" s="2"/>
      <c r="D715" s="2"/>
      <c r="E715" s="2"/>
      <c r="F715" s="2"/>
      <c r="G715" s="2"/>
      <c r="H715" s="2"/>
    </row>
    <row r="716" ht="12.75" customHeight="1">
      <c r="B716" s="2"/>
      <c r="C716" s="2"/>
      <c r="D716" s="2"/>
      <c r="E716" s="2"/>
      <c r="F716" s="2"/>
      <c r="G716" s="2"/>
      <c r="H716" s="2"/>
    </row>
    <row r="717" ht="12.75" customHeight="1">
      <c r="B717" s="2"/>
      <c r="C717" s="2"/>
      <c r="D717" s="2"/>
      <c r="E717" s="2"/>
      <c r="F717" s="2"/>
      <c r="G717" s="2"/>
      <c r="H717" s="2"/>
    </row>
    <row r="718" ht="12.75" customHeight="1">
      <c r="B718" s="2"/>
      <c r="C718" s="2"/>
      <c r="D718" s="2"/>
      <c r="E718" s="2"/>
      <c r="F718" s="2"/>
      <c r="G718" s="2"/>
      <c r="H718" s="2"/>
    </row>
    <row r="719" ht="12.75" customHeight="1">
      <c r="B719" s="2"/>
      <c r="C719" s="2"/>
      <c r="D719" s="2"/>
      <c r="E719" s="2"/>
      <c r="F719" s="2"/>
      <c r="G719" s="2"/>
      <c r="H719" s="2"/>
    </row>
    <row r="720" ht="12.75" customHeight="1">
      <c r="B720" s="2"/>
      <c r="C720" s="2"/>
      <c r="D720" s="2"/>
      <c r="E720" s="2"/>
      <c r="F720" s="2"/>
      <c r="G720" s="2"/>
      <c r="H720" s="2"/>
    </row>
    <row r="721" ht="12.75" customHeight="1">
      <c r="B721" s="2"/>
      <c r="C721" s="2"/>
      <c r="D721" s="2"/>
      <c r="E721" s="2"/>
      <c r="F721" s="2"/>
      <c r="G721" s="2"/>
      <c r="H721" s="2"/>
    </row>
    <row r="722" ht="12.75" customHeight="1">
      <c r="B722" s="2"/>
      <c r="C722" s="2"/>
      <c r="D722" s="2"/>
      <c r="E722" s="2"/>
      <c r="F722" s="2"/>
      <c r="G722" s="2"/>
      <c r="H722" s="2"/>
    </row>
    <row r="723" ht="12.75" customHeight="1">
      <c r="B723" s="2"/>
      <c r="C723" s="2"/>
      <c r="D723" s="2"/>
      <c r="E723" s="2"/>
      <c r="F723" s="2"/>
      <c r="G723" s="2"/>
      <c r="H723" s="2"/>
    </row>
    <row r="724" ht="12.75" customHeight="1">
      <c r="B724" s="2"/>
      <c r="C724" s="2"/>
      <c r="D724" s="2"/>
      <c r="E724" s="2"/>
      <c r="F724" s="2"/>
      <c r="G724" s="2"/>
      <c r="H724" s="2"/>
    </row>
    <row r="725" ht="12.75" customHeight="1">
      <c r="B725" s="2"/>
      <c r="C725" s="2"/>
      <c r="D725" s="2"/>
      <c r="E725" s="2"/>
      <c r="F725" s="2"/>
      <c r="G725" s="2"/>
      <c r="H725" s="2"/>
    </row>
    <row r="726" ht="12.75" customHeight="1">
      <c r="B726" s="2"/>
      <c r="C726" s="2"/>
      <c r="D726" s="2"/>
      <c r="E726" s="2"/>
      <c r="F726" s="2"/>
      <c r="G726" s="2"/>
      <c r="H726" s="2"/>
    </row>
    <row r="727" ht="12.75" customHeight="1">
      <c r="B727" s="2"/>
      <c r="C727" s="2"/>
      <c r="D727" s="2"/>
      <c r="E727" s="2"/>
      <c r="F727" s="2"/>
      <c r="G727" s="2"/>
      <c r="H727" s="2"/>
    </row>
    <row r="728" ht="12.75" customHeight="1">
      <c r="B728" s="2"/>
      <c r="C728" s="2"/>
      <c r="D728" s="2"/>
      <c r="E728" s="2"/>
      <c r="F728" s="2"/>
      <c r="G728" s="2"/>
      <c r="H728" s="2"/>
    </row>
    <row r="729" ht="12.75" customHeight="1">
      <c r="B729" s="2"/>
      <c r="C729" s="2"/>
      <c r="D729" s="2"/>
      <c r="E729" s="2"/>
      <c r="F729" s="2"/>
      <c r="G729" s="2"/>
      <c r="H729" s="2"/>
    </row>
    <row r="730" ht="12.75" customHeight="1">
      <c r="B730" s="2"/>
      <c r="C730" s="2"/>
      <c r="D730" s="2"/>
      <c r="E730" s="2"/>
      <c r="F730" s="2"/>
      <c r="G730" s="2"/>
      <c r="H730" s="2"/>
    </row>
    <row r="731" ht="12.75" customHeight="1">
      <c r="B731" s="2"/>
      <c r="C731" s="2"/>
      <c r="D731" s="2"/>
      <c r="E731" s="2"/>
      <c r="F731" s="2"/>
      <c r="G731" s="2"/>
      <c r="H731" s="2"/>
    </row>
    <row r="732" ht="12.75" customHeight="1">
      <c r="B732" s="2"/>
      <c r="C732" s="2"/>
      <c r="D732" s="2"/>
      <c r="E732" s="2"/>
      <c r="F732" s="2"/>
      <c r="G732" s="2"/>
      <c r="H732" s="2"/>
    </row>
    <row r="733" ht="12.75" customHeight="1">
      <c r="B733" s="2"/>
      <c r="C733" s="2"/>
      <c r="D733" s="2"/>
      <c r="E733" s="2"/>
      <c r="F733" s="2"/>
      <c r="G733" s="2"/>
      <c r="H733" s="2"/>
    </row>
    <row r="734" ht="12.75" customHeight="1">
      <c r="B734" s="2"/>
      <c r="C734" s="2"/>
      <c r="D734" s="2"/>
      <c r="E734" s="2"/>
      <c r="F734" s="2"/>
      <c r="G734" s="2"/>
      <c r="H734" s="2"/>
    </row>
    <row r="735" ht="12.75" customHeight="1">
      <c r="B735" s="2"/>
      <c r="C735" s="2"/>
      <c r="D735" s="2"/>
      <c r="E735" s="2"/>
      <c r="F735" s="2"/>
      <c r="G735" s="2"/>
      <c r="H735" s="2"/>
    </row>
    <row r="736" ht="12.75" customHeight="1">
      <c r="B736" s="2"/>
      <c r="C736" s="2"/>
      <c r="D736" s="2"/>
      <c r="E736" s="2"/>
      <c r="F736" s="2"/>
      <c r="G736" s="2"/>
      <c r="H736" s="2"/>
    </row>
    <row r="737" ht="12.75" customHeight="1">
      <c r="B737" s="2"/>
      <c r="C737" s="2"/>
      <c r="D737" s="2"/>
      <c r="E737" s="2"/>
      <c r="F737" s="2"/>
      <c r="G737" s="2"/>
      <c r="H737" s="2"/>
    </row>
    <row r="738" ht="12.75" customHeight="1">
      <c r="B738" s="2"/>
      <c r="C738" s="2"/>
      <c r="D738" s="2"/>
      <c r="E738" s="2"/>
      <c r="F738" s="2"/>
      <c r="G738" s="2"/>
      <c r="H738" s="2"/>
    </row>
    <row r="739" ht="12.75" customHeight="1">
      <c r="B739" s="2"/>
      <c r="C739" s="2"/>
      <c r="D739" s="2"/>
      <c r="E739" s="2"/>
      <c r="F739" s="2"/>
      <c r="G739" s="2"/>
      <c r="H739" s="2"/>
    </row>
    <row r="740" ht="12.75" customHeight="1">
      <c r="B740" s="2"/>
      <c r="C740" s="2"/>
      <c r="D740" s="2"/>
      <c r="E740" s="2"/>
      <c r="F740" s="2"/>
      <c r="G740" s="2"/>
      <c r="H740" s="2"/>
    </row>
    <row r="741" ht="12.75" customHeight="1">
      <c r="B741" s="2"/>
      <c r="C741" s="2"/>
      <c r="D741" s="2"/>
      <c r="E741" s="2"/>
      <c r="F741" s="2"/>
      <c r="G741" s="2"/>
      <c r="H741" s="2"/>
    </row>
    <row r="742" ht="12.75" customHeight="1">
      <c r="B742" s="2"/>
      <c r="C742" s="2"/>
      <c r="D742" s="2"/>
      <c r="E742" s="2"/>
      <c r="F742" s="2"/>
      <c r="G742" s="2"/>
      <c r="H742" s="2"/>
    </row>
    <row r="743" ht="12.75" customHeight="1">
      <c r="B743" s="2"/>
      <c r="C743" s="2"/>
      <c r="D743" s="2"/>
      <c r="E743" s="2"/>
      <c r="F743" s="2"/>
      <c r="G743" s="2"/>
      <c r="H743" s="2"/>
    </row>
    <row r="744" ht="12.75" customHeight="1">
      <c r="B744" s="2"/>
      <c r="C744" s="2"/>
      <c r="D744" s="2"/>
      <c r="E744" s="2"/>
      <c r="F744" s="2"/>
      <c r="G744" s="2"/>
      <c r="H744" s="2"/>
    </row>
    <row r="745" ht="12.75" customHeight="1">
      <c r="B745" s="2"/>
      <c r="C745" s="2"/>
      <c r="D745" s="2"/>
      <c r="E745" s="2"/>
      <c r="F745" s="2"/>
      <c r="G745" s="2"/>
      <c r="H745" s="2"/>
    </row>
    <row r="746" ht="12.75" customHeight="1">
      <c r="B746" s="2"/>
      <c r="C746" s="2"/>
      <c r="D746" s="2"/>
      <c r="E746" s="2"/>
      <c r="F746" s="2"/>
      <c r="G746" s="2"/>
      <c r="H746" s="2"/>
    </row>
    <row r="747" ht="12.75" customHeight="1">
      <c r="B747" s="2"/>
      <c r="C747" s="2"/>
      <c r="D747" s="2"/>
      <c r="E747" s="2"/>
      <c r="F747" s="2"/>
      <c r="G747" s="2"/>
      <c r="H747" s="2"/>
    </row>
    <row r="748" ht="12.75" customHeight="1">
      <c r="B748" s="2"/>
      <c r="C748" s="2"/>
      <c r="D748" s="2"/>
      <c r="E748" s="2"/>
      <c r="F748" s="2"/>
      <c r="G748" s="2"/>
      <c r="H748" s="2"/>
    </row>
    <row r="749" ht="12.75" customHeight="1">
      <c r="B749" s="2"/>
      <c r="C749" s="2"/>
      <c r="D749" s="2"/>
      <c r="E749" s="2"/>
      <c r="F749" s="2"/>
      <c r="G749" s="2"/>
      <c r="H749" s="2"/>
    </row>
    <row r="750" ht="12.75" customHeight="1">
      <c r="B750" s="2"/>
      <c r="C750" s="2"/>
      <c r="D750" s="2"/>
      <c r="E750" s="2"/>
      <c r="F750" s="2"/>
      <c r="G750" s="2"/>
      <c r="H750" s="2"/>
    </row>
    <row r="751" ht="12.75" customHeight="1">
      <c r="B751" s="2"/>
      <c r="C751" s="2"/>
      <c r="D751" s="2"/>
      <c r="E751" s="2"/>
      <c r="F751" s="2"/>
      <c r="G751" s="2"/>
      <c r="H751" s="2"/>
    </row>
    <row r="752" ht="12.75" customHeight="1">
      <c r="B752" s="2"/>
      <c r="C752" s="2"/>
      <c r="D752" s="2"/>
      <c r="E752" s="2"/>
      <c r="F752" s="2"/>
      <c r="G752" s="2"/>
      <c r="H752" s="2"/>
    </row>
    <row r="753" ht="12.75" customHeight="1">
      <c r="B753" s="2"/>
      <c r="C753" s="2"/>
      <c r="D753" s="2"/>
      <c r="E753" s="2"/>
      <c r="F753" s="2"/>
      <c r="G753" s="2"/>
      <c r="H753" s="2"/>
    </row>
    <row r="754" ht="12.75" customHeight="1">
      <c r="B754" s="2"/>
      <c r="C754" s="2"/>
      <c r="D754" s="2"/>
      <c r="E754" s="2"/>
      <c r="F754" s="2"/>
      <c r="G754" s="2"/>
      <c r="H754" s="2"/>
    </row>
    <row r="755" ht="12.75" customHeight="1">
      <c r="B755" s="2"/>
      <c r="C755" s="2"/>
      <c r="D755" s="2"/>
      <c r="E755" s="2"/>
      <c r="F755" s="2"/>
      <c r="G755" s="2"/>
      <c r="H755" s="2"/>
    </row>
    <row r="756" ht="12.75" customHeight="1">
      <c r="B756" s="2"/>
      <c r="C756" s="2"/>
      <c r="D756" s="2"/>
      <c r="E756" s="2"/>
      <c r="F756" s="2"/>
      <c r="G756" s="2"/>
      <c r="H756" s="2"/>
    </row>
    <row r="757" ht="12.75" customHeight="1">
      <c r="B757" s="2"/>
      <c r="C757" s="2"/>
      <c r="D757" s="2"/>
      <c r="E757" s="2"/>
      <c r="F757" s="2"/>
      <c r="G757" s="2"/>
      <c r="H757" s="2"/>
    </row>
    <row r="758" ht="12.75" customHeight="1">
      <c r="B758" s="2"/>
      <c r="C758" s="2"/>
      <c r="D758" s="2"/>
      <c r="E758" s="2"/>
      <c r="F758" s="2"/>
      <c r="G758" s="2"/>
      <c r="H758" s="2"/>
    </row>
    <row r="759" ht="12.75" customHeight="1">
      <c r="B759" s="2"/>
      <c r="C759" s="2"/>
      <c r="D759" s="2"/>
      <c r="E759" s="2"/>
      <c r="F759" s="2"/>
      <c r="G759" s="2"/>
      <c r="H759" s="2"/>
    </row>
    <row r="760" ht="12.75" customHeight="1">
      <c r="B760" s="2"/>
      <c r="C760" s="2"/>
      <c r="D760" s="2"/>
      <c r="E760" s="2"/>
      <c r="F760" s="2"/>
      <c r="G760" s="2"/>
      <c r="H760" s="2"/>
    </row>
    <row r="761" ht="12.75" customHeight="1">
      <c r="B761" s="2"/>
      <c r="C761" s="2"/>
      <c r="D761" s="2"/>
      <c r="E761" s="2"/>
      <c r="F761" s="2"/>
      <c r="G761" s="2"/>
      <c r="H761" s="2"/>
    </row>
    <row r="762" ht="12.75" customHeight="1">
      <c r="B762" s="2"/>
      <c r="C762" s="2"/>
      <c r="D762" s="2"/>
      <c r="E762" s="2"/>
      <c r="F762" s="2"/>
      <c r="G762" s="2"/>
      <c r="H762" s="2"/>
    </row>
    <row r="763" ht="12.75" customHeight="1">
      <c r="B763" s="2"/>
      <c r="C763" s="2"/>
      <c r="D763" s="2"/>
      <c r="E763" s="2"/>
      <c r="F763" s="2"/>
      <c r="G763" s="2"/>
      <c r="H763" s="2"/>
    </row>
    <row r="764" ht="12.75" customHeight="1">
      <c r="B764" s="2"/>
      <c r="C764" s="2"/>
      <c r="D764" s="2"/>
      <c r="E764" s="2"/>
      <c r="F764" s="2"/>
      <c r="G764" s="2"/>
      <c r="H764" s="2"/>
    </row>
    <row r="765" ht="12.75" customHeight="1">
      <c r="B765" s="2"/>
      <c r="C765" s="2"/>
      <c r="D765" s="2"/>
      <c r="E765" s="2"/>
      <c r="F765" s="2"/>
      <c r="G765" s="2"/>
      <c r="H765" s="2"/>
    </row>
    <row r="766" ht="12.75" customHeight="1">
      <c r="B766" s="2"/>
      <c r="C766" s="2"/>
      <c r="D766" s="2"/>
      <c r="E766" s="2"/>
      <c r="F766" s="2"/>
      <c r="G766" s="2"/>
      <c r="H766" s="2"/>
    </row>
    <row r="767" ht="12.75" customHeight="1">
      <c r="B767" s="2"/>
      <c r="C767" s="2"/>
      <c r="D767" s="2"/>
      <c r="E767" s="2"/>
      <c r="F767" s="2"/>
      <c r="G767" s="2"/>
      <c r="H767" s="2"/>
    </row>
    <row r="768" ht="12.75" customHeight="1">
      <c r="B768" s="2"/>
      <c r="C768" s="2"/>
      <c r="D768" s="2"/>
      <c r="E768" s="2"/>
      <c r="F768" s="2"/>
      <c r="G768" s="2"/>
      <c r="H768" s="2"/>
    </row>
    <row r="769" ht="12.75" customHeight="1">
      <c r="B769" s="2"/>
      <c r="C769" s="2"/>
      <c r="D769" s="2"/>
      <c r="E769" s="2"/>
      <c r="F769" s="2"/>
      <c r="G769" s="2"/>
      <c r="H769" s="2"/>
    </row>
    <row r="770" ht="12.75" customHeight="1">
      <c r="B770" s="2"/>
      <c r="C770" s="2"/>
      <c r="D770" s="2"/>
      <c r="E770" s="2"/>
      <c r="F770" s="2"/>
      <c r="G770" s="2"/>
      <c r="H770" s="2"/>
    </row>
    <row r="771" ht="12.75" customHeight="1">
      <c r="B771" s="2"/>
      <c r="C771" s="2"/>
      <c r="D771" s="2"/>
      <c r="E771" s="2"/>
      <c r="F771" s="2"/>
      <c r="G771" s="2"/>
      <c r="H771" s="2"/>
    </row>
    <row r="772" ht="12.75" customHeight="1">
      <c r="B772" s="2"/>
      <c r="C772" s="2"/>
      <c r="D772" s="2"/>
      <c r="E772" s="2"/>
      <c r="F772" s="2"/>
      <c r="G772" s="2"/>
      <c r="H772" s="2"/>
    </row>
    <row r="773" ht="12.75" customHeight="1">
      <c r="B773" s="2"/>
      <c r="C773" s="2"/>
      <c r="D773" s="2"/>
      <c r="E773" s="2"/>
      <c r="F773" s="2"/>
      <c r="G773" s="2"/>
      <c r="H773" s="2"/>
    </row>
    <row r="774" ht="12.75" customHeight="1">
      <c r="B774" s="2"/>
      <c r="C774" s="2"/>
      <c r="D774" s="2"/>
      <c r="E774" s="2"/>
      <c r="F774" s="2"/>
      <c r="G774" s="2"/>
      <c r="H774" s="2"/>
    </row>
    <row r="775" ht="12.75" customHeight="1">
      <c r="B775" s="2"/>
      <c r="C775" s="2"/>
      <c r="D775" s="2"/>
      <c r="E775" s="2"/>
      <c r="F775" s="2"/>
      <c r="G775" s="2"/>
      <c r="H775" s="2"/>
    </row>
    <row r="776" ht="12.75" customHeight="1">
      <c r="B776" s="2"/>
      <c r="C776" s="2"/>
      <c r="D776" s="2"/>
      <c r="E776" s="2"/>
      <c r="F776" s="2"/>
      <c r="G776" s="2"/>
      <c r="H776" s="2"/>
    </row>
    <row r="777" ht="12.75" customHeight="1">
      <c r="B777" s="2"/>
      <c r="C777" s="2"/>
      <c r="D777" s="2"/>
      <c r="E777" s="2"/>
      <c r="F777" s="2"/>
      <c r="G777" s="2"/>
      <c r="H777" s="2"/>
    </row>
    <row r="778" ht="12.75" customHeight="1">
      <c r="B778" s="2"/>
      <c r="C778" s="2"/>
      <c r="D778" s="2"/>
      <c r="E778" s="2"/>
      <c r="F778" s="2"/>
      <c r="G778" s="2"/>
      <c r="H778" s="2"/>
    </row>
    <row r="779" ht="12.75" customHeight="1">
      <c r="B779" s="2"/>
      <c r="C779" s="2"/>
      <c r="D779" s="2"/>
      <c r="E779" s="2"/>
      <c r="F779" s="2"/>
      <c r="G779" s="2"/>
      <c r="H779" s="2"/>
    </row>
    <row r="780" ht="12.75" customHeight="1">
      <c r="B780" s="2"/>
      <c r="C780" s="2"/>
      <c r="D780" s="2"/>
      <c r="E780" s="2"/>
      <c r="F780" s="2"/>
      <c r="G780" s="2"/>
      <c r="H780" s="2"/>
    </row>
    <row r="781" ht="12.75" customHeight="1">
      <c r="B781" s="2"/>
      <c r="C781" s="2"/>
      <c r="D781" s="2"/>
      <c r="E781" s="2"/>
      <c r="F781" s="2"/>
      <c r="G781" s="2"/>
      <c r="H781" s="2"/>
    </row>
    <row r="782" ht="12.75" customHeight="1">
      <c r="B782" s="2"/>
      <c r="C782" s="2"/>
      <c r="D782" s="2"/>
      <c r="E782" s="2"/>
      <c r="F782" s="2"/>
      <c r="G782" s="2"/>
      <c r="H782" s="2"/>
    </row>
    <row r="783" ht="12.75" customHeight="1">
      <c r="B783" s="2"/>
      <c r="C783" s="2"/>
      <c r="D783" s="2"/>
      <c r="E783" s="2"/>
      <c r="F783" s="2"/>
      <c r="G783" s="2"/>
      <c r="H783" s="2"/>
    </row>
    <row r="784" ht="12.75" customHeight="1">
      <c r="B784" s="2"/>
      <c r="C784" s="2"/>
      <c r="D784" s="2"/>
      <c r="E784" s="2"/>
      <c r="F784" s="2"/>
      <c r="G784" s="2"/>
      <c r="H784" s="2"/>
    </row>
    <row r="785" ht="12.75" customHeight="1">
      <c r="B785" s="2"/>
      <c r="C785" s="2"/>
      <c r="D785" s="2"/>
      <c r="E785" s="2"/>
      <c r="F785" s="2"/>
      <c r="G785" s="2"/>
      <c r="H785" s="2"/>
    </row>
    <row r="786" ht="12.75" customHeight="1">
      <c r="B786" s="2"/>
      <c r="C786" s="2"/>
      <c r="D786" s="2"/>
      <c r="E786" s="2"/>
      <c r="F786" s="2"/>
      <c r="G786" s="2"/>
      <c r="H786" s="2"/>
    </row>
    <row r="787" ht="12.75" customHeight="1">
      <c r="B787" s="2"/>
      <c r="C787" s="2"/>
      <c r="D787" s="2"/>
      <c r="E787" s="2"/>
      <c r="F787" s="2"/>
      <c r="G787" s="2"/>
      <c r="H787" s="2"/>
    </row>
    <row r="788" ht="12.75" customHeight="1">
      <c r="B788" s="2"/>
      <c r="C788" s="2"/>
      <c r="D788" s="2"/>
      <c r="E788" s="2"/>
      <c r="F788" s="2"/>
      <c r="G788" s="2"/>
      <c r="H788" s="2"/>
    </row>
    <row r="789" ht="12.75" customHeight="1">
      <c r="B789" s="2"/>
      <c r="C789" s="2"/>
      <c r="D789" s="2"/>
      <c r="E789" s="2"/>
      <c r="F789" s="2"/>
      <c r="G789" s="2"/>
      <c r="H789" s="2"/>
    </row>
    <row r="790" ht="12.75" customHeight="1">
      <c r="B790" s="2"/>
      <c r="C790" s="2"/>
      <c r="D790" s="2"/>
      <c r="E790" s="2"/>
      <c r="F790" s="2"/>
      <c r="G790" s="2"/>
      <c r="H790" s="2"/>
    </row>
    <row r="791" ht="12.75" customHeight="1">
      <c r="B791" s="2"/>
      <c r="C791" s="2"/>
      <c r="D791" s="2"/>
      <c r="E791" s="2"/>
      <c r="F791" s="2"/>
      <c r="G791" s="2"/>
      <c r="H791" s="2"/>
    </row>
    <row r="792" ht="12.75" customHeight="1">
      <c r="B792" s="2"/>
      <c r="C792" s="2"/>
      <c r="D792" s="2"/>
      <c r="E792" s="2"/>
      <c r="F792" s="2"/>
      <c r="G792" s="2"/>
      <c r="H792" s="2"/>
    </row>
    <row r="793" ht="12.75" customHeight="1">
      <c r="B793" s="2"/>
      <c r="C793" s="2"/>
      <c r="D793" s="2"/>
      <c r="E793" s="2"/>
      <c r="F793" s="2"/>
      <c r="G793" s="2"/>
      <c r="H793" s="2"/>
    </row>
    <row r="794" ht="12.75" customHeight="1">
      <c r="B794" s="2"/>
      <c r="C794" s="2"/>
      <c r="D794" s="2"/>
      <c r="E794" s="2"/>
      <c r="F794" s="2"/>
      <c r="G794" s="2"/>
      <c r="H794" s="2"/>
    </row>
    <row r="795" ht="12.75" customHeight="1">
      <c r="B795" s="2"/>
      <c r="C795" s="2"/>
      <c r="D795" s="2"/>
      <c r="E795" s="2"/>
      <c r="F795" s="2"/>
      <c r="G795" s="2"/>
      <c r="H795" s="2"/>
    </row>
    <row r="796" ht="12.75" customHeight="1">
      <c r="B796" s="2"/>
      <c r="C796" s="2"/>
      <c r="D796" s="2"/>
      <c r="E796" s="2"/>
      <c r="F796" s="2"/>
      <c r="G796" s="2"/>
      <c r="H796" s="2"/>
    </row>
    <row r="797" ht="12.75" customHeight="1">
      <c r="B797" s="2"/>
      <c r="C797" s="2"/>
      <c r="D797" s="2"/>
      <c r="E797" s="2"/>
      <c r="F797" s="2"/>
      <c r="G797" s="2"/>
      <c r="H797" s="2"/>
    </row>
    <row r="798" ht="12.75" customHeight="1">
      <c r="B798" s="2"/>
      <c r="C798" s="2"/>
      <c r="D798" s="2"/>
      <c r="E798" s="2"/>
      <c r="F798" s="2"/>
      <c r="G798" s="2"/>
      <c r="H798" s="2"/>
    </row>
    <row r="799" ht="12.75" customHeight="1">
      <c r="B799" s="2"/>
      <c r="C799" s="2"/>
      <c r="D799" s="2"/>
      <c r="E799" s="2"/>
      <c r="F799" s="2"/>
      <c r="G799" s="2"/>
      <c r="H799" s="2"/>
    </row>
    <row r="800" ht="12.75" customHeight="1">
      <c r="B800" s="2"/>
      <c r="C800" s="2"/>
      <c r="D800" s="2"/>
      <c r="E800" s="2"/>
      <c r="F800" s="2"/>
      <c r="G800" s="2"/>
      <c r="H800" s="2"/>
    </row>
    <row r="801" ht="12.75" customHeight="1">
      <c r="B801" s="2"/>
      <c r="C801" s="2"/>
      <c r="D801" s="2"/>
      <c r="E801" s="2"/>
      <c r="F801" s="2"/>
      <c r="G801" s="2"/>
      <c r="H801" s="2"/>
    </row>
    <row r="802" ht="12.75" customHeight="1">
      <c r="B802" s="2"/>
      <c r="C802" s="2"/>
      <c r="D802" s="2"/>
      <c r="E802" s="2"/>
      <c r="F802" s="2"/>
      <c r="G802" s="2"/>
      <c r="H802" s="2"/>
    </row>
    <row r="803" ht="12.75" customHeight="1">
      <c r="B803" s="2"/>
      <c r="C803" s="2"/>
      <c r="D803" s="2"/>
      <c r="E803" s="2"/>
      <c r="F803" s="2"/>
      <c r="G803" s="2"/>
      <c r="H803" s="2"/>
    </row>
    <row r="804" ht="12.75" customHeight="1">
      <c r="B804" s="2"/>
      <c r="C804" s="2"/>
      <c r="D804" s="2"/>
      <c r="E804" s="2"/>
      <c r="F804" s="2"/>
      <c r="G804" s="2"/>
      <c r="H804" s="2"/>
    </row>
    <row r="805" ht="12.75" customHeight="1">
      <c r="B805" s="2"/>
      <c r="C805" s="2"/>
      <c r="D805" s="2"/>
      <c r="E805" s="2"/>
      <c r="F805" s="2"/>
      <c r="G805" s="2"/>
      <c r="H805" s="2"/>
    </row>
    <row r="806" ht="12.75" customHeight="1">
      <c r="B806" s="2"/>
      <c r="C806" s="2"/>
      <c r="D806" s="2"/>
      <c r="E806" s="2"/>
      <c r="F806" s="2"/>
      <c r="G806" s="2"/>
      <c r="H806" s="2"/>
    </row>
    <row r="807" ht="12.75" customHeight="1">
      <c r="B807" s="2"/>
      <c r="C807" s="2"/>
      <c r="D807" s="2"/>
      <c r="E807" s="2"/>
      <c r="F807" s="2"/>
      <c r="G807" s="2"/>
      <c r="H807" s="2"/>
    </row>
    <row r="808" ht="12.75" customHeight="1">
      <c r="B808" s="2"/>
      <c r="C808" s="2"/>
      <c r="D808" s="2"/>
      <c r="E808" s="2"/>
      <c r="F808" s="2"/>
      <c r="G808" s="2"/>
      <c r="H808" s="2"/>
    </row>
    <row r="809" ht="12.75" customHeight="1">
      <c r="B809" s="2"/>
      <c r="C809" s="2"/>
      <c r="D809" s="2"/>
      <c r="E809" s="2"/>
      <c r="F809" s="2"/>
      <c r="G809" s="2"/>
      <c r="H809" s="2"/>
    </row>
    <row r="810" ht="12.75" customHeight="1">
      <c r="B810" s="2"/>
      <c r="C810" s="2"/>
      <c r="D810" s="2"/>
      <c r="E810" s="2"/>
      <c r="F810" s="2"/>
      <c r="G810" s="2"/>
      <c r="H810" s="2"/>
    </row>
    <row r="811" ht="12.75" customHeight="1">
      <c r="B811" s="2"/>
      <c r="C811" s="2"/>
      <c r="D811" s="2"/>
      <c r="E811" s="2"/>
      <c r="F811" s="2"/>
      <c r="G811" s="2"/>
      <c r="H811" s="2"/>
    </row>
    <row r="812" ht="12.75" customHeight="1">
      <c r="B812" s="2"/>
      <c r="C812" s="2"/>
      <c r="D812" s="2"/>
      <c r="E812" s="2"/>
      <c r="F812" s="2"/>
      <c r="G812" s="2"/>
      <c r="H812" s="2"/>
    </row>
    <row r="813" ht="12.75" customHeight="1">
      <c r="B813" s="2"/>
      <c r="C813" s="2"/>
      <c r="D813" s="2"/>
      <c r="E813" s="2"/>
      <c r="F813" s="2"/>
      <c r="G813" s="2"/>
      <c r="H813" s="2"/>
    </row>
    <row r="814" ht="12.75" customHeight="1">
      <c r="B814" s="2"/>
      <c r="C814" s="2"/>
      <c r="D814" s="2"/>
      <c r="E814" s="2"/>
      <c r="F814" s="2"/>
      <c r="G814" s="2"/>
      <c r="H814" s="2"/>
    </row>
    <row r="815" ht="12.75" customHeight="1">
      <c r="B815" s="2"/>
      <c r="C815" s="2"/>
      <c r="D815" s="2"/>
      <c r="E815" s="2"/>
      <c r="F815" s="2"/>
      <c r="G815" s="2"/>
      <c r="H815" s="2"/>
    </row>
    <row r="816" ht="12.75" customHeight="1">
      <c r="B816" s="2"/>
      <c r="C816" s="2"/>
      <c r="D816" s="2"/>
      <c r="E816" s="2"/>
      <c r="F816" s="2"/>
      <c r="G816" s="2"/>
      <c r="H816" s="2"/>
    </row>
    <row r="817" ht="12.75" customHeight="1">
      <c r="B817" s="2"/>
      <c r="C817" s="2"/>
      <c r="D817" s="2"/>
      <c r="E817" s="2"/>
      <c r="F817" s="2"/>
      <c r="G817" s="2"/>
      <c r="H817" s="2"/>
    </row>
    <row r="818" ht="12.75" customHeight="1">
      <c r="B818" s="2"/>
      <c r="C818" s="2"/>
      <c r="D818" s="2"/>
      <c r="E818" s="2"/>
      <c r="F818" s="2"/>
      <c r="G818" s="2"/>
      <c r="H818" s="2"/>
    </row>
    <row r="819" ht="12.75" customHeight="1">
      <c r="B819" s="2"/>
      <c r="C819" s="2"/>
      <c r="D819" s="2"/>
      <c r="E819" s="2"/>
      <c r="F819" s="2"/>
      <c r="G819" s="2"/>
      <c r="H819" s="2"/>
    </row>
    <row r="820" ht="12.75" customHeight="1">
      <c r="B820" s="2"/>
      <c r="C820" s="2"/>
      <c r="D820" s="2"/>
      <c r="E820" s="2"/>
      <c r="F820" s="2"/>
      <c r="G820" s="2"/>
      <c r="H820" s="2"/>
    </row>
    <row r="821" ht="12.75" customHeight="1">
      <c r="B821" s="2"/>
      <c r="C821" s="2"/>
      <c r="D821" s="2"/>
      <c r="E821" s="2"/>
      <c r="F821" s="2"/>
      <c r="G821" s="2"/>
      <c r="H821" s="2"/>
    </row>
    <row r="822" ht="12.75" customHeight="1">
      <c r="B822" s="2"/>
      <c r="C822" s="2"/>
      <c r="D822" s="2"/>
      <c r="E822" s="2"/>
      <c r="F822" s="2"/>
      <c r="G822" s="2"/>
      <c r="H822" s="2"/>
    </row>
    <row r="823" ht="12.75" customHeight="1">
      <c r="B823" s="2"/>
      <c r="C823" s="2"/>
      <c r="D823" s="2"/>
      <c r="E823" s="2"/>
      <c r="F823" s="2"/>
      <c r="G823" s="2"/>
      <c r="H823" s="2"/>
    </row>
    <row r="824" ht="12.75" customHeight="1">
      <c r="B824" s="2"/>
      <c r="C824" s="2"/>
      <c r="D824" s="2"/>
      <c r="E824" s="2"/>
      <c r="F824" s="2"/>
      <c r="G824" s="2"/>
      <c r="H824" s="2"/>
    </row>
    <row r="825" ht="12.75" customHeight="1">
      <c r="B825" s="2"/>
      <c r="C825" s="2"/>
      <c r="D825" s="2"/>
      <c r="E825" s="2"/>
      <c r="F825" s="2"/>
      <c r="G825" s="2"/>
      <c r="H825" s="2"/>
    </row>
    <row r="826" ht="12.75" customHeight="1">
      <c r="B826" s="2"/>
      <c r="C826" s="2"/>
      <c r="D826" s="2"/>
      <c r="E826" s="2"/>
      <c r="F826" s="2"/>
      <c r="G826" s="2"/>
      <c r="H826" s="2"/>
    </row>
    <row r="827" ht="12.75" customHeight="1">
      <c r="B827" s="2"/>
      <c r="C827" s="2"/>
      <c r="D827" s="2"/>
      <c r="E827" s="2"/>
      <c r="F827" s="2"/>
      <c r="G827" s="2"/>
      <c r="H827" s="2"/>
    </row>
    <row r="828" ht="12.75" customHeight="1">
      <c r="B828" s="2"/>
      <c r="C828" s="2"/>
      <c r="D828" s="2"/>
      <c r="E828" s="2"/>
      <c r="F828" s="2"/>
      <c r="G828" s="2"/>
      <c r="H828" s="2"/>
    </row>
    <row r="829" ht="12.75" customHeight="1">
      <c r="B829" s="2"/>
      <c r="C829" s="2"/>
      <c r="D829" s="2"/>
      <c r="E829" s="2"/>
      <c r="F829" s="2"/>
      <c r="G829" s="2"/>
      <c r="H829" s="2"/>
    </row>
    <row r="830" ht="12.75" customHeight="1">
      <c r="B830" s="2"/>
      <c r="C830" s="2"/>
      <c r="D830" s="2"/>
      <c r="E830" s="2"/>
      <c r="F830" s="2"/>
      <c r="G830" s="2"/>
      <c r="H830" s="2"/>
    </row>
    <row r="831" ht="12.75" customHeight="1">
      <c r="B831" s="2"/>
      <c r="C831" s="2"/>
      <c r="D831" s="2"/>
      <c r="E831" s="2"/>
      <c r="F831" s="2"/>
      <c r="G831" s="2"/>
      <c r="H831" s="2"/>
    </row>
    <row r="832" ht="12.75" customHeight="1">
      <c r="B832" s="2"/>
      <c r="C832" s="2"/>
      <c r="D832" s="2"/>
      <c r="E832" s="2"/>
      <c r="F832" s="2"/>
      <c r="G832" s="2"/>
      <c r="H832" s="2"/>
    </row>
    <row r="833" ht="12.75" customHeight="1">
      <c r="B833" s="2"/>
      <c r="C833" s="2"/>
      <c r="D833" s="2"/>
      <c r="E833" s="2"/>
      <c r="F833" s="2"/>
      <c r="G833" s="2"/>
      <c r="H833" s="2"/>
    </row>
    <row r="834" ht="12.75" customHeight="1">
      <c r="B834" s="2"/>
      <c r="C834" s="2"/>
      <c r="D834" s="2"/>
      <c r="E834" s="2"/>
      <c r="F834" s="2"/>
      <c r="G834" s="2"/>
      <c r="H834" s="2"/>
    </row>
    <row r="835" ht="12.75" customHeight="1">
      <c r="B835" s="2"/>
      <c r="C835" s="2"/>
      <c r="D835" s="2"/>
      <c r="E835" s="2"/>
      <c r="F835" s="2"/>
      <c r="G835" s="2"/>
      <c r="H835" s="2"/>
    </row>
    <row r="836" ht="12.75" customHeight="1">
      <c r="B836" s="2"/>
      <c r="C836" s="2"/>
      <c r="D836" s="2"/>
      <c r="E836" s="2"/>
      <c r="F836" s="2"/>
      <c r="G836" s="2"/>
      <c r="H836" s="2"/>
    </row>
    <row r="837" ht="12.75" customHeight="1">
      <c r="B837" s="2"/>
      <c r="C837" s="2"/>
      <c r="D837" s="2"/>
      <c r="E837" s="2"/>
      <c r="F837" s="2"/>
      <c r="G837" s="2"/>
      <c r="H837" s="2"/>
    </row>
    <row r="838" ht="12.75" customHeight="1">
      <c r="B838" s="2"/>
      <c r="C838" s="2"/>
      <c r="D838" s="2"/>
      <c r="E838" s="2"/>
      <c r="F838" s="2"/>
      <c r="G838" s="2"/>
      <c r="H838" s="2"/>
    </row>
    <row r="839" ht="12.75" customHeight="1">
      <c r="B839" s="2"/>
      <c r="C839" s="2"/>
      <c r="D839" s="2"/>
      <c r="E839" s="2"/>
      <c r="F839" s="2"/>
      <c r="G839" s="2"/>
      <c r="H839" s="2"/>
    </row>
    <row r="840" ht="12.75" customHeight="1">
      <c r="B840" s="2"/>
      <c r="C840" s="2"/>
      <c r="D840" s="2"/>
      <c r="E840" s="2"/>
      <c r="F840" s="2"/>
      <c r="G840" s="2"/>
      <c r="H840" s="2"/>
    </row>
    <row r="841" ht="12.75" customHeight="1">
      <c r="B841" s="2"/>
      <c r="C841" s="2"/>
      <c r="D841" s="2"/>
      <c r="E841" s="2"/>
      <c r="F841" s="2"/>
      <c r="G841" s="2"/>
      <c r="H841" s="2"/>
    </row>
    <row r="842" ht="12.75" customHeight="1">
      <c r="B842" s="2"/>
      <c r="C842" s="2"/>
      <c r="D842" s="2"/>
      <c r="E842" s="2"/>
      <c r="F842" s="2"/>
      <c r="G842" s="2"/>
      <c r="H842" s="2"/>
    </row>
    <row r="843" ht="12.75" customHeight="1">
      <c r="B843" s="2"/>
      <c r="C843" s="2"/>
      <c r="D843" s="2"/>
      <c r="E843" s="2"/>
      <c r="F843" s="2"/>
      <c r="G843" s="2"/>
      <c r="H843" s="2"/>
    </row>
    <row r="844" ht="12.75" customHeight="1">
      <c r="B844" s="2"/>
      <c r="C844" s="2"/>
      <c r="D844" s="2"/>
      <c r="E844" s="2"/>
      <c r="F844" s="2"/>
      <c r="G844" s="2"/>
      <c r="H844" s="2"/>
    </row>
    <row r="845" ht="12.75" customHeight="1">
      <c r="B845" s="2"/>
      <c r="C845" s="2"/>
      <c r="D845" s="2"/>
      <c r="E845" s="2"/>
      <c r="F845" s="2"/>
      <c r="G845" s="2"/>
      <c r="H845" s="2"/>
    </row>
    <row r="846" ht="12.75" customHeight="1">
      <c r="B846" s="2"/>
      <c r="C846" s="2"/>
      <c r="D846" s="2"/>
      <c r="E846" s="2"/>
      <c r="F846" s="2"/>
      <c r="G846" s="2"/>
      <c r="H846" s="2"/>
    </row>
    <row r="847" ht="12.75" customHeight="1">
      <c r="B847" s="2"/>
      <c r="C847" s="2"/>
      <c r="D847" s="2"/>
      <c r="E847" s="2"/>
      <c r="F847" s="2"/>
      <c r="G847" s="2"/>
      <c r="H847" s="2"/>
    </row>
    <row r="848" ht="12.75" customHeight="1">
      <c r="B848" s="2"/>
      <c r="C848" s="2"/>
      <c r="D848" s="2"/>
      <c r="E848" s="2"/>
      <c r="F848" s="2"/>
      <c r="G848" s="2"/>
      <c r="H848" s="2"/>
    </row>
    <row r="849" ht="12.75" customHeight="1">
      <c r="B849" s="2"/>
      <c r="C849" s="2"/>
      <c r="D849" s="2"/>
      <c r="E849" s="2"/>
      <c r="F849" s="2"/>
      <c r="G849" s="2"/>
      <c r="H849" s="2"/>
    </row>
    <row r="850" ht="12.75" customHeight="1">
      <c r="B850" s="2"/>
      <c r="C850" s="2"/>
      <c r="D850" s="2"/>
      <c r="E850" s="2"/>
      <c r="F850" s="2"/>
      <c r="G850" s="2"/>
      <c r="H850" s="2"/>
    </row>
    <row r="851" ht="12.75" customHeight="1">
      <c r="B851" s="2"/>
      <c r="C851" s="2"/>
      <c r="D851" s="2"/>
      <c r="E851" s="2"/>
      <c r="F851" s="2"/>
      <c r="G851" s="2"/>
      <c r="H851" s="2"/>
    </row>
    <row r="852" ht="12.75" customHeight="1">
      <c r="B852" s="2"/>
      <c r="C852" s="2"/>
      <c r="D852" s="2"/>
      <c r="E852" s="2"/>
      <c r="F852" s="2"/>
      <c r="G852" s="2"/>
      <c r="H852" s="2"/>
    </row>
    <row r="853" ht="12.75" customHeight="1">
      <c r="B853" s="2"/>
      <c r="C853" s="2"/>
      <c r="D853" s="2"/>
      <c r="E853" s="2"/>
      <c r="F853" s="2"/>
      <c r="G853" s="2"/>
      <c r="H853" s="2"/>
    </row>
    <row r="854" ht="12.75" customHeight="1">
      <c r="B854" s="2"/>
      <c r="C854" s="2"/>
      <c r="D854" s="2"/>
      <c r="E854" s="2"/>
      <c r="F854" s="2"/>
      <c r="G854" s="2"/>
      <c r="H854" s="2"/>
    </row>
    <row r="855" ht="12.75" customHeight="1">
      <c r="B855" s="2"/>
      <c r="C855" s="2"/>
      <c r="D855" s="2"/>
      <c r="E855" s="2"/>
      <c r="F855" s="2"/>
      <c r="G855" s="2"/>
      <c r="H855" s="2"/>
    </row>
    <row r="856" ht="12.75" customHeight="1">
      <c r="B856" s="2"/>
      <c r="C856" s="2"/>
      <c r="D856" s="2"/>
      <c r="E856" s="2"/>
      <c r="F856" s="2"/>
      <c r="G856" s="2"/>
      <c r="H856" s="2"/>
    </row>
    <row r="857" ht="12.75" customHeight="1">
      <c r="B857" s="2"/>
      <c r="C857" s="2"/>
      <c r="D857" s="2"/>
      <c r="E857" s="2"/>
      <c r="F857" s="2"/>
      <c r="G857" s="2"/>
      <c r="H857" s="2"/>
    </row>
    <row r="858" ht="12.75" customHeight="1">
      <c r="B858" s="2"/>
      <c r="C858" s="2"/>
      <c r="D858" s="2"/>
      <c r="E858" s="2"/>
      <c r="F858" s="2"/>
      <c r="G858" s="2"/>
      <c r="H858" s="2"/>
    </row>
    <row r="859" ht="12.75" customHeight="1">
      <c r="B859" s="2"/>
      <c r="C859" s="2"/>
      <c r="D859" s="2"/>
      <c r="E859" s="2"/>
      <c r="F859" s="2"/>
      <c r="G859" s="2"/>
      <c r="H859" s="2"/>
    </row>
    <row r="860" ht="12.75" customHeight="1">
      <c r="B860" s="2"/>
      <c r="C860" s="2"/>
      <c r="D860" s="2"/>
      <c r="E860" s="2"/>
      <c r="F860" s="2"/>
      <c r="G860" s="2"/>
      <c r="H860" s="2"/>
    </row>
    <row r="861" ht="12.75" customHeight="1">
      <c r="B861" s="2"/>
      <c r="C861" s="2"/>
      <c r="D861" s="2"/>
      <c r="E861" s="2"/>
      <c r="F861" s="2"/>
      <c r="G861" s="2"/>
      <c r="H861" s="2"/>
    </row>
    <row r="862" ht="12.75" customHeight="1">
      <c r="B862" s="2"/>
      <c r="C862" s="2"/>
      <c r="D862" s="2"/>
      <c r="E862" s="2"/>
      <c r="F862" s="2"/>
      <c r="G862" s="2"/>
      <c r="H862" s="2"/>
    </row>
    <row r="863" ht="12.75" customHeight="1">
      <c r="B863" s="2"/>
      <c r="C863" s="2"/>
      <c r="D863" s="2"/>
      <c r="E863" s="2"/>
      <c r="F863" s="2"/>
      <c r="G863" s="2"/>
      <c r="H863" s="2"/>
    </row>
    <row r="864" ht="12.75" customHeight="1">
      <c r="B864" s="2"/>
      <c r="C864" s="2"/>
      <c r="D864" s="2"/>
      <c r="E864" s="2"/>
      <c r="F864" s="2"/>
      <c r="G864" s="2"/>
      <c r="H864" s="2"/>
    </row>
    <row r="865" ht="12.75" customHeight="1">
      <c r="B865" s="2"/>
      <c r="C865" s="2"/>
      <c r="D865" s="2"/>
      <c r="E865" s="2"/>
      <c r="F865" s="2"/>
      <c r="G865" s="2"/>
      <c r="H865" s="2"/>
    </row>
    <row r="866" ht="12.75" customHeight="1">
      <c r="B866" s="2"/>
      <c r="C866" s="2"/>
      <c r="D866" s="2"/>
      <c r="E866" s="2"/>
      <c r="F866" s="2"/>
      <c r="G866" s="2"/>
      <c r="H866" s="2"/>
    </row>
    <row r="867" ht="12.75" customHeight="1">
      <c r="B867" s="2"/>
      <c r="C867" s="2"/>
      <c r="D867" s="2"/>
      <c r="E867" s="2"/>
      <c r="F867" s="2"/>
      <c r="G867" s="2"/>
      <c r="H867" s="2"/>
    </row>
    <row r="868" ht="12.75" customHeight="1">
      <c r="B868" s="2"/>
      <c r="C868" s="2"/>
      <c r="D868" s="2"/>
      <c r="E868" s="2"/>
      <c r="F868" s="2"/>
      <c r="G868" s="2"/>
      <c r="H868" s="2"/>
    </row>
    <row r="869" ht="12.75" customHeight="1">
      <c r="B869" s="2"/>
      <c r="C869" s="2"/>
      <c r="D869" s="2"/>
      <c r="E869" s="2"/>
      <c r="F869" s="2"/>
      <c r="G869" s="2"/>
      <c r="H869" s="2"/>
    </row>
    <row r="870" ht="12.75" customHeight="1">
      <c r="B870" s="2"/>
      <c r="C870" s="2"/>
      <c r="D870" s="2"/>
      <c r="E870" s="2"/>
      <c r="F870" s="2"/>
      <c r="G870" s="2"/>
      <c r="H870" s="2"/>
    </row>
    <row r="871" ht="12.75" customHeight="1">
      <c r="B871" s="2"/>
      <c r="C871" s="2"/>
      <c r="D871" s="2"/>
      <c r="E871" s="2"/>
      <c r="F871" s="2"/>
      <c r="G871" s="2"/>
      <c r="H871" s="2"/>
    </row>
    <row r="872" ht="12.75" customHeight="1">
      <c r="B872" s="2"/>
      <c r="C872" s="2"/>
      <c r="D872" s="2"/>
      <c r="E872" s="2"/>
      <c r="F872" s="2"/>
      <c r="G872" s="2"/>
      <c r="H872" s="2"/>
    </row>
    <row r="873" ht="12.75" customHeight="1">
      <c r="B873" s="2"/>
      <c r="C873" s="2"/>
      <c r="D873" s="2"/>
      <c r="E873" s="2"/>
      <c r="F873" s="2"/>
      <c r="G873" s="2"/>
      <c r="H873" s="2"/>
    </row>
    <row r="874" ht="12.75" customHeight="1">
      <c r="B874" s="2"/>
      <c r="C874" s="2"/>
      <c r="D874" s="2"/>
      <c r="E874" s="2"/>
      <c r="F874" s="2"/>
      <c r="G874" s="2"/>
      <c r="H874" s="2"/>
    </row>
    <row r="875" ht="12.75" customHeight="1">
      <c r="B875" s="2"/>
      <c r="C875" s="2"/>
      <c r="D875" s="2"/>
      <c r="E875" s="2"/>
      <c r="F875" s="2"/>
      <c r="G875" s="2"/>
      <c r="H875" s="2"/>
    </row>
    <row r="876" ht="12.75" customHeight="1">
      <c r="B876" s="2"/>
      <c r="C876" s="2"/>
      <c r="D876" s="2"/>
      <c r="E876" s="2"/>
      <c r="F876" s="2"/>
      <c r="G876" s="2"/>
      <c r="H876" s="2"/>
    </row>
    <row r="877" ht="12.75" customHeight="1">
      <c r="B877" s="2"/>
      <c r="C877" s="2"/>
      <c r="D877" s="2"/>
      <c r="E877" s="2"/>
      <c r="F877" s="2"/>
      <c r="G877" s="2"/>
      <c r="H877" s="2"/>
    </row>
    <row r="878" ht="12.75" customHeight="1">
      <c r="B878" s="2"/>
      <c r="C878" s="2"/>
      <c r="D878" s="2"/>
      <c r="E878" s="2"/>
      <c r="F878" s="2"/>
      <c r="G878" s="2"/>
      <c r="H878" s="2"/>
    </row>
    <row r="879" ht="12.75" customHeight="1">
      <c r="B879" s="2"/>
      <c r="C879" s="2"/>
      <c r="D879" s="2"/>
      <c r="E879" s="2"/>
      <c r="F879" s="2"/>
      <c r="G879" s="2"/>
      <c r="H879" s="2"/>
    </row>
    <row r="880" ht="12.75" customHeight="1">
      <c r="B880" s="2"/>
      <c r="C880" s="2"/>
      <c r="D880" s="2"/>
      <c r="E880" s="2"/>
      <c r="F880" s="2"/>
      <c r="G880" s="2"/>
      <c r="H880" s="2"/>
    </row>
    <row r="881" ht="12.75" customHeight="1">
      <c r="B881" s="2"/>
      <c r="C881" s="2"/>
      <c r="D881" s="2"/>
      <c r="E881" s="2"/>
      <c r="F881" s="2"/>
      <c r="G881" s="2"/>
      <c r="H881" s="2"/>
    </row>
    <row r="882" ht="12.75" customHeight="1">
      <c r="B882" s="2"/>
      <c r="C882" s="2"/>
      <c r="D882" s="2"/>
      <c r="E882" s="2"/>
      <c r="F882" s="2"/>
      <c r="G882" s="2"/>
      <c r="H882" s="2"/>
    </row>
    <row r="883" ht="12.75" customHeight="1">
      <c r="B883" s="2"/>
      <c r="C883" s="2"/>
      <c r="D883" s="2"/>
      <c r="E883" s="2"/>
      <c r="F883" s="2"/>
      <c r="G883" s="2"/>
      <c r="H883" s="2"/>
    </row>
    <row r="884" ht="12.75" customHeight="1">
      <c r="B884" s="2"/>
      <c r="C884" s="2"/>
      <c r="D884" s="2"/>
      <c r="E884" s="2"/>
      <c r="F884" s="2"/>
      <c r="G884" s="2"/>
      <c r="H884" s="2"/>
    </row>
    <row r="885" ht="12.75" customHeight="1">
      <c r="B885" s="2"/>
      <c r="C885" s="2"/>
      <c r="D885" s="2"/>
      <c r="E885" s="2"/>
      <c r="F885" s="2"/>
      <c r="G885" s="2"/>
      <c r="H885" s="2"/>
    </row>
    <row r="886" ht="12.75" customHeight="1">
      <c r="B886" s="2"/>
      <c r="C886" s="2"/>
      <c r="D886" s="2"/>
      <c r="E886" s="2"/>
      <c r="F886" s="2"/>
      <c r="G886" s="2"/>
      <c r="H886" s="2"/>
    </row>
    <row r="887" ht="12.75" customHeight="1">
      <c r="B887" s="2"/>
      <c r="C887" s="2"/>
      <c r="D887" s="2"/>
      <c r="E887" s="2"/>
      <c r="F887" s="2"/>
      <c r="G887" s="2"/>
      <c r="H887" s="2"/>
    </row>
    <row r="888" ht="12.75" customHeight="1">
      <c r="B888" s="2"/>
      <c r="C888" s="2"/>
      <c r="D888" s="2"/>
      <c r="E888" s="2"/>
      <c r="F888" s="2"/>
      <c r="G888" s="2"/>
      <c r="H888" s="2"/>
    </row>
    <row r="889" ht="12.75" customHeight="1">
      <c r="B889" s="2"/>
      <c r="C889" s="2"/>
      <c r="D889" s="2"/>
      <c r="E889" s="2"/>
      <c r="F889" s="2"/>
      <c r="G889" s="2"/>
      <c r="H889" s="2"/>
    </row>
    <row r="890" ht="12.75" customHeight="1">
      <c r="B890" s="2"/>
      <c r="C890" s="2"/>
      <c r="D890" s="2"/>
      <c r="E890" s="2"/>
      <c r="F890" s="2"/>
      <c r="G890" s="2"/>
      <c r="H890" s="2"/>
    </row>
    <row r="891" ht="12.75" customHeight="1">
      <c r="B891" s="2"/>
      <c r="C891" s="2"/>
      <c r="D891" s="2"/>
      <c r="E891" s="2"/>
      <c r="F891" s="2"/>
      <c r="G891" s="2"/>
      <c r="H891" s="2"/>
    </row>
    <row r="892" ht="12.75" customHeight="1">
      <c r="B892" s="2"/>
      <c r="C892" s="2"/>
      <c r="D892" s="2"/>
      <c r="E892" s="2"/>
      <c r="F892" s="2"/>
      <c r="G892" s="2"/>
      <c r="H892" s="2"/>
    </row>
    <row r="893" ht="12.75" customHeight="1">
      <c r="B893" s="2"/>
      <c r="C893" s="2"/>
      <c r="D893" s="2"/>
      <c r="E893" s="2"/>
      <c r="F893" s="2"/>
      <c r="G893" s="2"/>
      <c r="H893" s="2"/>
    </row>
    <row r="894" ht="12.75" customHeight="1">
      <c r="B894" s="2"/>
      <c r="C894" s="2"/>
      <c r="D894" s="2"/>
      <c r="E894" s="2"/>
      <c r="F894" s="2"/>
      <c r="G894" s="2"/>
      <c r="H894" s="2"/>
    </row>
    <row r="895" ht="12.75" customHeight="1">
      <c r="B895" s="2"/>
      <c r="C895" s="2"/>
      <c r="D895" s="2"/>
      <c r="E895" s="2"/>
      <c r="F895" s="2"/>
      <c r="G895" s="2"/>
      <c r="H895" s="2"/>
    </row>
    <row r="896" ht="12.75" customHeight="1">
      <c r="B896" s="2"/>
      <c r="C896" s="2"/>
      <c r="D896" s="2"/>
      <c r="E896" s="2"/>
      <c r="F896" s="2"/>
      <c r="G896" s="2"/>
      <c r="H896" s="2"/>
    </row>
    <row r="897" ht="12.75" customHeight="1">
      <c r="B897" s="2"/>
      <c r="C897" s="2"/>
      <c r="D897" s="2"/>
      <c r="E897" s="2"/>
      <c r="F897" s="2"/>
      <c r="G897" s="2"/>
      <c r="H897" s="2"/>
    </row>
    <row r="898" ht="12.75" customHeight="1">
      <c r="B898" s="2"/>
      <c r="C898" s="2"/>
      <c r="D898" s="2"/>
      <c r="E898" s="2"/>
      <c r="F898" s="2"/>
      <c r="G898" s="2"/>
      <c r="H898" s="2"/>
    </row>
    <row r="899" ht="12.75" customHeight="1">
      <c r="B899" s="2"/>
      <c r="C899" s="2"/>
      <c r="D899" s="2"/>
      <c r="E899" s="2"/>
      <c r="F899" s="2"/>
      <c r="G899" s="2"/>
      <c r="H899" s="2"/>
    </row>
    <row r="900" ht="12.75" customHeight="1">
      <c r="B900" s="2"/>
      <c r="C900" s="2"/>
      <c r="D900" s="2"/>
      <c r="E900" s="2"/>
      <c r="F900" s="2"/>
      <c r="G900" s="2"/>
      <c r="H900" s="2"/>
    </row>
    <row r="901" ht="12.75" customHeight="1">
      <c r="B901" s="2"/>
      <c r="C901" s="2"/>
      <c r="D901" s="2"/>
      <c r="E901" s="2"/>
      <c r="F901" s="2"/>
      <c r="G901" s="2"/>
      <c r="H901" s="2"/>
    </row>
    <row r="902" ht="12.75" customHeight="1">
      <c r="B902" s="2"/>
      <c r="C902" s="2"/>
      <c r="D902" s="2"/>
      <c r="E902" s="2"/>
      <c r="F902" s="2"/>
      <c r="G902" s="2"/>
      <c r="H902" s="2"/>
    </row>
    <row r="903" ht="12.75" customHeight="1">
      <c r="B903" s="2"/>
      <c r="C903" s="2"/>
      <c r="D903" s="2"/>
      <c r="E903" s="2"/>
      <c r="F903" s="2"/>
      <c r="G903" s="2"/>
      <c r="H903" s="2"/>
    </row>
    <row r="904" ht="12.75" customHeight="1">
      <c r="B904" s="2"/>
      <c r="C904" s="2"/>
      <c r="D904" s="2"/>
      <c r="E904" s="2"/>
      <c r="F904" s="2"/>
      <c r="G904" s="2"/>
      <c r="H904" s="2"/>
    </row>
    <row r="905" ht="12.75" customHeight="1">
      <c r="B905" s="2"/>
      <c r="C905" s="2"/>
      <c r="D905" s="2"/>
      <c r="E905" s="2"/>
      <c r="F905" s="2"/>
      <c r="G905" s="2"/>
      <c r="H905" s="2"/>
    </row>
    <row r="906" ht="12.75" customHeight="1">
      <c r="B906" s="2"/>
      <c r="C906" s="2"/>
      <c r="D906" s="2"/>
      <c r="E906" s="2"/>
      <c r="F906" s="2"/>
      <c r="G906" s="2"/>
      <c r="H906" s="2"/>
    </row>
    <row r="907" ht="12.75" customHeight="1">
      <c r="B907" s="2"/>
      <c r="C907" s="2"/>
      <c r="D907" s="2"/>
      <c r="E907" s="2"/>
      <c r="F907" s="2"/>
      <c r="G907" s="2"/>
      <c r="H907" s="2"/>
    </row>
    <row r="908" ht="12.75" customHeight="1">
      <c r="B908" s="2"/>
      <c r="C908" s="2"/>
      <c r="D908" s="2"/>
      <c r="E908" s="2"/>
      <c r="F908" s="2"/>
      <c r="G908" s="2"/>
      <c r="H908" s="2"/>
    </row>
    <row r="909" ht="12.75" customHeight="1">
      <c r="B909" s="2"/>
      <c r="C909" s="2"/>
      <c r="D909" s="2"/>
      <c r="E909" s="2"/>
      <c r="F909" s="2"/>
      <c r="G909" s="2"/>
      <c r="H909" s="2"/>
    </row>
    <row r="910" ht="12.75" customHeight="1">
      <c r="B910" s="2"/>
      <c r="C910" s="2"/>
      <c r="D910" s="2"/>
      <c r="E910" s="2"/>
      <c r="F910" s="2"/>
      <c r="G910" s="2"/>
      <c r="H910" s="2"/>
    </row>
    <row r="911" ht="12.75" customHeight="1">
      <c r="B911" s="2"/>
      <c r="C911" s="2"/>
      <c r="D911" s="2"/>
      <c r="E911" s="2"/>
      <c r="F911" s="2"/>
      <c r="G911" s="2"/>
      <c r="H911" s="2"/>
    </row>
    <row r="912" ht="12.75" customHeight="1">
      <c r="B912" s="2"/>
      <c r="C912" s="2"/>
      <c r="D912" s="2"/>
      <c r="E912" s="2"/>
      <c r="F912" s="2"/>
      <c r="G912" s="2"/>
      <c r="H912" s="2"/>
    </row>
    <row r="913" ht="12.75" customHeight="1">
      <c r="B913" s="2"/>
      <c r="C913" s="2"/>
      <c r="D913" s="2"/>
      <c r="E913" s="2"/>
      <c r="F913" s="2"/>
      <c r="G913" s="2"/>
      <c r="H913" s="2"/>
    </row>
    <row r="914" ht="12.75" customHeight="1">
      <c r="B914" s="2"/>
      <c r="C914" s="2"/>
      <c r="D914" s="2"/>
      <c r="E914" s="2"/>
      <c r="F914" s="2"/>
      <c r="G914" s="2"/>
      <c r="H914" s="2"/>
    </row>
    <row r="915" ht="12.75" customHeight="1">
      <c r="B915" s="2"/>
      <c r="C915" s="2"/>
      <c r="D915" s="2"/>
      <c r="E915" s="2"/>
      <c r="F915" s="2"/>
      <c r="G915" s="2"/>
      <c r="H915" s="2"/>
    </row>
    <row r="916" ht="12.75" customHeight="1">
      <c r="B916" s="2"/>
      <c r="C916" s="2"/>
      <c r="D916" s="2"/>
      <c r="E916" s="2"/>
      <c r="F916" s="2"/>
      <c r="G916" s="2"/>
      <c r="H916" s="2"/>
    </row>
    <row r="917" ht="12.75" customHeight="1">
      <c r="B917" s="2"/>
      <c r="C917" s="2"/>
      <c r="D917" s="2"/>
      <c r="E917" s="2"/>
      <c r="F917" s="2"/>
      <c r="G917" s="2"/>
      <c r="H917" s="2"/>
    </row>
    <row r="918" ht="12.75" customHeight="1">
      <c r="B918" s="2"/>
      <c r="C918" s="2"/>
      <c r="D918" s="2"/>
      <c r="E918" s="2"/>
      <c r="F918" s="2"/>
      <c r="G918" s="2"/>
      <c r="H918" s="2"/>
    </row>
    <row r="919" ht="12.75" customHeight="1">
      <c r="B919" s="2"/>
      <c r="C919" s="2"/>
      <c r="D919" s="2"/>
      <c r="E919" s="2"/>
      <c r="F919" s="2"/>
      <c r="G919" s="2"/>
      <c r="H919" s="2"/>
    </row>
    <row r="920" ht="12.75" customHeight="1">
      <c r="B920" s="2"/>
      <c r="C920" s="2"/>
      <c r="D920" s="2"/>
      <c r="E920" s="2"/>
      <c r="F920" s="2"/>
      <c r="G920" s="2"/>
      <c r="H920" s="2"/>
    </row>
    <row r="921" ht="12.75" customHeight="1">
      <c r="B921" s="2"/>
      <c r="C921" s="2"/>
      <c r="D921" s="2"/>
      <c r="E921" s="2"/>
      <c r="F921" s="2"/>
      <c r="G921" s="2"/>
      <c r="H921" s="2"/>
    </row>
    <row r="922" ht="12.75" customHeight="1">
      <c r="B922" s="2"/>
      <c r="C922" s="2"/>
      <c r="D922" s="2"/>
      <c r="E922" s="2"/>
      <c r="F922" s="2"/>
      <c r="G922" s="2"/>
      <c r="H922" s="2"/>
    </row>
    <row r="923" ht="12.75" customHeight="1">
      <c r="B923" s="2"/>
      <c r="C923" s="2"/>
      <c r="D923" s="2"/>
      <c r="E923" s="2"/>
      <c r="F923" s="2"/>
      <c r="G923" s="2"/>
      <c r="H923" s="2"/>
    </row>
    <row r="924" ht="12.75" customHeight="1">
      <c r="B924" s="2"/>
      <c r="C924" s="2"/>
      <c r="D924" s="2"/>
      <c r="E924" s="2"/>
      <c r="F924" s="2"/>
      <c r="G924" s="2"/>
      <c r="H924" s="2"/>
    </row>
    <row r="925" ht="12.75" customHeight="1">
      <c r="B925" s="2"/>
      <c r="C925" s="2"/>
      <c r="D925" s="2"/>
      <c r="E925" s="2"/>
      <c r="F925" s="2"/>
      <c r="G925" s="2"/>
      <c r="H925" s="2"/>
    </row>
    <row r="926" ht="12.75" customHeight="1">
      <c r="B926" s="2"/>
      <c r="C926" s="2"/>
      <c r="D926" s="2"/>
      <c r="E926" s="2"/>
      <c r="F926" s="2"/>
      <c r="G926" s="2"/>
      <c r="H926" s="2"/>
    </row>
    <row r="927" ht="12.75" customHeight="1">
      <c r="B927" s="2"/>
      <c r="C927" s="2"/>
      <c r="D927" s="2"/>
      <c r="E927" s="2"/>
      <c r="F927" s="2"/>
      <c r="G927" s="2"/>
      <c r="H927" s="2"/>
    </row>
    <row r="928" ht="12.75" customHeight="1">
      <c r="B928" s="2"/>
      <c r="C928" s="2"/>
      <c r="D928" s="2"/>
      <c r="E928" s="2"/>
      <c r="F928" s="2"/>
      <c r="G928" s="2"/>
      <c r="H928" s="2"/>
    </row>
    <row r="929" ht="12.75" customHeight="1">
      <c r="B929" s="2"/>
      <c r="C929" s="2"/>
      <c r="D929" s="2"/>
      <c r="E929" s="2"/>
      <c r="F929" s="2"/>
      <c r="G929" s="2"/>
      <c r="H929" s="2"/>
    </row>
    <row r="930" ht="12.75" customHeight="1">
      <c r="B930" s="2"/>
      <c r="C930" s="2"/>
      <c r="D930" s="2"/>
      <c r="E930" s="2"/>
      <c r="F930" s="2"/>
      <c r="G930" s="2"/>
      <c r="H930" s="2"/>
    </row>
    <row r="931" ht="12.75" customHeight="1">
      <c r="B931" s="2"/>
      <c r="C931" s="2"/>
      <c r="D931" s="2"/>
      <c r="E931" s="2"/>
      <c r="F931" s="2"/>
      <c r="G931" s="2"/>
      <c r="H931" s="2"/>
    </row>
    <row r="932" ht="12.75" customHeight="1">
      <c r="B932" s="2"/>
      <c r="C932" s="2"/>
      <c r="D932" s="2"/>
      <c r="E932" s="2"/>
      <c r="F932" s="2"/>
      <c r="G932" s="2"/>
      <c r="H932" s="2"/>
    </row>
    <row r="933" ht="12.75" customHeight="1">
      <c r="B933" s="2"/>
      <c r="C933" s="2"/>
      <c r="D933" s="2"/>
      <c r="E933" s="2"/>
      <c r="F933" s="2"/>
      <c r="G933" s="2"/>
      <c r="H933" s="2"/>
    </row>
    <row r="934" ht="12.75" customHeight="1">
      <c r="B934" s="2"/>
      <c r="C934" s="2"/>
      <c r="D934" s="2"/>
      <c r="E934" s="2"/>
      <c r="F934" s="2"/>
      <c r="G934" s="2"/>
      <c r="H934" s="2"/>
    </row>
    <row r="935" ht="12.75" customHeight="1">
      <c r="B935" s="2"/>
      <c r="C935" s="2"/>
      <c r="D935" s="2"/>
      <c r="E935" s="2"/>
      <c r="F935" s="2"/>
      <c r="G935" s="2"/>
      <c r="H935" s="2"/>
    </row>
    <row r="936" ht="12.75" customHeight="1">
      <c r="B936" s="2"/>
      <c r="C936" s="2"/>
      <c r="D936" s="2"/>
      <c r="E936" s="2"/>
      <c r="F936" s="2"/>
      <c r="G936" s="2"/>
      <c r="H936" s="2"/>
    </row>
    <row r="937" ht="12.75" customHeight="1">
      <c r="B937" s="2"/>
      <c r="C937" s="2"/>
      <c r="D937" s="2"/>
      <c r="E937" s="2"/>
      <c r="F937" s="2"/>
      <c r="G937" s="2"/>
      <c r="H937" s="2"/>
    </row>
    <row r="938" ht="12.75" customHeight="1">
      <c r="B938" s="2"/>
      <c r="C938" s="2"/>
      <c r="D938" s="2"/>
      <c r="E938" s="2"/>
      <c r="F938" s="2"/>
      <c r="G938" s="2"/>
      <c r="H938" s="2"/>
    </row>
    <row r="939" ht="12.75" customHeight="1">
      <c r="B939" s="2"/>
      <c r="C939" s="2"/>
      <c r="D939" s="2"/>
      <c r="E939" s="2"/>
      <c r="F939" s="2"/>
      <c r="G939" s="2"/>
      <c r="H939" s="2"/>
    </row>
    <row r="940" ht="12.75" customHeight="1">
      <c r="B940" s="2"/>
      <c r="C940" s="2"/>
      <c r="D940" s="2"/>
      <c r="E940" s="2"/>
      <c r="F940" s="2"/>
      <c r="G940" s="2"/>
      <c r="H940" s="2"/>
    </row>
    <row r="941" ht="12.75" customHeight="1">
      <c r="B941" s="2"/>
      <c r="C941" s="2"/>
      <c r="D941" s="2"/>
      <c r="E941" s="2"/>
      <c r="F941" s="2"/>
      <c r="G941" s="2"/>
      <c r="H941" s="2"/>
    </row>
    <row r="942" ht="12.75" customHeight="1">
      <c r="B942" s="2"/>
      <c r="C942" s="2"/>
      <c r="D942" s="2"/>
      <c r="E942" s="2"/>
      <c r="F942" s="2"/>
      <c r="G942" s="2"/>
      <c r="H942" s="2"/>
    </row>
    <row r="943" ht="12.75" customHeight="1">
      <c r="B943" s="2"/>
      <c r="C943" s="2"/>
      <c r="D943" s="2"/>
      <c r="E943" s="2"/>
      <c r="F943" s="2"/>
      <c r="G943" s="2"/>
      <c r="H943" s="2"/>
    </row>
    <row r="944" ht="12.75" customHeight="1">
      <c r="B944" s="2"/>
      <c r="C944" s="2"/>
      <c r="D944" s="2"/>
      <c r="E944" s="2"/>
      <c r="F944" s="2"/>
      <c r="G944" s="2"/>
      <c r="H944" s="2"/>
    </row>
    <row r="945" ht="12.75" customHeight="1">
      <c r="B945" s="2"/>
      <c r="C945" s="2"/>
      <c r="D945" s="2"/>
      <c r="E945" s="2"/>
      <c r="F945" s="2"/>
      <c r="G945" s="2"/>
      <c r="H945" s="2"/>
    </row>
    <row r="946" ht="12.75" customHeight="1">
      <c r="B946" s="2"/>
      <c r="C946" s="2"/>
      <c r="D946" s="2"/>
      <c r="E946" s="2"/>
      <c r="F946" s="2"/>
      <c r="G946" s="2"/>
      <c r="H946" s="2"/>
    </row>
    <row r="947" ht="12.75" customHeight="1">
      <c r="B947" s="2"/>
      <c r="C947" s="2"/>
      <c r="D947" s="2"/>
      <c r="E947" s="2"/>
      <c r="F947" s="2"/>
      <c r="G947" s="2"/>
      <c r="H947" s="2"/>
    </row>
    <row r="948" ht="12.75" customHeight="1">
      <c r="B948" s="2"/>
      <c r="C948" s="2"/>
      <c r="D948" s="2"/>
      <c r="E948" s="2"/>
      <c r="F948" s="2"/>
      <c r="G948" s="2"/>
      <c r="H948" s="2"/>
    </row>
    <row r="949" ht="12.75" customHeight="1">
      <c r="B949" s="2"/>
      <c r="C949" s="2"/>
      <c r="D949" s="2"/>
      <c r="E949" s="2"/>
      <c r="F949" s="2"/>
      <c r="G949" s="2"/>
      <c r="H949" s="2"/>
    </row>
    <row r="950" ht="12.75" customHeight="1">
      <c r="B950" s="2"/>
      <c r="C950" s="2"/>
      <c r="D950" s="2"/>
      <c r="E950" s="2"/>
      <c r="F950" s="2"/>
      <c r="G950" s="2"/>
      <c r="H950" s="2"/>
    </row>
    <row r="951" ht="12.75" customHeight="1">
      <c r="B951" s="2"/>
      <c r="C951" s="2"/>
      <c r="D951" s="2"/>
      <c r="E951" s="2"/>
      <c r="F951" s="2"/>
      <c r="G951" s="2"/>
      <c r="H951" s="2"/>
    </row>
    <row r="952" ht="12.75" customHeight="1">
      <c r="B952" s="2"/>
      <c r="C952" s="2"/>
      <c r="D952" s="2"/>
      <c r="E952" s="2"/>
      <c r="F952" s="2"/>
      <c r="G952" s="2"/>
      <c r="H952" s="2"/>
    </row>
    <row r="953" ht="12.75" customHeight="1">
      <c r="B953" s="2"/>
      <c r="C953" s="2"/>
      <c r="D953" s="2"/>
      <c r="E953" s="2"/>
      <c r="F953" s="2"/>
      <c r="G953" s="2"/>
      <c r="H953" s="2"/>
    </row>
    <row r="954" ht="12.75" customHeight="1">
      <c r="B954" s="2"/>
      <c r="C954" s="2"/>
      <c r="D954" s="2"/>
      <c r="E954" s="2"/>
      <c r="F954" s="2"/>
      <c r="G954" s="2"/>
      <c r="H954" s="2"/>
    </row>
    <row r="955" ht="12.75" customHeight="1">
      <c r="B955" s="2"/>
      <c r="C955" s="2"/>
      <c r="D955" s="2"/>
      <c r="E955" s="2"/>
      <c r="F955" s="2"/>
      <c r="G955" s="2"/>
      <c r="H955" s="2"/>
    </row>
    <row r="956" ht="12.75" customHeight="1">
      <c r="B956" s="2"/>
      <c r="C956" s="2"/>
      <c r="D956" s="2"/>
      <c r="E956" s="2"/>
      <c r="F956" s="2"/>
      <c r="G956" s="2"/>
      <c r="H956" s="2"/>
    </row>
    <row r="957" ht="12.75" customHeight="1">
      <c r="B957" s="2"/>
      <c r="C957" s="2"/>
      <c r="D957" s="2"/>
      <c r="E957" s="2"/>
      <c r="F957" s="2"/>
      <c r="G957" s="2"/>
      <c r="H957" s="2"/>
    </row>
    <row r="958" ht="12.75" customHeight="1">
      <c r="B958" s="2"/>
      <c r="C958" s="2"/>
      <c r="D958" s="2"/>
      <c r="E958" s="2"/>
      <c r="F958" s="2"/>
      <c r="G958" s="2"/>
      <c r="H958" s="2"/>
    </row>
    <row r="959" ht="12.75" customHeight="1">
      <c r="B959" s="2"/>
      <c r="C959" s="2"/>
      <c r="D959" s="2"/>
      <c r="E959" s="2"/>
      <c r="F959" s="2"/>
      <c r="G959" s="2"/>
      <c r="H959" s="2"/>
    </row>
    <row r="960" ht="12.75" customHeight="1">
      <c r="B960" s="2"/>
      <c r="C960" s="2"/>
      <c r="D960" s="2"/>
      <c r="E960" s="2"/>
      <c r="F960" s="2"/>
      <c r="G960" s="2"/>
      <c r="H960" s="2"/>
    </row>
    <row r="961" ht="12.75" customHeight="1">
      <c r="B961" s="2"/>
      <c r="C961" s="2"/>
      <c r="D961" s="2"/>
      <c r="E961" s="2"/>
      <c r="F961" s="2"/>
      <c r="G961" s="2"/>
      <c r="H961" s="2"/>
    </row>
    <row r="962" ht="12.75" customHeight="1">
      <c r="B962" s="2"/>
      <c r="C962" s="2"/>
      <c r="D962" s="2"/>
      <c r="E962" s="2"/>
      <c r="F962" s="2"/>
      <c r="G962" s="2"/>
      <c r="H962" s="2"/>
    </row>
    <row r="963" ht="12.75" customHeight="1">
      <c r="B963" s="2"/>
      <c r="C963" s="2"/>
      <c r="D963" s="2"/>
      <c r="E963" s="2"/>
      <c r="F963" s="2"/>
      <c r="G963" s="2"/>
      <c r="H963" s="2"/>
    </row>
    <row r="964" ht="12.75" customHeight="1">
      <c r="B964" s="2"/>
      <c r="C964" s="2"/>
      <c r="D964" s="2"/>
      <c r="E964" s="2"/>
      <c r="F964" s="2"/>
      <c r="G964" s="2"/>
      <c r="H964" s="2"/>
    </row>
    <row r="965" ht="12.75" customHeight="1">
      <c r="B965" s="2"/>
      <c r="C965" s="2"/>
      <c r="D965" s="2"/>
      <c r="E965" s="2"/>
      <c r="F965" s="2"/>
      <c r="G965" s="2"/>
      <c r="H965" s="2"/>
    </row>
    <row r="966" ht="12.75" customHeight="1">
      <c r="B966" s="2"/>
      <c r="C966" s="2"/>
      <c r="D966" s="2"/>
      <c r="E966" s="2"/>
      <c r="F966" s="2"/>
      <c r="G966" s="2"/>
      <c r="H966" s="2"/>
    </row>
    <row r="967" ht="12.75" customHeight="1">
      <c r="B967" s="2"/>
      <c r="C967" s="2"/>
      <c r="D967" s="2"/>
      <c r="E967" s="2"/>
      <c r="F967" s="2"/>
      <c r="G967" s="2"/>
      <c r="H967" s="2"/>
    </row>
    <row r="968" ht="12.75" customHeight="1">
      <c r="B968" s="2"/>
      <c r="C968" s="2"/>
      <c r="D968" s="2"/>
      <c r="E968" s="2"/>
      <c r="F968" s="2"/>
      <c r="G968" s="2"/>
      <c r="H968" s="2"/>
    </row>
    <row r="969" ht="12.75" customHeight="1">
      <c r="B969" s="2"/>
      <c r="C969" s="2"/>
      <c r="D969" s="2"/>
      <c r="E969" s="2"/>
      <c r="F969" s="2"/>
      <c r="G969" s="2"/>
      <c r="H969" s="2"/>
    </row>
    <row r="970" ht="12.75" customHeight="1">
      <c r="B970" s="2"/>
      <c r="C970" s="2"/>
      <c r="D970" s="2"/>
      <c r="E970" s="2"/>
      <c r="F970" s="2"/>
      <c r="G970" s="2"/>
      <c r="H970" s="2"/>
    </row>
    <row r="971" ht="12.75" customHeight="1">
      <c r="B971" s="2"/>
      <c r="C971" s="2"/>
      <c r="D971" s="2"/>
      <c r="E971" s="2"/>
      <c r="F971" s="2"/>
      <c r="G971" s="2"/>
      <c r="H971" s="2"/>
    </row>
    <row r="972" ht="12.75" customHeight="1">
      <c r="B972" s="2"/>
      <c r="C972" s="2"/>
      <c r="D972" s="2"/>
      <c r="E972" s="2"/>
      <c r="F972" s="2"/>
      <c r="G972" s="2"/>
      <c r="H972" s="2"/>
    </row>
    <row r="973" ht="12.75" customHeight="1">
      <c r="B973" s="2"/>
      <c r="C973" s="2"/>
      <c r="D973" s="2"/>
      <c r="E973" s="2"/>
      <c r="F973" s="2"/>
      <c r="G973" s="2"/>
      <c r="H973" s="2"/>
    </row>
    <row r="974" ht="12.75" customHeight="1">
      <c r="B974" s="2"/>
      <c r="C974" s="2"/>
      <c r="D974" s="2"/>
      <c r="E974" s="2"/>
      <c r="F974" s="2"/>
      <c r="G974" s="2"/>
      <c r="H974" s="2"/>
    </row>
    <row r="975" ht="12.75" customHeight="1">
      <c r="B975" s="2"/>
      <c r="C975" s="2"/>
      <c r="D975" s="2"/>
      <c r="E975" s="2"/>
      <c r="F975" s="2"/>
      <c r="G975" s="2"/>
      <c r="H975" s="2"/>
    </row>
    <row r="976" ht="12.75" customHeight="1">
      <c r="B976" s="2"/>
      <c r="C976" s="2"/>
      <c r="D976" s="2"/>
      <c r="E976" s="2"/>
      <c r="F976" s="2"/>
      <c r="G976" s="2"/>
      <c r="H976" s="2"/>
    </row>
    <row r="977" ht="12.75" customHeight="1">
      <c r="B977" s="2"/>
      <c r="C977" s="2"/>
      <c r="D977" s="2"/>
      <c r="E977" s="2"/>
      <c r="F977" s="2"/>
      <c r="G977" s="2"/>
      <c r="H977" s="2"/>
    </row>
    <row r="978" ht="12.75" customHeight="1">
      <c r="B978" s="2"/>
      <c r="C978" s="2"/>
      <c r="D978" s="2"/>
      <c r="E978" s="2"/>
      <c r="F978" s="2"/>
      <c r="G978" s="2"/>
      <c r="H978" s="2"/>
    </row>
    <row r="979" ht="12.75" customHeight="1">
      <c r="B979" s="2"/>
      <c r="C979" s="2"/>
      <c r="D979" s="2"/>
      <c r="E979" s="2"/>
      <c r="F979" s="2"/>
      <c r="G979" s="2"/>
      <c r="H979" s="2"/>
    </row>
    <row r="980" ht="12.75" customHeight="1">
      <c r="B980" s="2"/>
      <c r="C980" s="2"/>
      <c r="D980" s="2"/>
      <c r="E980" s="2"/>
      <c r="F980" s="2"/>
      <c r="G980" s="2"/>
      <c r="H980" s="2"/>
    </row>
    <row r="981" ht="12.75" customHeight="1">
      <c r="B981" s="2"/>
      <c r="C981" s="2"/>
      <c r="D981" s="2"/>
      <c r="E981" s="2"/>
      <c r="F981" s="2"/>
      <c r="G981" s="2"/>
      <c r="H981" s="2"/>
    </row>
    <row r="982" ht="12.75" customHeight="1">
      <c r="B982" s="2"/>
      <c r="C982" s="2"/>
      <c r="D982" s="2"/>
      <c r="E982" s="2"/>
      <c r="F982" s="2"/>
      <c r="G982" s="2"/>
      <c r="H982" s="2"/>
    </row>
    <row r="983" ht="12.75" customHeight="1">
      <c r="B983" s="2"/>
      <c r="C983" s="2"/>
      <c r="D983" s="2"/>
      <c r="E983" s="2"/>
      <c r="F983" s="2"/>
      <c r="G983" s="2"/>
      <c r="H983" s="2"/>
    </row>
    <row r="984" ht="12.75" customHeight="1">
      <c r="B984" s="2"/>
      <c r="C984" s="2"/>
      <c r="D984" s="2"/>
      <c r="E984" s="2"/>
      <c r="F984" s="2"/>
      <c r="G984" s="2"/>
      <c r="H984" s="2"/>
    </row>
    <row r="985" ht="12.75" customHeight="1">
      <c r="B985" s="2"/>
      <c r="C985" s="2"/>
      <c r="D985" s="2"/>
      <c r="E985" s="2"/>
      <c r="F985" s="2"/>
      <c r="G985" s="2"/>
      <c r="H985" s="2"/>
    </row>
    <row r="986" ht="12.75" customHeight="1">
      <c r="B986" s="2"/>
      <c r="C986" s="2"/>
      <c r="D986" s="2"/>
      <c r="E986" s="2"/>
      <c r="F986" s="2"/>
      <c r="G986" s="2"/>
      <c r="H986" s="2"/>
    </row>
    <row r="987" ht="12.75" customHeight="1">
      <c r="B987" s="2"/>
      <c r="C987" s="2"/>
      <c r="D987" s="2"/>
      <c r="E987" s="2"/>
      <c r="F987" s="2"/>
      <c r="G987" s="2"/>
      <c r="H987" s="2"/>
    </row>
    <row r="988" ht="12.75" customHeight="1">
      <c r="B988" s="2"/>
      <c r="C988" s="2"/>
      <c r="D988" s="2"/>
      <c r="E988" s="2"/>
      <c r="F988" s="2"/>
      <c r="G988" s="2"/>
      <c r="H988" s="2"/>
    </row>
    <row r="989" ht="12.75" customHeight="1">
      <c r="B989" s="2"/>
      <c r="C989" s="2"/>
      <c r="D989" s="2"/>
      <c r="E989" s="2"/>
      <c r="F989" s="2"/>
      <c r="G989" s="2"/>
      <c r="H989" s="2"/>
    </row>
    <row r="990" ht="12.75" customHeight="1">
      <c r="B990" s="2"/>
      <c r="C990" s="2"/>
      <c r="D990" s="2"/>
      <c r="E990" s="2"/>
      <c r="F990" s="2"/>
      <c r="G990" s="2"/>
      <c r="H990" s="2"/>
    </row>
    <row r="991" ht="12.75" customHeight="1">
      <c r="B991" s="2"/>
      <c r="C991" s="2"/>
      <c r="D991" s="2"/>
      <c r="E991" s="2"/>
      <c r="F991" s="2"/>
      <c r="G991" s="2"/>
      <c r="H991" s="2"/>
    </row>
    <row r="992" ht="12.75" customHeight="1">
      <c r="B992" s="2"/>
      <c r="C992" s="2"/>
      <c r="D992" s="2"/>
      <c r="E992" s="2"/>
      <c r="F992" s="2"/>
      <c r="G992" s="2"/>
      <c r="H992" s="2"/>
    </row>
    <row r="993" ht="12.75" customHeight="1">
      <c r="B993" s="2"/>
      <c r="C993" s="2"/>
      <c r="D993" s="2"/>
      <c r="E993" s="2"/>
      <c r="F993" s="2"/>
      <c r="G993" s="2"/>
      <c r="H993" s="2"/>
    </row>
    <row r="994" ht="12.75" customHeight="1">
      <c r="B994" s="2"/>
      <c r="C994" s="2"/>
      <c r="D994" s="2"/>
      <c r="E994" s="2"/>
      <c r="F994" s="2"/>
      <c r="G994" s="2"/>
      <c r="H994" s="2"/>
    </row>
    <row r="995" ht="12.75" customHeight="1">
      <c r="B995" s="2"/>
      <c r="C995" s="2"/>
      <c r="D995" s="2"/>
      <c r="E995" s="2"/>
      <c r="F995" s="2"/>
      <c r="G995" s="2"/>
      <c r="H995" s="2"/>
    </row>
    <row r="996" ht="12.75" customHeight="1">
      <c r="B996" s="2"/>
      <c r="C996" s="2"/>
      <c r="D996" s="2"/>
      <c r="E996" s="2"/>
      <c r="F996" s="2"/>
      <c r="G996" s="2"/>
      <c r="H996" s="2"/>
    </row>
    <row r="997" ht="12.75" customHeight="1">
      <c r="B997" s="2"/>
      <c r="C997" s="2"/>
      <c r="D997" s="2"/>
      <c r="E997" s="2"/>
      <c r="F997" s="2"/>
      <c r="G997" s="2"/>
      <c r="H997" s="2"/>
    </row>
    <row r="998" ht="12.75" customHeight="1">
      <c r="B998" s="2"/>
      <c r="C998" s="2"/>
      <c r="D998" s="2"/>
      <c r="E998" s="2"/>
      <c r="F998" s="2"/>
      <c r="G998" s="2"/>
      <c r="H998" s="2"/>
    </row>
    <row r="999" ht="12.75" customHeight="1">
      <c r="B999" s="2"/>
      <c r="C999" s="2"/>
      <c r="D999" s="2"/>
      <c r="E999" s="2"/>
      <c r="F999" s="2"/>
      <c r="G999" s="2"/>
      <c r="H999" s="2"/>
    </row>
    <row r="1000" ht="12.75" customHeight="1">
      <c r="B1000" s="2"/>
      <c r="C1000" s="2"/>
      <c r="D1000" s="2"/>
      <c r="E1000" s="2"/>
      <c r="F1000" s="2"/>
      <c r="G1000" s="2"/>
      <c r="H1000" s="2"/>
    </row>
  </sheetData>
  <mergeCells count="6">
    <mergeCell ref="O5:R5"/>
    <mergeCell ref="Z5:AC5"/>
    <mergeCell ref="O6:R6"/>
    <mergeCell ref="Z6:AB6"/>
    <mergeCell ref="O7:R7"/>
    <mergeCell ref="Z7:AC7"/>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4" width="6.13"/>
    <col customWidth="1" min="5" max="5" width="8.5"/>
    <col customWidth="1" min="6" max="25" width="6.13"/>
    <col customWidth="1" min="26" max="26" width="8.63"/>
  </cols>
  <sheetData>
    <row r="1" ht="12.75" customHeight="1">
      <c r="A1" s="2"/>
      <c r="B1" s="2" t="s">
        <v>44</v>
      </c>
      <c r="O1" s="2" t="s">
        <v>45</v>
      </c>
      <c r="W1" s="2"/>
      <c r="X1" s="2"/>
      <c r="Y1" s="2"/>
      <c r="Z1" s="2"/>
    </row>
    <row r="2" ht="12.75" customHeight="1">
      <c r="A2" s="4"/>
      <c r="B2" s="4">
        <v>45299.0</v>
      </c>
      <c r="C2" s="4">
        <v>45306.0</v>
      </c>
      <c r="D2" s="4">
        <v>45313.0</v>
      </c>
      <c r="E2" s="4">
        <v>45320.0</v>
      </c>
      <c r="F2" s="4">
        <v>45327.0</v>
      </c>
      <c r="G2" s="4">
        <v>45334.0</v>
      </c>
      <c r="H2" s="4">
        <v>45341.0</v>
      </c>
      <c r="I2" s="4">
        <v>45343.0</v>
      </c>
      <c r="J2" s="4">
        <v>45355.0</v>
      </c>
      <c r="K2" s="4">
        <v>45362.0</v>
      </c>
      <c r="L2" s="4">
        <v>45369.0</v>
      </c>
      <c r="M2" s="4">
        <v>45376.0</v>
      </c>
      <c r="N2" s="4">
        <v>45383.0</v>
      </c>
      <c r="O2" s="4">
        <v>45390.0</v>
      </c>
      <c r="P2" s="4">
        <v>45425.0</v>
      </c>
      <c r="Q2" s="4">
        <v>45432.0</v>
      </c>
      <c r="R2" s="4">
        <v>45439.0</v>
      </c>
      <c r="S2" s="4">
        <v>45446.0</v>
      </c>
      <c r="T2" s="4">
        <v>45453.0</v>
      </c>
      <c r="U2" s="4">
        <v>45460.0</v>
      </c>
      <c r="V2" s="4">
        <v>45467.0</v>
      </c>
      <c r="W2" s="4">
        <v>45509.0</v>
      </c>
      <c r="X2" s="4">
        <v>45516.0</v>
      </c>
      <c r="Y2" s="4">
        <v>45523.0</v>
      </c>
      <c r="Z2" s="4"/>
    </row>
    <row r="3" ht="12.75" customHeight="1">
      <c r="A3" s="15" t="s">
        <v>53</v>
      </c>
      <c r="B3" s="15">
        <v>40.0</v>
      </c>
      <c r="C3" s="15">
        <v>41.0</v>
      </c>
      <c r="D3" s="15">
        <v>41.0</v>
      </c>
      <c r="E3" s="15">
        <v>41.0</v>
      </c>
      <c r="F3" s="15">
        <v>42.0</v>
      </c>
      <c r="G3" s="15">
        <v>42.0</v>
      </c>
      <c r="H3" s="15">
        <v>42.0</v>
      </c>
      <c r="I3" s="15">
        <v>43.0</v>
      </c>
      <c r="J3" s="15">
        <v>32.0</v>
      </c>
      <c r="K3" s="15">
        <v>43.0</v>
      </c>
      <c r="L3" s="15">
        <v>43.0</v>
      </c>
      <c r="M3" s="15">
        <v>43.0</v>
      </c>
      <c r="N3" s="15">
        <v>43.0</v>
      </c>
      <c r="O3" s="15">
        <v>44.0</v>
      </c>
      <c r="P3" s="15">
        <v>44.0</v>
      </c>
      <c r="Q3" s="15">
        <v>44.0</v>
      </c>
      <c r="R3" s="15">
        <v>44.0</v>
      </c>
      <c r="S3" s="15">
        <v>45.0</v>
      </c>
      <c r="T3" s="15">
        <v>45.0</v>
      </c>
      <c r="U3" s="15">
        <v>45.0</v>
      </c>
      <c r="V3" s="15">
        <v>43.0</v>
      </c>
      <c r="W3" s="15">
        <v>42.0</v>
      </c>
      <c r="X3" s="15">
        <v>42.0</v>
      </c>
      <c r="Y3" s="15">
        <v>42.5</v>
      </c>
    </row>
    <row r="4" ht="12.75" customHeight="1">
      <c r="B4" s="54">
        <v>8.0</v>
      </c>
      <c r="C4" s="15">
        <v>10.0</v>
      </c>
      <c r="D4" s="15">
        <v>10.0</v>
      </c>
      <c r="E4" s="15">
        <v>10.0</v>
      </c>
      <c r="F4" s="15">
        <v>9.0</v>
      </c>
      <c r="G4" s="54">
        <v>10.0</v>
      </c>
      <c r="H4" s="15">
        <v>10.0</v>
      </c>
      <c r="I4" s="15">
        <v>10.0</v>
      </c>
      <c r="J4" s="15">
        <v>20.0</v>
      </c>
      <c r="K4" s="15">
        <v>8.0</v>
      </c>
      <c r="L4" s="15">
        <v>9.0</v>
      </c>
      <c r="M4" s="15">
        <v>10.0</v>
      </c>
      <c r="N4" s="15">
        <v>10.0</v>
      </c>
      <c r="O4" s="15">
        <v>8.0</v>
      </c>
      <c r="P4" s="15">
        <v>8.0</v>
      </c>
      <c r="Q4" s="15">
        <v>9.0</v>
      </c>
      <c r="R4" s="15">
        <v>10.0</v>
      </c>
      <c r="S4" s="15">
        <v>8.0</v>
      </c>
      <c r="T4" s="15">
        <v>8.0</v>
      </c>
      <c r="U4" s="15">
        <v>8.0</v>
      </c>
      <c r="V4" s="15">
        <v>10.0</v>
      </c>
      <c r="W4" s="15">
        <v>8.0</v>
      </c>
      <c r="X4" s="15">
        <v>8.0</v>
      </c>
      <c r="Y4" s="15">
        <v>8.0</v>
      </c>
    </row>
    <row r="5" ht="12.75" customHeight="1">
      <c r="B5" s="54">
        <v>8.0</v>
      </c>
      <c r="C5" s="15">
        <v>7.0</v>
      </c>
      <c r="D5" s="15">
        <v>10.0</v>
      </c>
      <c r="E5" s="15">
        <v>10.0</v>
      </c>
      <c r="F5" s="15">
        <v>9.0</v>
      </c>
      <c r="G5" s="54">
        <v>10.0</v>
      </c>
      <c r="H5" s="15">
        <v>10.0</v>
      </c>
      <c r="I5" s="15">
        <v>9.0</v>
      </c>
      <c r="J5" s="15">
        <v>15.0</v>
      </c>
      <c r="K5" s="15">
        <v>8.0</v>
      </c>
      <c r="L5" s="15">
        <v>9.0</v>
      </c>
      <c r="M5" s="15">
        <v>9.0</v>
      </c>
      <c r="N5" s="15">
        <v>10.0</v>
      </c>
      <c r="O5" s="15">
        <v>8.0</v>
      </c>
      <c r="P5" s="15">
        <v>8.0</v>
      </c>
      <c r="Q5" s="15">
        <v>9.0</v>
      </c>
      <c r="R5" s="15">
        <v>10.0</v>
      </c>
      <c r="S5" s="15">
        <v>8.0</v>
      </c>
      <c r="T5" s="15">
        <v>8.0</v>
      </c>
      <c r="U5" s="15">
        <v>8.0</v>
      </c>
      <c r="V5" s="15">
        <v>10.0</v>
      </c>
      <c r="W5" s="15">
        <v>7.0</v>
      </c>
      <c r="X5" s="15">
        <v>8.0</v>
      </c>
      <c r="Y5" s="15">
        <v>8.0</v>
      </c>
    </row>
    <row r="6" ht="12.75" customHeight="1">
      <c r="B6" s="54">
        <v>8.0</v>
      </c>
      <c r="C6" s="15">
        <v>40.0</v>
      </c>
      <c r="D6" s="15">
        <v>9.0</v>
      </c>
      <c r="E6" s="15">
        <v>10.0</v>
      </c>
      <c r="F6" s="15">
        <v>9.0</v>
      </c>
      <c r="G6" s="54">
        <v>10.0</v>
      </c>
      <c r="H6" s="15">
        <v>10.0</v>
      </c>
      <c r="I6" s="15">
        <v>9.0</v>
      </c>
      <c r="J6" s="15">
        <v>15.0</v>
      </c>
      <c r="K6" s="15">
        <v>8.0</v>
      </c>
      <c r="L6" s="15">
        <v>9.0</v>
      </c>
      <c r="M6" s="15">
        <v>9.0</v>
      </c>
      <c r="N6" s="15">
        <v>10.0</v>
      </c>
      <c r="O6" s="15">
        <v>8.0</v>
      </c>
      <c r="P6" s="15">
        <v>9.0</v>
      </c>
      <c r="Q6" s="15">
        <v>9.0</v>
      </c>
      <c r="R6" s="15">
        <v>10.0</v>
      </c>
      <c r="S6" s="15">
        <v>9.0</v>
      </c>
      <c r="T6" s="15">
        <v>8.0</v>
      </c>
      <c r="U6" s="15">
        <v>8.0</v>
      </c>
      <c r="V6" s="15">
        <v>10.0</v>
      </c>
      <c r="W6" s="15">
        <v>6.0</v>
      </c>
      <c r="X6" s="15">
        <v>8.0</v>
      </c>
      <c r="Y6" s="15">
        <v>8.0</v>
      </c>
    </row>
    <row r="7" ht="12.75" customHeight="1">
      <c r="A7" s="15" t="s">
        <v>49</v>
      </c>
      <c r="B7" s="54">
        <v>8.0</v>
      </c>
      <c r="C7" s="15">
        <v>8.0</v>
      </c>
      <c r="G7" s="54">
        <v>12.0</v>
      </c>
      <c r="O7" s="15">
        <v>44.0</v>
      </c>
      <c r="P7" s="15">
        <v>44.0</v>
      </c>
      <c r="Q7" s="15">
        <v>44.0</v>
      </c>
      <c r="R7" s="15">
        <v>44.0</v>
      </c>
      <c r="S7" s="15">
        <v>45.0</v>
      </c>
      <c r="T7" s="15">
        <v>45.0</v>
      </c>
      <c r="U7" s="15">
        <v>45.0</v>
      </c>
      <c r="V7" s="15">
        <v>43.0</v>
      </c>
      <c r="W7" s="15">
        <v>42.0</v>
      </c>
      <c r="X7" s="15">
        <v>42.0</v>
      </c>
      <c r="Y7" s="15">
        <v>42.5</v>
      </c>
    </row>
    <row r="8" ht="12.75" customHeight="1">
      <c r="C8" s="54">
        <v>10.0</v>
      </c>
      <c r="D8" s="54">
        <v>10.0</v>
      </c>
      <c r="E8" s="54">
        <v>10.0</v>
      </c>
      <c r="F8" s="54">
        <v>10.0</v>
      </c>
      <c r="H8" s="15">
        <v>10.0</v>
      </c>
      <c r="I8" s="15">
        <v>10.0</v>
      </c>
      <c r="J8" s="15">
        <v>18.0</v>
      </c>
      <c r="K8" s="15">
        <v>8.0</v>
      </c>
      <c r="L8" s="15">
        <v>10.0</v>
      </c>
      <c r="M8" s="15">
        <v>10.0</v>
      </c>
      <c r="N8" s="15">
        <v>10.0</v>
      </c>
      <c r="O8" s="54">
        <v>10.0</v>
      </c>
      <c r="P8" s="54">
        <v>10.0</v>
      </c>
      <c r="Q8" s="54">
        <v>10.0</v>
      </c>
      <c r="R8" s="54">
        <v>10.0</v>
      </c>
      <c r="S8" s="54">
        <v>10.0</v>
      </c>
      <c r="T8" s="54">
        <v>10.0</v>
      </c>
      <c r="U8" s="54">
        <v>10.0</v>
      </c>
      <c r="V8" s="54">
        <v>10.0</v>
      </c>
      <c r="W8" s="15">
        <v>10.0</v>
      </c>
      <c r="X8" s="15">
        <v>10.0</v>
      </c>
      <c r="Y8" s="15">
        <v>10.0</v>
      </c>
    </row>
    <row r="9" ht="12.75" customHeight="1">
      <c r="C9" s="54">
        <v>10.0</v>
      </c>
      <c r="D9" s="54">
        <v>10.0</v>
      </c>
      <c r="E9" s="54">
        <v>10.0</v>
      </c>
      <c r="F9" s="54">
        <v>10.0</v>
      </c>
      <c r="H9" s="15">
        <v>10.0</v>
      </c>
      <c r="I9" s="15">
        <v>10.0</v>
      </c>
      <c r="J9" s="15">
        <v>15.0</v>
      </c>
      <c r="K9" s="15">
        <v>8.0</v>
      </c>
      <c r="L9" s="15">
        <v>10.0</v>
      </c>
      <c r="M9" s="15">
        <v>10.0</v>
      </c>
      <c r="N9" s="15">
        <v>10.0</v>
      </c>
      <c r="O9" s="54">
        <v>10.0</v>
      </c>
      <c r="P9" s="54">
        <v>10.0</v>
      </c>
      <c r="Q9" s="54">
        <v>10.0</v>
      </c>
      <c r="R9" s="54">
        <v>10.0</v>
      </c>
      <c r="S9" s="54">
        <v>10.0</v>
      </c>
      <c r="T9" s="54">
        <v>10.0</v>
      </c>
      <c r="U9" s="54">
        <v>10.0</v>
      </c>
      <c r="V9" s="54">
        <v>10.0</v>
      </c>
      <c r="W9" s="15">
        <v>8.0</v>
      </c>
      <c r="X9" s="15">
        <v>10.0</v>
      </c>
      <c r="Y9" s="15">
        <v>10.0</v>
      </c>
    </row>
    <row r="10" ht="12.75" customHeight="1">
      <c r="C10" s="54">
        <v>9.0</v>
      </c>
      <c r="D10" s="54">
        <v>9.0</v>
      </c>
      <c r="E10" s="54">
        <v>10.0</v>
      </c>
      <c r="F10" s="54">
        <v>10.0</v>
      </c>
      <c r="H10" s="15">
        <v>10.0</v>
      </c>
      <c r="I10" s="15">
        <v>10.0</v>
      </c>
      <c r="J10" s="15">
        <v>15.0</v>
      </c>
      <c r="K10" s="15">
        <v>8.0</v>
      </c>
      <c r="L10" s="15">
        <v>12.0</v>
      </c>
      <c r="M10" s="15">
        <v>10.0</v>
      </c>
      <c r="N10" s="15">
        <v>10.0</v>
      </c>
      <c r="O10" s="54">
        <v>10.0</v>
      </c>
      <c r="P10" s="54">
        <v>10.0</v>
      </c>
      <c r="Q10" s="54">
        <v>10.0</v>
      </c>
      <c r="R10" s="54">
        <v>10.0</v>
      </c>
      <c r="S10" s="54">
        <v>10.0</v>
      </c>
      <c r="T10" s="54">
        <v>9.0</v>
      </c>
      <c r="U10" s="54">
        <v>9.0</v>
      </c>
      <c r="V10" s="54">
        <v>10.0</v>
      </c>
      <c r="W10" s="15">
        <v>6.0</v>
      </c>
      <c r="X10" s="15">
        <v>10.0</v>
      </c>
      <c r="Y10" s="15">
        <v>10.0</v>
      </c>
    </row>
    <row r="11" ht="12.75" customHeight="1">
      <c r="C11" s="54"/>
      <c r="D11" s="54"/>
      <c r="E11" s="54"/>
      <c r="F11" s="54"/>
      <c r="O11" s="54"/>
      <c r="P11" s="54"/>
      <c r="Q11" s="54"/>
      <c r="R11" s="54"/>
      <c r="S11" s="54"/>
      <c r="T11" s="54"/>
      <c r="U11" s="54"/>
      <c r="V11" s="54"/>
    </row>
    <row r="12" ht="12.75" customHeight="1">
      <c r="A12" s="4"/>
      <c r="B12" s="4">
        <f t="shared" ref="B12:Y12" si="1">B2</f>
        <v>45299</v>
      </c>
      <c r="C12" s="4">
        <f t="shared" si="1"/>
        <v>45306</v>
      </c>
      <c r="D12" s="4">
        <f t="shared" si="1"/>
        <v>45313</v>
      </c>
      <c r="E12" s="4">
        <f t="shared" si="1"/>
        <v>45320</v>
      </c>
      <c r="F12" s="4">
        <f t="shared" si="1"/>
        <v>45327</v>
      </c>
      <c r="G12" s="4">
        <f t="shared" si="1"/>
        <v>45334</v>
      </c>
      <c r="H12" s="4">
        <f t="shared" si="1"/>
        <v>45341</v>
      </c>
      <c r="I12" s="4">
        <f t="shared" si="1"/>
        <v>45343</v>
      </c>
      <c r="J12" s="4">
        <f t="shared" si="1"/>
        <v>45355</v>
      </c>
      <c r="K12" s="4">
        <f t="shared" si="1"/>
        <v>45362</v>
      </c>
      <c r="L12" s="4">
        <f t="shared" si="1"/>
        <v>45369</v>
      </c>
      <c r="M12" s="4">
        <f t="shared" si="1"/>
        <v>45376</v>
      </c>
      <c r="N12" s="4">
        <f t="shared" si="1"/>
        <v>45383</v>
      </c>
      <c r="O12" s="4">
        <f t="shared" si="1"/>
        <v>45390</v>
      </c>
      <c r="P12" s="4">
        <f t="shared" si="1"/>
        <v>45425</v>
      </c>
      <c r="Q12" s="4">
        <f t="shared" si="1"/>
        <v>45432</v>
      </c>
      <c r="R12" s="4">
        <f t="shared" si="1"/>
        <v>45439</v>
      </c>
      <c r="S12" s="4">
        <f t="shared" si="1"/>
        <v>45446</v>
      </c>
      <c r="T12" s="4">
        <f t="shared" si="1"/>
        <v>45453</v>
      </c>
      <c r="U12" s="4">
        <f t="shared" si="1"/>
        <v>45460</v>
      </c>
      <c r="V12" s="4">
        <f t="shared" si="1"/>
        <v>45467</v>
      </c>
      <c r="W12" s="4">
        <f t="shared" si="1"/>
        <v>45509</v>
      </c>
      <c r="X12" s="4">
        <f t="shared" si="1"/>
        <v>45516</v>
      </c>
      <c r="Y12" s="4">
        <f t="shared" si="1"/>
        <v>45523</v>
      </c>
      <c r="Z12" s="4"/>
    </row>
    <row r="13" ht="12.75" customHeight="1">
      <c r="A13" s="15" t="s">
        <v>56</v>
      </c>
      <c r="C13" s="15">
        <v>63.5</v>
      </c>
      <c r="D13" s="15">
        <v>63.5</v>
      </c>
      <c r="E13" s="15">
        <v>63.5</v>
      </c>
      <c r="F13" s="15">
        <v>63.3</v>
      </c>
      <c r="H13" s="15">
        <v>64.8</v>
      </c>
      <c r="I13" s="15">
        <v>66.1</v>
      </c>
      <c r="J13" s="15">
        <v>60.3</v>
      </c>
      <c r="K13" s="15">
        <v>63.1</v>
      </c>
      <c r="L13" s="15">
        <v>64.6</v>
      </c>
      <c r="M13" s="15">
        <v>66.1</v>
      </c>
      <c r="N13" s="15">
        <v>66.1</v>
      </c>
      <c r="O13" s="15">
        <v>64.3</v>
      </c>
      <c r="P13" s="15">
        <v>65.8</v>
      </c>
      <c r="Q13" s="15">
        <v>65.8</v>
      </c>
      <c r="R13" s="15">
        <v>67.4</v>
      </c>
      <c r="S13" s="15">
        <v>67.1</v>
      </c>
      <c r="T13" s="15">
        <v>65.5</v>
      </c>
      <c r="U13" s="15">
        <v>65.5</v>
      </c>
      <c r="V13" s="15">
        <v>66.1</v>
      </c>
      <c r="W13" s="15">
        <v>61.8</v>
      </c>
      <c r="X13" s="15">
        <v>61.8</v>
      </c>
      <c r="Y13" s="15">
        <v>62.4</v>
      </c>
    </row>
    <row r="14" ht="12.75" customHeight="1">
      <c r="A14" s="15" t="s">
        <v>58</v>
      </c>
      <c r="B14" s="54">
        <v>59.3</v>
      </c>
      <c r="C14" s="15">
        <v>63.5</v>
      </c>
      <c r="D14" s="15">
        <v>63.5</v>
      </c>
      <c r="E14" s="15">
        <v>63.5</v>
      </c>
      <c r="F14" s="15">
        <v>64.8</v>
      </c>
      <c r="G14" s="54">
        <v>64.8</v>
      </c>
      <c r="H14" s="15">
        <v>64.8</v>
      </c>
      <c r="I14" s="15">
        <v>66.1</v>
      </c>
      <c r="J14" s="15">
        <v>58.7</v>
      </c>
      <c r="K14" s="54">
        <v>63.1</v>
      </c>
      <c r="L14" s="15">
        <v>68.4</v>
      </c>
      <c r="M14" s="15">
        <v>66.1</v>
      </c>
      <c r="N14" s="15">
        <v>66.1</v>
      </c>
      <c r="O14" s="15">
        <v>67.4</v>
      </c>
      <c r="P14" s="15">
        <v>67.4</v>
      </c>
      <c r="Q14" s="15">
        <v>67.4</v>
      </c>
      <c r="R14" s="15">
        <v>67.4</v>
      </c>
      <c r="S14" s="54">
        <v>68.7</v>
      </c>
      <c r="T14" s="54">
        <v>68.7</v>
      </c>
      <c r="U14" s="54">
        <v>68.7</v>
      </c>
      <c r="V14" s="54">
        <v>66.1</v>
      </c>
      <c r="W14" s="15">
        <v>64.8</v>
      </c>
      <c r="X14" s="15">
        <v>64.8</v>
      </c>
      <c r="Y14" s="15">
        <v>65.4</v>
      </c>
    </row>
    <row r="15" ht="12.75" customHeight="1">
      <c r="A15" s="15" t="s">
        <v>57</v>
      </c>
      <c r="C15" s="15">
        <v>59.2</v>
      </c>
      <c r="D15" s="15">
        <v>62.0</v>
      </c>
      <c r="E15" s="15">
        <v>63.5</v>
      </c>
      <c r="F15" s="15">
        <v>63.3</v>
      </c>
      <c r="H15" s="15">
        <v>64.8</v>
      </c>
      <c r="I15" s="15">
        <v>64.6</v>
      </c>
      <c r="J15" s="15">
        <v>56.2</v>
      </c>
      <c r="K15" s="15">
        <v>63.1</v>
      </c>
      <c r="L15" s="15">
        <v>64.6</v>
      </c>
      <c r="M15" s="15">
        <v>64.6</v>
      </c>
      <c r="N15" s="15">
        <v>66.1</v>
      </c>
      <c r="O15" s="15">
        <v>64.3</v>
      </c>
      <c r="P15" s="15">
        <v>64.3</v>
      </c>
      <c r="Q15" s="15">
        <v>65.8</v>
      </c>
      <c r="R15" s="15">
        <v>67.4</v>
      </c>
      <c r="S15" s="15">
        <v>65.5</v>
      </c>
      <c r="T15" s="15">
        <v>65.5</v>
      </c>
      <c r="U15" s="15">
        <v>65.5</v>
      </c>
      <c r="V15" s="15">
        <v>66.1</v>
      </c>
      <c r="W15" s="15">
        <v>58.9</v>
      </c>
      <c r="X15" s="15">
        <v>61.8</v>
      </c>
      <c r="Y15" s="15">
        <v>62.4</v>
      </c>
    </row>
    <row r="16" ht="12.75" customHeight="1">
      <c r="A16" s="15" t="s">
        <v>59</v>
      </c>
      <c r="B16" s="54">
        <v>59.3</v>
      </c>
      <c r="C16" s="15">
        <v>62.0</v>
      </c>
      <c r="D16" s="15">
        <v>62.0</v>
      </c>
      <c r="E16" s="15">
        <v>63.5</v>
      </c>
      <c r="F16" s="15">
        <v>64.8</v>
      </c>
      <c r="G16" s="54">
        <v>64.8</v>
      </c>
      <c r="H16" s="15">
        <v>64.8</v>
      </c>
      <c r="I16" s="15">
        <v>66.1</v>
      </c>
      <c r="J16" s="15">
        <v>56.2</v>
      </c>
      <c r="K16" s="54">
        <v>63.1</v>
      </c>
      <c r="L16" s="15">
        <v>66.1</v>
      </c>
      <c r="M16" s="15">
        <v>66.1</v>
      </c>
      <c r="N16" s="15">
        <v>66.1</v>
      </c>
      <c r="O16" s="15">
        <v>67.4</v>
      </c>
      <c r="P16" s="15">
        <v>67.4</v>
      </c>
      <c r="Q16" s="15">
        <v>67.4</v>
      </c>
      <c r="R16" s="15">
        <v>67.4</v>
      </c>
      <c r="S16" s="54">
        <v>68.7</v>
      </c>
      <c r="T16" s="54">
        <v>67.1</v>
      </c>
      <c r="U16" s="54">
        <v>67.1</v>
      </c>
      <c r="V16" s="54">
        <v>66.1</v>
      </c>
      <c r="W16" s="15">
        <v>58.9</v>
      </c>
      <c r="X16" s="15">
        <v>64.8</v>
      </c>
      <c r="Y16" s="15">
        <v>65.4</v>
      </c>
    </row>
    <row r="17" ht="12.75" customHeight="1"/>
    <row r="18" ht="12.75" customHeight="1">
      <c r="A18" s="15" t="s">
        <v>16</v>
      </c>
      <c r="F18" s="44"/>
      <c r="W18" s="15">
        <v>64.6</v>
      </c>
      <c r="X18" s="15">
        <v>65.1</v>
      </c>
      <c r="Y18" s="15">
        <v>65.0</v>
      </c>
    </row>
    <row r="19" ht="12.75" customHeight="1"/>
    <row r="20" ht="12.75" customHeight="1"/>
    <row r="21" ht="12.75" customHeight="1">
      <c r="E21" s="15" t="s">
        <v>26</v>
      </c>
      <c r="F21" s="43">
        <v>51.0</v>
      </c>
    </row>
    <row r="22" ht="12.75" customHeight="1">
      <c r="E22" s="15" t="s">
        <v>37</v>
      </c>
      <c r="F22" s="43">
        <v>12.0</v>
      </c>
    </row>
    <row r="23" ht="12.75" customHeight="1">
      <c r="E23" s="15" t="s">
        <v>36</v>
      </c>
      <c r="F23" s="43">
        <f>ROUND(IF(F22&lt;10,AVERAGE(F21/(1.0278-0.0278*F22),F21*F22^0.1),AVERAGE(F21*(1+0.0333*F22),F21*F22^0.1)),1)</f>
        <v>68.4</v>
      </c>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B1:N1"/>
    <mergeCell ref="O1:V1"/>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2.0"/>
    <col customWidth="1" min="3" max="7" width="6.88"/>
    <col customWidth="1" min="8" max="8" width="11.63"/>
    <col customWidth="1" min="9" max="9" width="6.13"/>
    <col customWidth="1" min="10" max="10" width="6.38"/>
    <col customWidth="1" min="11" max="11" width="11.63"/>
    <col customWidth="1" min="12" max="26" width="8.63"/>
  </cols>
  <sheetData>
    <row r="1" ht="12.75" customHeight="1">
      <c r="C1" s="15" t="s">
        <v>28</v>
      </c>
      <c r="D1" s="15" t="s">
        <v>29</v>
      </c>
      <c r="E1" s="15" t="s">
        <v>250</v>
      </c>
      <c r="F1" s="15" t="s">
        <v>30</v>
      </c>
      <c r="G1" s="15" t="s">
        <v>251</v>
      </c>
    </row>
    <row r="2" ht="12.75" customHeight="1">
      <c r="A2" s="56">
        <v>50.0</v>
      </c>
      <c r="C2" s="15" t="s">
        <v>33</v>
      </c>
      <c r="D2" s="15" t="s">
        <v>34</v>
      </c>
      <c r="E2" s="15" t="s">
        <v>252</v>
      </c>
      <c r="F2" s="15" t="s">
        <v>35</v>
      </c>
      <c r="G2" s="15" t="s">
        <v>253</v>
      </c>
      <c r="I2" s="15" t="s">
        <v>285</v>
      </c>
      <c r="J2" s="15" t="s">
        <v>286</v>
      </c>
      <c r="K2" s="15" t="s">
        <v>287</v>
      </c>
    </row>
    <row r="3" ht="12.75" customHeight="1">
      <c r="C3" s="44">
        <f t="shared" ref="C3:G3" si="1">$A$2</f>
        <v>50</v>
      </c>
      <c r="D3" s="44">
        <f t="shared" si="1"/>
        <v>50</v>
      </c>
      <c r="E3" s="44">
        <f t="shared" si="1"/>
        <v>50</v>
      </c>
      <c r="F3" s="44">
        <f t="shared" si="1"/>
        <v>50</v>
      </c>
      <c r="G3" s="44">
        <f t="shared" si="1"/>
        <v>50</v>
      </c>
    </row>
    <row r="4" ht="12.75" customHeight="1">
      <c r="B4" s="15">
        <v>2.0</v>
      </c>
      <c r="C4" s="44">
        <f t="shared" ref="C4:C22" si="2">ROUND(C$3/(1.0278-0.0278*$B4),1)</f>
        <v>51.4</v>
      </c>
      <c r="D4" s="44">
        <f t="shared" ref="D4:D22" si="3">ROUND(D$3*(1+0.0333*$B4),1)</f>
        <v>53.3</v>
      </c>
      <c r="E4" s="44">
        <f t="shared" ref="E4:E22" si="4">ROUND(100*E$3/(101.3-2.67123*$B4),1)</f>
        <v>52.1</v>
      </c>
      <c r="F4" s="44">
        <f t="shared" ref="F4:F22" si="5">ROUND(F$3*$B4^0.1,1)</f>
        <v>53.6</v>
      </c>
      <c r="G4" s="44">
        <f t="shared" ref="G4:G22" si="6">ROUND(G$3*(1+0.025*$B4),1)</f>
        <v>52.5</v>
      </c>
      <c r="I4" s="30">
        <f t="shared" ref="I4:I22" si="7">(C4+F4)/2</f>
        <v>52.5</v>
      </c>
      <c r="J4" s="44">
        <f t="shared" ref="J4:J22" si="8">(D4+F4)/2</f>
        <v>53.45</v>
      </c>
      <c r="K4" s="15">
        <v>51.4</v>
      </c>
    </row>
    <row r="5" ht="12.75" customHeight="1">
      <c r="B5" s="159">
        <v>3.0</v>
      </c>
      <c r="C5" s="44">
        <f t="shared" si="2"/>
        <v>52.9</v>
      </c>
      <c r="D5" s="44">
        <f t="shared" si="3"/>
        <v>55</v>
      </c>
      <c r="E5" s="44">
        <f t="shared" si="4"/>
        <v>53.6</v>
      </c>
      <c r="F5" s="44">
        <f t="shared" si="5"/>
        <v>55.8</v>
      </c>
      <c r="G5" s="44">
        <f t="shared" si="6"/>
        <v>53.8</v>
      </c>
      <c r="I5" s="30">
        <f t="shared" si="7"/>
        <v>54.35</v>
      </c>
      <c r="J5" s="44">
        <f t="shared" si="8"/>
        <v>55.4</v>
      </c>
      <c r="K5" s="15">
        <v>52.9</v>
      </c>
    </row>
    <row r="6" ht="12.75" customHeight="1">
      <c r="B6" s="15">
        <v>4.0</v>
      </c>
      <c r="C6" s="44">
        <f t="shared" si="2"/>
        <v>54.5</v>
      </c>
      <c r="D6" s="44">
        <f t="shared" si="3"/>
        <v>56.7</v>
      </c>
      <c r="E6" s="44">
        <f t="shared" si="4"/>
        <v>55.2</v>
      </c>
      <c r="F6" s="44">
        <f t="shared" si="5"/>
        <v>57.4</v>
      </c>
      <c r="G6" s="44">
        <f t="shared" si="6"/>
        <v>55</v>
      </c>
      <c r="I6" s="30">
        <f t="shared" si="7"/>
        <v>55.95</v>
      </c>
      <c r="J6" s="44">
        <f t="shared" si="8"/>
        <v>57.05</v>
      </c>
      <c r="K6" s="15">
        <v>54.6</v>
      </c>
    </row>
    <row r="7" ht="12.75" customHeight="1">
      <c r="B7" s="159">
        <v>5.0</v>
      </c>
      <c r="C7" s="44">
        <f t="shared" si="2"/>
        <v>56.3</v>
      </c>
      <c r="D7" s="44">
        <f t="shared" si="3"/>
        <v>58.3</v>
      </c>
      <c r="E7" s="44">
        <f t="shared" si="4"/>
        <v>56.9</v>
      </c>
      <c r="F7" s="44">
        <f t="shared" si="5"/>
        <v>58.7</v>
      </c>
      <c r="G7" s="44">
        <f t="shared" si="6"/>
        <v>56.3</v>
      </c>
      <c r="I7" s="30">
        <f t="shared" si="7"/>
        <v>57.5</v>
      </c>
      <c r="J7" s="44">
        <f t="shared" si="8"/>
        <v>58.5</v>
      </c>
      <c r="K7" s="15">
        <v>56.3</v>
      </c>
    </row>
    <row r="8" ht="12.75" customHeight="1">
      <c r="B8" s="15">
        <v>6.0</v>
      </c>
      <c r="C8" s="44">
        <f t="shared" si="2"/>
        <v>58.1</v>
      </c>
      <c r="D8" s="44">
        <f t="shared" si="3"/>
        <v>60</v>
      </c>
      <c r="E8" s="44">
        <f t="shared" si="4"/>
        <v>58.6</v>
      </c>
      <c r="F8" s="44">
        <f t="shared" si="5"/>
        <v>59.8</v>
      </c>
      <c r="G8" s="44">
        <f t="shared" si="6"/>
        <v>57.5</v>
      </c>
      <c r="I8" s="30">
        <f t="shared" si="7"/>
        <v>58.95</v>
      </c>
      <c r="J8" s="44">
        <f t="shared" si="8"/>
        <v>59.9</v>
      </c>
      <c r="K8" s="15">
        <v>58.1</v>
      </c>
    </row>
    <row r="9" ht="12.75" customHeight="1">
      <c r="B9" s="15">
        <v>7.0</v>
      </c>
      <c r="C9" s="44">
        <f t="shared" si="2"/>
        <v>60</v>
      </c>
      <c r="D9" s="44">
        <f t="shared" si="3"/>
        <v>61.7</v>
      </c>
      <c r="E9" s="44">
        <f t="shared" si="4"/>
        <v>60.5</v>
      </c>
      <c r="F9" s="44">
        <f t="shared" si="5"/>
        <v>60.7</v>
      </c>
      <c r="G9" s="44">
        <f t="shared" si="6"/>
        <v>58.8</v>
      </c>
      <c r="I9" s="30">
        <f t="shared" si="7"/>
        <v>60.35</v>
      </c>
      <c r="J9" s="44">
        <f t="shared" si="8"/>
        <v>61.2</v>
      </c>
      <c r="K9" s="15">
        <v>60.0</v>
      </c>
    </row>
    <row r="10" ht="12.75" customHeight="1">
      <c r="B10" s="159">
        <v>8.0</v>
      </c>
      <c r="C10" s="44">
        <f t="shared" si="2"/>
        <v>62.1</v>
      </c>
      <c r="D10" s="44">
        <f t="shared" si="3"/>
        <v>63.3</v>
      </c>
      <c r="E10" s="44">
        <f t="shared" si="4"/>
        <v>62.6</v>
      </c>
      <c r="F10" s="44">
        <f t="shared" si="5"/>
        <v>61.6</v>
      </c>
      <c r="G10" s="44">
        <f t="shared" si="6"/>
        <v>60</v>
      </c>
      <c r="I10" s="30">
        <f t="shared" si="7"/>
        <v>61.85</v>
      </c>
      <c r="J10" s="44">
        <f t="shared" si="8"/>
        <v>62.45</v>
      </c>
      <c r="K10" s="15">
        <v>62.1</v>
      </c>
    </row>
    <row r="11" ht="12.75" customHeight="1">
      <c r="B11" s="15">
        <v>9.0</v>
      </c>
      <c r="C11" s="44">
        <f t="shared" si="2"/>
        <v>64.3</v>
      </c>
      <c r="D11" s="44">
        <f t="shared" si="3"/>
        <v>65</v>
      </c>
      <c r="E11" s="44">
        <f t="shared" si="4"/>
        <v>64.7</v>
      </c>
      <c r="F11" s="44">
        <f t="shared" si="5"/>
        <v>62.3</v>
      </c>
      <c r="G11" s="44">
        <f t="shared" si="6"/>
        <v>61.3</v>
      </c>
      <c r="I11" s="30">
        <f t="shared" si="7"/>
        <v>63.3</v>
      </c>
      <c r="J11" s="44">
        <f t="shared" si="8"/>
        <v>63.65</v>
      </c>
      <c r="K11" s="15">
        <v>64.4</v>
      </c>
    </row>
    <row r="12" ht="12.75" customHeight="1">
      <c r="B12" s="159">
        <v>10.0</v>
      </c>
      <c r="C12" s="44">
        <f t="shared" si="2"/>
        <v>66.7</v>
      </c>
      <c r="D12" s="44">
        <f t="shared" si="3"/>
        <v>66.7</v>
      </c>
      <c r="E12" s="44">
        <f t="shared" si="4"/>
        <v>67</v>
      </c>
      <c r="F12" s="44">
        <f t="shared" si="5"/>
        <v>62.9</v>
      </c>
      <c r="G12" s="44">
        <f t="shared" si="6"/>
        <v>62.5</v>
      </c>
      <c r="I12" s="44">
        <f t="shared" si="7"/>
        <v>64.8</v>
      </c>
      <c r="J12" s="30">
        <f t="shared" si="8"/>
        <v>64.8</v>
      </c>
      <c r="K12" s="15">
        <v>66.1</v>
      </c>
    </row>
    <row r="13" ht="12.75" customHeight="1">
      <c r="B13" s="15">
        <v>11.0</v>
      </c>
      <c r="C13" s="44">
        <f t="shared" si="2"/>
        <v>69.3</v>
      </c>
      <c r="D13" s="44">
        <f t="shared" si="3"/>
        <v>68.3</v>
      </c>
      <c r="E13" s="44">
        <f t="shared" si="4"/>
        <v>69.5</v>
      </c>
      <c r="F13" s="44">
        <f t="shared" si="5"/>
        <v>63.5</v>
      </c>
      <c r="G13" s="44">
        <f t="shared" si="6"/>
        <v>63.8</v>
      </c>
      <c r="I13" s="44">
        <f t="shared" si="7"/>
        <v>66.4</v>
      </c>
      <c r="J13" s="30">
        <f t="shared" si="8"/>
        <v>65.9</v>
      </c>
      <c r="K13" s="15">
        <v>68.3</v>
      </c>
    </row>
    <row r="14" ht="12.75" customHeight="1">
      <c r="B14" s="159">
        <v>12.0</v>
      </c>
      <c r="C14" s="44">
        <f t="shared" si="2"/>
        <v>72</v>
      </c>
      <c r="D14" s="44">
        <f t="shared" si="3"/>
        <v>70</v>
      </c>
      <c r="E14" s="44">
        <f t="shared" si="4"/>
        <v>72.2</v>
      </c>
      <c r="F14" s="44">
        <f t="shared" si="5"/>
        <v>64.1</v>
      </c>
      <c r="G14" s="44">
        <f t="shared" si="6"/>
        <v>65</v>
      </c>
      <c r="I14" s="44">
        <f t="shared" si="7"/>
        <v>68.05</v>
      </c>
      <c r="J14" s="30">
        <f t="shared" si="8"/>
        <v>67.05</v>
      </c>
      <c r="K14" s="15">
        <v>70.0</v>
      </c>
    </row>
    <row r="15" ht="12.75" customHeight="1">
      <c r="B15" s="15">
        <v>13.0</v>
      </c>
      <c r="C15" s="44">
        <f t="shared" si="2"/>
        <v>75</v>
      </c>
      <c r="D15" s="44">
        <f t="shared" si="3"/>
        <v>71.6</v>
      </c>
      <c r="E15" s="44">
        <f t="shared" si="4"/>
        <v>75.1</v>
      </c>
      <c r="F15" s="44">
        <f t="shared" si="5"/>
        <v>64.6</v>
      </c>
      <c r="G15" s="44">
        <f t="shared" si="6"/>
        <v>66.3</v>
      </c>
      <c r="I15" s="44">
        <f t="shared" si="7"/>
        <v>69.8</v>
      </c>
      <c r="J15" s="30">
        <f t="shared" si="8"/>
        <v>68.1</v>
      </c>
      <c r="K15" s="15">
        <v>71.7</v>
      </c>
    </row>
    <row r="16" ht="12.75" customHeight="1">
      <c r="B16" s="15">
        <v>14.0</v>
      </c>
      <c r="C16" s="44">
        <f t="shared" si="2"/>
        <v>78.3</v>
      </c>
      <c r="D16" s="44">
        <f t="shared" si="3"/>
        <v>73.3</v>
      </c>
      <c r="E16" s="44">
        <f t="shared" si="4"/>
        <v>78.2</v>
      </c>
      <c r="F16" s="44">
        <f t="shared" si="5"/>
        <v>65.1</v>
      </c>
      <c r="G16" s="44">
        <f t="shared" si="6"/>
        <v>67.5</v>
      </c>
      <c r="I16" s="44">
        <f t="shared" si="7"/>
        <v>71.7</v>
      </c>
      <c r="J16" s="30">
        <f t="shared" si="8"/>
        <v>69.2</v>
      </c>
      <c r="K16" s="15">
        <v>73.3</v>
      </c>
    </row>
    <row r="17" ht="12.75" customHeight="1">
      <c r="B17" s="159">
        <v>15.0</v>
      </c>
      <c r="C17" s="44">
        <f t="shared" si="2"/>
        <v>81.9</v>
      </c>
      <c r="D17" s="44">
        <f t="shared" si="3"/>
        <v>75</v>
      </c>
      <c r="E17" s="44">
        <f t="shared" si="4"/>
        <v>81.7</v>
      </c>
      <c r="F17" s="44">
        <f t="shared" si="5"/>
        <v>65.6</v>
      </c>
      <c r="G17" s="44">
        <f t="shared" si="6"/>
        <v>68.8</v>
      </c>
      <c r="I17" s="44">
        <f t="shared" si="7"/>
        <v>73.75</v>
      </c>
      <c r="J17" s="30">
        <f t="shared" si="8"/>
        <v>70.3</v>
      </c>
      <c r="K17" s="15">
        <v>75.0</v>
      </c>
    </row>
    <row r="18" ht="12.75" customHeight="1">
      <c r="B18" s="15">
        <v>16.0</v>
      </c>
      <c r="C18" s="44">
        <f t="shared" si="2"/>
        <v>85.8</v>
      </c>
      <c r="D18" s="44">
        <f t="shared" si="3"/>
        <v>76.6</v>
      </c>
      <c r="E18" s="44">
        <f t="shared" si="4"/>
        <v>85.4</v>
      </c>
      <c r="F18" s="44">
        <f t="shared" si="5"/>
        <v>66</v>
      </c>
      <c r="G18" s="44">
        <f t="shared" si="6"/>
        <v>70</v>
      </c>
      <c r="I18" s="44">
        <f t="shared" si="7"/>
        <v>75.9</v>
      </c>
      <c r="J18" s="30">
        <f t="shared" si="8"/>
        <v>71.3</v>
      </c>
      <c r="K18" s="15">
        <v>76.7</v>
      </c>
    </row>
    <row r="19" ht="12.75" customHeight="1">
      <c r="B19" s="15">
        <v>17.0</v>
      </c>
      <c r="C19" s="44">
        <f t="shared" si="2"/>
        <v>90.1</v>
      </c>
      <c r="D19" s="44">
        <f t="shared" si="3"/>
        <v>78.3</v>
      </c>
      <c r="E19" s="44">
        <f t="shared" si="4"/>
        <v>89.5</v>
      </c>
      <c r="F19" s="44">
        <f t="shared" si="5"/>
        <v>66.4</v>
      </c>
      <c r="G19" s="44">
        <f t="shared" si="6"/>
        <v>71.3</v>
      </c>
      <c r="I19" s="44">
        <f t="shared" si="7"/>
        <v>78.25</v>
      </c>
      <c r="J19" s="30">
        <f t="shared" si="8"/>
        <v>72.35</v>
      </c>
      <c r="K19" s="15">
        <v>78.3</v>
      </c>
    </row>
    <row r="20" ht="12.75" customHeight="1">
      <c r="B20" s="15">
        <v>18.0</v>
      </c>
      <c r="C20" s="44">
        <f t="shared" si="2"/>
        <v>94.8</v>
      </c>
      <c r="D20" s="44">
        <f t="shared" si="3"/>
        <v>80</v>
      </c>
      <c r="E20" s="44">
        <f t="shared" si="4"/>
        <v>94</v>
      </c>
      <c r="F20" s="44">
        <f t="shared" si="5"/>
        <v>66.8</v>
      </c>
      <c r="G20" s="44">
        <f t="shared" si="6"/>
        <v>72.5</v>
      </c>
      <c r="I20" s="44">
        <f t="shared" si="7"/>
        <v>80.8</v>
      </c>
      <c r="J20" s="30">
        <f t="shared" si="8"/>
        <v>73.4</v>
      </c>
      <c r="K20" s="15">
        <v>80.0</v>
      </c>
    </row>
    <row r="21" ht="12.75" customHeight="1">
      <c r="B21" s="15">
        <v>19.0</v>
      </c>
      <c r="C21" s="44">
        <f t="shared" si="2"/>
        <v>100.1</v>
      </c>
      <c r="D21" s="44">
        <f t="shared" si="3"/>
        <v>81.6</v>
      </c>
      <c r="E21" s="44">
        <f t="shared" si="4"/>
        <v>98.9</v>
      </c>
      <c r="F21" s="44">
        <f t="shared" si="5"/>
        <v>67.1</v>
      </c>
      <c r="G21" s="44">
        <f t="shared" si="6"/>
        <v>73.8</v>
      </c>
      <c r="I21" s="44">
        <f t="shared" si="7"/>
        <v>83.6</v>
      </c>
      <c r="J21" s="30">
        <f t="shared" si="8"/>
        <v>74.35</v>
      </c>
      <c r="K21" s="15">
        <v>81.7</v>
      </c>
    </row>
    <row r="22" ht="12.75" customHeight="1">
      <c r="B22" s="15">
        <v>20.0</v>
      </c>
      <c r="C22" s="44">
        <f t="shared" si="2"/>
        <v>106</v>
      </c>
      <c r="D22" s="44">
        <f t="shared" si="3"/>
        <v>83.3</v>
      </c>
      <c r="E22" s="44">
        <f t="shared" si="4"/>
        <v>104.4</v>
      </c>
      <c r="F22" s="44">
        <f t="shared" si="5"/>
        <v>67.5</v>
      </c>
      <c r="G22" s="44">
        <f t="shared" si="6"/>
        <v>75</v>
      </c>
      <c r="I22" s="44">
        <f t="shared" si="7"/>
        <v>86.75</v>
      </c>
      <c r="J22" s="30">
        <f t="shared" si="8"/>
        <v>75.4</v>
      </c>
      <c r="K22" s="15">
        <v>83.3</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63"/>
    <col customWidth="1" min="3" max="16" width="8.63"/>
    <col customWidth="1" min="17" max="25" width="2.88"/>
    <col customWidth="1" min="26" max="26" width="5.13"/>
    <col customWidth="1" min="27" max="30" width="3.38"/>
    <col customWidth="1" min="31" max="31" width="3.88"/>
    <col customWidth="1" min="32" max="39" width="6.5"/>
    <col customWidth="1" min="40" max="40" width="3.63"/>
    <col customWidth="1" min="41" max="41" width="6.13"/>
    <col customWidth="1" min="42" max="43" width="4.5"/>
  </cols>
  <sheetData>
    <row r="1" ht="12.75" customHeight="1"/>
    <row r="2" ht="12.75" customHeight="1">
      <c r="C2" s="2" t="s">
        <v>38</v>
      </c>
    </row>
    <row r="3" ht="12.75" customHeight="1">
      <c r="B3" s="4"/>
      <c r="C3" s="66">
        <v>43914.0</v>
      </c>
      <c r="D3" s="66">
        <v>45379.0</v>
      </c>
      <c r="E3" s="66">
        <v>45382.0</v>
      </c>
      <c r="F3" s="66">
        <v>43924.0</v>
      </c>
      <c r="G3" s="66">
        <v>43927.0</v>
      </c>
      <c r="H3" s="66">
        <v>43929.0</v>
      </c>
      <c r="I3" s="66">
        <v>43933.0</v>
      </c>
      <c r="J3" s="66">
        <v>43935.0</v>
      </c>
      <c r="K3" s="66">
        <v>43940.0</v>
      </c>
      <c r="L3" s="66">
        <v>43952.0</v>
      </c>
      <c r="M3" s="66">
        <v>43956.0</v>
      </c>
      <c r="N3" s="66">
        <v>43961.0</v>
      </c>
      <c r="O3" s="66">
        <v>43990.0</v>
      </c>
      <c r="P3" s="66">
        <v>43997.0</v>
      </c>
      <c r="Q3" s="66">
        <v>44007.0</v>
      </c>
      <c r="S3" s="66">
        <v>44139.0</v>
      </c>
      <c r="T3" s="66">
        <v>44144.0</v>
      </c>
      <c r="U3" s="66">
        <v>44151.0</v>
      </c>
      <c r="W3" s="66">
        <v>44198.0</v>
      </c>
      <c r="X3" s="66">
        <v>44427.0</v>
      </c>
      <c r="Y3" s="66">
        <v>44432.0</v>
      </c>
      <c r="AA3" s="66">
        <v>44457.0</v>
      </c>
      <c r="AB3" s="66">
        <v>44461.0</v>
      </c>
      <c r="AC3" s="66">
        <v>44470.0</v>
      </c>
      <c r="AD3" s="66">
        <v>44476.0</v>
      </c>
      <c r="AF3" s="66">
        <v>44564.0</v>
      </c>
      <c r="AG3" s="66">
        <v>44572.0</v>
      </c>
      <c r="AH3" s="66">
        <v>44578.0</v>
      </c>
      <c r="AI3" s="66">
        <v>44585.0</v>
      </c>
      <c r="AJ3" s="66">
        <v>44592.0</v>
      </c>
      <c r="AK3" s="66">
        <v>44599.0</v>
      </c>
      <c r="AL3" s="66">
        <v>44606.0</v>
      </c>
      <c r="AM3" s="66">
        <v>44613.0</v>
      </c>
      <c r="AO3" s="66">
        <v>44679.0</v>
      </c>
      <c r="AP3" s="66">
        <v>44687.0</v>
      </c>
      <c r="AQ3" s="66">
        <v>44690.0</v>
      </c>
    </row>
    <row r="4" ht="12.75" customHeight="1">
      <c r="B4" s="54" t="s">
        <v>52</v>
      </c>
      <c r="C4" s="15">
        <v>20.0</v>
      </c>
      <c r="D4" s="15">
        <v>20.0</v>
      </c>
      <c r="E4" s="15">
        <v>30.0</v>
      </c>
      <c r="F4" s="15">
        <v>30.0</v>
      </c>
      <c r="G4" s="15">
        <v>30.0</v>
      </c>
      <c r="H4" s="15">
        <v>30.0</v>
      </c>
      <c r="I4" s="15">
        <v>20.0</v>
      </c>
      <c r="J4" s="15">
        <v>26.0</v>
      </c>
      <c r="K4" s="15">
        <v>26.0</v>
      </c>
      <c r="L4" s="15">
        <v>26.0</v>
      </c>
      <c r="M4" s="15">
        <v>26.0</v>
      </c>
      <c r="N4" s="15">
        <v>26.0</v>
      </c>
      <c r="O4" s="15">
        <v>24.0</v>
      </c>
      <c r="P4" s="15">
        <v>24.0</v>
      </c>
      <c r="Q4" s="15">
        <v>24.0</v>
      </c>
      <c r="S4" s="15">
        <v>20.0</v>
      </c>
      <c r="T4" s="15">
        <v>20.0</v>
      </c>
      <c r="U4" s="15">
        <v>22.0</v>
      </c>
      <c r="W4" s="15">
        <v>20.0</v>
      </c>
      <c r="X4" s="15">
        <v>20.0</v>
      </c>
      <c r="Y4" s="15">
        <v>20.0</v>
      </c>
      <c r="Z4" s="15" t="s">
        <v>53</v>
      </c>
      <c r="AA4" s="15">
        <v>20.0</v>
      </c>
      <c r="AB4" s="15">
        <v>20.0</v>
      </c>
      <c r="AC4" s="15">
        <v>20.0</v>
      </c>
      <c r="AD4" s="15">
        <v>22.0</v>
      </c>
      <c r="AF4" s="15">
        <v>20.0</v>
      </c>
      <c r="AG4" s="15">
        <v>20.0</v>
      </c>
      <c r="AH4" s="15">
        <v>22.0</v>
      </c>
      <c r="AI4" s="15">
        <v>24.0</v>
      </c>
      <c r="AJ4" s="15">
        <v>26.0</v>
      </c>
      <c r="AK4" s="15">
        <v>26.0</v>
      </c>
      <c r="AL4" s="15">
        <v>26.0</v>
      </c>
      <c r="AM4" s="15">
        <v>26.0</v>
      </c>
      <c r="AO4" s="15">
        <v>20.0</v>
      </c>
      <c r="AP4" s="15">
        <v>20.0</v>
      </c>
      <c r="AQ4" s="15">
        <v>22.0</v>
      </c>
    </row>
    <row r="5" ht="12.75" customHeight="1">
      <c r="C5" s="56">
        <v>12.0</v>
      </c>
      <c r="D5" s="56">
        <v>12.0</v>
      </c>
      <c r="E5" s="56">
        <v>6.0</v>
      </c>
      <c r="F5" s="56">
        <v>6.0</v>
      </c>
      <c r="G5" s="56">
        <v>6.0</v>
      </c>
      <c r="H5" s="56">
        <v>6.0</v>
      </c>
      <c r="I5" s="56">
        <v>15.0</v>
      </c>
      <c r="J5" s="56">
        <v>10.0</v>
      </c>
      <c r="K5" s="56">
        <v>12.0</v>
      </c>
      <c r="L5" s="56">
        <v>10.0</v>
      </c>
      <c r="M5" s="56">
        <v>10.0</v>
      </c>
      <c r="N5" s="56">
        <v>10.0</v>
      </c>
      <c r="O5" s="56">
        <v>12.0</v>
      </c>
      <c r="P5" s="56">
        <v>12.0</v>
      </c>
      <c r="Q5" s="56">
        <v>12.0</v>
      </c>
      <c r="R5" s="56"/>
      <c r="S5" s="56">
        <v>12.0</v>
      </c>
      <c r="T5" s="56">
        <v>12.0</v>
      </c>
      <c r="U5" s="56">
        <v>12.0</v>
      </c>
      <c r="V5" s="56"/>
      <c r="W5" s="56">
        <v>12.0</v>
      </c>
      <c r="X5" s="56">
        <v>10.0</v>
      </c>
      <c r="Y5" s="56">
        <v>10.0</v>
      </c>
      <c r="AA5" s="15">
        <v>10.0</v>
      </c>
      <c r="AB5" s="15">
        <v>10.0</v>
      </c>
      <c r="AC5" s="15">
        <v>12.0</v>
      </c>
      <c r="AD5" s="15">
        <v>12.0</v>
      </c>
      <c r="AF5" s="15">
        <v>10.0</v>
      </c>
      <c r="AG5" s="15">
        <v>12.0</v>
      </c>
      <c r="AH5" s="15">
        <v>10.0</v>
      </c>
      <c r="AI5" s="15">
        <v>10.0</v>
      </c>
      <c r="AJ5" s="15">
        <v>8.0</v>
      </c>
      <c r="AK5" s="15">
        <v>10.0</v>
      </c>
      <c r="AL5" s="15">
        <v>12.0</v>
      </c>
      <c r="AM5" s="15">
        <v>12.0</v>
      </c>
      <c r="AO5" s="15">
        <v>10.0</v>
      </c>
      <c r="AP5" s="15">
        <v>8.0</v>
      </c>
      <c r="AQ5" s="15">
        <v>10.0</v>
      </c>
    </row>
    <row r="6" ht="12.75" customHeight="1">
      <c r="C6" s="56">
        <v>12.0</v>
      </c>
      <c r="D6" s="56">
        <v>12.0</v>
      </c>
      <c r="E6" s="56">
        <v>6.0</v>
      </c>
      <c r="F6" s="56">
        <v>6.0</v>
      </c>
      <c r="G6" s="56">
        <v>6.0</v>
      </c>
      <c r="H6" s="56">
        <v>6.0</v>
      </c>
      <c r="I6" s="56">
        <v>15.0</v>
      </c>
      <c r="J6" s="56">
        <v>10.0</v>
      </c>
      <c r="K6" s="56">
        <v>12.0</v>
      </c>
      <c r="L6" s="56">
        <v>10.0</v>
      </c>
      <c r="M6" s="56">
        <v>10.0</v>
      </c>
      <c r="N6" s="56">
        <v>10.0</v>
      </c>
      <c r="O6" s="56">
        <v>12.0</v>
      </c>
      <c r="P6" s="56">
        <v>12.0</v>
      </c>
      <c r="Q6" s="56">
        <v>12.0</v>
      </c>
      <c r="R6" s="56"/>
      <c r="S6" s="56">
        <v>12.0</v>
      </c>
      <c r="T6" s="56">
        <v>12.0</v>
      </c>
      <c r="U6" s="56">
        <v>12.0</v>
      </c>
      <c r="V6" s="56"/>
      <c r="W6" s="56">
        <v>12.0</v>
      </c>
      <c r="X6" s="56">
        <v>10.0</v>
      </c>
      <c r="Y6" s="56">
        <v>10.0</v>
      </c>
      <c r="AA6" s="15">
        <v>10.0</v>
      </c>
      <c r="AB6" s="15">
        <v>10.0</v>
      </c>
      <c r="AC6" s="15">
        <v>12.0</v>
      </c>
      <c r="AD6" s="15">
        <v>12.0</v>
      </c>
      <c r="AF6" s="15">
        <v>10.0</v>
      </c>
      <c r="AG6" s="15">
        <v>12.0</v>
      </c>
      <c r="AH6" s="15">
        <v>10.0</v>
      </c>
      <c r="AI6" s="15">
        <v>10.0</v>
      </c>
      <c r="AJ6" s="15">
        <v>8.0</v>
      </c>
      <c r="AK6" s="15">
        <v>10.0</v>
      </c>
      <c r="AL6" s="15">
        <v>12.0</v>
      </c>
      <c r="AM6" s="15">
        <v>12.0</v>
      </c>
      <c r="AO6" s="15">
        <v>10.0</v>
      </c>
      <c r="AP6" s="15">
        <v>8.0</v>
      </c>
      <c r="AQ6" s="15">
        <v>10.0</v>
      </c>
    </row>
    <row r="7" ht="12.75" customHeight="1">
      <c r="C7" s="56">
        <v>12.0</v>
      </c>
      <c r="D7" s="56">
        <v>12.0</v>
      </c>
      <c r="E7" s="56">
        <v>6.0</v>
      </c>
      <c r="F7" s="56">
        <v>6.0</v>
      </c>
      <c r="G7" s="56">
        <v>6.0</v>
      </c>
      <c r="H7" s="56">
        <v>6.0</v>
      </c>
      <c r="I7" s="56">
        <v>15.0</v>
      </c>
      <c r="J7" s="56">
        <v>10.0</v>
      </c>
      <c r="K7" s="56">
        <v>12.0</v>
      </c>
      <c r="L7" s="56">
        <v>10.0</v>
      </c>
      <c r="M7" s="56">
        <v>10.0</v>
      </c>
      <c r="N7" s="56">
        <v>10.0</v>
      </c>
      <c r="O7" s="56">
        <v>12.0</v>
      </c>
      <c r="P7" s="56">
        <v>12.0</v>
      </c>
      <c r="Q7" s="56">
        <v>12.0</v>
      </c>
      <c r="R7" s="56"/>
      <c r="S7" s="56">
        <v>12.0</v>
      </c>
      <c r="T7" s="56">
        <v>12.0</v>
      </c>
      <c r="U7" s="56">
        <v>12.0</v>
      </c>
      <c r="V7" s="56"/>
      <c r="W7" s="56">
        <v>12.0</v>
      </c>
      <c r="X7" s="56">
        <v>10.0</v>
      </c>
      <c r="Y7" s="56">
        <v>10.0</v>
      </c>
      <c r="AA7" s="15">
        <v>10.0</v>
      </c>
      <c r="AB7" s="15">
        <v>10.0</v>
      </c>
      <c r="AC7" s="15">
        <v>12.0</v>
      </c>
      <c r="AD7" s="15">
        <v>12.0</v>
      </c>
      <c r="AF7" s="15">
        <v>10.0</v>
      </c>
      <c r="AG7" s="15">
        <v>12.0</v>
      </c>
      <c r="AH7" s="15">
        <v>10.0</v>
      </c>
      <c r="AI7" s="15">
        <v>10.0</v>
      </c>
      <c r="AJ7" s="15">
        <v>8.0</v>
      </c>
      <c r="AK7" s="15">
        <v>10.0</v>
      </c>
      <c r="AL7" s="15">
        <v>12.0</v>
      </c>
      <c r="AM7" s="15">
        <v>12.0</v>
      </c>
      <c r="AO7" s="15">
        <v>10.0</v>
      </c>
      <c r="AP7" s="15">
        <v>8.0</v>
      </c>
      <c r="AQ7" s="15">
        <v>10.0</v>
      </c>
    </row>
    <row r="8" ht="12.75" customHeight="1">
      <c r="B8" s="15" t="s">
        <v>53</v>
      </c>
      <c r="J8" s="15">
        <v>24.0</v>
      </c>
      <c r="K8" s="15">
        <v>24.0</v>
      </c>
      <c r="L8" s="15">
        <v>22.0</v>
      </c>
      <c r="M8" s="15">
        <v>22.0</v>
      </c>
      <c r="N8" s="15">
        <v>22.0</v>
      </c>
      <c r="O8" s="15">
        <v>20.0</v>
      </c>
      <c r="P8" s="15">
        <v>20.0</v>
      </c>
      <c r="Q8" s="15">
        <v>20.0</v>
      </c>
      <c r="S8" s="15">
        <v>20.0</v>
      </c>
      <c r="T8" s="15">
        <v>20.0</v>
      </c>
      <c r="U8" s="15">
        <v>20.0</v>
      </c>
      <c r="W8" s="15">
        <v>20.0</v>
      </c>
      <c r="X8" s="15">
        <v>20.0</v>
      </c>
      <c r="Y8" s="15">
        <v>20.0</v>
      </c>
      <c r="Z8" s="56" t="s">
        <v>49</v>
      </c>
    </row>
    <row r="9" ht="12.75" customHeight="1">
      <c r="C9" s="15">
        <v>10.0</v>
      </c>
      <c r="D9" s="15">
        <v>10.0</v>
      </c>
      <c r="E9" s="15">
        <v>6.0</v>
      </c>
      <c r="F9" s="15">
        <v>6.0</v>
      </c>
      <c r="G9" s="15">
        <v>6.0</v>
      </c>
      <c r="H9" s="15">
        <v>6.0</v>
      </c>
      <c r="I9" s="15">
        <v>12.0</v>
      </c>
      <c r="J9" s="15">
        <v>10.0</v>
      </c>
      <c r="K9" s="15">
        <v>10.0</v>
      </c>
      <c r="L9" s="15">
        <v>10.0</v>
      </c>
      <c r="M9" s="15">
        <v>10.0</v>
      </c>
      <c r="N9" s="15">
        <v>10.0</v>
      </c>
      <c r="O9" s="15">
        <v>10.0</v>
      </c>
      <c r="P9" s="15">
        <v>10.0</v>
      </c>
      <c r="Q9" s="15">
        <v>12.0</v>
      </c>
      <c r="S9" s="15">
        <v>10.0</v>
      </c>
      <c r="T9" s="15">
        <v>12.0</v>
      </c>
      <c r="U9" s="15">
        <v>12.0</v>
      </c>
      <c r="W9" s="15">
        <v>8.0</v>
      </c>
      <c r="X9" s="15">
        <v>6.0</v>
      </c>
      <c r="Y9" s="15">
        <v>8.0</v>
      </c>
      <c r="Z9" s="60" t="s">
        <v>62</v>
      </c>
      <c r="AA9" s="56">
        <v>10.0</v>
      </c>
      <c r="AB9" s="56">
        <v>10.0</v>
      </c>
      <c r="AC9" s="56">
        <v>12.0</v>
      </c>
      <c r="AD9" s="56">
        <v>12.0</v>
      </c>
      <c r="AE9" s="56"/>
      <c r="AF9" s="56">
        <v>10.0</v>
      </c>
      <c r="AG9" s="56">
        <v>10.0</v>
      </c>
      <c r="AH9" s="56">
        <v>12.0</v>
      </c>
      <c r="AI9" s="56">
        <v>10.0</v>
      </c>
      <c r="AJ9" s="56">
        <v>10.0</v>
      </c>
      <c r="AK9" s="56">
        <v>10.0</v>
      </c>
      <c r="AL9" s="60">
        <v>10.0</v>
      </c>
      <c r="AM9" s="60">
        <v>12.0</v>
      </c>
      <c r="AO9" s="56">
        <v>10.0</v>
      </c>
      <c r="AP9" s="56">
        <v>8.0</v>
      </c>
      <c r="AQ9" s="56">
        <v>10.0</v>
      </c>
    </row>
    <row r="10" ht="12.75" customHeight="1">
      <c r="C10" s="15">
        <v>10.0</v>
      </c>
      <c r="D10" s="15">
        <v>10.0</v>
      </c>
      <c r="E10" s="15">
        <v>6.0</v>
      </c>
      <c r="F10" s="15">
        <v>6.0</v>
      </c>
      <c r="G10" s="15">
        <v>6.0</v>
      </c>
      <c r="H10" s="15">
        <v>6.0</v>
      </c>
      <c r="I10" s="15">
        <v>12.0</v>
      </c>
      <c r="J10" s="15">
        <v>10.0</v>
      </c>
      <c r="K10" s="15">
        <v>10.0</v>
      </c>
      <c r="L10" s="15">
        <v>10.0</v>
      </c>
      <c r="M10" s="15">
        <v>10.0</v>
      </c>
      <c r="N10" s="15">
        <v>10.0</v>
      </c>
      <c r="O10" s="15">
        <v>10.0</v>
      </c>
      <c r="P10" s="15">
        <v>10.0</v>
      </c>
      <c r="Q10" s="15">
        <v>12.0</v>
      </c>
      <c r="S10" s="15">
        <v>10.0</v>
      </c>
      <c r="T10" s="15">
        <v>12.0</v>
      </c>
      <c r="U10" s="15">
        <v>12.0</v>
      </c>
      <c r="W10" s="15">
        <v>8.0</v>
      </c>
      <c r="X10" s="15">
        <v>6.0</v>
      </c>
      <c r="Y10" s="15">
        <v>8.0</v>
      </c>
      <c r="AA10" s="56">
        <v>10.0</v>
      </c>
      <c r="AB10" s="56">
        <v>10.0</v>
      </c>
      <c r="AC10" s="56">
        <v>12.0</v>
      </c>
      <c r="AD10" s="56">
        <v>12.0</v>
      </c>
      <c r="AE10" s="56"/>
      <c r="AF10" s="56">
        <v>10.0</v>
      </c>
      <c r="AG10" s="56">
        <v>10.0</v>
      </c>
      <c r="AH10" s="56">
        <v>12.0</v>
      </c>
      <c r="AI10" s="56">
        <v>10.0</v>
      </c>
      <c r="AJ10" s="56">
        <v>10.0</v>
      </c>
      <c r="AK10" s="56">
        <v>10.0</v>
      </c>
      <c r="AL10" s="60">
        <v>10.0</v>
      </c>
      <c r="AM10" s="60">
        <v>12.0</v>
      </c>
      <c r="AO10" s="56">
        <v>10.0</v>
      </c>
      <c r="AP10" s="56">
        <v>8.0</v>
      </c>
      <c r="AQ10" s="56">
        <v>10.0</v>
      </c>
    </row>
    <row r="11" ht="12.75" customHeight="1">
      <c r="C11" s="15">
        <v>10.0</v>
      </c>
      <c r="D11" s="15">
        <v>10.0</v>
      </c>
      <c r="E11" s="15">
        <v>6.0</v>
      </c>
      <c r="F11" s="15">
        <v>6.0</v>
      </c>
      <c r="G11" s="15">
        <v>6.0</v>
      </c>
      <c r="H11" s="15">
        <v>6.0</v>
      </c>
      <c r="I11" s="15">
        <v>12.0</v>
      </c>
      <c r="J11" s="15">
        <v>10.0</v>
      </c>
      <c r="K11" s="15">
        <v>9.0</v>
      </c>
      <c r="L11" s="15">
        <v>10.0</v>
      </c>
      <c r="M11" s="15">
        <v>12.0</v>
      </c>
      <c r="N11" s="15">
        <v>10.0</v>
      </c>
      <c r="O11" s="15">
        <v>10.0</v>
      </c>
      <c r="P11" s="15">
        <v>12.0</v>
      </c>
      <c r="Q11" s="15">
        <v>12.0</v>
      </c>
      <c r="S11" s="15">
        <v>10.0</v>
      </c>
      <c r="T11" s="15">
        <v>12.0</v>
      </c>
      <c r="U11" s="15">
        <v>15.0</v>
      </c>
      <c r="W11" s="15">
        <v>8.0</v>
      </c>
      <c r="X11" s="15">
        <v>6.0</v>
      </c>
      <c r="Y11" s="15">
        <v>8.0</v>
      </c>
      <c r="AA11" s="56">
        <v>10.0</v>
      </c>
      <c r="AB11" s="56">
        <v>10.0</v>
      </c>
      <c r="AC11" s="56">
        <v>12.0</v>
      </c>
      <c r="AD11" s="56">
        <v>12.0</v>
      </c>
      <c r="AE11" s="56"/>
      <c r="AF11" s="56">
        <v>8.0</v>
      </c>
      <c r="AG11" s="56">
        <v>12.0</v>
      </c>
      <c r="AH11" s="56">
        <v>10.0</v>
      </c>
      <c r="AI11" s="56">
        <v>10.0</v>
      </c>
      <c r="AJ11" s="56">
        <v>10.0</v>
      </c>
      <c r="AK11" s="56">
        <v>10.0</v>
      </c>
      <c r="AL11" s="60">
        <v>10.0</v>
      </c>
      <c r="AM11" s="60">
        <v>12.0</v>
      </c>
      <c r="AO11" s="56">
        <v>12.0</v>
      </c>
      <c r="AP11" s="56">
        <v>8.0</v>
      </c>
      <c r="AQ11" s="56">
        <v>10.0</v>
      </c>
    </row>
    <row r="12" ht="12.75" customHeight="1"/>
    <row r="13" ht="12.75" customHeight="1">
      <c r="B13" s="4"/>
    </row>
    <row r="14" ht="12.75" customHeight="1">
      <c r="A14" s="15" t="s">
        <v>55</v>
      </c>
      <c r="B14" s="65" t="s">
        <v>56</v>
      </c>
      <c r="C14" s="15">
        <v>36.3</v>
      </c>
      <c r="D14" s="15">
        <v>36.3</v>
      </c>
      <c r="E14" s="15">
        <v>44.8</v>
      </c>
      <c r="F14" s="15">
        <v>44.8</v>
      </c>
      <c r="G14" s="15">
        <v>44.8</v>
      </c>
      <c r="H14" s="15">
        <v>44.8</v>
      </c>
      <c r="I14" s="15">
        <v>37.5</v>
      </c>
      <c r="J14" s="15">
        <v>41.5</v>
      </c>
      <c r="K14" s="15">
        <v>41.5</v>
      </c>
      <c r="L14" s="15">
        <v>38.9</v>
      </c>
      <c r="M14" s="15">
        <v>40.2</v>
      </c>
      <c r="N14" s="15">
        <v>38.9</v>
      </c>
      <c r="O14" s="15">
        <v>36.3</v>
      </c>
      <c r="P14" s="15">
        <v>37.5</v>
      </c>
      <c r="Q14" s="15">
        <v>37.5</v>
      </c>
      <c r="S14" s="15">
        <v>36.3</v>
      </c>
      <c r="T14" s="15">
        <v>37.5</v>
      </c>
      <c r="U14" s="15">
        <v>39.3</v>
      </c>
      <c r="W14" s="15">
        <v>34.6</v>
      </c>
      <c r="X14" s="15">
        <v>33.0</v>
      </c>
      <c r="Y14" s="15">
        <v>34.6</v>
      </c>
      <c r="AA14" s="15">
        <v>36.3</v>
      </c>
      <c r="AB14" s="15">
        <v>36.3</v>
      </c>
      <c r="AC14" s="15">
        <v>37.5</v>
      </c>
      <c r="AD14" s="15">
        <v>40.2</v>
      </c>
      <c r="AF14" s="15">
        <v>36.3</v>
      </c>
      <c r="AG14" s="15">
        <v>37.5</v>
      </c>
      <c r="AH14" s="15">
        <v>38.9</v>
      </c>
      <c r="AI14" s="15">
        <v>41.5</v>
      </c>
      <c r="AJ14" s="15">
        <v>42.0</v>
      </c>
      <c r="AK14" s="15">
        <v>44.1</v>
      </c>
      <c r="AL14" s="15">
        <v>45.6</v>
      </c>
      <c r="AM14" s="15">
        <v>45.6</v>
      </c>
      <c r="AO14" s="15">
        <v>36.3</v>
      </c>
      <c r="AP14" s="15">
        <v>34.6</v>
      </c>
      <c r="AQ14" s="15">
        <v>38.9</v>
      </c>
    </row>
    <row r="15" ht="12.75" customHeight="1">
      <c r="B15" s="65" t="s">
        <v>57</v>
      </c>
      <c r="C15" s="15">
        <v>36.3</v>
      </c>
      <c r="D15" s="15">
        <v>36.3</v>
      </c>
      <c r="E15" s="15">
        <v>44.8</v>
      </c>
      <c r="F15" s="15">
        <v>44.8</v>
      </c>
      <c r="G15" s="15">
        <v>44.8</v>
      </c>
      <c r="H15" s="15">
        <v>44.8</v>
      </c>
      <c r="I15" s="15">
        <v>37.5</v>
      </c>
      <c r="J15" s="15">
        <v>41.5</v>
      </c>
      <c r="K15" s="15">
        <v>40.5</v>
      </c>
      <c r="L15" s="15">
        <v>38.9</v>
      </c>
      <c r="M15" s="15">
        <v>38.9</v>
      </c>
      <c r="N15" s="15">
        <v>38.9</v>
      </c>
      <c r="O15" s="15">
        <v>36.3</v>
      </c>
      <c r="P15" s="15">
        <v>36.3</v>
      </c>
      <c r="Q15" s="15">
        <v>37.5</v>
      </c>
      <c r="S15" s="15">
        <v>36.3</v>
      </c>
      <c r="T15" s="15">
        <v>37.5</v>
      </c>
      <c r="U15" s="15">
        <v>37.5</v>
      </c>
      <c r="W15" s="15">
        <v>34.6</v>
      </c>
      <c r="X15" s="15">
        <v>33.0</v>
      </c>
      <c r="Y15" s="15">
        <v>34.6</v>
      </c>
      <c r="AA15" s="15">
        <v>36.3</v>
      </c>
      <c r="AB15" s="15">
        <v>36.3</v>
      </c>
      <c r="AC15" s="15">
        <v>37.5</v>
      </c>
      <c r="AD15" s="15">
        <v>40.2</v>
      </c>
      <c r="AF15" s="15">
        <v>36.3</v>
      </c>
      <c r="AG15" s="15">
        <v>37.5</v>
      </c>
      <c r="AH15" s="15">
        <v>38.9</v>
      </c>
      <c r="AI15" s="15">
        <v>41.5</v>
      </c>
      <c r="AJ15" s="15">
        <v>42.0</v>
      </c>
      <c r="AK15" s="15">
        <v>44.1</v>
      </c>
      <c r="AL15" s="15">
        <v>45.6</v>
      </c>
      <c r="AM15" s="15">
        <v>45.6</v>
      </c>
      <c r="AO15" s="15">
        <v>36.3</v>
      </c>
      <c r="AP15" s="15">
        <v>34.6</v>
      </c>
      <c r="AQ15" s="15">
        <v>38.9</v>
      </c>
    </row>
    <row r="16" ht="12.75" customHeight="1">
      <c r="B16" s="65" t="s">
        <v>58</v>
      </c>
      <c r="C16" s="15">
        <v>37.5</v>
      </c>
      <c r="D16" s="15">
        <v>37.5</v>
      </c>
      <c r="E16" s="15">
        <v>44.8</v>
      </c>
      <c r="F16" s="15">
        <v>44.8</v>
      </c>
      <c r="G16" s="15">
        <v>44.8</v>
      </c>
      <c r="H16" s="15">
        <v>44.8</v>
      </c>
      <c r="I16" s="15">
        <v>39.3</v>
      </c>
      <c r="J16" s="15">
        <v>44.1</v>
      </c>
      <c r="K16" s="15">
        <v>45.6</v>
      </c>
      <c r="L16" s="15">
        <v>44.1</v>
      </c>
      <c r="M16" s="15">
        <v>44.1</v>
      </c>
      <c r="N16" s="15">
        <v>44.1</v>
      </c>
      <c r="O16" s="15">
        <v>42.9</v>
      </c>
      <c r="P16" s="15">
        <v>42.9</v>
      </c>
      <c r="Q16" s="15">
        <v>42.9</v>
      </c>
      <c r="S16" s="15">
        <v>37.5</v>
      </c>
      <c r="T16" s="15">
        <v>37.5</v>
      </c>
      <c r="U16" s="15">
        <v>40.2</v>
      </c>
      <c r="W16" s="15">
        <v>37.5</v>
      </c>
      <c r="X16" s="15">
        <v>36.3</v>
      </c>
      <c r="Y16" s="15">
        <v>36.3</v>
      </c>
      <c r="AA16" s="15">
        <v>36.3</v>
      </c>
      <c r="AB16" s="15">
        <v>36.3</v>
      </c>
      <c r="AC16" s="15">
        <v>37.5</v>
      </c>
      <c r="AD16" s="15">
        <v>40.2</v>
      </c>
      <c r="AF16" s="15">
        <v>36.3</v>
      </c>
      <c r="AG16" s="15">
        <v>37.5</v>
      </c>
      <c r="AH16" s="15">
        <v>40.2</v>
      </c>
      <c r="AI16" s="15">
        <v>41.5</v>
      </c>
      <c r="AJ16" s="15">
        <v>44.1</v>
      </c>
      <c r="AK16" s="15">
        <v>44.1</v>
      </c>
      <c r="AL16" s="15">
        <v>44.1</v>
      </c>
      <c r="AM16" s="15">
        <v>45.6</v>
      </c>
      <c r="AO16" s="15">
        <v>37.5</v>
      </c>
      <c r="AP16" s="15">
        <v>34.6</v>
      </c>
      <c r="AQ16" s="15">
        <v>38.9</v>
      </c>
    </row>
    <row r="17" ht="12.75" customHeight="1">
      <c r="B17" s="65" t="s">
        <v>59</v>
      </c>
      <c r="C17" s="15">
        <v>37.5</v>
      </c>
      <c r="D17" s="15">
        <v>37.5</v>
      </c>
      <c r="E17" s="15">
        <v>44.8</v>
      </c>
      <c r="F17" s="15">
        <v>44.8</v>
      </c>
      <c r="G17" s="15">
        <v>44.8</v>
      </c>
      <c r="H17" s="15">
        <v>44.8</v>
      </c>
      <c r="I17" s="15">
        <v>39.3</v>
      </c>
      <c r="J17" s="15">
        <v>44.1</v>
      </c>
      <c r="K17" s="15">
        <v>45.6</v>
      </c>
      <c r="L17" s="15">
        <v>44.1</v>
      </c>
      <c r="M17" s="15">
        <v>44.1</v>
      </c>
      <c r="N17" s="15">
        <v>44.1</v>
      </c>
      <c r="O17" s="15">
        <v>42.9</v>
      </c>
      <c r="P17" s="15">
        <v>42.9</v>
      </c>
      <c r="Q17" s="15">
        <v>42.9</v>
      </c>
      <c r="S17" s="15">
        <v>37.5</v>
      </c>
      <c r="T17" s="15">
        <v>37.5</v>
      </c>
      <c r="U17" s="15">
        <v>40.2</v>
      </c>
      <c r="W17" s="15">
        <v>37.5</v>
      </c>
      <c r="X17" s="15">
        <v>36.3</v>
      </c>
      <c r="Y17" s="15">
        <v>36.3</v>
      </c>
      <c r="AA17" s="15">
        <v>36.3</v>
      </c>
      <c r="AB17" s="15">
        <v>36.3</v>
      </c>
      <c r="AC17" s="15">
        <v>37.5</v>
      </c>
      <c r="AD17" s="15">
        <v>40.2</v>
      </c>
      <c r="AF17" s="15">
        <v>34.6</v>
      </c>
      <c r="AG17" s="15">
        <v>36.3</v>
      </c>
      <c r="AH17" s="15">
        <v>38.9</v>
      </c>
      <c r="AI17" s="15">
        <v>41.5</v>
      </c>
      <c r="AJ17" s="15">
        <v>44.1</v>
      </c>
      <c r="AK17" s="15">
        <v>44.1</v>
      </c>
      <c r="AL17" s="15">
        <v>44.1</v>
      </c>
      <c r="AM17" s="15">
        <v>45.6</v>
      </c>
      <c r="AO17" s="15">
        <v>36.3</v>
      </c>
      <c r="AP17" s="15">
        <v>34.6</v>
      </c>
      <c r="AQ17" s="15">
        <v>38.9</v>
      </c>
    </row>
    <row r="18" ht="12.75" customHeight="1"/>
    <row r="19" ht="12.75" customHeight="1">
      <c r="B19" s="15" t="s">
        <v>16</v>
      </c>
    </row>
    <row r="20" ht="12.75" customHeight="1"/>
    <row r="21" ht="12.75" customHeight="1">
      <c r="C21" s="2" t="s">
        <v>39</v>
      </c>
    </row>
    <row r="22" ht="12.75" customHeight="1">
      <c r="C22" s="66">
        <v>44692.0</v>
      </c>
      <c r="D22" s="66">
        <v>44694.0</v>
      </c>
      <c r="E22" s="66">
        <v>44697.0</v>
      </c>
      <c r="F22" s="66">
        <v>44704.0</v>
      </c>
      <c r="G22" s="66">
        <v>44711.0</v>
      </c>
      <c r="H22" s="66">
        <v>44718.0</v>
      </c>
      <c r="I22" s="66">
        <v>44725.0</v>
      </c>
      <c r="J22" s="66">
        <v>44732.0</v>
      </c>
      <c r="K22" s="66">
        <v>44739.0</v>
      </c>
      <c r="L22" s="66">
        <v>44767.0</v>
      </c>
      <c r="M22" s="66">
        <v>44774.0</v>
      </c>
      <c r="N22" s="66">
        <v>44781.0</v>
      </c>
      <c r="O22" s="66">
        <v>44788.0</v>
      </c>
      <c r="P22" s="66">
        <v>44795.0</v>
      </c>
    </row>
    <row r="23" ht="12.75" customHeight="1">
      <c r="A23" s="55" t="s">
        <v>61</v>
      </c>
      <c r="B23" s="15" t="s">
        <v>53</v>
      </c>
      <c r="C23" s="55">
        <v>24.0</v>
      </c>
      <c r="D23" s="15">
        <v>24.0</v>
      </c>
      <c r="E23" s="15">
        <v>24.0</v>
      </c>
      <c r="F23" s="55">
        <v>24.0</v>
      </c>
      <c r="G23" s="15">
        <v>26.0</v>
      </c>
      <c r="H23" s="55">
        <v>26.0</v>
      </c>
      <c r="I23" s="55">
        <v>26.0</v>
      </c>
      <c r="J23" s="15">
        <v>30.0</v>
      </c>
      <c r="K23" s="55">
        <v>28.0</v>
      </c>
      <c r="L23" s="55">
        <v>26.0</v>
      </c>
      <c r="M23" s="15">
        <v>28.0</v>
      </c>
      <c r="N23" s="15">
        <v>28.0</v>
      </c>
      <c r="O23" s="55">
        <v>32.0</v>
      </c>
      <c r="P23" s="55">
        <v>30.0</v>
      </c>
    </row>
    <row r="24" ht="12.75" customHeight="1">
      <c r="C24" s="55">
        <v>10.0</v>
      </c>
      <c r="D24" s="15">
        <v>12.0</v>
      </c>
      <c r="E24" s="15">
        <v>12.0</v>
      </c>
      <c r="F24" s="55">
        <v>12.0</v>
      </c>
      <c r="G24" s="15">
        <v>10.0</v>
      </c>
      <c r="H24" s="55">
        <v>12.0</v>
      </c>
      <c r="I24" s="55">
        <v>12.0</v>
      </c>
      <c r="J24" s="15">
        <v>8.0</v>
      </c>
      <c r="K24" s="55">
        <v>10.0</v>
      </c>
      <c r="L24" s="55">
        <v>10.0</v>
      </c>
      <c r="M24" s="15">
        <v>8.0</v>
      </c>
      <c r="N24" s="15">
        <v>10.0</v>
      </c>
      <c r="O24" s="55">
        <v>8.0</v>
      </c>
      <c r="P24" s="55">
        <v>10.0</v>
      </c>
    </row>
    <row r="25" ht="12.75" customHeight="1"/>
    <row r="26" ht="12.75" customHeight="1"/>
    <row r="27" ht="12.75" customHeight="1">
      <c r="B27" s="56" t="s">
        <v>49</v>
      </c>
    </row>
    <row r="28" ht="12.75" customHeight="1">
      <c r="B28" s="60" t="s">
        <v>62</v>
      </c>
      <c r="D28" s="15">
        <v>10.0</v>
      </c>
      <c r="E28" s="15">
        <v>12.0</v>
      </c>
      <c r="G28" s="60">
        <v>10.0</v>
      </c>
      <c r="H28" s="60"/>
      <c r="I28" s="60"/>
      <c r="J28" s="60">
        <v>10.0</v>
      </c>
      <c r="K28" s="60"/>
      <c r="L28" s="60"/>
      <c r="M28" s="60">
        <v>10.0</v>
      </c>
      <c r="N28" s="60">
        <v>10.0</v>
      </c>
      <c r="O28" s="60"/>
      <c r="P28" s="60"/>
    </row>
    <row r="29" ht="12.75" customHeight="1">
      <c r="E29" s="15">
        <v>10.0</v>
      </c>
      <c r="G29" s="60">
        <v>10.0</v>
      </c>
      <c r="H29" s="60"/>
      <c r="I29" s="60"/>
      <c r="J29" s="60"/>
      <c r="K29" s="60"/>
      <c r="L29" s="60"/>
      <c r="M29" s="60"/>
      <c r="N29" s="60">
        <v>10.0</v>
      </c>
      <c r="O29" s="60"/>
      <c r="P29" s="60"/>
    </row>
    <row r="30" ht="12.75" customHeight="1">
      <c r="E30" s="15">
        <v>10.0</v>
      </c>
      <c r="G30" s="60">
        <v>12.0</v>
      </c>
      <c r="H30" s="60"/>
      <c r="I30" s="60"/>
      <c r="J30" s="60"/>
      <c r="K30" s="60"/>
      <c r="L30" s="60"/>
      <c r="M30" s="60"/>
      <c r="N30" s="60">
        <v>12.0</v>
      </c>
      <c r="O30" s="60"/>
      <c r="P30" s="60"/>
    </row>
    <row r="31" ht="12.75" customHeight="1"/>
    <row r="32" ht="12.75" customHeight="1">
      <c r="C32" s="44">
        <f t="shared" ref="C32:P32" si="1">C23+8</f>
        <v>32</v>
      </c>
      <c r="D32" s="44">
        <f t="shared" si="1"/>
        <v>32</v>
      </c>
      <c r="E32" s="44">
        <f t="shared" si="1"/>
        <v>32</v>
      </c>
      <c r="F32" s="44">
        <f t="shared" si="1"/>
        <v>32</v>
      </c>
      <c r="G32" s="44">
        <f t="shared" si="1"/>
        <v>34</v>
      </c>
      <c r="H32" s="44">
        <f t="shared" si="1"/>
        <v>34</v>
      </c>
      <c r="I32" s="44">
        <f t="shared" si="1"/>
        <v>34</v>
      </c>
      <c r="J32" s="44">
        <f t="shared" si="1"/>
        <v>38</v>
      </c>
      <c r="K32" s="44">
        <f t="shared" si="1"/>
        <v>36</v>
      </c>
      <c r="L32" s="44">
        <f t="shared" si="1"/>
        <v>34</v>
      </c>
      <c r="M32" s="44">
        <f t="shared" si="1"/>
        <v>36</v>
      </c>
      <c r="N32" s="44">
        <f t="shared" si="1"/>
        <v>36</v>
      </c>
      <c r="O32" s="44">
        <f t="shared" si="1"/>
        <v>40</v>
      </c>
      <c r="P32" s="44">
        <f t="shared" si="1"/>
        <v>38</v>
      </c>
    </row>
    <row r="33" ht="12.75" customHeight="1">
      <c r="B33" s="65" t="s">
        <v>56</v>
      </c>
      <c r="C33" s="15">
        <v>41.5</v>
      </c>
      <c r="D33" s="15">
        <v>42.9</v>
      </c>
      <c r="E33" s="15">
        <v>42.9</v>
      </c>
      <c r="F33" s="15">
        <v>42.9</v>
      </c>
      <c r="G33" s="15">
        <v>44.1</v>
      </c>
      <c r="H33" s="15">
        <v>45.6</v>
      </c>
      <c r="I33" s="15">
        <v>45.6</v>
      </c>
      <c r="J33" s="15">
        <v>47.0</v>
      </c>
      <c r="K33" s="15">
        <v>46.7</v>
      </c>
      <c r="L33" s="15">
        <v>45.6</v>
      </c>
      <c r="M33" s="15">
        <v>44.5</v>
      </c>
      <c r="N33" s="15">
        <v>46.7</v>
      </c>
      <c r="O33" s="15">
        <v>49.5</v>
      </c>
      <c r="P33" s="15">
        <v>49.2</v>
      </c>
    </row>
    <row r="34" ht="12.75" customHeight="1">
      <c r="B34" s="65" t="s">
        <v>57</v>
      </c>
      <c r="C34" s="15">
        <v>41.5</v>
      </c>
      <c r="D34" s="15">
        <v>42.9</v>
      </c>
      <c r="E34" s="15">
        <v>42.9</v>
      </c>
      <c r="F34" s="15">
        <v>42.9</v>
      </c>
      <c r="G34" s="15">
        <v>44.1</v>
      </c>
      <c r="H34" s="15">
        <v>45.6</v>
      </c>
      <c r="I34" s="15">
        <v>45.6</v>
      </c>
      <c r="J34" s="15">
        <v>47.0</v>
      </c>
      <c r="K34" s="15">
        <v>46.7</v>
      </c>
      <c r="L34" s="15">
        <v>45.6</v>
      </c>
      <c r="M34" s="15">
        <v>44.5</v>
      </c>
      <c r="N34" s="15">
        <v>46.7</v>
      </c>
      <c r="O34" s="15">
        <v>49.5</v>
      </c>
      <c r="P34" s="15">
        <v>49.2</v>
      </c>
    </row>
    <row r="35" ht="12.75" customHeight="1">
      <c r="B35" s="65" t="s">
        <v>58</v>
      </c>
      <c r="C35" s="15">
        <v>41.5</v>
      </c>
      <c r="D35" s="15">
        <v>41.5</v>
      </c>
      <c r="E35" s="15">
        <v>42.9</v>
      </c>
      <c r="F35" s="15">
        <v>42.9</v>
      </c>
      <c r="G35" s="15">
        <v>45.6</v>
      </c>
      <c r="H35" s="15">
        <v>45.6</v>
      </c>
      <c r="I35" s="15">
        <v>45.6</v>
      </c>
      <c r="J35" s="15">
        <v>49.2</v>
      </c>
      <c r="K35" s="15">
        <v>46.7</v>
      </c>
      <c r="L35" s="15">
        <v>45.6</v>
      </c>
      <c r="M35" s="15">
        <v>46.7</v>
      </c>
      <c r="N35" s="15">
        <v>48.3</v>
      </c>
      <c r="O35" s="15">
        <v>49.5</v>
      </c>
      <c r="P35" s="15">
        <v>49.2</v>
      </c>
    </row>
    <row r="36" ht="12.75" customHeight="1">
      <c r="B36" s="65" t="s">
        <v>59</v>
      </c>
      <c r="C36" s="15">
        <v>41.5</v>
      </c>
      <c r="D36" s="15">
        <v>41.5</v>
      </c>
      <c r="E36" s="15">
        <v>41.5</v>
      </c>
      <c r="F36" s="15">
        <v>42.9</v>
      </c>
      <c r="G36" s="15">
        <v>44.1</v>
      </c>
      <c r="H36" s="15">
        <v>45.6</v>
      </c>
      <c r="I36" s="15">
        <v>45.6</v>
      </c>
      <c r="J36" s="15">
        <v>49.2</v>
      </c>
      <c r="K36" s="15">
        <v>46.7</v>
      </c>
      <c r="L36" s="15">
        <v>45.6</v>
      </c>
      <c r="M36" s="15">
        <v>46.7</v>
      </c>
      <c r="N36" s="15">
        <v>46.7</v>
      </c>
      <c r="O36" s="15">
        <v>49.5</v>
      </c>
      <c r="P36" s="15">
        <v>49.2</v>
      </c>
    </row>
    <row r="37" ht="12.75" customHeight="1"/>
    <row r="38" ht="12.75" customHeight="1">
      <c r="B38" s="15" t="s">
        <v>16</v>
      </c>
    </row>
    <row r="39" ht="12.75" customHeight="1"/>
    <row r="40" ht="12.75" customHeight="1"/>
    <row r="41" ht="12.75" customHeight="1">
      <c r="C41" s="2" t="s">
        <v>40</v>
      </c>
    </row>
    <row r="42" ht="12.75" customHeight="1">
      <c r="C42" s="66">
        <v>44839.0</v>
      </c>
      <c r="D42" s="66">
        <v>44844.0</v>
      </c>
      <c r="E42" s="66">
        <v>44851.0</v>
      </c>
      <c r="F42" s="66">
        <v>44900.0</v>
      </c>
      <c r="G42" s="66">
        <v>44928.0</v>
      </c>
      <c r="H42" s="66">
        <v>44935.0</v>
      </c>
      <c r="I42" s="66">
        <v>44944.0</v>
      </c>
      <c r="J42" s="66">
        <v>44963.0</v>
      </c>
      <c r="K42" s="66">
        <v>44970.0</v>
      </c>
      <c r="L42" s="66">
        <v>44977.0</v>
      </c>
      <c r="M42" s="66">
        <v>44984.0</v>
      </c>
      <c r="N42" s="66">
        <v>44991.0</v>
      </c>
      <c r="O42" s="66">
        <v>44998.0</v>
      </c>
    </row>
    <row r="43" ht="12.75" customHeight="1">
      <c r="B43" s="15" t="s">
        <v>53</v>
      </c>
      <c r="C43" s="55">
        <v>26.0</v>
      </c>
      <c r="D43" s="55">
        <v>26.0</v>
      </c>
      <c r="E43" s="15">
        <v>26.0</v>
      </c>
      <c r="F43" s="15">
        <v>26.0</v>
      </c>
      <c r="G43" s="55">
        <v>24.0</v>
      </c>
      <c r="H43" s="55">
        <v>24.0</v>
      </c>
      <c r="I43" s="15">
        <v>26.0</v>
      </c>
      <c r="J43" s="55">
        <v>24.0</v>
      </c>
      <c r="K43" s="55">
        <v>25.0</v>
      </c>
      <c r="L43" s="15">
        <v>26.0</v>
      </c>
      <c r="M43" s="55">
        <v>27.0</v>
      </c>
      <c r="N43" s="15">
        <v>36.0</v>
      </c>
      <c r="O43" s="55">
        <v>28.0</v>
      </c>
    </row>
    <row r="44" ht="12.75" customHeight="1">
      <c r="C44" s="55">
        <v>10.0</v>
      </c>
      <c r="D44" s="55">
        <v>10.0</v>
      </c>
      <c r="E44" s="15">
        <v>10.0</v>
      </c>
      <c r="F44" s="15">
        <v>8.0</v>
      </c>
      <c r="G44" s="55">
        <v>10.0</v>
      </c>
      <c r="H44" s="55">
        <v>12.0</v>
      </c>
      <c r="I44" s="15">
        <v>12.0</v>
      </c>
      <c r="J44" s="55">
        <v>12.0</v>
      </c>
      <c r="K44" s="55">
        <v>12.0</v>
      </c>
      <c r="L44" s="15">
        <v>12.0</v>
      </c>
      <c r="M44" s="55">
        <v>12.0</v>
      </c>
      <c r="N44" s="15">
        <v>6.0</v>
      </c>
      <c r="O44" s="55">
        <v>12.0</v>
      </c>
    </row>
    <row r="45" ht="12.75" customHeight="1">
      <c r="N45" s="15">
        <v>5.0</v>
      </c>
    </row>
    <row r="46" ht="12.75" customHeight="1">
      <c r="N46" s="15">
        <v>5.0</v>
      </c>
    </row>
    <row r="47" ht="12.75" customHeight="1">
      <c r="B47" s="56" t="s">
        <v>49</v>
      </c>
      <c r="C47" s="60"/>
      <c r="D47" s="60"/>
      <c r="E47" s="60">
        <v>12.0</v>
      </c>
      <c r="F47" s="60">
        <v>8.0</v>
      </c>
      <c r="G47" s="60"/>
      <c r="H47" s="60"/>
      <c r="I47" s="60">
        <v>10.0</v>
      </c>
      <c r="J47" s="60"/>
      <c r="K47" s="60"/>
      <c r="L47" s="15" t="s">
        <v>10</v>
      </c>
      <c r="M47" s="60"/>
      <c r="N47" s="60">
        <v>6.0</v>
      </c>
      <c r="O47" s="60"/>
    </row>
    <row r="48" ht="12.75" customHeight="1">
      <c r="B48" s="60" t="s">
        <v>62</v>
      </c>
      <c r="C48" s="60"/>
      <c r="D48" s="60"/>
      <c r="E48" s="60"/>
      <c r="F48" s="60">
        <v>8.0</v>
      </c>
      <c r="G48" s="60"/>
      <c r="H48" s="60"/>
      <c r="I48" s="60"/>
      <c r="J48" s="60"/>
      <c r="K48" s="60"/>
      <c r="M48" s="60"/>
      <c r="N48" s="60">
        <v>6.0</v>
      </c>
      <c r="O48" s="60"/>
    </row>
    <row r="49" ht="12.75" customHeight="1">
      <c r="C49" s="60"/>
      <c r="D49" s="60"/>
      <c r="E49" s="60"/>
      <c r="F49" s="60">
        <v>10.0</v>
      </c>
      <c r="G49" s="60"/>
      <c r="H49" s="60"/>
      <c r="I49" s="60"/>
      <c r="J49" s="60"/>
      <c r="K49" s="60"/>
      <c r="M49" s="60"/>
      <c r="N49" s="60">
        <v>8.0</v>
      </c>
      <c r="O49" s="60"/>
    </row>
    <row r="50" ht="12.75" customHeight="1"/>
    <row r="51" ht="12.75" customHeight="1"/>
    <row r="52" ht="12.75" customHeight="1">
      <c r="C52" s="44">
        <f t="shared" ref="C52:O52" si="2">C43+8</f>
        <v>34</v>
      </c>
      <c r="D52" s="44">
        <f t="shared" si="2"/>
        <v>34</v>
      </c>
      <c r="E52" s="44">
        <f t="shared" si="2"/>
        <v>34</v>
      </c>
      <c r="F52" s="44">
        <f t="shared" si="2"/>
        <v>34</v>
      </c>
      <c r="G52" s="44">
        <f t="shared" si="2"/>
        <v>32</v>
      </c>
      <c r="H52" s="44">
        <f t="shared" si="2"/>
        <v>32</v>
      </c>
      <c r="I52" s="44">
        <f t="shared" si="2"/>
        <v>34</v>
      </c>
      <c r="J52" s="44">
        <f t="shared" si="2"/>
        <v>32</v>
      </c>
      <c r="K52" s="44">
        <f t="shared" si="2"/>
        <v>33</v>
      </c>
      <c r="L52" s="44">
        <f t="shared" si="2"/>
        <v>34</v>
      </c>
      <c r="M52" s="44">
        <f t="shared" si="2"/>
        <v>35</v>
      </c>
      <c r="N52" s="44">
        <f t="shared" si="2"/>
        <v>44</v>
      </c>
      <c r="O52" s="44">
        <f t="shared" si="2"/>
        <v>36</v>
      </c>
    </row>
    <row r="53" ht="12.75" customHeight="1">
      <c r="B53" s="65" t="s">
        <v>56</v>
      </c>
      <c r="C53" s="15">
        <v>44.1</v>
      </c>
      <c r="D53" s="15">
        <v>44.1</v>
      </c>
      <c r="E53" s="15">
        <v>44.1</v>
      </c>
      <c r="F53" s="15">
        <v>42.0</v>
      </c>
      <c r="G53" s="15">
        <v>41.5</v>
      </c>
      <c r="H53" s="15">
        <v>42.9</v>
      </c>
      <c r="I53" s="15">
        <v>45.6</v>
      </c>
      <c r="J53" s="15">
        <v>42.9</v>
      </c>
      <c r="K53" s="15">
        <v>44.2</v>
      </c>
      <c r="L53" s="15">
        <v>45.6</v>
      </c>
      <c r="M53" s="15">
        <v>46.9</v>
      </c>
      <c r="N53" s="15">
        <v>51.9</v>
      </c>
      <c r="O53" s="15">
        <v>48.3</v>
      </c>
    </row>
    <row r="54" ht="12.75" customHeight="1">
      <c r="B54" s="65" t="s">
        <v>57</v>
      </c>
      <c r="C54" s="15">
        <v>44.1</v>
      </c>
      <c r="D54" s="15">
        <v>44.1</v>
      </c>
      <c r="E54" s="15">
        <v>44.1</v>
      </c>
      <c r="F54" s="15">
        <v>42.0</v>
      </c>
      <c r="G54" s="15">
        <v>42.5</v>
      </c>
      <c r="H54" s="15">
        <v>42.9</v>
      </c>
      <c r="I54" s="15">
        <v>45.6</v>
      </c>
      <c r="J54" s="15">
        <v>42.9</v>
      </c>
      <c r="K54" s="15">
        <v>44.2</v>
      </c>
      <c r="L54" s="15">
        <v>45.6</v>
      </c>
      <c r="M54" s="15">
        <v>46.9</v>
      </c>
      <c r="N54" s="15">
        <v>50.6</v>
      </c>
      <c r="O54" s="15">
        <v>48.3</v>
      </c>
    </row>
    <row r="55" ht="12.75" customHeight="1">
      <c r="B55" s="65" t="s">
        <v>58</v>
      </c>
      <c r="C55" s="15">
        <v>44.1</v>
      </c>
      <c r="D55" s="15">
        <v>44.1</v>
      </c>
      <c r="E55" s="15">
        <v>45.6</v>
      </c>
      <c r="F55" s="15">
        <v>44.1</v>
      </c>
      <c r="G55" s="15">
        <v>43.5</v>
      </c>
      <c r="H55" s="15">
        <v>42.9</v>
      </c>
      <c r="I55" s="15">
        <v>44.1</v>
      </c>
      <c r="J55" s="15">
        <v>42.9</v>
      </c>
      <c r="K55" s="15">
        <v>44.2</v>
      </c>
      <c r="M55" s="15">
        <v>46.9</v>
      </c>
      <c r="N55" s="15">
        <v>54.4</v>
      </c>
      <c r="O55" s="15">
        <v>48.3</v>
      </c>
    </row>
    <row r="56" ht="12.75" customHeight="1">
      <c r="B56" s="65" t="s">
        <v>59</v>
      </c>
      <c r="C56" s="15">
        <v>44.1</v>
      </c>
      <c r="D56" s="15">
        <v>44.1</v>
      </c>
      <c r="E56" s="15">
        <v>45.6</v>
      </c>
      <c r="F56" s="15">
        <v>42.0</v>
      </c>
      <c r="G56" s="15">
        <v>44.5</v>
      </c>
      <c r="H56" s="15">
        <v>42.9</v>
      </c>
      <c r="I56" s="15">
        <v>44.1</v>
      </c>
      <c r="J56" s="15">
        <v>42.9</v>
      </c>
      <c r="K56" s="15">
        <v>44.2</v>
      </c>
      <c r="M56" s="15">
        <v>46.9</v>
      </c>
      <c r="N56" s="15">
        <v>51.9</v>
      </c>
      <c r="O56" s="15">
        <v>48.3</v>
      </c>
    </row>
    <row r="57" ht="12.75" customHeight="1"/>
    <row r="58" ht="12.75" customHeight="1">
      <c r="B58" s="15" t="s">
        <v>16</v>
      </c>
    </row>
    <row r="59" ht="12.75" customHeight="1"/>
    <row r="60" ht="12.75" customHeight="1">
      <c r="C60" s="2" t="s">
        <v>41</v>
      </c>
    </row>
    <row r="61" ht="12.75" customHeight="1">
      <c r="C61" s="66">
        <v>45005.0</v>
      </c>
      <c r="D61" s="66">
        <v>45012.0</v>
      </c>
      <c r="E61" s="66">
        <v>45019.0</v>
      </c>
      <c r="F61" s="66">
        <v>45026.0</v>
      </c>
      <c r="G61" s="66">
        <v>45029.0</v>
      </c>
      <c r="H61" s="66">
        <v>45033.0</v>
      </c>
      <c r="I61" s="66">
        <v>45040.0</v>
      </c>
      <c r="J61" s="66">
        <v>45047.0</v>
      </c>
      <c r="K61" s="66">
        <v>45103.0</v>
      </c>
      <c r="L61" s="66">
        <v>45110.0</v>
      </c>
      <c r="M61" s="66">
        <v>45117.0</v>
      </c>
      <c r="N61" s="66">
        <v>45120.0</v>
      </c>
      <c r="O61" s="66">
        <v>45131.0</v>
      </c>
    </row>
    <row r="62" ht="12.75" customHeight="1">
      <c r="B62" s="15" t="s">
        <v>53</v>
      </c>
      <c r="C62" s="55">
        <v>29.0</v>
      </c>
      <c r="D62" s="55">
        <v>29.0</v>
      </c>
      <c r="E62" s="15">
        <v>36.0</v>
      </c>
      <c r="F62" s="55">
        <v>31.0</v>
      </c>
      <c r="G62" s="15">
        <v>31.0</v>
      </c>
      <c r="H62" s="15">
        <v>32.0</v>
      </c>
      <c r="I62" s="15">
        <v>33.0</v>
      </c>
      <c r="J62" s="55">
        <v>34.0</v>
      </c>
      <c r="K62" s="15">
        <v>26.0</v>
      </c>
      <c r="L62" s="15">
        <v>28.0</v>
      </c>
      <c r="M62" s="55">
        <v>29.0</v>
      </c>
      <c r="N62" s="15">
        <v>34.0</v>
      </c>
      <c r="O62" s="15">
        <v>30.0</v>
      </c>
    </row>
    <row r="63" ht="12.75" customHeight="1">
      <c r="C63" s="55">
        <v>12.0</v>
      </c>
      <c r="D63" s="55">
        <v>12.0</v>
      </c>
      <c r="E63" s="15">
        <v>6.0</v>
      </c>
      <c r="F63" s="55">
        <v>10.0</v>
      </c>
      <c r="G63" s="15">
        <v>10.0</v>
      </c>
      <c r="H63" s="15">
        <v>10.0</v>
      </c>
      <c r="I63" s="15">
        <v>10.0</v>
      </c>
      <c r="J63" s="55">
        <v>10.0</v>
      </c>
      <c r="K63" s="15">
        <v>12.0</v>
      </c>
      <c r="L63" s="15">
        <v>10.0</v>
      </c>
      <c r="M63" s="55">
        <v>10.0</v>
      </c>
      <c r="N63" s="15">
        <v>6.0</v>
      </c>
      <c r="O63" s="15">
        <v>8.0</v>
      </c>
    </row>
    <row r="64" ht="12.75" customHeight="1">
      <c r="G64" s="15">
        <v>10.0</v>
      </c>
      <c r="N64" s="15">
        <v>6.0</v>
      </c>
      <c r="O64" s="15">
        <v>10.0</v>
      </c>
    </row>
    <row r="65" ht="12.75" customHeight="1">
      <c r="G65" s="15">
        <v>8.0</v>
      </c>
      <c r="N65" s="15">
        <v>5.0</v>
      </c>
      <c r="O65" s="15">
        <v>9.0</v>
      </c>
    </row>
    <row r="66" ht="12.75" customHeight="1">
      <c r="B66" s="56" t="s">
        <v>49</v>
      </c>
      <c r="C66" s="60"/>
      <c r="D66" s="60"/>
      <c r="E66" s="60">
        <v>6.0</v>
      </c>
      <c r="F66" s="60"/>
      <c r="G66" s="60">
        <v>10.0</v>
      </c>
      <c r="H66" s="60">
        <v>10.0</v>
      </c>
      <c r="I66" s="60">
        <v>10.0</v>
      </c>
      <c r="J66" s="60"/>
      <c r="K66" s="60">
        <v>12.0</v>
      </c>
      <c r="L66" s="60">
        <v>10.0</v>
      </c>
      <c r="M66" s="60"/>
      <c r="N66" s="60">
        <v>6.0</v>
      </c>
      <c r="O66" s="60">
        <v>10.0</v>
      </c>
    </row>
    <row r="67" ht="12.75" customHeight="1">
      <c r="B67" s="60" t="s">
        <v>62</v>
      </c>
      <c r="C67" s="60"/>
      <c r="D67" s="60"/>
      <c r="E67" s="60">
        <v>6.0</v>
      </c>
      <c r="F67" s="60"/>
      <c r="G67" s="60"/>
      <c r="H67" s="60">
        <v>10.0</v>
      </c>
      <c r="I67" s="60">
        <v>10.0</v>
      </c>
      <c r="J67" s="60"/>
      <c r="K67" s="60">
        <v>10.0</v>
      </c>
      <c r="L67" s="60">
        <v>10.0</v>
      </c>
      <c r="M67" s="60"/>
      <c r="N67" s="60"/>
      <c r="O67" s="60">
        <v>9.0</v>
      </c>
    </row>
    <row r="68" ht="12.75" customHeight="1">
      <c r="C68" s="60"/>
      <c r="D68" s="60"/>
      <c r="E68" s="60">
        <v>8.0</v>
      </c>
      <c r="F68" s="60"/>
      <c r="G68" s="60"/>
      <c r="H68" s="60">
        <v>12.0</v>
      </c>
      <c r="I68" s="60">
        <v>12.0</v>
      </c>
      <c r="J68" s="60"/>
      <c r="K68" s="60">
        <v>10.0</v>
      </c>
      <c r="L68" s="60">
        <v>12.0</v>
      </c>
      <c r="M68" s="60"/>
      <c r="N68" s="60"/>
      <c r="O68" s="60">
        <v>8.0</v>
      </c>
    </row>
    <row r="69" ht="12.75" customHeight="1"/>
    <row r="70" ht="12.75" customHeight="1"/>
    <row r="71" ht="12.75" customHeight="1">
      <c r="C71" s="44">
        <f t="shared" ref="C71:O71" si="3">C62+8</f>
        <v>37</v>
      </c>
      <c r="D71" s="44">
        <f t="shared" si="3"/>
        <v>37</v>
      </c>
      <c r="E71" s="44">
        <f t="shared" si="3"/>
        <v>44</v>
      </c>
      <c r="F71" s="44">
        <f t="shared" si="3"/>
        <v>39</v>
      </c>
      <c r="G71" s="44">
        <f t="shared" si="3"/>
        <v>39</v>
      </c>
      <c r="H71" s="44">
        <f t="shared" si="3"/>
        <v>40</v>
      </c>
      <c r="I71" s="44">
        <f t="shared" si="3"/>
        <v>41</v>
      </c>
      <c r="J71" s="44">
        <f t="shared" si="3"/>
        <v>42</v>
      </c>
      <c r="K71" s="44">
        <f t="shared" si="3"/>
        <v>34</v>
      </c>
      <c r="L71" s="44">
        <f t="shared" si="3"/>
        <v>36</v>
      </c>
      <c r="M71" s="44">
        <f t="shared" si="3"/>
        <v>37</v>
      </c>
      <c r="N71" s="44">
        <f t="shared" si="3"/>
        <v>42</v>
      </c>
      <c r="O71" s="44">
        <f t="shared" si="3"/>
        <v>38</v>
      </c>
    </row>
    <row r="72" ht="12.75" customHeight="1">
      <c r="B72" s="65" t="s">
        <v>56</v>
      </c>
      <c r="C72" s="15">
        <v>49.6</v>
      </c>
      <c r="D72" s="15">
        <v>49.6</v>
      </c>
      <c r="E72" s="15">
        <v>51.9</v>
      </c>
      <c r="F72" s="15">
        <v>50.5</v>
      </c>
      <c r="G72" s="15">
        <v>50.5</v>
      </c>
      <c r="H72" s="15">
        <v>51.8</v>
      </c>
      <c r="I72" s="15">
        <v>53.1</v>
      </c>
      <c r="J72" s="15">
        <v>54.4</v>
      </c>
      <c r="K72" s="15">
        <v>45.6</v>
      </c>
      <c r="L72" s="15">
        <v>46.7</v>
      </c>
      <c r="M72" s="15">
        <v>48.0</v>
      </c>
      <c r="N72" s="15">
        <v>49.5</v>
      </c>
      <c r="O72" s="15">
        <v>49.2</v>
      </c>
    </row>
    <row r="73" ht="12.75" customHeight="1">
      <c r="B73" s="65" t="s">
        <v>57</v>
      </c>
      <c r="C73" s="15">
        <v>49.6</v>
      </c>
      <c r="D73" s="15">
        <v>49.6</v>
      </c>
      <c r="E73" s="15">
        <v>51.9</v>
      </c>
      <c r="F73" s="15">
        <v>50.5</v>
      </c>
      <c r="G73" s="15">
        <v>48.2</v>
      </c>
      <c r="H73" s="15">
        <v>51.8</v>
      </c>
      <c r="I73" s="15">
        <v>53.1</v>
      </c>
      <c r="J73" s="15">
        <v>54.4</v>
      </c>
      <c r="K73" s="15">
        <v>45.6</v>
      </c>
      <c r="L73" s="15">
        <v>46.7</v>
      </c>
      <c r="M73" s="15">
        <v>48.0</v>
      </c>
      <c r="N73" s="15">
        <v>48.3</v>
      </c>
      <c r="O73" s="15">
        <v>47.0</v>
      </c>
    </row>
    <row r="74" ht="12.75" customHeight="1">
      <c r="B74" s="65" t="s">
        <v>58</v>
      </c>
      <c r="C74" s="15">
        <v>49.6</v>
      </c>
      <c r="D74" s="15">
        <v>49.6</v>
      </c>
      <c r="E74" s="15">
        <v>54.4</v>
      </c>
      <c r="F74" s="15">
        <v>50.5</v>
      </c>
      <c r="G74" s="15">
        <v>50.5</v>
      </c>
      <c r="H74" s="15">
        <v>53.6</v>
      </c>
      <c r="I74" s="15">
        <v>55.0</v>
      </c>
      <c r="J74" s="15">
        <v>54.4</v>
      </c>
      <c r="K74" s="15">
        <v>45.6</v>
      </c>
      <c r="L74" s="15">
        <v>48.3</v>
      </c>
      <c r="M74" s="15">
        <v>48.0</v>
      </c>
      <c r="N74" s="15">
        <v>49.5</v>
      </c>
      <c r="O74" s="15">
        <v>49.2</v>
      </c>
    </row>
    <row r="75" ht="12.75" customHeight="1">
      <c r="B75" s="65" t="s">
        <v>59</v>
      </c>
      <c r="C75" s="15">
        <v>49.6</v>
      </c>
      <c r="D75" s="15">
        <v>49.6</v>
      </c>
      <c r="E75" s="15">
        <v>51.9</v>
      </c>
      <c r="F75" s="15">
        <v>50.5</v>
      </c>
      <c r="G75" s="15">
        <v>50.5</v>
      </c>
      <c r="H75" s="15">
        <v>51.8</v>
      </c>
      <c r="I75" s="15">
        <v>53.1</v>
      </c>
      <c r="J75" s="15">
        <v>54.4</v>
      </c>
      <c r="K75" s="15">
        <v>44.1</v>
      </c>
      <c r="L75" s="15">
        <v>46.7</v>
      </c>
      <c r="M75" s="15">
        <v>48.0</v>
      </c>
      <c r="N75" s="15">
        <v>49.5</v>
      </c>
      <c r="O75" s="15">
        <v>47.0</v>
      </c>
    </row>
    <row r="76" ht="12.75" customHeight="1"/>
    <row r="77" ht="12.75" customHeight="1">
      <c r="B77" s="15" t="s">
        <v>16</v>
      </c>
    </row>
    <row r="78" ht="12.75" customHeight="1"/>
    <row r="79" ht="12.75" customHeight="1"/>
    <row r="80" ht="12.75" customHeight="1">
      <c r="C80" s="2" t="s">
        <v>42</v>
      </c>
    </row>
    <row r="81" ht="12.75" customHeight="1">
      <c r="C81" s="66">
        <v>45141.0</v>
      </c>
      <c r="D81" s="66">
        <v>45148.0</v>
      </c>
      <c r="E81" s="66">
        <v>45202.0</v>
      </c>
      <c r="F81" s="66">
        <v>45204.0</v>
      </c>
      <c r="G81" s="66">
        <v>45206.0</v>
      </c>
      <c r="H81" s="66">
        <v>45208.0</v>
      </c>
      <c r="I81" s="66">
        <v>45210.0</v>
      </c>
      <c r="J81" s="66">
        <v>45212.0</v>
      </c>
      <c r="K81" s="66">
        <v>45216.0</v>
      </c>
      <c r="L81" s="66">
        <v>45218.0</v>
      </c>
      <c r="M81" s="66">
        <v>45220.0</v>
      </c>
      <c r="N81" s="66">
        <v>45222.0</v>
      </c>
      <c r="O81" s="66">
        <v>45224.0</v>
      </c>
    </row>
    <row r="82" ht="12.75" customHeight="1">
      <c r="B82" s="15" t="s">
        <v>53</v>
      </c>
      <c r="C82" s="15">
        <v>30.0</v>
      </c>
      <c r="D82" s="55">
        <v>26.0</v>
      </c>
      <c r="E82" s="15">
        <v>20.0</v>
      </c>
      <c r="F82" s="15">
        <v>24.0</v>
      </c>
      <c r="G82" s="15">
        <v>26.0</v>
      </c>
      <c r="H82" s="15">
        <v>26.0</v>
      </c>
      <c r="I82" s="55">
        <v>27.0</v>
      </c>
      <c r="J82" s="15">
        <v>28.0</v>
      </c>
      <c r="K82" s="15">
        <v>29.0</v>
      </c>
      <c r="L82" s="55">
        <v>30.0</v>
      </c>
      <c r="M82" s="55">
        <v>31.0</v>
      </c>
      <c r="N82" s="56">
        <v>36.0</v>
      </c>
      <c r="O82" s="15">
        <v>33.0</v>
      </c>
    </row>
    <row r="83" ht="12.75" customHeight="1">
      <c r="C83" s="15">
        <v>10.0</v>
      </c>
      <c r="D83" s="55">
        <v>12.0</v>
      </c>
      <c r="E83" s="15">
        <v>15.0</v>
      </c>
      <c r="F83" s="15">
        <v>12.0</v>
      </c>
      <c r="G83" s="15">
        <v>10.0</v>
      </c>
      <c r="H83" s="15">
        <v>10.0</v>
      </c>
      <c r="I83" s="55">
        <v>10.0</v>
      </c>
      <c r="J83" s="15">
        <v>10.0</v>
      </c>
      <c r="K83" s="15">
        <v>10.0</v>
      </c>
      <c r="L83" s="55">
        <v>10.0</v>
      </c>
      <c r="M83" s="55">
        <v>10.0</v>
      </c>
      <c r="N83" s="15" t="s">
        <v>10</v>
      </c>
      <c r="O83" s="15">
        <v>10.0</v>
      </c>
    </row>
    <row r="84" ht="12.75" customHeight="1">
      <c r="C84" s="15">
        <v>10.0</v>
      </c>
      <c r="O84" s="15">
        <v>9.0</v>
      </c>
    </row>
    <row r="85" ht="12.75" customHeight="1">
      <c r="C85" s="15">
        <v>8.0</v>
      </c>
      <c r="O85" s="15">
        <v>9.0</v>
      </c>
    </row>
    <row r="86" ht="12.75" customHeight="1">
      <c r="B86" s="56" t="s">
        <v>49</v>
      </c>
      <c r="C86" s="60">
        <v>10.0</v>
      </c>
      <c r="D86" s="60"/>
      <c r="E86" s="60">
        <v>12.0</v>
      </c>
      <c r="F86" s="60">
        <v>10.0</v>
      </c>
      <c r="G86" s="60">
        <v>10.0</v>
      </c>
      <c r="H86" s="60">
        <v>10.0</v>
      </c>
      <c r="I86" s="60"/>
      <c r="J86" s="60">
        <v>10.0</v>
      </c>
      <c r="K86" s="60">
        <v>10.0</v>
      </c>
      <c r="L86" s="60"/>
      <c r="M86" s="60"/>
      <c r="N86" s="56">
        <v>8.0</v>
      </c>
      <c r="O86" s="60">
        <v>10.0</v>
      </c>
    </row>
    <row r="87" ht="12.75" customHeight="1">
      <c r="B87" s="60" t="s">
        <v>62</v>
      </c>
      <c r="C87" s="60">
        <v>9.0</v>
      </c>
      <c r="D87" s="60"/>
      <c r="E87" s="60"/>
      <c r="F87" s="60"/>
      <c r="G87" s="60">
        <v>9.0</v>
      </c>
      <c r="H87" s="60">
        <v>10.0</v>
      </c>
      <c r="I87" s="60"/>
      <c r="J87" s="60">
        <v>10.0</v>
      </c>
      <c r="K87" s="60">
        <v>10.0</v>
      </c>
      <c r="L87" s="60"/>
      <c r="M87" s="60"/>
      <c r="N87" s="56">
        <v>8.0</v>
      </c>
      <c r="O87" s="60"/>
    </row>
    <row r="88" ht="12.75" customHeight="1">
      <c r="C88" s="60">
        <v>8.0</v>
      </c>
      <c r="D88" s="60"/>
      <c r="E88" s="60"/>
      <c r="F88" s="60"/>
      <c r="G88" s="60">
        <v>9.0</v>
      </c>
      <c r="H88" s="60">
        <v>12.0</v>
      </c>
      <c r="I88" s="60"/>
      <c r="J88" s="60">
        <v>12.0</v>
      </c>
      <c r="K88" s="60">
        <v>12.0</v>
      </c>
      <c r="L88" s="60"/>
      <c r="M88" s="60"/>
      <c r="N88" s="56">
        <v>10.0</v>
      </c>
      <c r="O88" s="60"/>
    </row>
    <row r="89" ht="12.75" customHeight="1"/>
    <row r="90" ht="12.75" customHeight="1"/>
    <row r="91" ht="12.75" customHeight="1">
      <c r="C91" s="44">
        <f t="shared" ref="C91:O91" si="4">C82+8</f>
        <v>38</v>
      </c>
      <c r="D91" s="44">
        <f t="shared" si="4"/>
        <v>34</v>
      </c>
      <c r="E91" s="44">
        <f t="shared" si="4"/>
        <v>28</v>
      </c>
      <c r="F91" s="44">
        <f t="shared" si="4"/>
        <v>32</v>
      </c>
      <c r="G91" s="44">
        <f t="shared" si="4"/>
        <v>34</v>
      </c>
      <c r="H91" s="44">
        <f t="shared" si="4"/>
        <v>34</v>
      </c>
      <c r="I91" s="44">
        <f t="shared" si="4"/>
        <v>35</v>
      </c>
      <c r="J91" s="44">
        <f t="shared" si="4"/>
        <v>36</v>
      </c>
      <c r="K91" s="44">
        <f t="shared" si="4"/>
        <v>37</v>
      </c>
      <c r="L91" s="44">
        <f t="shared" si="4"/>
        <v>38</v>
      </c>
      <c r="M91" s="44">
        <f t="shared" si="4"/>
        <v>39</v>
      </c>
      <c r="N91" s="44">
        <f t="shared" si="4"/>
        <v>44</v>
      </c>
      <c r="O91" s="44">
        <f t="shared" si="4"/>
        <v>41</v>
      </c>
    </row>
    <row r="92" ht="12.75" customHeight="1">
      <c r="B92" s="65" t="s">
        <v>56</v>
      </c>
      <c r="C92" s="15">
        <v>49.2</v>
      </c>
      <c r="D92" s="15">
        <v>45.6</v>
      </c>
      <c r="E92" s="15">
        <v>39.3</v>
      </c>
      <c r="F92" s="15">
        <v>42.9</v>
      </c>
      <c r="G92" s="15">
        <v>44.1</v>
      </c>
      <c r="H92" s="15">
        <v>44.1</v>
      </c>
      <c r="I92" s="15">
        <v>45.4</v>
      </c>
      <c r="J92" s="15">
        <v>46.7</v>
      </c>
      <c r="K92" s="15">
        <v>48.0</v>
      </c>
      <c r="L92" s="15">
        <v>49.2</v>
      </c>
      <c r="M92" s="15">
        <v>50.5</v>
      </c>
      <c r="N92" s="15">
        <v>54.4</v>
      </c>
      <c r="O92" s="15">
        <v>53.1</v>
      </c>
    </row>
    <row r="93" ht="12.75" customHeight="1">
      <c r="B93" s="65" t="s">
        <v>57</v>
      </c>
      <c r="C93" s="15">
        <v>47.0</v>
      </c>
      <c r="D93" s="15">
        <v>45.6</v>
      </c>
      <c r="E93" s="15">
        <v>39.3</v>
      </c>
      <c r="F93" s="15">
        <v>42.9</v>
      </c>
      <c r="G93" s="15">
        <v>44.1</v>
      </c>
      <c r="H93" s="15">
        <v>44.1</v>
      </c>
      <c r="I93" s="15">
        <v>45.4</v>
      </c>
      <c r="J93" s="15">
        <v>46.7</v>
      </c>
      <c r="K93" s="15">
        <v>48.0</v>
      </c>
      <c r="L93" s="15">
        <v>49.2</v>
      </c>
      <c r="M93" s="15">
        <v>50.5</v>
      </c>
      <c r="N93" s="15">
        <v>54.4</v>
      </c>
      <c r="O93" s="15">
        <v>51.9</v>
      </c>
    </row>
    <row r="94" ht="12.75" customHeight="1">
      <c r="B94" s="65" t="s">
        <v>58</v>
      </c>
      <c r="C94" s="15">
        <v>49.2</v>
      </c>
      <c r="D94" s="15">
        <v>45.6</v>
      </c>
      <c r="E94" s="15">
        <v>37.5</v>
      </c>
      <c r="F94" s="15">
        <v>41.5</v>
      </c>
      <c r="G94" s="15">
        <v>44.1</v>
      </c>
      <c r="H94" s="15">
        <v>47.0</v>
      </c>
      <c r="I94" s="15">
        <v>45.4</v>
      </c>
      <c r="J94" s="15">
        <v>48.3</v>
      </c>
      <c r="K94" s="15">
        <v>49.6</v>
      </c>
      <c r="L94" s="15">
        <v>49.2</v>
      </c>
      <c r="M94" s="15">
        <v>50.5</v>
      </c>
      <c r="N94" s="15">
        <v>57.0</v>
      </c>
      <c r="O94" s="15">
        <v>53.1</v>
      </c>
    </row>
    <row r="95" ht="12.75" customHeight="1">
      <c r="B95" s="65" t="s">
        <v>59</v>
      </c>
      <c r="C95" s="15">
        <v>47.0</v>
      </c>
      <c r="D95" s="15">
        <v>45.6</v>
      </c>
      <c r="E95" s="15">
        <v>37.5</v>
      </c>
      <c r="F95" s="15">
        <v>41.5</v>
      </c>
      <c r="G95" s="15">
        <v>43.0</v>
      </c>
      <c r="H95" s="15">
        <v>44.1</v>
      </c>
      <c r="I95" s="15">
        <v>45.4</v>
      </c>
      <c r="J95" s="15">
        <v>46.7</v>
      </c>
      <c r="K95" s="15">
        <v>48.0</v>
      </c>
      <c r="L95" s="15">
        <v>49.2</v>
      </c>
      <c r="M95" s="15">
        <v>50.5</v>
      </c>
      <c r="N95" s="15">
        <v>54.4</v>
      </c>
      <c r="O95" s="15">
        <v>53.1</v>
      </c>
    </row>
    <row r="96" ht="12.75" customHeight="1"/>
    <row r="97" ht="12.75" customHeight="1">
      <c r="B97" s="15" t="s">
        <v>16</v>
      </c>
    </row>
    <row r="98" ht="12.75" customHeight="1"/>
    <row r="99" ht="12.75" customHeight="1"/>
    <row r="100" ht="12.75" customHeight="1"/>
    <row r="101" ht="12.75" customHeight="1">
      <c r="C101" s="66">
        <v>45226.0</v>
      </c>
      <c r="D101" s="66">
        <v>45228.0</v>
      </c>
      <c r="E101" s="66">
        <v>45230.0</v>
      </c>
      <c r="F101" s="66">
        <v>45234.0</v>
      </c>
      <c r="G101" s="66">
        <v>45236.0</v>
      </c>
      <c r="H101" s="66">
        <v>45244.0</v>
      </c>
      <c r="I101" s="66">
        <v>45254.0</v>
      </c>
      <c r="J101" s="66">
        <v>45259.0</v>
      </c>
      <c r="K101" s="66">
        <v>45264.0</v>
      </c>
      <c r="L101" s="66">
        <v>45271.0</v>
      </c>
      <c r="M101" s="66">
        <v>45278.0</v>
      </c>
      <c r="N101" s="66">
        <v>45285.0</v>
      </c>
      <c r="O101" s="66">
        <v>45291.0</v>
      </c>
    </row>
    <row r="102" ht="12.75" customHeight="1">
      <c r="B102" s="15" t="s">
        <v>53</v>
      </c>
      <c r="C102" s="15">
        <v>33.0</v>
      </c>
      <c r="D102" s="15">
        <v>38.0</v>
      </c>
      <c r="E102" s="15">
        <v>34.0</v>
      </c>
      <c r="F102" s="15">
        <v>39.0</v>
      </c>
      <c r="G102" s="55">
        <v>35.0</v>
      </c>
      <c r="H102" s="15">
        <v>40.0</v>
      </c>
      <c r="I102" s="55">
        <v>28.0</v>
      </c>
      <c r="J102" s="15">
        <v>33.0</v>
      </c>
      <c r="K102" s="15">
        <v>34.0</v>
      </c>
      <c r="L102" s="15">
        <v>35.0</v>
      </c>
      <c r="M102" s="55">
        <v>36.0</v>
      </c>
      <c r="N102" s="55">
        <v>37.0</v>
      </c>
      <c r="O102" s="15">
        <v>38.0</v>
      </c>
    </row>
    <row r="103" ht="12.75" customHeight="1">
      <c r="C103" s="15">
        <v>10.0</v>
      </c>
      <c r="D103" s="15">
        <v>6.0</v>
      </c>
      <c r="E103" s="15">
        <v>10.0</v>
      </c>
      <c r="F103" s="15">
        <v>6.0</v>
      </c>
      <c r="G103" s="55">
        <v>10.0</v>
      </c>
      <c r="H103" s="15">
        <v>6.0</v>
      </c>
      <c r="I103" s="55">
        <v>15.0</v>
      </c>
      <c r="J103" s="15">
        <v>10.0</v>
      </c>
      <c r="K103" s="15">
        <v>8.0</v>
      </c>
      <c r="L103" s="15">
        <v>10.0</v>
      </c>
      <c r="M103" s="55">
        <v>10.0</v>
      </c>
      <c r="N103" s="57">
        <v>10.0</v>
      </c>
      <c r="O103" s="15">
        <v>10.0</v>
      </c>
    </row>
    <row r="104" ht="12.75" customHeight="1">
      <c r="D104" s="15">
        <v>6.0</v>
      </c>
      <c r="F104" s="15">
        <v>6.0</v>
      </c>
      <c r="H104" s="15">
        <v>6.0</v>
      </c>
      <c r="K104" s="15">
        <v>8.0</v>
      </c>
      <c r="N104" s="54"/>
    </row>
    <row r="105" ht="12.75" customHeight="1">
      <c r="D105" s="15">
        <v>6.0</v>
      </c>
      <c r="F105" s="15">
        <v>6.0</v>
      </c>
      <c r="H105" s="15">
        <v>6.0</v>
      </c>
      <c r="K105" s="15">
        <v>8.0</v>
      </c>
      <c r="N105" s="54"/>
    </row>
    <row r="106" ht="12.75" customHeight="1">
      <c r="B106" s="56" t="s">
        <v>49</v>
      </c>
      <c r="C106" s="60">
        <v>10.0</v>
      </c>
      <c r="D106" s="15">
        <v>6.0</v>
      </c>
      <c r="E106" s="60">
        <v>10.0</v>
      </c>
      <c r="F106" s="15">
        <v>10.0</v>
      </c>
      <c r="G106" s="60"/>
      <c r="H106" s="15">
        <v>10.0</v>
      </c>
      <c r="I106" s="60"/>
      <c r="J106" s="60">
        <v>10.0</v>
      </c>
      <c r="K106" s="15">
        <v>10.0</v>
      </c>
      <c r="L106" s="60">
        <v>10.0</v>
      </c>
      <c r="N106" s="60"/>
      <c r="O106" s="60">
        <v>10.0</v>
      </c>
    </row>
    <row r="107" ht="12.75" customHeight="1">
      <c r="B107" s="60" t="s">
        <v>62</v>
      </c>
      <c r="C107" s="60">
        <v>10.0</v>
      </c>
      <c r="D107" s="15">
        <v>10.0</v>
      </c>
      <c r="E107" s="60">
        <v>10.0</v>
      </c>
      <c r="F107" s="15">
        <v>10.0</v>
      </c>
      <c r="G107" s="60"/>
      <c r="H107" s="15">
        <v>8.0</v>
      </c>
      <c r="I107" s="60"/>
      <c r="J107" s="60">
        <v>10.0</v>
      </c>
      <c r="K107" s="60">
        <v>8.0</v>
      </c>
      <c r="L107" s="60">
        <v>10.0</v>
      </c>
      <c r="N107" s="60"/>
      <c r="O107" s="60">
        <v>10.0</v>
      </c>
    </row>
    <row r="108" ht="12.75" customHeight="1">
      <c r="C108" s="60">
        <v>12.0</v>
      </c>
      <c r="E108" s="60">
        <v>12.0</v>
      </c>
      <c r="G108" s="60"/>
      <c r="I108" s="60"/>
      <c r="J108" s="60">
        <v>12.0</v>
      </c>
      <c r="K108" s="60">
        <v>10.0</v>
      </c>
      <c r="L108" s="60">
        <v>12.0</v>
      </c>
      <c r="N108" s="60"/>
      <c r="O108" s="60">
        <v>12.0</v>
      </c>
    </row>
    <row r="109" ht="12.75" customHeight="1">
      <c r="K109" s="60">
        <v>10.0</v>
      </c>
    </row>
    <row r="110" ht="12.75" customHeight="1">
      <c r="K110" s="60">
        <v>10.0</v>
      </c>
    </row>
    <row r="111" ht="12.75" customHeight="1">
      <c r="K111" s="44"/>
    </row>
    <row r="112" ht="12.75" customHeight="1">
      <c r="C112" s="44">
        <f t="shared" ref="C112:O112" si="5">C102+8</f>
        <v>41</v>
      </c>
      <c r="D112" s="44">
        <f t="shared" si="5"/>
        <v>46</v>
      </c>
      <c r="E112" s="44">
        <f t="shared" si="5"/>
        <v>42</v>
      </c>
      <c r="F112" s="44">
        <f t="shared" si="5"/>
        <v>47</v>
      </c>
      <c r="G112" s="44">
        <f t="shared" si="5"/>
        <v>43</v>
      </c>
      <c r="H112" s="44">
        <f t="shared" si="5"/>
        <v>48</v>
      </c>
      <c r="I112" s="44">
        <f t="shared" si="5"/>
        <v>36</v>
      </c>
      <c r="J112" s="44">
        <f t="shared" si="5"/>
        <v>41</v>
      </c>
      <c r="K112" s="44">
        <f t="shared" si="5"/>
        <v>42</v>
      </c>
      <c r="L112" s="44">
        <f t="shared" si="5"/>
        <v>43</v>
      </c>
      <c r="M112" s="44">
        <f t="shared" si="5"/>
        <v>44</v>
      </c>
      <c r="N112" s="44">
        <f t="shared" si="5"/>
        <v>45</v>
      </c>
      <c r="O112" s="44">
        <f t="shared" si="5"/>
        <v>46</v>
      </c>
    </row>
    <row r="113" ht="12.75" customHeight="1">
      <c r="B113" s="65" t="s">
        <v>56</v>
      </c>
      <c r="C113" s="15">
        <v>53.1</v>
      </c>
      <c r="E113" s="15">
        <v>54.4</v>
      </c>
      <c r="G113" s="15">
        <v>55.7</v>
      </c>
      <c r="I113" s="15">
        <v>50.6</v>
      </c>
      <c r="J113" s="15">
        <v>53.1</v>
      </c>
      <c r="K113" s="15">
        <v>54.4</v>
      </c>
      <c r="L113" s="15">
        <v>55.7</v>
      </c>
      <c r="M113" s="15">
        <v>57.0</v>
      </c>
      <c r="N113" s="15">
        <v>58.3</v>
      </c>
      <c r="O113" s="15">
        <v>59.6</v>
      </c>
    </row>
    <row r="114" ht="12.75" customHeight="1">
      <c r="B114" s="65" t="s">
        <v>57</v>
      </c>
      <c r="C114" s="15">
        <v>53.1</v>
      </c>
      <c r="E114" s="15">
        <v>54.4</v>
      </c>
      <c r="G114" s="15">
        <v>55.7</v>
      </c>
      <c r="I114" s="15">
        <v>50.6</v>
      </c>
      <c r="J114" s="15">
        <v>53.1</v>
      </c>
      <c r="K114" s="15">
        <v>51.9</v>
      </c>
      <c r="L114" s="15">
        <v>55.7</v>
      </c>
      <c r="M114" s="15">
        <v>57.0</v>
      </c>
      <c r="N114" s="15">
        <v>58.3</v>
      </c>
      <c r="O114" s="15">
        <v>59.6</v>
      </c>
    </row>
    <row r="115" ht="12.75" customHeight="1">
      <c r="B115" s="65" t="s">
        <v>58</v>
      </c>
      <c r="C115" s="15">
        <v>55.0</v>
      </c>
      <c r="D115" s="15">
        <v>59.6</v>
      </c>
      <c r="E115" s="15">
        <v>56.3</v>
      </c>
      <c r="F115" s="15">
        <v>60.9</v>
      </c>
      <c r="G115" s="15">
        <v>55.7</v>
      </c>
      <c r="H115" s="15">
        <v>62.2</v>
      </c>
      <c r="I115" s="15">
        <v>50.6</v>
      </c>
      <c r="J115" s="15">
        <v>55.0</v>
      </c>
      <c r="K115" s="15">
        <v>54.4</v>
      </c>
      <c r="L115" s="15">
        <v>57.7</v>
      </c>
      <c r="M115" s="15">
        <v>57.0</v>
      </c>
      <c r="N115" s="15">
        <v>58.3</v>
      </c>
      <c r="O115" s="15">
        <v>61.7</v>
      </c>
    </row>
    <row r="116" ht="12.75" customHeight="1">
      <c r="B116" s="65" t="s">
        <v>59</v>
      </c>
      <c r="C116" s="15">
        <v>53.1</v>
      </c>
      <c r="D116" s="15">
        <v>54.2</v>
      </c>
      <c r="E116" s="15">
        <v>54.4</v>
      </c>
      <c r="F116" s="15">
        <v>55.4</v>
      </c>
      <c r="G116" s="15">
        <v>55.7</v>
      </c>
      <c r="H116" s="15">
        <v>56.6</v>
      </c>
      <c r="I116" s="15">
        <v>50.6</v>
      </c>
      <c r="J116" s="15">
        <v>53.1</v>
      </c>
      <c r="K116" s="15">
        <v>51.9</v>
      </c>
      <c r="L116" s="15">
        <v>55.7</v>
      </c>
      <c r="M116" s="15">
        <v>57.0</v>
      </c>
      <c r="N116" s="15">
        <v>58.3</v>
      </c>
      <c r="O116" s="15">
        <v>59.6</v>
      </c>
    </row>
    <row r="117" ht="12.75" customHeight="1"/>
    <row r="118" ht="12.75" customHeight="1">
      <c r="B118" s="15" t="s">
        <v>16</v>
      </c>
    </row>
    <row r="119" ht="12.75" customHeight="1"/>
    <row r="120" ht="12.75" customHeight="1"/>
    <row r="121" ht="12.75" customHeight="1"/>
    <row r="122" ht="12.75" customHeight="1"/>
    <row r="123" ht="12.75" customHeight="1"/>
    <row r="124" ht="12.75" customHeight="1"/>
    <row r="125" ht="12.75" customHeight="1"/>
    <row r="126" ht="12.75" customHeight="1">
      <c r="B126" s="15" t="s">
        <v>26</v>
      </c>
      <c r="C126" s="43">
        <v>45.0</v>
      </c>
    </row>
    <row r="127" ht="12.75" customHeight="1">
      <c r="B127" s="15" t="s">
        <v>37</v>
      </c>
      <c r="C127" s="43">
        <v>10.0</v>
      </c>
    </row>
    <row r="128" ht="12.75" customHeight="1">
      <c r="B128" s="15" t="s">
        <v>36</v>
      </c>
      <c r="C128" s="43">
        <f>ROUND(IF(C127&lt;10,AVERAGE(C126/(1.0278-0.0278*C127),C126*C127^0.1),AVERAGE(C126*(1+0.0333*C127),C126*C127^0.1)),1)</f>
        <v>58.3</v>
      </c>
    </row>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C2:AQ2"/>
    <mergeCell ref="C21:P21"/>
    <mergeCell ref="C41:O41"/>
    <mergeCell ref="C60:O60"/>
    <mergeCell ref="C80:O80"/>
  </mergeCells>
  <printOptions/>
  <pageMargins bottom="1.05277777777778" footer="0.0" header="0.0" left="0.7875" right="0.7875" top="1.05277777777778"/>
  <pageSetup paperSize="9" orientation="portrait"/>
  <headerFooter>
    <oddHeader>&amp;C&amp;A</oddHeader>
    <oddFooter>&amp;CPage &amp;P</oddFooter>
  </headerFooter>
  <drawing r:id="rId1"/>
</worksheet>
</file>