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pruce_up\T-Face\Mesure A-Ci 2018\Mesures - Copie\2018-07-16-SAB_T3_73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AO34" i="1" l="1"/>
  <c r="AN34" i="1"/>
  <c r="AL34" i="1"/>
  <c r="AM34" i="1" s="1"/>
  <c r="R34" i="1" s="1"/>
  <c r="AK34" i="1"/>
  <c r="AI34" i="1"/>
  <c r="H34" i="1" s="1"/>
  <c r="X34" i="1"/>
  <c r="W34" i="1"/>
  <c r="V34" i="1"/>
  <c r="O34" i="1"/>
  <c r="M34" i="1"/>
  <c r="J34" i="1"/>
  <c r="I34" i="1"/>
  <c r="AO33" i="1"/>
  <c r="AN33" i="1"/>
  <c r="AM33" i="1"/>
  <c r="AL33" i="1"/>
  <c r="AK33" i="1"/>
  <c r="AI33" i="1"/>
  <c r="X33" i="1"/>
  <c r="W33" i="1"/>
  <c r="V33" i="1"/>
  <c r="R33" i="1"/>
  <c r="O33" i="1"/>
  <c r="J33" i="1"/>
  <c r="AO32" i="1"/>
  <c r="AN32" i="1"/>
  <c r="AL32" i="1"/>
  <c r="AM32" i="1" s="1"/>
  <c r="R32" i="1" s="1"/>
  <c r="AK32" i="1"/>
  <c r="AI32" i="1" s="1"/>
  <c r="AJ32" i="1" s="1"/>
  <c r="X32" i="1"/>
  <c r="W32" i="1"/>
  <c r="V32" i="1" s="1"/>
  <c r="O32" i="1"/>
  <c r="AO31" i="1"/>
  <c r="AN31" i="1"/>
  <c r="AL31" i="1"/>
  <c r="AM31" i="1" s="1"/>
  <c r="AK31" i="1"/>
  <c r="AI31" i="1" s="1"/>
  <c r="X31" i="1"/>
  <c r="W31" i="1"/>
  <c r="O31" i="1"/>
  <c r="AO30" i="1"/>
  <c r="AN30" i="1"/>
  <c r="AL30" i="1"/>
  <c r="AM30" i="1" s="1"/>
  <c r="R30" i="1" s="1"/>
  <c r="AK30" i="1"/>
  <c r="AI30" i="1"/>
  <c r="H30" i="1" s="1"/>
  <c r="X30" i="1"/>
  <c r="W30" i="1"/>
  <c r="V30" i="1"/>
  <c r="O30" i="1"/>
  <c r="M30" i="1"/>
  <c r="J30" i="1"/>
  <c r="I30" i="1"/>
  <c r="AO29" i="1"/>
  <c r="AN29" i="1"/>
  <c r="AM29" i="1"/>
  <c r="AL29" i="1"/>
  <c r="AK29" i="1"/>
  <c r="AI29" i="1"/>
  <c r="X29" i="1"/>
  <c r="W29" i="1"/>
  <c r="V29" i="1"/>
  <c r="R29" i="1"/>
  <c r="O29" i="1"/>
  <c r="J29" i="1"/>
  <c r="AO28" i="1"/>
  <c r="AN28" i="1"/>
  <c r="AL28" i="1"/>
  <c r="AK28" i="1"/>
  <c r="AI28" i="1" s="1"/>
  <c r="AJ28" i="1" s="1"/>
  <c r="X28" i="1"/>
  <c r="W28" i="1"/>
  <c r="V28" i="1" s="1"/>
  <c r="O28" i="1"/>
  <c r="AO27" i="1"/>
  <c r="AN27" i="1"/>
  <c r="AL27" i="1"/>
  <c r="AM27" i="1" s="1"/>
  <c r="R27" i="1" s="1"/>
  <c r="AK27" i="1"/>
  <c r="AI27" i="1" s="1"/>
  <c r="X27" i="1"/>
  <c r="W27" i="1"/>
  <c r="V27" i="1" s="1"/>
  <c r="O27" i="1"/>
  <c r="H27" i="1"/>
  <c r="Z27" i="1" s="1"/>
  <c r="AO26" i="1"/>
  <c r="AN26" i="1"/>
  <c r="AL26" i="1"/>
  <c r="AM26" i="1" s="1"/>
  <c r="R26" i="1" s="1"/>
  <c r="S26" i="1" s="1"/>
  <c r="T26" i="1" s="1"/>
  <c r="AB26" i="1" s="1"/>
  <c r="AK26" i="1"/>
  <c r="AI26" i="1"/>
  <c r="H26" i="1" s="1"/>
  <c r="X26" i="1"/>
  <c r="W26" i="1"/>
  <c r="V26" i="1"/>
  <c r="O26" i="1"/>
  <c r="M26" i="1"/>
  <c r="J26" i="1"/>
  <c r="I26" i="1"/>
  <c r="AO25" i="1"/>
  <c r="AN25" i="1"/>
  <c r="AM25" i="1"/>
  <c r="AL25" i="1"/>
  <c r="AK25" i="1"/>
  <c r="AI25" i="1"/>
  <c r="X25" i="1"/>
  <c r="W25" i="1"/>
  <c r="V25" i="1"/>
  <c r="R25" i="1"/>
  <c r="O25" i="1"/>
  <c r="J25" i="1"/>
  <c r="AO24" i="1"/>
  <c r="AN24" i="1"/>
  <c r="AL24" i="1"/>
  <c r="AK24" i="1"/>
  <c r="AI24" i="1" s="1"/>
  <c r="AJ24" i="1"/>
  <c r="X24" i="1"/>
  <c r="W24" i="1"/>
  <c r="V24" i="1" s="1"/>
  <c r="O24" i="1"/>
  <c r="H24" i="1"/>
  <c r="AO23" i="1"/>
  <c r="AN23" i="1"/>
  <c r="AL23" i="1"/>
  <c r="AM23" i="1" s="1"/>
  <c r="AK23" i="1"/>
  <c r="AI23" i="1" s="1"/>
  <c r="X23" i="1"/>
  <c r="W23" i="1"/>
  <c r="V23" i="1" s="1"/>
  <c r="O23" i="1"/>
  <c r="M23" i="1"/>
  <c r="I23" i="1"/>
  <c r="H23" i="1"/>
  <c r="Z23" i="1" s="1"/>
  <c r="AO22" i="1"/>
  <c r="AN22" i="1"/>
  <c r="AL22" i="1"/>
  <c r="AM22" i="1" s="1"/>
  <c r="R22" i="1" s="1"/>
  <c r="AK22" i="1"/>
  <c r="AI22" i="1"/>
  <c r="X22" i="1"/>
  <c r="W22" i="1"/>
  <c r="V22" i="1"/>
  <c r="O22" i="1"/>
  <c r="M22" i="1"/>
  <c r="J22" i="1"/>
  <c r="I22" i="1"/>
  <c r="AO21" i="1"/>
  <c r="AN21" i="1"/>
  <c r="AM21" i="1"/>
  <c r="R21" i="1" s="1"/>
  <c r="AL21" i="1"/>
  <c r="AK21" i="1"/>
  <c r="AI21" i="1"/>
  <c r="AJ21" i="1" s="1"/>
  <c r="X21" i="1"/>
  <c r="W21" i="1"/>
  <c r="V21" i="1"/>
  <c r="O21" i="1"/>
  <c r="AO20" i="1"/>
  <c r="AN20" i="1"/>
  <c r="AM20" i="1" s="1"/>
  <c r="R20" i="1" s="1"/>
  <c r="S20" i="1" s="1"/>
  <c r="T20" i="1" s="1"/>
  <c r="AL20" i="1"/>
  <c r="AK20" i="1"/>
  <c r="AI20" i="1" s="1"/>
  <c r="AJ20" i="1"/>
  <c r="X20" i="1"/>
  <c r="W20" i="1"/>
  <c r="V20" i="1" s="1"/>
  <c r="O20" i="1"/>
  <c r="H20" i="1"/>
  <c r="Z20" i="1" s="1"/>
  <c r="AO19" i="1"/>
  <c r="R19" i="1" s="1"/>
  <c r="AN19" i="1"/>
  <c r="AL19" i="1"/>
  <c r="AM19" i="1" s="1"/>
  <c r="AK19" i="1"/>
  <c r="AI19" i="1" s="1"/>
  <c r="J19" i="1" s="1"/>
  <c r="AJ19" i="1"/>
  <c r="X19" i="1"/>
  <c r="W19" i="1"/>
  <c r="O19" i="1"/>
  <c r="M19" i="1"/>
  <c r="I19" i="1"/>
  <c r="H19" i="1"/>
  <c r="Z19" i="1" s="1"/>
  <c r="AO18" i="1"/>
  <c r="AN18" i="1"/>
  <c r="AL18" i="1"/>
  <c r="AM18" i="1" s="1"/>
  <c r="R18" i="1" s="1"/>
  <c r="AK18" i="1"/>
  <c r="AI18" i="1" s="1"/>
  <c r="X18" i="1"/>
  <c r="V18" i="1" s="1"/>
  <c r="W18" i="1"/>
  <c r="O18" i="1"/>
  <c r="AO17" i="1"/>
  <c r="AN17" i="1"/>
  <c r="AL17" i="1"/>
  <c r="AM17" i="1" s="1"/>
  <c r="R17" i="1" s="1"/>
  <c r="AK17" i="1"/>
  <c r="AI17" i="1"/>
  <c r="H17" i="1" s="1"/>
  <c r="X17" i="1"/>
  <c r="W17" i="1"/>
  <c r="V17" i="1"/>
  <c r="O17" i="1"/>
  <c r="M17" i="1"/>
  <c r="J17" i="1"/>
  <c r="I17" i="1"/>
  <c r="AA20" i="1" l="1"/>
  <c r="P17" i="1"/>
  <c r="N17" i="1" s="1"/>
  <c r="Q17" i="1" s="1"/>
  <c r="K17" i="1" s="1"/>
  <c r="L17" i="1" s="1"/>
  <c r="Z17" i="1"/>
  <c r="S19" i="1"/>
  <c r="T19" i="1" s="1"/>
  <c r="P19" i="1" s="1"/>
  <c r="N19" i="1" s="1"/>
  <c r="Q19" i="1" s="1"/>
  <c r="K19" i="1" s="1"/>
  <c r="L19" i="1" s="1"/>
  <c r="U20" i="1"/>
  <c r="Y20" i="1" s="1"/>
  <c r="AB20" i="1"/>
  <c r="AA17" i="1"/>
  <c r="I18" i="1"/>
  <c r="AJ18" i="1"/>
  <c r="J18" i="1"/>
  <c r="M18" i="1"/>
  <c r="H18" i="1"/>
  <c r="S18" i="1" s="1"/>
  <c r="T18" i="1" s="1"/>
  <c r="S17" i="1"/>
  <c r="T17" i="1" s="1"/>
  <c r="AJ31" i="1"/>
  <c r="J31" i="1"/>
  <c r="M31" i="1"/>
  <c r="I31" i="1"/>
  <c r="AJ17" i="1"/>
  <c r="P20" i="1"/>
  <c r="N20" i="1" s="1"/>
  <c r="Q20" i="1" s="1"/>
  <c r="J20" i="1"/>
  <c r="M20" i="1"/>
  <c r="I20" i="1"/>
  <c r="J21" i="1"/>
  <c r="H22" i="1"/>
  <c r="S22" i="1" s="1"/>
  <c r="T22" i="1" s="1"/>
  <c r="AJ22" i="1"/>
  <c r="AJ23" i="1"/>
  <c r="J23" i="1"/>
  <c r="Z24" i="1"/>
  <c r="J24" i="1"/>
  <c r="M24" i="1"/>
  <c r="I24" i="1"/>
  <c r="M25" i="1"/>
  <c r="I25" i="1"/>
  <c r="H25" i="1"/>
  <c r="AJ25" i="1"/>
  <c r="S29" i="1"/>
  <c r="T29" i="1" s="1"/>
  <c r="S30" i="1"/>
  <c r="T30" i="1" s="1"/>
  <c r="AA30" i="1" s="1"/>
  <c r="V31" i="1"/>
  <c r="R31" i="1"/>
  <c r="M21" i="1"/>
  <c r="I21" i="1"/>
  <c r="H21" i="1"/>
  <c r="U26" i="1"/>
  <c r="Y26" i="1" s="1"/>
  <c r="AA29" i="1"/>
  <c r="V19" i="1"/>
  <c r="R23" i="1"/>
  <c r="AM24" i="1"/>
  <c r="R24" i="1" s="1"/>
  <c r="AA26" i="1"/>
  <c r="P26" i="1"/>
  <c r="N26" i="1" s="1"/>
  <c r="Q26" i="1" s="1"/>
  <c r="K26" i="1" s="1"/>
  <c r="L26" i="1" s="1"/>
  <c r="Z26" i="1"/>
  <c r="J28" i="1"/>
  <c r="M28" i="1"/>
  <c r="I28" i="1"/>
  <c r="H28" i="1"/>
  <c r="M29" i="1"/>
  <c r="I29" i="1"/>
  <c r="H29" i="1"/>
  <c r="AJ29" i="1"/>
  <c r="S34" i="1"/>
  <c r="T34" i="1" s="1"/>
  <c r="AC20" i="1"/>
  <c r="AJ27" i="1"/>
  <c r="J27" i="1"/>
  <c r="M27" i="1"/>
  <c r="I27" i="1"/>
  <c r="AM28" i="1"/>
  <c r="R28" i="1" s="1"/>
  <c r="P30" i="1"/>
  <c r="N30" i="1" s="1"/>
  <c r="Q30" i="1" s="1"/>
  <c r="K30" i="1" s="1"/>
  <c r="L30" i="1" s="1"/>
  <c r="Z30" i="1"/>
  <c r="J32" i="1"/>
  <c r="M32" i="1"/>
  <c r="I32" i="1"/>
  <c r="H32" i="1"/>
  <c r="S32" i="1" s="1"/>
  <c r="T32" i="1" s="1"/>
  <c r="M33" i="1"/>
  <c r="I33" i="1"/>
  <c r="H33" i="1"/>
  <c r="AJ33" i="1"/>
  <c r="S27" i="1"/>
  <c r="T27" i="1" s="1"/>
  <c r="AA27" i="1" s="1"/>
  <c r="H31" i="1"/>
  <c r="Z34" i="1"/>
  <c r="AJ26" i="1"/>
  <c r="AJ30" i="1"/>
  <c r="AJ34" i="1"/>
  <c r="P27" i="1" l="1"/>
  <c r="N27" i="1" s="1"/>
  <c r="Q27" i="1" s="1"/>
  <c r="K27" i="1" s="1"/>
  <c r="L27" i="1" s="1"/>
  <c r="K20" i="1"/>
  <c r="L20" i="1" s="1"/>
  <c r="AC26" i="1"/>
  <c r="U18" i="1"/>
  <c r="Y18" i="1" s="1"/>
  <c r="AB18" i="1"/>
  <c r="AA18" i="1"/>
  <c r="U32" i="1"/>
  <c r="Y32" i="1" s="1"/>
  <c r="AB32" i="1"/>
  <c r="AA32" i="1"/>
  <c r="AB22" i="1"/>
  <c r="U22" i="1"/>
  <c r="Y22" i="1" s="1"/>
  <c r="AA22" i="1"/>
  <c r="AB34" i="1"/>
  <c r="U34" i="1"/>
  <c r="Y34" i="1" s="1"/>
  <c r="Z25" i="1"/>
  <c r="Z33" i="1"/>
  <c r="S33" i="1"/>
  <c r="T33" i="1" s="1"/>
  <c r="P33" i="1" s="1"/>
  <c r="N33" i="1" s="1"/>
  <c r="Q33" i="1" s="1"/>
  <c r="K33" i="1" s="1"/>
  <c r="L33" i="1" s="1"/>
  <c r="P29" i="1"/>
  <c r="N29" i="1" s="1"/>
  <c r="Q29" i="1" s="1"/>
  <c r="K29" i="1" s="1"/>
  <c r="L29" i="1" s="1"/>
  <c r="Z29" i="1"/>
  <c r="S23" i="1"/>
  <c r="T23" i="1" s="1"/>
  <c r="S25" i="1"/>
  <c r="T25" i="1" s="1"/>
  <c r="P25" i="1" s="1"/>
  <c r="N25" i="1" s="1"/>
  <c r="Q25" i="1" s="1"/>
  <c r="K25" i="1" s="1"/>
  <c r="L25" i="1" s="1"/>
  <c r="AA19" i="1"/>
  <c r="Z21" i="1"/>
  <c r="Z31" i="1"/>
  <c r="P34" i="1"/>
  <c r="N34" i="1" s="1"/>
  <c r="Q34" i="1" s="1"/>
  <c r="K34" i="1" s="1"/>
  <c r="L34" i="1" s="1"/>
  <c r="AB30" i="1"/>
  <c r="AC30" i="1" s="1"/>
  <c r="U30" i="1"/>
  <c r="Y30" i="1" s="1"/>
  <c r="AA34" i="1"/>
  <c r="U27" i="1"/>
  <c r="Y27" i="1" s="1"/>
  <c r="AB27" i="1"/>
  <c r="AC27" i="1" s="1"/>
  <c r="S28" i="1"/>
  <c r="T28" i="1" s="1"/>
  <c r="U29" i="1"/>
  <c r="Y29" i="1" s="1"/>
  <c r="AB29" i="1"/>
  <c r="P22" i="1"/>
  <c r="N22" i="1" s="1"/>
  <c r="Q22" i="1" s="1"/>
  <c r="K22" i="1" s="1"/>
  <c r="L22" i="1" s="1"/>
  <c r="Z22" i="1"/>
  <c r="S21" i="1"/>
  <c r="T21" i="1" s="1"/>
  <c r="AB17" i="1"/>
  <c r="AC17" i="1" s="1"/>
  <c r="U17" i="1"/>
  <c r="Y17" i="1" s="1"/>
  <c r="P18" i="1"/>
  <c r="N18" i="1" s="1"/>
  <c r="Q18" i="1" s="1"/>
  <c r="K18" i="1" s="1"/>
  <c r="L18" i="1" s="1"/>
  <c r="Z18" i="1"/>
  <c r="Z32" i="1"/>
  <c r="P32" i="1"/>
  <c r="N32" i="1" s="1"/>
  <c r="Q32" i="1" s="1"/>
  <c r="K32" i="1" s="1"/>
  <c r="L32" i="1" s="1"/>
  <c r="Z28" i="1"/>
  <c r="S24" i="1"/>
  <c r="T24" i="1" s="1"/>
  <c r="S31" i="1"/>
  <c r="T31" i="1" s="1"/>
  <c r="P31" i="1" s="1"/>
  <c r="N31" i="1" s="1"/>
  <c r="Q31" i="1" s="1"/>
  <c r="K31" i="1" s="1"/>
  <c r="L31" i="1" s="1"/>
  <c r="AB19" i="1"/>
  <c r="U19" i="1"/>
  <c r="Y19" i="1" s="1"/>
  <c r="AC34" i="1" l="1"/>
  <c r="AC18" i="1"/>
  <c r="AC19" i="1"/>
  <c r="AC29" i="1"/>
  <c r="U33" i="1"/>
  <c r="Y33" i="1" s="1"/>
  <c r="AB33" i="1"/>
  <c r="AA33" i="1"/>
  <c r="U28" i="1"/>
  <c r="Y28" i="1" s="1"/>
  <c r="AB28" i="1"/>
  <c r="AA28" i="1"/>
  <c r="U24" i="1"/>
  <c r="Y24" i="1" s="1"/>
  <c r="AB24" i="1"/>
  <c r="P24" i="1"/>
  <c r="N24" i="1" s="1"/>
  <c r="Q24" i="1" s="1"/>
  <c r="K24" i="1" s="1"/>
  <c r="L24" i="1" s="1"/>
  <c r="AA24" i="1"/>
  <c r="P28" i="1"/>
  <c r="N28" i="1" s="1"/>
  <c r="Q28" i="1" s="1"/>
  <c r="K28" i="1" s="1"/>
  <c r="L28" i="1" s="1"/>
  <c r="U21" i="1"/>
  <c r="Y21" i="1" s="1"/>
  <c r="AB21" i="1"/>
  <c r="AC21" i="1" s="1"/>
  <c r="AA21" i="1"/>
  <c r="P21" i="1"/>
  <c r="N21" i="1" s="1"/>
  <c r="Q21" i="1" s="1"/>
  <c r="K21" i="1" s="1"/>
  <c r="L21" i="1" s="1"/>
  <c r="AB23" i="1"/>
  <c r="AC23" i="1" s="1"/>
  <c r="U23" i="1"/>
  <c r="Y23" i="1" s="1"/>
  <c r="P23" i="1"/>
  <c r="N23" i="1" s="1"/>
  <c r="Q23" i="1" s="1"/>
  <c r="K23" i="1" s="1"/>
  <c r="L23" i="1" s="1"/>
  <c r="AA23" i="1"/>
  <c r="AC22" i="1"/>
  <c r="U31" i="1"/>
  <c r="Y31" i="1" s="1"/>
  <c r="AB31" i="1"/>
  <c r="AA31" i="1"/>
  <c r="U25" i="1"/>
  <c r="Y25" i="1" s="1"/>
  <c r="AB25" i="1"/>
  <c r="AA25" i="1"/>
  <c r="AC32" i="1"/>
  <c r="AC28" i="1" l="1"/>
  <c r="AC24" i="1"/>
  <c r="AC25" i="1"/>
  <c r="AC31" i="1"/>
  <c r="AC33" i="1"/>
</calcChain>
</file>

<file path=xl/sharedStrings.xml><?xml version="1.0" encoding="utf-8"?>
<sst xmlns="http://schemas.openxmlformats.org/spreadsheetml/2006/main" count="692" uniqueCount="290">
  <si>
    <t>File opened</t>
  </si>
  <si>
    <t>2018-07-16 09:51:54</t>
  </si>
  <si>
    <t>Console s/n</t>
  </si>
  <si>
    <t>68C-831455</t>
  </si>
  <si>
    <t>Console ver</t>
  </si>
  <si>
    <t>Bluestem v.1.3.4</t>
  </si>
  <si>
    <t>Scripts ver</t>
  </si>
  <si>
    <t>2018.05  1.3.4, Mar 2018</t>
  </si>
  <si>
    <t>Head s/n</t>
  </si>
  <si>
    <t>68H-581455</t>
  </si>
  <si>
    <t>Head ver</t>
  </si>
  <si>
    <t>1.3.0</t>
  </si>
  <si>
    <t>Head cal</t>
  </si>
  <si>
    <t>{"co2aspan2a": "0.114522", "co2aspanconc2": "296.4", "tbzero": "0.16855", "co2bspan2a": "0.112847", "h2obzero": "0.986109", "co2bspan2b": "0.113017", "co2bzero": "1.06084", "h2oaspan2": "0", "co2bspan2": "-0.0322931", "flowazero": "0.305", "h2oaspan2a": "0.115001", "h2oaspanconc1": "23.36", "co2aspan2": "-0.0315546", "h2obspanconc2": "0", "chamberpressurezero": "2.45142", "h2obspan2": "0", "h2obspanconc1": "23.36", "h2obspan2b": "0.116399", "h2oaspan1": "1.01597", "co2bspan1": "1.00515", "co2aspanconc1": "504", "h2oaspan2b": "0.116838", "co2azero": "0.960987", "flowbzero": "0.29057", "flowmeterzero": "1.02024", "co2aspan1": "1.00428", "co2bspanconc2": "296.4", "oxygen": "21", "co2aspan2b": "0.114598", "ssa_ref": "25340.6", "h2obspan1": "1.05125", "co2bspanconc1": "504", "h2oaspanconc2": "0", "ssb_ref": "42125.2", "h2oazero": "0.970865", "tazero": "0.0930309", "h2obspan2a": "0.110724"}</t>
  </si>
  <si>
    <t>Chamber type</t>
  </si>
  <si>
    <t>6800-13</t>
  </si>
  <si>
    <t>Chamber s/n</t>
  </si>
  <si>
    <t>CHM-10365</t>
  </si>
  <si>
    <t>Chamber rev</t>
  </si>
  <si>
    <t>0</t>
  </si>
  <si>
    <t>Chamber cal</t>
  </si>
  <si>
    <t>8.26</t>
  </si>
  <si>
    <t>HeadLS type</t>
  </si>
  <si>
    <t>6800-03</t>
  </si>
  <si>
    <t>HeadLS s/n</t>
  </si>
  <si>
    <t>181029</t>
  </si>
  <si>
    <t>HeadLS f</t>
  </si>
  <si>
    <t>0.0682 0.085 0.1056 0.0766</t>
  </si>
  <si>
    <t>HeadLS u0</t>
  </si>
  <si>
    <t>296 322 941 379</t>
  </si>
  <si>
    <t>09:51:54</t>
  </si>
  <si>
    <t>Stability Definition:	ΔCO2 (Meas2): Std&lt;0.1	A (GasEx): Std&lt;1</t>
  </si>
  <si>
    <t>SysConst</t>
  </si>
  <si>
    <t>AvgTime</t>
  </si>
  <si>
    <t>4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</si>
  <si>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</si>
  <si>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</si>
  <si>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</si>
  <si>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</si>
  <si>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</si>
  <si>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</si>
  <si>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</si>
  <si>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</si>
  <si>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</si>
  <si>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</si>
  <si>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</si>
  <si>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</si>
  <si>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</si>
  <si>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</si>
  <si>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</si>
  <si>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</si>
  <si>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</si>
  <si>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</si>
  <si>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</si>
  <si>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</si>
  <si>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</si>
  <si>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</si>
  <si>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</si>
  <si>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</si>
  <si>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</si>
  <si>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</si>
  <si>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</si>
  <si>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</si>
  <si>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</si>
  <si>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</si>
  <si>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</si>
  <si>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</si>
  <si>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</si>
  <si>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</si>
  <si>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</si>
  <si>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</si>
  <si>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</si>
  <si>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</si>
  <si>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</si>
  <si>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</si>
  <si>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11.9267 84.6557 364.882 617.096 877.162 1089.17 1270.92 1370.06</t>
  </si>
  <si>
    <t>Fs_true</t>
  </si>
  <si>
    <t>0.927667 107.971 401.63 601.452 800.204 1001.78 1200.93 1401.54</t>
  </si>
  <si>
    <t>leak_wt</t>
  </si>
  <si>
    <t>Sys</t>
  </si>
  <si>
    <t>UserDefVar</t>
  </si>
  <si>
    <t>GasEx</t>
  </si>
  <si>
    <t>Leak</t>
  </si>
  <si>
    <t>LeafQ</t>
  </si>
  <si>
    <t>Meas</t>
  </si>
  <si>
    <t>HeadLS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</si>
  <si>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</si>
  <si>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</si>
  <si>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</si>
  <si>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</si>
  <si>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</si>
  <si>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</si>
  <si>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</si>
  <si>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</si>
  <si>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</si>
  <si>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Tree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</si>
  <si>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</si>
  <si>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</si>
  <si>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</si>
  <si>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</si>
  <si>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</si>
  <si>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</si>
  <si>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</si>
  <si>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</si>
  <si>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</si>
  <si>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</si>
  <si>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</si>
  <si>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</si>
  <si>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</si>
  <si>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</si>
  <si>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</si>
  <si>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</si>
  <si>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</si>
  <si>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</si>
  <si>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</si>
  <si>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</si>
  <si>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</si>
  <si>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</si>
  <si>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</si>
  <si>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</si>
  <si>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</si>
  <si>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</si>
  <si>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</si>
  <si>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</si>
  <si>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</si>
  <si>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</si>
  <si>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</si>
  <si>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</si>
  <si>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</si>
  <si>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</si>
  <si>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</si>
  <si>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</si>
  <si>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</si>
  <si>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</si>
  <si>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</si>
  <si>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</si>
  <si>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</si>
  <si>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</si>
  <si>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</si>
  <si>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</si>
  <si>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</si>
  <si>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</si>
  <si>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</si>
  <si>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</si>
  <si>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</si>
  <si>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</si>
  <si>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</si>
  <si>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</si>
  <si>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f_green</t>
  </si>
  <si>
    <t>f_blue</t>
  </si>
  <si>
    <t>f_white</t>
  </si>
  <si>
    <t>Tled</t>
  </si>
  <si>
    <t>Pc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</si>
  <si>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</si>
  <si>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</si>
  <si>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</si>
  <si>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</si>
  <si>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</si>
  <si>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</si>
  <si>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</si>
  <si>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</si>
  <si>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</si>
  <si>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</si>
  <si>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</si>
  <si>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</si>
  <si>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</si>
  <si>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</si>
  <si>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</si>
  <si>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</si>
  <si>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</si>
  <si>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</si>
  <si>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</si>
  <si>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</si>
  <si>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</si>
  <si>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</si>
  <si>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</si>
  <si>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</si>
  <si>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</si>
  <si>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</si>
  <si>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</si>
  <si>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</si>
  <si>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</si>
  <si>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</si>
  <si>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</si>
  <si>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</si>
  <si>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</si>
  <si>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</si>
  <si>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</si>
  <si>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</si>
  <si>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</si>
  <si>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</si>
  <si>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</si>
  <si>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</si>
  <si>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</si>
  <si>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</si>
  <si>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</si>
  <si>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</si>
  <si>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</si>
  <si>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</si>
  <si>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</si>
  <si>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</si>
  <si>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</si>
  <si>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</si>
  <si>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</si>
  <si>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</si>
  <si>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</si>
  <si>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</si>
  <si>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</si>
  <si>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</si>
  <si>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</si>
  <si>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</si>
  <si>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</si>
  <si>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</si>
  <si>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</si>
  <si>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</si>
  <si>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</si>
  <si>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</si>
  <si>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</si>
  <si>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</si>
  <si>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</si>
  <si>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</si>
  <si>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</si>
  <si>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</si>
  <si>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</si>
  <si>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</si>
  <si>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</si>
  <si>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</si>
  <si>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</si>
  <si>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</si>
  <si>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20180716 09:54:00</t>
  </si>
  <si>
    <t>09:54:00</t>
  </si>
  <si>
    <t>1: Needles</t>
  </si>
  <si>
    <t>09:52:58</t>
  </si>
  <si>
    <t>1/2</t>
  </si>
  <si>
    <t>5</t>
  </si>
  <si>
    <t>11111111</t>
  </si>
  <si>
    <t>oooooooo</t>
  </si>
  <si>
    <t>off</t>
  </si>
  <si>
    <t>20180716 09:56:00</t>
  </si>
  <si>
    <t>09:56:00</t>
  </si>
  <si>
    <t>09:55:18</t>
  </si>
  <si>
    <t>20180716 09:58:01</t>
  </si>
  <si>
    <t>09:58:01</t>
  </si>
  <si>
    <t>09:57:02</t>
  </si>
  <si>
    <t>20180716 10:00:01</t>
  </si>
  <si>
    <t>10:00:01</t>
  </si>
  <si>
    <t>09:58:56</t>
  </si>
  <si>
    <t>20180716 10:02:02</t>
  </si>
  <si>
    <t>10:02:02</t>
  </si>
  <si>
    <t>10:01:03</t>
  </si>
  <si>
    <t>20180716 10:04:02</t>
  </si>
  <si>
    <t>10:04:02</t>
  </si>
  <si>
    <t>10:03:00</t>
  </si>
  <si>
    <t>20180716 10:06:03</t>
  </si>
  <si>
    <t>10:06:03</t>
  </si>
  <si>
    <t>10:04:57</t>
  </si>
  <si>
    <t>20180716 10:08:03</t>
  </si>
  <si>
    <t>10:08:03</t>
  </si>
  <si>
    <t>10:06:56</t>
  </si>
  <si>
    <t>20180716 10:10:04</t>
  </si>
  <si>
    <t>10:10:04</t>
  </si>
  <si>
    <t>10:09:03</t>
  </si>
  <si>
    <t>20180716 10:12:04</t>
  </si>
  <si>
    <t>10:12:04</t>
  </si>
  <si>
    <t>10:11:15</t>
  </si>
  <si>
    <t>20180716 10:14:05</t>
  </si>
  <si>
    <t>10:14:05</t>
  </si>
  <si>
    <t>10:13:09</t>
  </si>
  <si>
    <t>20180716 10:16:05</t>
  </si>
  <si>
    <t>10:16:05</t>
  </si>
  <si>
    <t>10:15:08</t>
  </si>
  <si>
    <t>20180716 10:18:06</t>
  </si>
  <si>
    <t>10:18:06</t>
  </si>
  <si>
    <t>10:17:06</t>
  </si>
  <si>
    <t>20180716 10:20:07</t>
  </si>
  <si>
    <t>10:20:07</t>
  </si>
  <si>
    <t>10:19:07</t>
  </si>
  <si>
    <t>20180716 10:22:07</t>
  </si>
  <si>
    <t>10:22:07</t>
  </si>
  <si>
    <t>10:21:07</t>
  </si>
  <si>
    <t>0/2</t>
  </si>
  <si>
    <t>20180716 10:24:08</t>
  </si>
  <si>
    <t>10:24:08</t>
  </si>
  <si>
    <t>10:23:17</t>
  </si>
  <si>
    <t>20180716 10:26:08</t>
  </si>
  <si>
    <t>10:26:08</t>
  </si>
  <si>
    <t>10:25:07</t>
  </si>
  <si>
    <t>20180716 10:28:09</t>
  </si>
  <si>
    <t>10:28:09</t>
  </si>
  <si>
    <t>10:27:22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</si>
</sst>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34"/>
  <sheetViews>
    <sheetView tabSelected="1" topLeftCell="AA1" workbookViewId="0">
      <selection activeCell="AP17" sqref="AP17:AP34"/>
    </sheetView>
  </sheetViews>
  <sheetFormatPr baseColWidth="10" defaultColWidth="9.140625" defaultRowHeight="15" x14ac:dyDescent="0.25"/>
  <sheetData>
    <row r="2" spans="1:124" x14ac:dyDescent="0.25">
      <c r="A2" t="s">
        <v>32</v>
      </c>
      <c r="B2" t="s">
        <v>33</v>
      </c>
      <c r="C2" t="s">
        <v>35</v>
      </c>
      <c r="D2" t="s">
        <v>36</v>
      </c>
    </row>
    <row r="3" spans="1:124" x14ac:dyDescent="0.25">
      <c r="B3" t="s">
        <v>34</v>
      </c>
      <c r="C3">
        <v>21</v>
      </c>
      <c r="D3" t="s">
        <v>15</v>
      </c>
    </row>
    <row r="4" spans="1:124" x14ac:dyDescent="0.25">
      <c r="A4" t="s">
        <v>37</v>
      </c>
      <c r="B4" t="s">
        <v>38</v>
      </c>
    </row>
    <row r="5" spans="1:124" x14ac:dyDescent="0.25">
      <c r="B5">
        <v>2</v>
      </c>
    </row>
    <row r="6" spans="1:124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 x14ac:dyDescent="0.25">
      <c r="B7">
        <v>0</v>
      </c>
      <c r="C7">
        <v>0.5</v>
      </c>
      <c r="D7">
        <v>0.5</v>
      </c>
      <c r="E7">
        <v>0</v>
      </c>
    </row>
    <row r="8" spans="1:124" x14ac:dyDescent="0.25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 x14ac:dyDescent="0.25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 x14ac:dyDescent="0.25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 x14ac:dyDescent="0.25">
      <c r="B11">
        <v>0</v>
      </c>
      <c r="C11">
        <v>0</v>
      </c>
      <c r="D11">
        <v>1</v>
      </c>
      <c r="E11">
        <v>0</v>
      </c>
      <c r="F11">
        <v>0</v>
      </c>
    </row>
    <row r="12" spans="1:124" x14ac:dyDescent="0.25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 x14ac:dyDescent="0.25">
      <c r="B13">
        <v>-6276</v>
      </c>
      <c r="C13">
        <v>6.6</v>
      </c>
      <c r="D13">
        <v>1.7090000000000001E-5</v>
      </c>
      <c r="E13">
        <v>3.11</v>
      </c>
      <c r="F13" t="s">
        <v>75</v>
      </c>
      <c r="G13" t="s">
        <v>77</v>
      </c>
      <c r="H13">
        <v>0</v>
      </c>
    </row>
    <row r="14" spans="1:124" x14ac:dyDescent="0.25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83</v>
      </c>
      <c r="AM14" t="s">
        <v>83</v>
      </c>
      <c r="AN14" t="s">
        <v>83</v>
      </c>
      <c r="AO14" t="s">
        <v>83</v>
      </c>
      <c r="AP14" t="s">
        <v>37</v>
      </c>
      <c r="AQ14" t="s">
        <v>37</v>
      </c>
      <c r="AR14" t="s">
        <v>37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82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96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91</v>
      </c>
      <c r="BO15" t="s">
        <v>94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 x14ac:dyDescent="0.25">
      <c r="B16" t="s">
        <v>210</v>
      </c>
      <c r="C16" t="s">
        <v>210</v>
      </c>
      <c r="G16" t="s">
        <v>210</v>
      </c>
      <c r="H16" t="s">
        <v>211</v>
      </c>
      <c r="I16" t="s">
        <v>212</v>
      </c>
      <c r="J16" t="s">
        <v>213</v>
      </c>
      <c r="K16" t="s">
        <v>213</v>
      </c>
      <c r="L16" t="s">
        <v>138</v>
      </c>
      <c r="M16" t="s">
        <v>138</v>
      </c>
      <c r="N16" t="s">
        <v>211</v>
      </c>
      <c r="O16" t="s">
        <v>211</v>
      </c>
      <c r="P16" t="s">
        <v>211</v>
      </c>
      <c r="Q16" t="s">
        <v>211</v>
      </c>
      <c r="R16" t="s">
        <v>214</v>
      </c>
      <c r="S16" t="s">
        <v>215</v>
      </c>
      <c r="T16" t="s">
        <v>215</v>
      </c>
      <c r="U16" t="s">
        <v>216</v>
      </c>
      <c r="V16" t="s">
        <v>217</v>
      </c>
      <c r="W16" t="s">
        <v>216</v>
      </c>
      <c r="X16" t="s">
        <v>216</v>
      </c>
      <c r="Y16" t="s">
        <v>216</v>
      </c>
      <c r="Z16" t="s">
        <v>214</v>
      </c>
      <c r="AA16" t="s">
        <v>214</v>
      </c>
      <c r="AB16" t="s">
        <v>214</v>
      </c>
      <c r="AC16" t="s">
        <v>214</v>
      </c>
      <c r="AG16" t="s">
        <v>218</v>
      </c>
      <c r="AH16" t="s">
        <v>217</v>
      </c>
      <c r="AJ16" t="s">
        <v>217</v>
      </c>
      <c r="AK16" t="s">
        <v>218</v>
      </c>
      <c r="AL16" t="s">
        <v>212</v>
      </c>
      <c r="AM16" t="s">
        <v>212</v>
      </c>
      <c r="AO16" t="s">
        <v>219</v>
      </c>
      <c r="AP16" t="s">
        <v>220</v>
      </c>
      <c r="AS16" t="s">
        <v>210</v>
      </c>
      <c r="AT16" t="s">
        <v>213</v>
      </c>
      <c r="AU16" t="s">
        <v>213</v>
      </c>
      <c r="AV16" t="s">
        <v>221</v>
      </c>
      <c r="AW16" t="s">
        <v>221</v>
      </c>
      <c r="AX16" t="s">
        <v>218</v>
      </c>
      <c r="AY16" t="s">
        <v>216</v>
      </c>
      <c r="AZ16" t="s">
        <v>216</v>
      </c>
      <c r="BA16" t="s">
        <v>215</v>
      </c>
      <c r="BB16" t="s">
        <v>215</v>
      </c>
      <c r="BC16" t="s">
        <v>215</v>
      </c>
      <c r="BD16" t="s">
        <v>222</v>
      </c>
      <c r="BE16" t="s">
        <v>212</v>
      </c>
      <c r="BF16" t="s">
        <v>212</v>
      </c>
      <c r="BG16" t="s">
        <v>212</v>
      </c>
      <c r="BL16" t="s">
        <v>215</v>
      </c>
      <c r="BN16" t="s">
        <v>223</v>
      </c>
      <c r="BQ16" t="s">
        <v>224</v>
      </c>
      <c r="BR16" t="s">
        <v>225</v>
      </c>
      <c r="BS16" t="s">
        <v>224</v>
      </c>
      <c r="BT16" t="s">
        <v>225</v>
      </c>
      <c r="BU16" t="s">
        <v>217</v>
      </c>
      <c r="BV16" t="s">
        <v>217</v>
      </c>
      <c r="BW16" t="s">
        <v>212</v>
      </c>
      <c r="BX16" t="s">
        <v>226</v>
      </c>
      <c r="BY16" t="s">
        <v>212</v>
      </c>
      <c r="CA16" t="s">
        <v>213</v>
      </c>
      <c r="CB16" t="s">
        <v>227</v>
      </c>
      <c r="CC16" t="s">
        <v>213</v>
      </c>
      <c r="CH16" t="s">
        <v>228</v>
      </c>
      <c r="CI16" t="s">
        <v>228</v>
      </c>
      <c r="CJ16" t="s">
        <v>228</v>
      </c>
      <c r="CK16" t="s">
        <v>228</v>
      </c>
      <c r="CL16" t="s">
        <v>228</v>
      </c>
      <c r="CM16" t="s">
        <v>228</v>
      </c>
      <c r="CN16" t="s">
        <v>228</v>
      </c>
      <c r="CO16" t="s">
        <v>228</v>
      </c>
      <c r="CP16" t="s">
        <v>228</v>
      </c>
      <c r="CQ16" t="s">
        <v>228</v>
      </c>
      <c r="CR16" t="s">
        <v>228</v>
      </c>
      <c r="CS16" t="s">
        <v>228</v>
      </c>
      <c r="CZ16" t="s">
        <v>228</v>
      </c>
      <c r="DA16" t="s">
        <v>217</v>
      </c>
      <c r="DB16" t="s">
        <v>217</v>
      </c>
      <c r="DC16" t="s">
        <v>224</v>
      </c>
      <c r="DD16" t="s">
        <v>225</v>
      </c>
      <c r="DF16" t="s">
        <v>218</v>
      </c>
      <c r="DG16" t="s">
        <v>218</v>
      </c>
      <c r="DH16" t="s">
        <v>215</v>
      </c>
      <c r="DI16" t="s">
        <v>215</v>
      </c>
      <c r="DJ16" t="s">
        <v>215</v>
      </c>
      <c r="DK16" t="s">
        <v>215</v>
      </c>
      <c r="DL16" t="s">
        <v>215</v>
      </c>
      <c r="DM16" t="s">
        <v>217</v>
      </c>
      <c r="DN16" t="s">
        <v>217</v>
      </c>
      <c r="DO16" t="s">
        <v>217</v>
      </c>
      <c r="DP16" t="s">
        <v>215</v>
      </c>
      <c r="DQ16" t="s">
        <v>213</v>
      </c>
      <c r="DR16" t="s">
        <v>221</v>
      </c>
      <c r="DS16" t="s">
        <v>217</v>
      </c>
      <c r="DT16" t="s">
        <v>217</v>
      </c>
    </row>
    <row r="17" spans="1:124" x14ac:dyDescent="0.25">
      <c r="A17">
        <v>1</v>
      </c>
      <c r="B17">
        <v>1531749240.3</v>
      </c>
      <c r="C17">
        <v>0</v>
      </c>
      <c r="D17" t="s">
        <v>229</v>
      </c>
      <c r="E17" t="s">
        <v>230</v>
      </c>
      <c r="G17">
        <v>1531749232.3</v>
      </c>
      <c r="H17">
        <f t="shared" ref="H17:H34" si="0">AX17*AI17*(AV17-AW17)/(100*AP17*(1000-AI17*AV17))</f>
        <v>7.7860746439844337E-4</v>
      </c>
      <c r="I17">
        <f t="shared" ref="I17:I34" si="1">AX17*AI17*(AU17-AT17*(1000-AI17*AW17)/(1000-AI17*AV17))/(100*AP17)</f>
        <v>9.3393079966631838</v>
      </c>
      <c r="J17">
        <f t="shared" ref="J17:J34" si="2">AT17 - IF(AI17&gt;1, I17*AP17*100/(AK17*BD17), 0)</f>
        <v>396.95206451612898</v>
      </c>
      <c r="K17">
        <f t="shared" ref="K17:K34" si="3">((Q17-H17/2)*J17-I17)/(Q17+H17/2)</f>
        <v>212.4393963488217</v>
      </c>
      <c r="L17">
        <f t="shared" ref="L17:L34" si="4">K17*(AY17+AZ17)/1000</f>
        <v>21.111966711846364</v>
      </c>
      <c r="M17">
        <f t="shared" ref="M17:M34" si="5">(AT17 - IF(AI17&gt;1, I17*AP17*100/(AK17*BD17), 0))*(AY17+AZ17)/1000</f>
        <v>39.448609421308433</v>
      </c>
      <c r="N17">
        <f t="shared" ref="N17:N34" si="6">2/((1/P17-1/O17)+SIGN(P17)*SQRT((1/P17-1/O17)*(1/P17-1/O17) + 4*AQ17/((AQ17+1)*(AQ17+1))*(2*1/P17*1/O17-1/O17*1/O17)))</f>
        <v>8.4038876622902756E-2</v>
      </c>
      <c r="O17">
        <f t="shared" ref="O17:O34" si="7">AF17+AE17*AP17+AD17*AP17*AP17</f>
        <v>3</v>
      </c>
      <c r="P17">
        <f t="shared" ref="P17:P34" si="8">H17*(1000-(1000*0.61365*EXP(17.502*T17/(240.97+T17))/(AY17+AZ17)+AV17)/2)/(1000*0.61365*EXP(17.502*T17/(240.97+T17))/(AY17+AZ17)-AV17)</f>
        <v>8.2878046962333626E-2</v>
      </c>
      <c r="Q17">
        <f t="shared" ref="Q17:Q34" si="9">1/((AQ17+1)/(N17/1.6)+1/(O17/1.37)) + AQ17/((AQ17+1)/(N17/1.6) + AQ17/(O17/1.37))</f>
        <v>5.1901836669906526E-2</v>
      </c>
      <c r="R17">
        <f t="shared" ref="R17:R34" si="10">(AM17*AO17)</f>
        <v>215.02144799168431</v>
      </c>
      <c r="S17">
        <f t="shared" ref="S17:S34" si="11">(BA17+(R17+2*0.95*0.0000000567*(((BA17+$B$7)+273)^4-(BA17+273)^4)-44100*H17)/(1.84*29.3*O17+8*0.95*0.0000000567*(BA17+273)^3))</f>
        <v>26.047317844583368</v>
      </c>
      <c r="T17">
        <f t="shared" ref="T17:T34" si="12">($C$7*BB17+$D$7*BC17+$E$7*S17)</f>
        <v>25.486596774193551</v>
      </c>
      <c r="U17">
        <f t="shared" ref="U17:U34" si="13">0.61365*EXP(17.502*T17/(240.97+T17))</f>
        <v>3.2730991357895567</v>
      </c>
      <c r="V17">
        <f t="shared" ref="V17:V34" si="14">(W17/X17*100)</f>
        <v>74.392269506796865</v>
      </c>
      <c r="W17">
        <f t="shared" ref="W17:W34" si="15">AV17*(AY17+AZ17)/1000</f>
        <v>2.3659620802428458</v>
      </c>
      <c r="X17">
        <f t="shared" ref="X17:X34" si="16">0.61365*EXP(17.502*BA17/(240.97+BA17))</f>
        <v>3.1803870159206244</v>
      </c>
      <c r="Y17">
        <f t="shared" ref="Y17:Y34" si="17">(U17-AV17*(AY17+AZ17)/1000)</f>
        <v>0.90713705554671087</v>
      </c>
      <c r="Z17">
        <f t="shared" ref="Z17:Z34" si="18">(-H17*44100)</f>
        <v>-34.336589179971355</v>
      </c>
      <c r="AA17">
        <f t="shared" ref="AA17:AA34" si="19">2*29.3*O17*0.92*(BA17-T17)</f>
        <v>-78.0950101935438</v>
      </c>
      <c r="AB17">
        <f t="shared" ref="AB17:AB34" si="20">2*0.95*0.0000000567*(((BA17+$B$7)+273)^4-(T17+273)^4)</f>
        <v>-5.5199326411903229</v>
      </c>
      <c r="AC17">
        <f t="shared" ref="AC17:AC34" si="21">R17+AB17+Z17+AA17</f>
        <v>97.069915976978848</v>
      </c>
      <c r="AD17">
        <v>0</v>
      </c>
      <c r="AE17">
        <v>0</v>
      </c>
      <c r="AF17">
        <v>3</v>
      </c>
      <c r="AG17">
        <v>17</v>
      </c>
      <c r="AH17">
        <v>3</v>
      </c>
      <c r="AI17">
        <f t="shared" ref="AI17:AI34" si="22">IF(AG17*$H$13&gt;=AK17,1,(AK17/(AK17-AG17*$H$13)))</f>
        <v>1</v>
      </c>
      <c r="AJ17">
        <f t="shared" ref="AJ17:AJ34" si="23">(AI17-1)*100</f>
        <v>0</v>
      </c>
      <c r="AK17">
        <f t="shared" ref="AK17:AK34" si="24">MAX(0,($B$13+$C$13*BD17)/(1+$D$13*BD17)*AY17/(BA17+273)*$E$13)</f>
        <v>71990.516219531361</v>
      </c>
      <c r="AL17">
        <f t="shared" ref="AL17:AL34" si="25">$B$11*BE17+$C$11*BF17+$D$11*BG17</f>
        <v>1200.0016129032299</v>
      </c>
      <c r="AM17">
        <f t="shared" ref="AM17:AM34" si="26">AL17*AN17</f>
        <v>963.36084909617875</v>
      </c>
      <c r="AN17">
        <f t="shared" ref="AN17:AN34" si="27">($B$11*$D$9+$C$11*$D$9+$D$11*(BH17*$E$9+BI17*$F$9+BJ17*$G$9+BK17*$H$9))/($B$11+$C$11+$D$11)</f>
        <v>0.80279962854838738</v>
      </c>
      <c r="AO17">
        <f t="shared" ref="AO17:AO34" si="28">($B$11*$K$9+$C$11*$K$9+$D$11*(BH17*$L$9+BI17*$M$9+BJ17*$N$9+BK17*$O$9))/($B$11+$C$11+$D$11)</f>
        <v>0.22319928009677428</v>
      </c>
      <c r="AP17">
        <v>14.333399999999999</v>
      </c>
      <c r="AQ17">
        <v>1</v>
      </c>
      <c r="AR17" t="s">
        <v>231</v>
      </c>
      <c r="AS17">
        <v>1531749232.3</v>
      </c>
      <c r="AT17">
        <v>396.95206451612898</v>
      </c>
      <c r="AU17">
        <v>420</v>
      </c>
      <c r="AV17">
        <v>23.8075193548387</v>
      </c>
      <c r="AW17">
        <v>21.9918709677419</v>
      </c>
      <c r="AX17">
        <v>600.02796774193598</v>
      </c>
      <c r="AY17">
        <v>99.278770967741906</v>
      </c>
      <c r="AZ17">
        <v>0.100002812903226</v>
      </c>
      <c r="BA17">
        <v>25.003741935483902</v>
      </c>
      <c r="BB17">
        <v>25.553038709677399</v>
      </c>
      <c r="BC17">
        <v>25.420154838709699</v>
      </c>
      <c r="BD17">
        <v>13997.012903225799</v>
      </c>
      <c r="BE17">
        <v>1049.38935483871</v>
      </c>
      <c r="BF17">
        <v>27.162309677419401</v>
      </c>
      <c r="BG17">
        <v>1200.0016129032299</v>
      </c>
      <c r="BH17">
        <v>0.33000396774193602</v>
      </c>
      <c r="BI17">
        <v>0.32999241935483897</v>
      </c>
      <c r="BJ17">
        <v>0.32999151612903199</v>
      </c>
      <c r="BK17">
        <v>1.0011977419354799E-2</v>
      </c>
      <c r="BL17">
        <v>28</v>
      </c>
      <c r="BM17">
        <v>17743.206451612899</v>
      </c>
      <c r="BN17">
        <v>1531749178.8</v>
      </c>
      <c r="BO17" t="s">
        <v>232</v>
      </c>
      <c r="BP17">
        <v>4</v>
      </c>
      <c r="BQ17">
        <v>-0.745</v>
      </c>
      <c r="BR17">
        <v>-1.0999999999999999E-2</v>
      </c>
      <c r="BS17">
        <v>420</v>
      </c>
      <c r="BT17">
        <v>22</v>
      </c>
      <c r="BU17">
        <v>0.06</v>
      </c>
      <c r="BV17">
        <v>0.08</v>
      </c>
      <c r="BW17">
        <v>10.320594296110301</v>
      </c>
      <c r="BX17">
        <v>1.7535451306493099</v>
      </c>
      <c r="BY17">
        <v>5.4360214945410403</v>
      </c>
      <c r="BZ17">
        <v>0</v>
      </c>
      <c r="CA17">
        <v>-23.064619512195101</v>
      </c>
      <c r="CB17">
        <v>0.44664250871079703</v>
      </c>
      <c r="CC17">
        <v>5.48805275320952E-2</v>
      </c>
      <c r="CD17">
        <v>1</v>
      </c>
      <c r="CE17">
        <v>1</v>
      </c>
      <c r="CF17">
        <v>2</v>
      </c>
      <c r="CG17" t="s">
        <v>233</v>
      </c>
      <c r="CH17">
        <v>1.86084</v>
      </c>
      <c r="CI17">
        <v>1.85789</v>
      </c>
      <c r="CJ17">
        <v>1.8607100000000001</v>
      </c>
      <c r="CK17">
        <v>1.85341</v>
      </c>
      <c r="CL17">
        <v>1.8519600000000001</v>
      </c>
      <c r="CM17">
        <v>1.85286</v>
      </c>
      <c r="CN17">
        <v>1.8564499999999999</v>
      </c>
      <c r="CO17">
        <v>1.86273</v>
      </c>
      <c r="CP17" t="s">
        <v>234</v>
      </c>
      <c r="CQ17" t="s">
        <v>19</v>
      </c>
      <c r="CR17" t="s">
        <v>19</v>
      </c>
      <c r="CS17" t="s">
        <v>19</v>
      </c>
      <c r="CT17" t="s">
        <v>235</v>
      </c>
      <c r="CU17" t="s">
        <v>236</v>
      </c>
      <c r="CV17" t="s">
        <v>237</v>
      </c>
      <c r="CW17" t="s">
        <v>237</v>
      </c>
      <c r="CX17" t="s">
        <v>237</v>
      </c>
      <c r="CY17" t="s">
        <v>237</v>
      </c>
      <c r="CZ17">
        <v>0</v>
      </c>
      <c r="DA17">
        <v>100</v>
      </c>
      <c r="DB17">
        <v>100</v>
      </c>
      <c r="DC17">
        <v>-0.745</v>
      </c>
      <c r="DD17">
        <v>-1.0999999999999999E-2</v>
      </c>
      <c r="DE17">
        <v>3</v>
      </c>
      <c r="DF17">
        <v>594.37699999999995</v>
      </c>
      <c r="DG17">
        <v>274.55799999999999</v>
      </c>
      <c r="DH17">
        <v>21.909199999999998</v>
      </c>
      <c r="DI17">
        <v>27.861000000000001</v>
      </c>
      <c r="DJ17">
        <v>30.0001</v>
      </c>
      <c r="DK17">
        <v>27.85</v>
      </c>
      <c r="DL17">
        <v>27.856100000000001</v>
      </c>
      <c r="DM17">
        <v>19.8764</v>
      </c>
      <c r="DN17">
        <v>26.290900000000001</v>
      </c>
      <c r="DO17">
        <v>48.4285</v>
      </c>
      <c r="DP17">
        <v>21.910699999999999</v>
      </c>
      <c r="DQ17">
        <v>420</v>
      </c>
      <c r="DR17">
        <v>22</v>
      </c>
      <c r="DS17">
        <v>100.229</v>
      </c>
      <c r="DT17">
        <v>103.714</v>
      </c>
    </row>
    <row r="18" spans="1:124" x14ac:dyDescent="0.25">
      <c r="A18">
        <v>2</v>
      </c>
      <c r="B18">
        <v>1531749360.8</v>
      </c>
      <c r="C18">
        <v>120.5</v>
      </c>
      <c r="D18" t="s">
        <v>238</v>
      </c>
      <c r="E18" t="s">
        <v>239</v>
      </c>
      <c r="G18">
        <v>1531749352.8</v>
      </c>
      <c r="H18">
        <f t="shared" si="0"/>
        <v>7.8520533124774047E-4</v>
      </c>
      <c r="I18">
        <f t="shared" si="1"/>
        <v>-0.39465864351310626</v>
      </c>
      <c r="J18">
        <f t="shared" si="2"/>
        <v>40.854100000000003</v>
      </c>
      <c r="K18">
        <f t="shared" si="3"/>
        <v>47.709017980474613</v>
      </c>
      <c r="L18">
        <f t="shared" si="4"/>
        <v>4.7414001668207479</v>
      </c>
      <c r="M18">
        <f t="shared" si="5"/>
        <v>4.0601472164987227</v>
      </c>
      <c r="N18">
        <f t="shared" si="6"/>
        <v>8.502044250913493E-2</v>
      </c>
      <c r="O18">
        <f t="shared" si="7"/>
        <v>3</v>
      </c>
      <c r="P18">
        <f t="shared" si="8"/>
        <v>8.3832529384973181E-2</v>
      </c>
      <c r="Q18">
        <f t="shared" si="9"/>
        <v>5.2500778031642249E-2</v>
      </c>
      <c r="R18">
        <f t="shared" si="10"/>
        <v>215.02162449335302</v>
      </c>
      <c r="S18">
        <f t="shared" si="11"/>
        <v>26.046038064810972</v>
      </c>
      <c r="T18">
        <f t="shared" si="12"/>
        <v>25.487822580645201</v>
      </c>
      <c r="U18">
        <f t="shared" si="13"/>
        <v>3.2733374733993275</v>
      </c>
      <c r="V18">
        <f t="shared" si="14"/>
        <v>74.483415723696851</v>
      </c>
      <c r="W18">
        <f t="shared" si="15"/>
        <v>2.3689173734227786</v>
      </c>
      <c r="X18">
        <f t="shared" si="16"/>
        <v>3.1804628592900439</v>
      </c>
      <c r="Y18">
        <f t="shared" si="17"/>
        <v>0.90442009997654882</v>
      </c>
      <c r="Z18">
        <f t="shared" si="18"/>
        <v>-34.627555108025355</v>
      </c>
      <c r="AA18">
        <f t="shared" si="19"/>
        <v>-78.22857282580803</v>
      </c>
      <c r="AB18">
        <f t="shared" si="20"/>
        <v>-5.5294183767330241</v>
      </c>
      <c r="AC18">
        <f t="shared" si="21"/>
        <v>96.636078182786619</v>
      </c>
      <c r="AD18">
        <v>0</v>
      </c>
      <c r="AE18">
        <v>0</v>
      </c>
      <c r="AF18">
        <v>3</v>
      </c>
      <c r="AG18">
        <v>16</v>
      </c>
      <c r="AH18">
        <v>3</v>
      </c>
      <c r="AI18">
        <f t="shared" si="22"/>
        <v>1</v>
      </c>
      <c r="AJ18">
        <f t="shared" si="23"/>
        <v>0</v>
      </c>
      <c r="AK18">
        <f t="shared" si="24"/>
        <v>71998.091249823177</v>
      </c>
      <c r="AL18">
        <f t="shared" si="25"/>
        <v>1200.00129032258</v>
      </c>
      <c r="AM18">
        <f t="shared" si="26"/>
        <v>963.36044806388384</v>
      </c>
      <c r="AN18">
        <f t="shared" si="27"/>
        <v>0.80279951016129059</v>
      </c>
      <c r="AO18">
        <f t="shared" si="28"/>
        <v>0.22319955622580653</v>
      </c>
      <c r="AP18">
        <v>14.333399999999999</v>
      </c>
      <c r="AQ18">
        <v>1</v>
      </c>
      <c r="AR18" t="s">
        <v>231</v>
      </c>
      <c r="AS18">
        <v>1531749352.8</v>
      </c>
      <c r="AT18">
        <v>40.854100000000003</v>
      </c>
      <c r="AU18">
        <v>39.987980645161301</v>
      </c>
      <c r="AV18">
        <v>23.836570967741899</v>
      </c>
      <c r="AW18">
        <v>22.005606451612898</v>
      </c>
      <c r="AX18">
        <v>600.03290322580597</v>
      </c>
      <c r="AY18">
        <v>99.281599999999997</v>
      </c>
      <c r="AZ18">
        <v>0.100034070967742</v>
      </c>
      <c r="BA18">
        <v>25.004141935483901</v>
      </c>
      <c r="BB18">
        <v>25.553841935483899</v>
      </c>
      <c r="BC18">
        <v>25.421803225806499</v>
      </c>
      <c r="BD18">
        <v>13998.254838709699</v>
      </c>
      <c r="BE18">
        <v>1049.32516129032</v>
      </c>
      <c r="BF18">
        <v>26.686264516129</v>
      </c>
      <c r="BG18">
        <v>1200.00129032258</v>
      </c>
      <c r="BH18">
        <v>0.33000067741935502</v>
      </c>
      <c r="BI18">
        <v>0.32999519354838702</v>
      </c>
      <c r="BJ18">
        <v>0.32999354838709699</v>
      </c>
      <c r="BK18">
        <v>1.00105580645161E-2</v>
      </c>
      <c r="BL18">
        <v>28</v>
      </c>
      <c r="BM18">
        <v>17743.174193548399</v>
      </c>
      <c r="BN18">
        <v>1531749318.8</v>
      </c>
      <c r="BO18" t="s">
        <v>240</v>
      </c>
      <c r="BP18">
        <v>5</v>
      </c>
      <c r="BQ18">
        <v>-0.28999999999999998</v>
      </c>
      <c r="BR18">
        <v>1E-3</v>
      </c>
      <c r="BS18">
        <v>40</v>
      </c>
      <c r="BT18">
        <v>22</v>
      </c>
      <c r="BU18">
        <v>0.09</v>
      </c>
      <c r="BV18">
        <v>7.0000000000000007E-2</v>
      </c>
      <c r="BW18">
        <v>-22.6307985991922</v>
      </c>
      <c r="BX18">
        <v>43.221315866061303</v>
      </c>
      <c r="BY18">
        <v>40.561587920012698</v>
      </c>
      <c r="BZ18">
        <v>0</v>
      </c>
      <c r="CA18">
        <v>0.91298324390243901</v>
      </c>
      <c r="CB18">
        <v>-0.82805753310105501</v>
      </c>
      <c r="CC18">
        <v>9.1180688835017704E-2</v>
      </c>
      <c r="CD18">
        <v>1</v>
      </c>
      <c r="CE18">
        <v>1</v>
      </c>
      <c r="CF18">
        <v>2</v>
      </c>
      <c r="CG18" t="s">
        <v>233</v>
      </c>
      <c r="CH18">
        <v>1.86084</v>
      </c>
      <c r="CI18">
        <v>1.8578699999999999</v>
      </c>
      <c r="CJ18">
        <v>1.86069</v>
      </c>
      <c r="CK18">
        <v>1.85347</v>
      </c>
      <c r="CL18">
        <v>1.8520000000000001</v>
      </c>
      <c r="CM18">
        <v>1.85284</v>
      </c>
      <c r="CN18">
        <v>1.85649</v>
      </c>
      <c r="CO18">
        <v>1.8627499999999999</v>
      </c>
      <c r="CP18" t="s">
        <v>234</v>
      </c>
      <c r="CQ18" t="s">
        <v>19</v>
      </c>
      <c r="CR18" t="s">
        <v>19</v>
      </c>
      <c r="CS18" t="s">
        <v>19</v>
      </c>
      <c r="CT18" t="s">
        <v>235</v>
      </c>
      <c r="CU18" t="s">
        <v>236</v>
      </c>
      <c r="CV18" t="s">
        <v>237</v>
      </c>
      <c r="CW18" t="s">
        <v>237</v>
      </c>
      <c r="CX18" t="s">
        <v>237</v>
      </c>
      <c r="CY18" t="s">
        <v>237</v>
      </c>
      <c r="CZ18">
        <v>0</v>
      </c>
      <c r="DA18">
        <v>100</v>
      </c>
      <c r="DB18">
        <v>100</v>
      </c>
      <c r="DC18">
        <v>-0.28999999999999998</v>
      </c>
      <c r="DD18">
        <v>1E-3</v>
      </c>
      <c r="DE18">
        <v>3</v>
      </c>
      <c r="DF18">
        <v>594.85199999999998</v>
      </c>
      <c r="DG18">
        <v>273.49299999999999</v>
      </c>
      <c r="DH18">
        <v>21.8565</v>
      </c>
      <c r="DI18">
        <v>27.917300000000001</v>
      </c>
      <c r="DJ18">
        <v>30.000299999999999</v>
      </c>
      <c r="DK18">
        <v>27.906700000000001</v>
      </c>
      <c r="DL18">
        <v>27.911799999999999</v>
      </c>
      <c r="DM18">
        <v>4.2434500000000002</v>
      </c>
      <c r="DN18">
        <v>26.290900000000001</v>
      </c>
      <c r="DO18">
        <v>47.311</v>
      </c>
      <c r="DP18">
        <v>21.847200000000001</v>
      </c>
      <c r="DQ18">
        <v>40</v>
      </c>
      <c r="DR18">
        <v>22</v>
      </c>
      <c r="DS18">
        <v>100.22199999999999</v>
      </c>
      <c r="DT18">
        <v>103.702</v>
      </c>
    </row>
    <row r="19" spans="1:124" x14ac:dyDescent="0.25">
      <c r="A19">
        <v>3</v>
      </c>
      <c r="B19">
        <v>1531749481.3</v>
      </c>
      <c r="C19">
        <v>241</v>
      </c>
      <c r="D19" t="s">
        <v>241</v>
      </c>
      <c r="E19" t="s">
        <v>242</v>
      </c>
      <c r="G19">
        <v>1531749473.3</v>
      </c>
      <c r="H19">
        <f t="shared" si="0"/>
        <v>7.9533845880722077E-4</v>
      </c>
      <c r="I19">
        <f t="shared" si="1"/>
        <v>-0.8669330537543245</v>
      </c>
      <c r="J19">
        <f t="shared" si="2"/>
        <v>22.001006451612898</v>
      </c>
      <c r="K19">
        <f t="shared" si="3"/>
        <v>37.902071430659639</v>
      </c>
      <c r="L19">
        <f t="shared" si="4"/>
        <v>3.7668807238912492</v>
      </c>
      <c r="M19">
        <f t="shared" si="5"/>
        <v>2.186560364132196</v>
      </c>
      <c r="N19">
        <f t="shared" si="6"/>
        <v>8.5875393936990882E-2</v>
      </c>
      <c r="O19">
        <f t="shared" si="7"/>
        <v>3</v>
      </c>
      <c r="P19">
        <f t="shared" si="8"/>
        <v>8.4663640030366319E-2</v>
      </c>
      <c r="Q19">
        <f t="shared" si="9"/>
        <v>5.3022325488573704E-2</v>
      </c>
      <c r="R19">
        <f t="shared" si="10"/>
        <v>215.02205106670178</v>
      </c>
      <c r="S19">
        <f t="shared" si="11"/>
        <v>26.033730775911124</v>
      </c>
      <c r="T19">
        <f t="shared" si="12"/>
        <v>25.479664516129048</v>
      </c>
      <c r="U19">
        <f t="shared" si="13"/>
        <v>3.2717515591737674</v>
      </c>
      <c r="V19">
        <f t="shared" si="14"/>
        <v>74.390757500689347</v>
      </c>
      <c r="W19">
        <f t="shared" si="15"/>
        <v>2.3645975458175292</v>
      </c>
      <c r="X19">
        <f t="shared" si="16"/>
        <v>3.1786173783693732</v>
      </c>
      <c r="Y19">
        <f t="shared" si="17"/>
        <v>0.90715401335623813</v>
      </c>
      <c r="Z19">
        <f t="shared" si="18"/>
        <v>-35.074426033398439</v>
      </c>
      <c r="AA19">
        <f t="shared" si="19"/>
        <v>-78.483698322583862</v>
      </c>
      <c r="AB19">
        <f t="shared" si="20"/>
        <v>-5.5469521757952638</v>
      </c>
      <c r="AC19">
        <f t="shared" si="21"/>
        <v>95.916974534924222</v>
      </c>
      <c r="AD19">
        <v>0</v>
      </c>
      <c r="AE19">
        <v>0</v>
      </c>
      <c r="AF19">
        <v>3</v>
      </c>
      <c r="AG19">
        <v>16</v>
      </c>
      <c r="AH19">
        <v>3</v>
      </c>
      <c r="AI19">
        <f t="shared" si="22"/>
        <v>1</v>
      </c>
      <c r="AJ19">
        <f t="shared" si="23"/>
        <v>0</v>
      </c>
      <c r="AK19">
        <f t="shared" si="24"/>
        <v>72004.012304968594</v>
      </c>
      <c r="AL19">
        <f t="shared" si="25"/>
        <v>1200.0016129032299</v>
      </c>
      <c r="AM19">
        <f t="shared" si="26"/>
        <v>963.36055954740175</v>
      </c>
      <c r="AN19">
        <f t="shared" si="27"/>
        <v>0.80279938725806421</v>
      </c>
      <c r="AO19">
        <f t="shared" si="28"/>
        <v>0.22319997319354831</v>
      </c>
      <c r="AP19">
        <v>14.333399999999999</v>
      </c>
      <c r="AQ19">
        <v>1</v>
      </c>
      <c r="AR19" t="s">
        <v>231</v>
      </c>
      <c r="AS19">
        <v>1531749473.3</v>
      </c>
      <c r="AT19">
        <v>22.001006451612898</v>
      </c>
      <c r="AU19">
        <v>19.971909677419401</v>
      </c>
      <c r="AV19">
        <v>23.792403225806499</v>
      </c>
      <c r="AW19">
        <v>21.9377322580645</v>
      </c>
      <c r="AX19">
        <v>600.03490322580603</v>
      </c>
      <c r="AY19">
        <v>99.284548387096805</v>
      </c>
      <c r="AZ19">
        <v>0.100012448387097</v>
      </c>
      <c r="BA19">
        <v>24.9944064516129</v>
      </c>
      <c r="BB19">
        <v>25.550541935483899</v>
      </c>
      <c r="BC19">
        <v>25.408787096774201</v>
      </c>
      <c r="BD19">
        <v>13998.5709677419</v>
      </c>
      <c r="BE19">
        <v>1049.6522580645201</v>
      </c>
      <c r="BF19">
        <v>27.045877419354799</v>
      </c>
      <c r="BG19">
        <v>1200.0016129032299</v>
      </c>
      <c r="BH19">
        <v>0.32999467741935501</v>
      </c>
      <c r="BI19">
        <v>0.32999703225806398</v>
      </c>
      <c r="BJ19">
        <v>0.32999706451612898</v>
      </c>
      <c r="BK19">
        <v>1.00113193548387E-2</v>
      </c>
      <c r="BL19">
        <v>28</v>
      </c>
      <c r="BM19">
        <v>17743.138709677401</v>
      </c>
      <c r="BN19">
        <v>1531749422.8</v>
      </c>
      <c r="BO19" t="s">
        <v>243</v>
      </c>
      <c r="BP19">
        <v>6</v>
      </c>
      <c r="BQ19">
        <v>-0.26300000000000001</v>
      </c>
      <c r="BR19">
        <v>0</v>
      </c>
      <c r="BS19">
        <v>20</v>
      </c>
      <c r="BT19">
        <v>22</v>
      </c>
      <c r="BU19">
        <v>0.28999999999999998</v>
      </c>
      <c r="BV19">
        <v>0.05</v>
      </c>
      <c r="BW19">
        <v>-2.0658613935066299</v>
      </c>
      <c r="BX19">
        <v>2.1451228592971998</v>
      </c>
      <c r="BY19">
        <v>2.3772473827910501</v>
      </c>
      <c r="BZ19">
        <v>0</v>
      </c>
      <c r="CA19">
        <v>2.0267575609756099</v>
      </c>
      <c r="CB19">
        <v>-0.108599581881469</v>
      </c>
      <c r="CC19">
        <v>4.0642518153481098E-2</v>
      </c>
      <c r="CD19">
        <v>1</v>
      </c>
      <c r="CE19">
        <v>1</v>
      </c>
      <c r="CF19">
        <v>2</v>
      </c>
      <c r="CG19" t="s">
        <v>233</v>
      </c>
      <c r="CH19">
        <v>1.8608499999999999</v>
      </c>
      <c r="CI19">
        <v>1.85788</v>
      </c>
      <c r="CJ19">
        <v>1.8607199999999999</v>
      </c>
      <c r="CK19">
        <v>1.85348</v>
      </c>
      <c r="CL19">
        <v>1.85199</v>
      </c>
      <c r="CM19">
        <v>1.85284</v>
      </c>
      <c r="CN19">
        <v>1.85646</v>
      </c>
      <c r="CO19">
        <v>1.86277</v>
      </c>
      <c r="CP19" t="s">
        <v>234</v>
      </c>
      <c r="CQ19" t="s">
        <v>19</v>
      </c>
      <c r="CR19" t="s">
        <v>19</v>
      </c>
      <c r="CS19" t="s">
        <v>19</v>
      </c>
      <c r="CT19" t="s">
        <v>235</v>
      </c>
      <c r="CU19" t="s">
        <v>236</v>
      </c>
      <c r="CV19" t="s">
        <v>237</v>
      </c>
      <c r="CW19" t="s">
        <v>237</v>
      </c>
      <c r="CX19" t="s">
        <v>237</v>
      </c>
      <c r="CY19" t="s">
        <v>237</v>
      </c>
      <c r="CZ19">
        <v>0</v>
      </c>
      <c r="DA19">
        <v>100</v>
      </c>
      <c r="DB19">
        <v>100</v>
      </c>
      <c r="DC19">
        <v>-0.26300000000000001</v>
      </c>
      <c r="DD19">
        <v>0</v>
      </c>
      <c r="DE19">
        <v>3</v>
      </c>
      <c r="DF19">
        <v>594.69200000000001</v>
      </c>
      <c r="DG19">
        <v>273.13400000000001</v>
      </c>
      <c r="DH19">
        <v>21.891200000000001</v>
      </c>
      <c r="DI19">
        <v>27.960699999999999</v>
      </c>
      <c r="DJ19">
        <v>30.0002</v>
      </c>
      <c r="DK19">
        <v>27.952999999999999</v>
      </c>
      <c r="DL19">
        <v>27.958600000000001</v>
      </c>
      <c r="DM19">
        <v>3.43865</v>
      </c>
      <c r="DN19">
        <v>26.290900000000001</v>
      </c>
      <c r="DO19">
        <v>46.192900000000002</v>
      </c>
      <c r="DP19">
        <v>21.900200000000002</v>
      </c>
      <c r="DQ19">
        <v>20</v>
      </c>
      <c r="DR19">
        <v>22</v>
      </c>
      <c r="DS19">
        <v>100.21599999999999</v>
      </c>
      <c r="DT19">
        <v>103.696</v>
      </c>
    </row>
    <row r="20" spans="1:124" x14ac:dyDescent="0.25">
      <c r="A20">
        <v>4</v>
      </c>
      <c r="B20">
        <v>1531749601.8</v>
      </c>
      <c r="C20">
        <v>361.5</v>
      </c>
      <c r="D20" t="s">
        <v>244</v>
      </c>
      <c r="E20" t="s">
        <v>245</v>
      </c>
      <c r="G20">
        <v>1531749593.8</v>
      </c>
      <c r="H20">
        <f t="shared" si="0"/>
        <v>7.991927328879167E-4</v>
      </c>
      <c r="I20">
        <f t="shared" si="1"/>
        <v>-0.29849949428963435</v>
      </c>
      <c r="J20">
        <f t="shared" si="2"/>
        <v>40.612309677419297</v>
      </c>
      <c r="K20">
        <f t="shared" si="3"/>
        <v>45.56306787287371</v>
      </c>
      <c r="L20">
        <f t="shared" si="4"/>
        <v>4.5283487711853319</v>
      </c>
      <c r="M20">
        <f t="shared" si="5"/>
        <v>4.0363107931156232</v>
      </c>
      <c r="N20">
        <f t="shared" si="6"/>
        <v>8.6393160458372933E-2</v>
      </c>
      <c r="O20">
        <f t="shared" si="7"/>
        <v>3</v>
      </c>
      <c r="P20">
        <f t="shared" si="8"/>
        <v>8.5166854832493186E-2</v>
      </c>
      <c r="Q20">
        <f t="shared" si="9"/>
        <v>5.3338118348428692E-2</v>
      </c>
      <c r="R20">
        <f t="shared" si="10"/>
        <v>215.02189271383077</v>
      </c>
      <c r="S20">
        <f t="shared" si="11"/>
        <v>26.033612065604405</v>
      </c>
      <c r="T20">
        <f t="shared" si="12"/>
        <v>25.483737096774199</v>
      </c>
      <c r="U20">
        <f t="shared" si="13"/>
        <v>3.2725431781738319</v>
      </c>
      <c r="V20">
        <f t="shared" si="14"/>
        <v>74.442804317534794</v>
      </c>
      <c r="W20">
        <f t="shared" si="15"/>
        <v>2.3663738834249912</v>
      </c>
      <c r="X20">
        <f t="shared" si="16"/>
        <v>3.1787812201851704</v>
      </c>
      <c r="Y20">
        <f t="shared" si="17"/>
        <v>0.90616929474884067</v>
      </c>
      <c r="Z20">
        <f t="shared" si="18"/>
        <v>-35.244399520357128</v>
      </c>
      <c r="AA20">
        <f t="shared" si="19"/>
        <v>-79.002557845168127</v>
      </c>
      <c r="AB20">
        <f t="shared" si="20"/>
        <v>-5.5837620440379023</v>
      </c>
      <c r="AC20">
        <f t="shared" si="21"/>
        <v>95.191173304267608</v>
      </c>
      <c r="AD20">
        <v>0</v>
      </c>
      <c r="AE20">
        <v>0</v>
      </c>
      <c r="AF20">
        <v>3</v>
      </c>
      <c r="AG20">
        <v>15</v>
      </c>
      <c r="AH20">
        <v>2</v>
      </c>
      <c r="AI20">
        <f t="shared" si="22"/>
        <v>1</v>
      </c>
      <c r="AJ20">
        <f t="shared" si="23"/>
        <v>0</v>
      </c>
      <c r="AK20">
        <f t="shared" si="24"/>
        <v>72015.670407029</v>
      </c>
      <c r="AL20">
        <f t="shared" si="25"/>
        <v>1200.00129032258</v>
      </c>
      <c r="AM20">
        <f t="shared" si="26"/>
        <v>963.35939883694789</v>
      </c>
      <c r="AN20">
        <f t="shared" si="27"/>
        <v>0.80279863580645083</v>
      </c>
      <c r="AO20">
        <f t="shared" si="28"/>
        <v>0.22320007774193523</v>
      </c>
      <c r="AP20">
        <v>14.333399999999999</v>
      </c>
      <c r="AQ20">
        <v>1</v>
      </c>
      <c r="AR20" t="s">
        <v>231</v>
      </c>
      <c r="AS20">
        <v>1531749593.8</v>
      </c>
      <c r="AT20">
        <v>40.612309677419297</v>
      </c>
      <c r="AU20">
        <v>39.976799999999997</v>
      </c>
      <c r="AV20">
        <v>23.8098387096774</v>
      </c>
      <c r="AW20">
        <v>21.9462193548387</v>
      </c>
      <c r="AX20">
        <v>600.03690322580599</v>
      </c>
      <c r="AY20">
        <v>99.286358064516094</v>
      </c>
      <c r="AZ20">
        <v>0.10003057419354799</v>
      </c>
      <c r="BA20">
        <v>24.995270967741899</v>
      </c>
      <c r="BB20">
        <v>25.5559451612903</v>
      </c>
      <c r="BC20">
        <v>25.411529032258098</v>
      </c>
      <c r="BD20">
        <v>14000.9032258064</v>
      </c>
      <c r="BE20">
        <v>1049.6199999999999</v>
      </c>
      <c r="BF20">
        <v>26.817877419354801</v>
      </c>
      <c r="BG20">
        <v>1200.00129032258</v>
      </c>
      <c r="BH20">
        <v>0.329991451612903</v>
      </c>
      <c r="BI20">
        <v>0.33000177419354798</v>
      </c>
      <c r="BJ20">
        <v>0.32999558064516099</v>
      </c>
      <c r="BK20">
        <v>1.00112258064516E-2</v>
      </c>
      <c r="BL20">
        <v>28</v>
      </c>
      <c r="BM20">
        <v>17743.158064516101</v>
      </c>
      <c r="BN20">
        <v>1531749536.8</v>
      </c>
      <c r="BO20" t="s">
        <v>246</v>
      </c>
      <c r="BP20">
        <v>7</v>
      </c>
      <c r="BQ20">
        <v>-0.22500000000000001</v>
      </c>
      <c r="BR20">
        <v>-1E-3</v>
      </c>
      <c r="BS20">
        <v>40</v>
      </c>
      <c r="BT20">
        <v>22</v>
      </c>
      <c r="BU20">
        <v>0.28999999999999998</v>
      </c>
      <c r="BV20">
        <v>0.06</v>
      </c>
      <c r="BW20">
        <v>0.70187446664179598</v>
      </c>
      <c r="BX20">
        <v>-2.2145038422696599</v>
      </c>
      <c r="BY20">
        <v>2.13742829591832</v>
      </c>
      <c r="BZ20">
        <v>0</v>
      </c>
      <c r="CA20">
        <v>0.63296582926829303</v>
      </c>
      <c r="CB20">
        <v>0.16587411846689801</v>
      </c>
      <c r="CC20">
        <v>2.8809238406389999E-2</v>
      </c>
      <c r="CD20">
        <v>1</v>
      </c>
      <c r="CE20">
        <v>1</v>
      </c>
      <c r="CF20">
        <v>2</v>
      </c>
      <c r="CG20" t="s">
        <v>233</v>
      </c>
      <c r="CH20">
        <v>1.8609100000000001</v>
      </c>
      <c r="CI20">
        <v>1.85788</v>
      </c>
      <c r="CJ20">
        <v>1.8607199999999999</v>
      </c>
      <c r="CK20">
        <v>1.85348</v>
      </c>
      <c r="CL20">
        <v>1.8520099999999999</v>
      </c>
      <c r="CM20">
        <v>1.8528500000000001</v>
      </c>
      <c r="CN20">
        <v>1.8564799999999999</v>
      </c>
      <c r="CO20">
        <v>1.8627800000000001</v>
      </c>
      <c r="CP20" t="s">
        <v>234</v>
      </c>
      <c r="CQ20" t="s">
        <v>19</v>
      </c>
      <c r="CR20" t="s">
        <v>19</v>
      </c>
      <c r="CS20" t="s">
        <v>19</v>
      </c>
      <c r="CT20" t="s">
        <v>235</v>
      </c>
      <c r="CU20" t="s">
        <v>236</v>
      </c>
      <c r="CV20" t="s">
        <v>237</v>
      </c>
      <c r="CW20" t="s">
        <v>237</v>
      </c>
      <c r="CX20" t="s">
        <v>237</v>
      </c>
      <c r="CY20" t="s">
        <v>237</v>
      </c>
      <c r="CZ20">
        <v>0</v>
      </c>
      <c r="DA20">
        <v>100</v>
      </c>
      <c r="DB20">
        <v>100</v>
      </c>
      <c r="DC20">
        <v>-0.22500000000000001</v>
      </c>
      <c r="DD20">
        <v>-1E-3</v>
      </c>
      <c r="DE20">
        <v>3</v>
      </c>
      <c r="DF20">
        <v>596.27</v>
      </c>
      <c r="DG20">
        <v>272.87700000000001</v>
      </c>
      <c r="DH20">
        <v>21.934999999999999</v>
      </c>
      <c r="DI20">
        <v>27.994</v>
      </c>
      <c r="DJ20">
        <v>30.0002</v>
      </c>
      <c r="DK20">
        <v>27.991800000000001</v>
      </c>
      <c r="DL20">
        <v>27.996400000000001</v>
      </c>
      <c r="DM20">
        <v>4.2803699999999996</v>
      </c>
      <c r="DN20">
        <v>25.7423</v>
      </c>
      <c r="DO20">
        <v>45.075000000000003</v>
      </c>
      <c r="DP20">
        <v>21.9374</v>
      </c>
      <c r="DQ20">
        <v>40</v>
      </c>
      <c r="DR20">
        <v>22</v>
      </c>
      <c r="DS20">
        <v>100.21299999999999</v>
      </c>
      <c r="DT20">
        <v>103.693</v>
      </c>
    </row>
    <row r="21" spans="1:124" x14ac:dyDescent="0.25">
      <c r="A21">
        <v>5</v>
      </c>
      <c r="B21">
        <v>1531749722.3</v>
      </c>
      <c r="C21">
        <v>482</v>
      </c>
      <c r="D21" t="s">
        <v>247</v>
      </c>
      <c r="E21" t="s">
        <v>248</v>
      </c>
      <c r="G21">
        <v>1531749714.3</v>
      </c>
      <c r="H21">
        <f t="shared" si="0"/>
        <v>7.9079742953827982E-4</v>
      </c>
      <c r="I21">
        <f t="shared" si="1"/>
        <v>0.2405786559252639</v>
      </c>
      <c r="J21">
        <f t="shared" si="2"/>
        <v>59.3050225806452</v>
      </c>
      <c r="K21">
        <f t="shared" si="3"/>
        <v>53.918900871326727</v>
      </c>
      <c r="L21">
        <f t="shared" si="4"/>
        <v>5.3587598117306703</v>
      </c>
      <c r="M21">
        <f t="shared" si="5"/>
        <v>5.8940624994813922</v>
      </c>
      <c r="N21">
        <f t="shared" si="6"/>
        <v>8.5803118773650419E-2</v>
      </c>
      <c r="O21">
        <f t="shared" si="7"/>
        <v>3</v>
      </c>
      <c r="P21">
        <f t="shared" si="8"/>
        <v>8.4593389334889219E-2</v>
      </c>
      <c r="Q21">
        <f t="shared" si="9"/>
        <v>5.2978240214218819E-2</v>
      </c>
      <c r="R21">
        <f t="shared" si="10"/>
        <v>215.02147427655015</v>
      </c>
      <c r="S21">
        <f t="shared" si="11"/>
        <v>26.040290028975903</v>
      </c>
      <c r="T21">
        <f t="shared" si="12"/>
        <v>25.479948387096801</v>
      </c>
      <c r="U21">
        <f t="shared" si="13"/>
        <v>3.2718067319448436</v>
      </c>
      <c r="V21">
        <f t="shared" si="14"/>
        <v>74.508217335009761</v>
      </c>
      <c r="W21">
        <f t="shared" si="15"/>
        <v>2.3690951185915252</v>
      </c>
      <c r="X21">
        <f t="shared" si="16"/>
        <v>3.1796427338200988</v>
      </c>
      <c r="Y21">
        <f t="shared" si="17"/>
        <v>0.9027116133533184</v>
      </c>
      <c r="Z21">
        <f t="shared" si="18"/>
        <v>-34.874166642638137</v>
      </c>
      <c r="AA21">
        <f t="shared" si="19"/>
        <v>-77.654670890320091</v>
      </c>
      <c r="AB21">
        <f t="shared" si="20"/>
        <v>-5.4885165181698063</v>
      </c>
      <c r="AC21">
        <f t="shared" si="21"/>
        <v>97.004120225422128</v>
      </c>
      <c r="AD21">
        <v>0</v>
      </c>
      <c r="AE21">
        <v>0</v>
      </c>
      <c r="AF21">
        <v>3</v>
      </c>
      <c r="AG21">
        <v>15</v>
      </c>
      <c r="AH21">
        <v>2</v>
      </c>
      <c r="AI21">
        <f t="shared" si="22"/>
        <v>1</v>
      </c>
      <c r="AJ21">
        <f t="shared" si="23"/>
        <v>0</v>
      </c>
      <c r="AK21">
        <f t="shared" si="24"/>
        <v>72014.627018801679</v>
      </c>
      <c r="AL21">
        <f t="shared" si="25"/>
        <v>1199.9983870967701</v>
      </c>
      <c r="AM21">
        <f t="shared" si="26"/>
        <v>963.35863238719207</v>
      </c>
      <c r="AN21">
        <f t="shared" si="27"/>
        <v>0.8027999393548394</v>
      </c>
      <c r="AO21">
        <f t="shared" si="28"/>
        <v>0.2231998209677421</v>
      </c>
      <c r="AP21">
        <v>14.333399999999999</v>
      </c>
      <c r="AQ21">
        <v>1</v>
      </c>
      <c r="AR21" t="s">
        <v>231</v>
      </c>
      <c r="AS21">
        <v>1531749714.3</v>
      </c>
      <c r="AT21">
        <v>59.3050225806452</v>
      </c>
      <c r="AU21">
        <v>59.991738709677399</v>
      </c>
      <c r="AV21">
        <v>23.837419354838701</v>
      </c>
      <c r="AW21">
        <v>21.993416129032301</v>
      </c>
      <c r="AX21">
        <v>600.03274193548395</v>
      </c>
      <c r="AY21">
        <v>99.285548387096796</v>
      </c>
      <c r="AZ21">
        <v>0.10000519677419401</v>
      </c>
      <c r="BA21">
        <v>24.9998161290323</v>
      </c>
      <c r="BB21">
        <v>25.544387096774201</v>
      </c>
      <c r="BC21">
        <v>25.415509677419401</v>
      </c>
      <c r="BD21">
        <v>14001.0451612903</v>
      </c>
      <c r="BE21">
        <v>1049.6290322580601</v>
      </c>
      <c r="BF21">
        <v>27.0366838709677</v>
      </c>
      <c r="BG21">
        <v>1199.9983870967701</v>
      </c>
      <c r="BH21">
        <v>0.32999803225806501</v>
      </c>
      <c r="BI21">
        <v>0.32999354838709699</v>
      </c>
      <c r="BJ21">
        <v>0.329996870967742</v>
      </c>
      <c r="BK21">
        <v>1.0011774193548401E-2</v>
      </c>
      <c r="BL21">
        <v>28</v>
      </c>
      <c r="BM21">
        <v>17743.1161290323</v>
      </c>
      <c r="BN21">
        <v>1531749663.8</v>
      </c>
      <c r="BO21" t="s">
        <v>249</v>
      </c>
      <c r="BP21">
        <v>8</v>
      </c>
      <c r="BQ21">
        <v>-0.129</v>
      </c>
      <c r="BR21">
        <v>0</v>
      </c>
      <c r="BS21">
        <v>60</v>
      </c>
      <c r="BT21">
        <v>22</v>
      </c>
      <c r="BU21">
        <v>0.19</v>
      </c>
      <c r="BV21">
        <v>0.04</v>
      </c>
      <c r="BW21">
        <v>1.2990571857989901</v>
      </c>
      <c r="BX21">
        <v>-2.1053120763417801</v>
      </c>
      <c r="BY21">
        <v>2.2023019759515798</v>
      </c>
      <c r="BZ21">
        <v>0</v>
      </c>
      <c r="CA21">
        <v>-0.67553070731707299</v>
      </c>
      <c r="CB21">
        <v>-0.14401549128921501</v>
      </c>
      <c r="CC21">
        <v>2.2592398527633398E-2</v>
      </c>
      <c r="CD21">
        <v>1</v>
      </c>
      <c r="CE21">
        <v>1</v>
      </c>
      <c r="CF21">
        <v>2</v>
      </c>
      <c r="CG21" t="s">
        <v>233</v>
      </c>
      <c r="CH21">
        <v>1.86086</v>
      </c>
      <c r="CI21">
        <v>1.8579000000000001</v>
      </c>
      <c r="CJ21">
        <v>1.86073</v>
      </c>
      <c r="CK21">
        <v>1.8534900000000001</v>
      </c>
      <c r="CL21">
        <v>1.85199</v>
      </c>
      <c r="CM21">
        <v>1.85286</v>
      </c>
      <c r="CN21">
        <v>1.8565100000000001</v>
      </c>
      <c r="CO21">
        <v>1.8627899999999999</v>
      </c>
      <c r="CP21" t="s">
        <v>234</v>
      </c>
      <c r="CQ21" t="s">
        <v>19</v>
      </c>
      <c r="CR21" t="s">
        <v>19</v>
      </c>
      <c r="CS21" t="s">
        <v>19</v>
      </c>
      <c r="CT21" t="s">
        <v>235</v>
      </c>
      <c r="CU21" t="s">
        <v>236</v>
      </c>
      <c r="CV21" t="s">
        <v>237</v>
      </c>
      <c r="CW21" t="s">
        <v>237</v>
      </c>
      <c r="CX21" t="s">
        <v>237</v>
      </c>
      <c r="CY21" t="s">
        <v>237</v>
      </c>
      <c r="CZ21">
        <v>0</v>
      </c>
      <c r="DA21">
        <v>100</v>
      </c>
      <c r="DB21">
        <v>100</v>
      </c>
      <c r="DC21">
        <v>-0.129</v>
      </c>
      <c r="DD21">
        <v>0</v>
      </c>
      <c r="DE21">
        <v>3</v>
      </c>
      <c r="DF21">
        <v>596.49599999999998</v>
      </c>
      <c r="DG21">
        <v>272.58800000000002</v>
      </c>
      <c r="DH21">
        <v>21.965399999999999</v>
      </c>
      <c r="DI21">
        <v>28.028099999999998</v>
      </c>
      <c r="DJ21">
        <v>30.0001</v>
      </c>
      <c r="DK21">
        <v>28.0289</v>
      </c>
      <c r="DL21">
        <v>28.034300000000002</v>
      </c>
      <c r="DM21">
        <v>5.1323299999999996</v>
      </c>
      <c r="DN21">
        <v>25.4588</v>
      </c>
      <c r="DO21">
        <v>44.3307</v>
      </c>
      <c r="DP21">
        <v>21.9648</v>
      </c>
      <c r="DQ21">
        <v>60</v>
      </c>
      <c r="DR21">
        <v>22</v>
      </c>
      <c r="DS21">
        <v>100.209</v>
      </c>
      <c r="DT21">
        <v>103.687</v>
      </c>
    </row>
    <row r="22" spans="1:124" x14ac:dyDescent="0.25">
      <c r="A22">
        <v>6</v>
      </c>
      <c r="B22">
        <v>1531749842.8</v>
      </c>
      <c r="C22">
        <v>602.5</v>
      </c>
      <c r="D22" t="s">
        <v>250</v>
      </c>
      <c r="E22" t="s">
        <v>251</v>
      </c>
      <c r="G22">
        <v>1531749834.80323</v>
      </c>
      <c r="H22">
        <f t="shared" si="0"/>
        <v>8.213072067588871E-4</v>
      </c>
      <c r="I22">
        <f t="shared" si="1"/>
        <v>0.71867073179034435</v>
      </c>
      <c r="J22">
        <f t="shared" si="2"/>
        <v>78.109280645161306</v>
      </c>
      <c r="K22">
        <f t="shared" si="3"/>
        <v>64.051844122128443</v>
      </c>
      <c r="L22">
        <f t="shared" si="4"/>
        <v>6.365593167745998</v>
      </c>
      <c r="M22">
        <f t="shared" si="5"/>
        <v>7.762647743043174</v>
      </c>
      <c r="N22">
        <f t="shared" si="6"/>
        <v>8.9573387947002869E-2</v>
      </c>
      <c r="O22">
        <f t="shared" si="7"/>
        <v>3</v>
      </c>
      <c r="P22">
        <f t="shared" si="8"/>
        <v>8.8255825727589471E-2</v>
      </c>
      <c r="Q22">
        <f t="shared" si="9"/>
        <v>5.5276771740233273E-2</v>
      </c>
      <c r="R22">
        <f t="shared" si="10"/>
        <v>215.02157934796907</v>
      </c>
      <c r="S22">
        <f t="shared" si="11"/>
        <v>26.021285324048606</v>
      </c>
      <c r="T22">
        <f t="shared" si="12"/>
        <v>25.4751241935484</v>
      </c>
      <c r="U22">
        <f t="shared" si="13"/>
        <v>3.270869218779489</v>
      </c>
      <c r="V22">
        <f t="shared" si="14"/>
        <v>74.658424959918051</v>
      </c>
      <c r="W22">
        <f t="shared" si="15"/>
        <v>2.3722805989639948</v>
      </c>
      <c r="X22">
        <f t="shared" si="16"/>
        <v>3.177512250275309</v>
      </c>
      <c r="Y22">
        <f t="shared" si="17"/>
        <v>0.89858861981549421</v>
      </c>
      <c r="Z22">
        <f t="shared" si="18"/>
        <v>-36.219647818066925</v>
      </c>
      <c r="AA22">
        <f t="shared" si="19"/>
        <v>-78.692650800000195</v>
      </c>
      <c r="AB22">
        <f t="shared" si="20"/>
        <v>-5.5614300758439521</v>
      </c>
      <c r="AC22">
        <f t="shared" si="21"/>
        <v>94.547850654057982</v>
      </c>
      <c r="AD22">
        <v>0</v>
      </c>
      <c r="AE22">
        <v>0</v>
      </c>
      <c r="AF22">
        <v>3</v>
      </c>
      <c r="AG22">
        <v>15</v>
      </c>
      <c r="AH22">
        <v>2</v>
      </c>
      <c r="AI22">
        <f t="shared" si="22"/>
        <v>1</v>
      </c>
      <c r="AJ22">
        <f t="shared" si="23"/>
        <v>0</v>
      </c>
      <c r="AK22">
        <f t="shared" si="24"/>
        <v>71991.290294427003</v>
      </c>
      <c r="AL22">
        <f t="shared" si="25"/>
        <v>1199.9983870967701</v>
      </c>
      <c r="AM22">
        <f t="shared" si="26"/>
        <v>963.35814774268056</v>
      </c>
      <c r="AN22">
        <f t="shared" si="27"/>
        <v>0.80279953548387029</v>
      </c>
      <c r="AO22">
        <f t="shared" si="28"/>
        <v>0.22320004232258051</v>
      </c>
      <c r="AP22">
        <v>14.333399999999999</v>
      </c>
      <c r="AQ22">
        <v>1</v>
      </c>
      <c r="AR22" t="s">
        <v>231</v>
      </c>
      <c r="AS22">
        <v>1531749834.80323</v>
      </c>
      <c r="AT22">
        <v>78.109280645161306</v>
      </c>
      <c r="AU22">
        <v>79.979277419354801</v>
      </c>
      <c r="AV22">
        <v>23.8703516129032</v>
      </c>
      <c r="AW22">
        <v>21.955254838709699</v>
      </c>
      <c r="AX22">
        <v>600.02816129032306</v>
      </c>
      <c r="AY22">
        <v>99.281932258064501</v>
      </c>
      <c r="AZ22">
        <v>9.9955258064516106E-2</v>
      </c>
      <c r="BA22">
        <v>24.988574193548398</v>
      </c>
      <c r="BB22">
        <v>25.541319354838699</v>
      </c>
      <c r="BC22">
        <v>25.408929032258101</v>
      </c>
      <c r="BD22">
        <v>13995.867741935501</v>
      </c>
      <c r="BE22">
        <v>1049.63032258065</v>
      </c>
      <c r="BF22">
        <v>26.5325387096774</v>
      </c>
      <c r="BG22">
        <v>1199.9983870967701</v>
      </c>
      <c r="BH22">
        <v>0.32999377419354797</v>
      </c>
      <c r="BI22">
        <v>0.32999525806451602</v>
      </c>
      <c r="BJ22">
        <v>0.32999938709677401</v>
      </c>
      <c r="BK22">
        <v>1.0011490322580601E-2</v>
      </c>
      <c r="BL22">
        <v>28</v>
      </c>
      <c r="BM22">
        <v>17743.129032258101</v>
      </c>
      <c r="BN22">
        <v>1531749780.8</v>
      </c>
      <c r="BO22" t="s">
        <v>252</v>
      </c>
      <c r="BP22">
        <v>9</v>
      </c>
      <c r="BQ22">
        <v>-4.9000000000000002E-2</v>
      </c>
      <c r="BR22">
        <v>-1E-3</v>
      </c>
      <c r="BS22">
        <v>80</v>
      </c>
      <c r="BT22">
        <v>22</v>
      </c>
      <c r="BU22">
        <v>0.2</v>
      </c>
      <c r="BV22">
        <v>0.05</v>
      </c>
      <c r="BW22">
        <v>1.8654185975161699</v>
      </c>
      <c r="BX22">
        <v>-2.0274832716192601</v>
      </c>
      <c r="BY22">
        <v>2.28620283724117</v>
      </c>
      <c r="BZ22">
        <v>0</v>
      </c>
      <c r="CA22">
        <v>-1.86635268292683</v>
      </c>
      <c r="CB22">
        <v>0.15381238774310099</v>
      </c>
      <c r="CC22">
        <v>3.6477811767408601E-2</v>
      </c>
      <c r="CD22">
        <v>1</v>
      </c>
      <c r="CE22">
        <v>1</v>
      </c>
      <c r="CF22">
        <v>2</v>
      </c>
      <c r="CG22" t="s">
        <v>233</v>
      </c>
      <c r="CH22">
        <v>1.8608899999999999</v>
      </c>
      <c r="CI22">
        <v>1.85789</v>
      </c>
      <c r="CJ22">
        <v>1.8608</v>
      </c>
      <c r="CK22">
        <v>1.85348</v>
      </c>
      <c r="CL22">
        <v>1.8520300000000001</v>
      </c>
      <c r="CM22">
        <v>1.85287</v>
      </c>
      <c r="CN22">
        <v>1.8565</v>
      </c>
      <c r="CO22">
        <v>1.8627899999999999</v>
      </c>
      <c r="CP22" t="s">
        <v>234</v>
      </c>
      <c r="CQ22" t="s">
        <v>19</v>
      </c>
      <c r="CR22" t="s">
        <v>19</v>
      </c>
      <c r="CS22" t="s">
        <v>19</v>
      </c>
      <c r="CT22" t="s">
        <v>235</v>
      </c>
      <c r="CU22" t="s">
        <v>236</v>
      </c>
      <c r="CV22" t="s">
        <v>237</v>
      </c>
      <c r="CW22" t="s">
        <v>237</v>
      </c>
      <c r="CX22" t="s">
        <v>237</v>
      </c>
      <c r="CY22" t="s">
        <v>237</v>
      </c>
      <c r="CZ22">
        <v>0</v>
      </c>
      <c r="DA22">
        <v>100</v>
      </c>
      <c r="DB22">
        <v>100</v>
      </c>
      <c r="DC22">
        <v>-4.9000000000000002E-2</v>
      </c>
      <c r="DD22">
        <v>-1E-3</v>
      </c>
      <c r="DE22">
        <v>3</v>
      </c>
      <c r="DF22">
        <v>596.83199999999999</v>
      </c>
      <c r="DG22">
        <v>272.245</v>
      </c>
      <c r="DH22">
        <v>22.160299999999999</v>
      </c>
      <c r="DI22">
        <v>28.051300000000001</v>
      </c>
      <c r="DJ22">
        <v>30</v>
      </c>
      <c r="DK22">
        <v>28.058299999999999</v>
      </c>
      <c r="DL22">
        <v>28.0627</v>
      </c>
      <c r="DM22">
        <v>5.9917899999999999</v>
      </c>
      <c r="DN22">
        <v>25.185700000000001</v>
      </c>
      <c r="DO22">
        <v>43.212400000000002</v>
      </c>
      <c r="DP22">
        <v>22.16</v>
      </c>
      <c r="DQ22">
        <v>80</v>
      </c>
      <c r="DR22">
        <v>22</v>
      </c>
      <c r="DS22">
        <v>100.203</v>
      </c>
      <c r="DT22">
        <v>103.687</v>
      </c>
    </row>
    <row r="23" spans="1:124" x14ac:dyDescent="0.25">
      <c r="A23">
        <v>7</v>
      </c>
      <c r="B23">
        <v>1531749963.3</v>
      </c>
      <c r="C23">
        <v>723</v>
      </c>
      <c r="D23" t="s">
        <v>253</v>
      </c>
      <c r="E23" t="s">
        <v>254</v>
      </c>
      <c r="G23">
        <v>1531749955.30968</v>
      </c>
      <c r="H23">
        <f t="shared" si="0"/>
        <v>8.0898297329246895E-4</v>
      </c>
      <c r="I23">
        <f t="shared" si="1"/>
        <v>1.248760909711724</v>
      </c>
      <c r="J23">
        <f t="shared" si="2"/>
        <v>96.830796774193502</v>
      </c>
      <c r="K23">
        <f t="shared" si="3"/>
        <v>72.588590328829881</v>
      </c>
      <c r="L23">
        <f t="shared" si="4"/>
        <v>7.214009240404482</v>
      </c>
      <c r="M23">
        <f t="shared" si="5"/>
        <v>9.6232515264499252</v>
      </c>
      <c r="N23">
        <f t="shared" si="6"/>
        <v>8.8034164514646282E-2</v>
      </c>
      <c r="O23">
        <f t="shared" si="7"/>
        <v>3</v>
      </c>
      <c r="P23">
        <f t="shared" si="8"/>
        <v>8.676117328096293E-2</v>
      </c>
      <c r="Q23">
        <f t="shared" si="9"/>
        <v>5.4338684576281833E-2</v>
      </c>
      <c r="R23">
        <f t="shared" si="10"/>
        <v>215.02039663650498</v>
      </c>
      <c r="S23">
        <f t="shared" si="11"/>
        <v>26.051486085613014</v>
      </c>
      <c r="T23">
        <f t="shared" si="12"/>
        <v>25.497658064516102</v>
      </c>
      <c r="U23">
        <f t="shared" si="13"/>
        <v>3.2752503680710561</v>
      </c>
      <c r="V23">
        <f t="shared" si="14"/>
        <v>74.621146293313984</v>
      </c>
      <c r="W23">
        <f t="shared" si="15"/>
        <v>2.3749281994050291</v>
      </c>
      <c r="X23">
        <f t="shared" si="16"/>
        <v>3.1826477042712238</v>
      </c>
      <c r="Y23">
        <f t="shared" si="17"/>
        <v>0.90032216866602699</v>
      </c>
      <c r="Z23">
        <f t="shared" si="18"/>
        <v>-35.676149122197877</v>
      </c>
      <c r="AA23">
        <f t="shared" si="19"/>
        <v>-77.956230270960077</v>
      </c>
      <c r="AB23">
        <f t="shared" si="20"/>
        <v>-5.5107602287850224</v>
      </c>
      <c r="AC23">
        <f t="shared" si="21"/>
        <v>95.877257014562019</v>
      </c>
      <c r="AD23">
        <v>0</v>
      </c>
      <c r="AE23">
        <v>0</v>
      </c>
      <c r="AF23">
        <v>3</v>
      </c>
      <c r="AG23">
        <v>15</v>
      </c>
      <c r="AH23">
        <v>2</v>
      </c>
      <c r="AI23">
        <f t="shared" si="22"/>
        <v>1</v>
      </c>
      <c r="AJ23">
        <f t="shared" si="23"/>
        <v>0</v>
      </c>
      <c r="AK23">
        <f t="shared" si="24"/>
        <v>72003.956091250162</v>
      </c>
      <c r="AL23">
        <f t="shared" si="25"/>
        <v>1199.9938709677399</v>
      </c>
      <c r="AM23">
        <f t="shared" si="26"/>
        <v>963.35471438895979</v>
      </c>
      <c r="AN23">
        <f t="shared" si="27"/>
        <v>0.80279969564516063</v>
      </c>
      <c r="AO23">
        <f t="shared" si="28"/>
        <v>0.22319961009677408</v>
      </c>
      <c r="AP23">
        <v>14.333399999999999</v>
      </c>
      <c r="AQ23">
        <v>1</v>
      </c>
      <c r="AR23" t="s">
        <v>231</v>
      </c>
      <c r="AS23">
        <v>1531749955.30968</v>
      </c>
      <c r="AT23">
        <v>96.830796774193502</v>
      </c>
      <c r="AU23">
        <v>100.00091612903201</v>
      </c>
      <c r="AV23">
        <v>23.896932258064499</v>
      </c>
      <c r="AW23">
        <v>22.0106419354839</v>
      </c>
      <c r="AX23">
        <v>600.03383870967696</v>
      </c>
      <c r="AY23">
        <v>99.282132258064493</v>
      </c>
      <c r="AZ23">
        <v>0.100004903225806</v>
      </c>
      <c r="BA23">
        <v>25.015661290322601</v>
      </c>
      <c r="BB23">
        <v>25.568170967741899</v>
      </c>
      <c r="BC23">
        <v>25.427145161290301</v>
      </c>
      <c r="BD23">
        <v>14000.080645161301</v>
      </c>
      <c r="BE23">
        <v>1049.09161290323</v>
      </c>
      <c r="BF23">
        <v>24.773641935483901</v>
      </c>
      <c r="BG23">
        <v>1199.9938709677399</v>
      </c>
      <c r="BH23">
        <v>0.330000838709677</v>
      </c>
      <c r="BI23">
        <v>0.32999496774193499</v>
      </c>
      <c r="BJ23">
        <v>0.32999467741935501</v>
      </c>
      <c r="BK23">
        <v>1.00095258064516E-2</v>
      </c>
      <c r="BL23">
        <v>28</v>
      </c>
      <c r="BM23">
        <v>17743.067741935502</v>
      </c>
      <c r="BN23">
        <v>1531749897.8</v>
      </c>
      <c r="BO23" t="s">
        <v>255</v>
      </c>
      <c r="BP23">
        <v>10</v>
      </c>
      <c r="BQ23">
        <v>-9.2999999999999999E-2</v>
      </c>
      <c r="BR23">
        <v>-3.0000000000000001E-3</v>
      </c>
      <c r="BS23">
        <v>100</v>
      </c>
      <c r="BT23">
        <v>22</v>
      </c>
      <c r="BU23">
        <v>0.14000000000000001</v>
      </c>
      <c r="BV23">
        <v>7.0000000000000007E-2</v>
      </c>
      <c r="BW23">
        <v>2.5046097285501698</v>
      </c>
      <c r="BX23">
        <v>-1.9368471131020699</v>
      </c>
      <c r="BY23">
        <v>2.3862123409976999</v>
      </c>
      <c r="BZ23">
        <v>0</v>
      </c>
      <c r="CA23">
        <v>-3.1743470731707299</v>
      </c>
      <c r="CB23">
        <v>9.6707356346606502E-2</v>
      </c>
      <c r="CC23">
        <v>1.39705780113156E-2</v>
      </c>
      <c r="CD23">
        <v>1</v>
      </c>
      <c r="CE23">
        <v>1</v>
      </c>
      <c r="CF23">
        <v>2</v>
      </c>
      <c r="CG23" t="s">
        <v>233</v>
      </c>
      <c r="CH23">
        <v>1.86086</v>
      </c>
      <c r="CI23">
        <v>1.8578699999999999</v>
      </c>
      <c r="CJ23">
        <v>1.86069</v>
      </c>
      <c r="CK23">
        <v>1.85348</v>
      </c>
      <c r="CL23">
        <v>1.85199</v>
      </c>
      <c r="CM23">
        <v>1.85287</v>
      </c>
      <c r="CN23">
        <v>1.85646</v>
      </c>
      <c r="CO23">
        <v>1.86277</v>
      </c>
      <c r="CP23" t="s">
        <v>234</v>
      </c>
      <c r="CQ23" t="s">
        <v>19</v>
      </c>
      <c r="CR23" t="s">
        <v>19</v>
      </c>
      <c r="CS23" t="s">
        <v>19</v>
      </c>
      <c r="CT23" t="s">
        <v>235</v>
      </c>
      <c r="CU23" t="s">
        <v>236</v>
      </c>
      <c r="CV23" t="s">
        <v>237</v>
      </c>
      <c r="CW23" t="s">
        <v>237</v>
      </c>
      <c r="CX23" t="s">
        <v>237</v>
      </c>
      <c r="CY23" t="s">
        <v>237</v>
      </c>
      <c r="CZ23">
        <v>0</v>
      </c>
      <c r="DA23">
        <v>100</v>
      </c>
      <c r="DB23">
        <v>100</v>
      </c>
      <c r="DC23">
        <v>-9.2999999999999999E-2</v>
      </c>
      <c r="DD23">
        <v>-3.0000000000000001E-3</v>
      </c>
      <c r="DE23">
        <v>3</v>
      </c>
      <c r="DF23">
        <v>596.83199999999999</v>
      </c>
      <c r="DG23">
        <v>272.20999999999998</v>
      </c>
      <c r="DH23">
        <v>21.830500000000001</v>
      </c>
      <c r="DI23">
        <v>28.080100000000002</v>
      </c>
      <c r="DJ23">
        <v>30.0002</v>
      </c>
      <c r="DK23">
        <v>28.0871</v>
      </c>
      <c r="DL23">
        <v>28.094200000000001</v>
      </c>
      <c r="DM23">
        <v>6.8550599999999999</v>
      </c>
      <c r="DN23">
        <v>24.9147</v>
      </c>
      <c r="DO23">
        <v>42.461199999999998</v>
      </c>
      <c r="DP23">
        <v>21.822800000000001</v>
      </c>
      <c r="DQ23">
        <v>100</v>
      </c>
      <c r="DR23">
        <v>22</v>
      </c>
      <c r="DS23">
        <v>100.203</v>
      </c>
      <c r="DT23">
        <v>103.685</v>
      </c>
    </row>
    <row r="24" spans="1:124" x14ac:dyDescent="0.25">
      <c r="A24">
        <v>8</v>
      </c>
      <c r="B24">
        <v>1531750083.9000001</v>
      </c>
      <c r="C24">
        <v>843.60000014305103</v>
      </c>
      <c r="D24" t="s">
        <v>256</v>
      </c>
      <c r="E24" t="s">
        <v>257</v>
      </c>
      <c r="G24">
        <v>1531750075.9000001</v>
      </c>
      <c r="H24">
        <f t="shared" si="0"/>
        <v>8.2746224185634273E-4</v>
      </c>
      <c r="I24">
        <f t="shared" si="1"/>
        <v>2.4538116287128195</v>
      </c>
      <c r="J24">
        <f t="shared" si="2"/>
        <v>143.83661290322601</v>
      </c>
      <c r="K24">
        <f t="shared" si="3"/>
        <v>98.368398877509023</v>
      </c>
      <c r="L24">
        <f t="shared" si="4"/>
        <v>9.7760270375763749</v>
      </c>
      <c r="M24">
        <f t="shared" si="5"/>
        <v>14.29473929413369</v>
      </c>
      <c r="N24">
        <f t="shared" si="6"/>
        <v>9.1042147605917376E-2</v>
      </c>
      <c r="O24">
        <f t="shared" si="7"/>
        <v>3</v>
      </c>
      <c r="P24">
        <f t="shared" si="8"/>
        <v>8.9681350481248728E-2</v>
      </c>
      <c r="Q24">
        <f t="shared" si="9"/>
        <v>5.6171535092333337E-2</v>
      </c>
      <c r="R24">
        <f t="shared" si="10"/>
        <v>215.02195037292319</v>
      </c>
      <c r="S24">
        <f t="shared" si="11"/>
        <v>26.032691491151734</v>
      </c>
      <c r="T24">
        <f t="shared" si="12"/>
        <v>25.484548387096801</v>
      </c>
      <c r="U24">
        <f t="shared" si="13"/>
        <v>3.2727008949347645</v>
      </c>
      <c r="V24">
        <f t="shared" si="14"/>
        <v>74.900714160329926</v>
      </c>
      <c r="W24">
        <f t="shared" si="15"/>
        <v>2.381822001670133</v>
      </c>
      <c r="X24">
        <f t="shared" si="16"/>
        <v>3.1799723518946501</v>
      </c>
      <c r="Y24">
        <f t="shared" si="17"/>
        <v>0.89087889326463143</v>
      </c>
      <c r="Z24">
        <f t="shared" si="18"/>
        <v>-36.491084865864714</v>
      </c>
      <c r="AA24">
        <f t="shared" si="19"/>
        <v>-78.117444541935967</v>
      </c>
      <c r="AB24">
        <f t="shared" si="20"/>
        <v>-5.5214007353217482</v>
      </c>
      <c r="AC24">
        <f t="shared" si="21"/>
        <v>94.892020229800764</v>
      </c>
      <c r="AD24">
        <v>0</v>
      </c>
      <c r="AE24">
        <v>0</v>
      </c>
      <c r="AF24">
        <v>3</v>
      </c>
      <c r="AG24">
        <v>14</v>
      </c>
      <c r="AH24">
        <v>2</v>
      </c>
      <c r="AI24">
        <f t="shared" si="22"/>
        <v>1</v>
      </c>
      <c r="AJ24">
        <f t="shared" si="23"/>
        <v>0</v>
      </c>
      <c r="AK24">
        <f t="shared" si="24"/>
        <v>72014.487383234547</v>
      </c>
      <c r="AL24">
        <f t="shared" si="25"/>
        <v>1200.0006451612901</v>
      </c>
      <c r="AM24">
        <f t="shared" si="26"/>
        <v>963.35932412838918</v>
      </c>
      <c r="AN24">
        <f t="shared" si="27"/>
        <v>0.80279900516128944</v>
      </c>
      <c r="AO24">
        <f t="shared" si="28"/>
        <v>0.22320015490322559</v>
      </c>
      <c r="AP24">
        <v>14.333399999999999</v>
      </c>
      <c r="AQ24">
        <v>1</v>
      </c>
      <c r="AR24" t="s">
        <v>231</v>
      </c>
      <c r="AS24">
        <v>1531750075.9000001</v>
      </c>
      <c r="AT24">
        <v>143.83661290322601</v>
      </c>
      <c r="AU24">
        <v>149.98251612903201</v>
      </c>
      <c r="AV24">
        <v>23.9663838709677</v>
      </c>
      <c r="AW24">
        <v>22.0371387096774</v>
      </c>
      <c r="AX24">
        <v>600.03248387096801</v>
      </c>
      <c r="AY24">
        <v>99.281809677419403</v>
      </c>
      <c r="AZ24">
        <v>9.9975012903225802E-2</v>
      </c>
      <c r="BA24">
        <v>25.001554838709701</v>
      </c>
      <c r="BB24">
        <v>25.548648387096801</v>
      </c>
      <c r="BC24">
        <v>25.420448387096801</v>
      </c>
      <c r="BD24">
        <v>14001.706451612899</v>
      </c>
      <c r="BE24">
        <v>1049.5483870967701</v>
      </c>
      <c r="BF24">
        <v>24.909151612903202</v>
      </c>
      <c r="BG24">
        <v>1200.0006451612901</v>
      </c>
      <c r="BH24">
        <v>0.32999132258064501</v>
      </c>
      <c r="BI24">
        <v>0.32999864516129002</v>
      </c>
      <c r="BJ24">
        <v>0.33000003225806401</v>
      </c>
      <c r="BK24">
        <v>1.0009619354838699E-2</v>
      </c>
      <c r="BL24">
        <v>28</v>
      </c>
      <c r="BM24">
        <v>17743.119354838698</v>
      </c>
      <c r="BN24">
        <v>1531750016.4000001</v>
      </c>
      <c r="BO24" t="s">
        <v>258</v>
      </c>
      <c r="BP24">
        <v>11</v>
      </c>
      <c r="BQ24">
        <v>-0.113</v>
      </c>
      <c r="BR24">
        <v>-5.0000000000000001E-3</v>
      </c>
      <c r="BS24">
        <v>150</v>
      </c>
      <c r="BT24">
        <v>22</v>
      </c>
      <c r="BU24">
        <v>7.0000000000000007E-2</v>
      </c>
      <c r="BV24">
        <v>0.06</v>
      </c>
      <c r="BW24">
        <v>5.5403409164815303</v>
      </c>
      <c r="BX24">
        <v>-4.9375956217389296</v>
      </c>
      <c r="BY24">
        <v>5.7595051513436104</v>
      </c>
      <c r="BZ24">
        <v>0</v>
      </c>
      <c r="CA24">
        <v>-6.1378478048780503</v>
      </c>
      <c r="CB24">
        <v>-0.238394216027871</v>
      </c>
      <c r="CC24">
        <v>2.9625070176901198E-2</v>
      </c>
      <c r="CD24">
        <v>1</v>
      </c>
      <c r="CE24">
        <v>1</v>
      </c>
      <c r="CF24">
        <v>2</v>
      </c>
      <c r="CG24" t="s">
        <v>233</v>
      </c>
      <c r="CH24">
        <v>1.86086</v>
      </c>
      <c r="CI24">
        <v>1.85789</v>
      </c>
      <c r="CJ24">
        <v>1.8607400000000001</v>
      </c>
      <c r="CK24">
        <v>1.8534600000000001</v>
      </c>
      <c r="CL24">
        <v>1.85202</v>
      </c>
      <c r="CM24">
        <v>1.85283</v>
      </c>
      <c r="CN24">
        <v>1.8565</v>
      </c>
      <c r="CO24">
        <v>1.86276</v>
      </c>
      <c r="CP24" t="s">
        <v>234</v>
      </c>
      <c r="CQ24" t="s">
        <v>19</v>
      </c>
      <c r="CR24" t="s">
        <v>19</v>
      </c>
      <c r="CS24" t="s">
        <v>19</v>
      </c>
      <c r="CT24" t="s">
        <v>235</v>
      </c>
      <c r="CU24" t="s">
        <v>236</v>
      </c>
      <c r="CV24" t="s">
        <v>237</v>
      </c>
      <c r="CW24" t="s">
        <v>237</v>
      </c>
      <c r="CX24" t="s">
        <v>237</v>
      </c>
      <c r="CY24" t="s">
        <v>237</v>
      </c>
      <c r="CZ24">
        <v>0</v>
      </c>
      <c r="DA24">
        <v>100</v>
      </c>
      <c r="DB24">
        <v>100</v>
      </c>
      <c r="DC24">
        <v>-0.113</v>
      </c>
      <c r="DD24">
        <v>-5.0000000000000001E-3</v>
      </c>
      <c r="DE24">
        <v>3</v>
      </c>
      <c r="DF24">
        <v>597.06700000000001</v>
      </c>
      <c r="DG24">
        <v>272.14600000000002</v>
      </c>
      <c r="DH24">
        <v>21.904499999999999</v>
      </c>
      <c r="DI24">
        <v>28.139800000000001</v>
      </c>
      <c r="DJ24">
        <v>30.0002</v>
      </c>
      <c r="DK24">
        <v>28.139500000000002</v>
      </c>
      <c r="DL24">
        <v>28.145900000000001</v>
      </c>
      <c r="DM24">
        <v>8.9980499999999992</v>
      </c>
      <c r="DN24">
        <v>25.1919</v>
      </c>
      <c r="DO24">
        <v>41.347000000000001</v>
      </c>
      <c r="DP24">
        <v>21.902000000000001</v>
      </c>
      <c r="DQ24">
        <v>150</v>
      </c>
      <c r="DR24">
        <v>22</v>
      </c>
      <c r="DS24">
        <v>100.19499999999999</v>
      </c>
      <c r="DT24">
        <v>103.676</v>
      </c>
    </row>
    <row r="25" spans="1:124" x14ac:dyDescent="0.25">
      <c r="A25">
        <v>9</v>
      </c>
      <c r="B25">
        <v>1531750204.4000001</v>
      </c>
      <c r="C25">
        <v>964.10000014305103</v>
      </c>
      <c r="D25" t="s">
        <v>259</v>
      </c>
      <c r="E25" t="s">
        <v>260</v>
      </c>
      <c r="G25">
        <v>1531750196.4000001</v>
      </c>
      <c r="H25">
        <f t="shared" si="0"/>
        <v>8.1588074812726766E-4</v>
      </c>
      <c r="I25">
        <f t="shared" si="1"/>
        <v>3.7542233021047129</v>
      </c>
      <c r="J25">
        <f t="shared" si="2"/>
        <v>190.66006451612901</v>
      </c>
      <c r="K25">
        <f t="shared" si="3"/>
        <v>120.552368881506</v>
      </c>
      <c r="L25">
        <f t="shared" si="4"/>
        <v>11.980837714091656</v>
      </c>
      <c r="M25">
        <f t="shared" si="5"/>
        <v>18.948340150588425</v>
      </c>
      <c r="N25">
        <f t="shared" si="6"/>
        <v>8.9710389079493635E-2</v>
      </c>
      <c r="O25">
        <f t="shared" si="7"/>
        <v>3</v>
      </c>
      <c r="P25">
        <f t="shared" si="8"/>
        <v>8.8388823127321867E-2</v>
      </c>
      <c r="Q25">
        <f t="shared" si="9"/>
        <v>5.5360248022208E-2</v>
      </c>
      <c r="R25">
        <f t="shared" si="10"/>
        <v>215.02142469723069</v>
      </c>
      <c r="S25">
        <f t="shared" si="11"/>
        <v>26.037372640672888</v>
      </c>
      <c r="T25">
        <f t="shared" si="12"/>
        <v>25.486729032258051</v>
      </c>
      <c r="U25">
        <f t="shared" si="13"/>
        <v>3.2731248504335682</v>
      </c>
      <c r="V25">
        <f t="shared" si="14"/>
        <v>74.894229637067625</v>
      </c>
      <c r="W25">
        <f t="shared" si="15"/>
        <v>2.3818622248364929</v>
      </c>
      <c r="X25">
        <f t="shared" si="16"/>
        <v>3.1803013882095272</v>
      </c>
      <c r="Y25">
        <f t="shared" si="17"/>
        <v>0.89126262559707525</v>
      </c>
      <c r="Z25">
        <f t="shared" si="18"/>
        <v>-35.980340992412501</v>
      </c>
      <c r="AA25">
        <f t="shared" si="19"/>
        <v>-78.189443148392158</v>
      </c>
      <c r="AB25">
        <f t="shared" si="20"/>
        <v>-5.5265985089603147</v>
      </c>
      <c r="AC25">
        <f t="shared" si="21"/>
        <v>95.325042047465715</v>
      </c>
      <c r="AD25">
        <v>0</v>
      </c>
      <c r="AE25">
        <v>0</v>
      </c>
      <c r="AF25">
        <v>3</v>
      </c>
      <c r="AG25">
        <v>14</v>
      </c>
      <c r="AH25">
        <v>2</v>
      </c>
      <c r="AI25">
        <f t="shared" si="22"/>
        <v>1</v>
      </c>
      <c r="AJ25">
        <f t="shared" si="23"/>
        <v>0</v>
      </c>
      <c r="AK25">
        <f t="shared" si="24"/>
        <v>72011.759005106942</v>
      </c>
      <c r="AL25">
        <f t="shared" si="25"/>
        <v>1200.0003225806499</v>
      </c>
      <c r="AM25">
        <f t="shared" si="26"/>
        <v>963.35940561267796</v>
      </c>
      <c r="AN25">
        <f t="shared" si="27"/>
        <v>0.80279928887096796</v>
      </c>
      <c r="AO25">
        <f t="shared" si="28"/>
        <v>0.22319959035483877</v>
      </c>
      <c r="AP25">
        <v>14.333399999999999</v>
      </c>
      <c r="AQ25">
        <v>1</v>
      </c>
      <c r="AR25" t="s">
        <v>231</v>
      </c>
      <c r="AS25">
        <v>1531750196.4000001</v>
      </c>
      <c r="AT25">
        <v>190.66006451612901</v>
      </c>
      <c r="AU25">
        <v>199.99958064516099</v>
      </c>
      <c r="AV25">
        <v>23.9665322580645</v>
      </c>
      <c r="AW25">
        <v>22.064299999999999</v>
      </c>
      <c r="AX25">
        <v>600.03567741935501</v>
      </c>
      <c r="AY25">
        <v>99.282832258064502</v>
      </c>
      <c r="AZ25">
        <v>0.100015422580645</v>
      </c>
      <c r="BA25">
        <v>25.0032903225806</v>
      </c>
      <c r="BB25">
        <v>25.540170967741901</v>
      </c>
      <c r="BC25">
        <v>25.433287096774201</v>
      </c>
      <c r="BD25">
        <v>14001.032258064501</v>
      </c>
      <c r="BE25">
        <v>1049.4241935483899</v>
      </c>
      <c r="BF25">
        <v>25.876048387096802</v>
      </c>
      <c r="BG25">
        <v>1200.0003225806499</v>
      </c>
      <c r="BH25">
        <v>0.32999974193548398</v>
      </c>
      <c r="BI25">
        <v>0.32999696774193599</v>
      </c>
      <c r="BJ25">
        <v>0.32999258064516102</v>
      </c>
      <c r="BK25">
        <v>1.0010777419354799E-2</v>
      </c>
      <c r="BL25">
        <v>28</v>
      </c>
      <c r="BM25">
        <v>17743.183870967699</v>
      </c>
      <c r="BN25">
        <v>1531750143.4000001</v>
      </c>
      <c r="BO25" t="s">
        <v>261</v>
      </c>
      <c r="BP25">
        <v>12</v>
      </c>
      <c r="BQ25">
        <v>-0.184</v>
      </c>
      <c r="BR25">
        <v>-4.0000000000000001E-3</v>
      </c>
      <c r="BS25">
        <v>200</v>
      </c>
      <c r="BT25">
        <v>22</v>
      </c>
      <c r="BU25">
        <v>0.11</v>
      </c>
      <c r="BV25">
        <v>0.05</v>
      </c>
      <c r="BW25">
        <v>6.7413946226161601</v>
      </c>
      <c r="BX25">
        <v>-4.77342111449141</v>
      </c>
      <c r="BY25">
        <v>6.3298784055326696</v>
      </c>
      <c r="BZ25">
        <v>0</v>
      </c>
      <c r="CA25">
        <v>-9.3344758536585406</v>
      </c>
      <c r="CB25">
        <v>-0.106159860627178</v>
      </c>
      <c r="CC25">
        <v>2.5619573783664602E-2</v>
      </c>
      <c r="CD25">
        <v>1</v>
      </c>
      <c r="CE25">
        <v>1</v>
      </c>
      <c r="CF25">
        <v>2</v>
      </c>
      <c r="CG25" t="s">
        <v>233</v>
      </c>
      <c r="CH25">
        <v>1.86083</v>
      </c>
      <c r="CI25">
        <v>1.8578600000000001</v>
      </c>
      <c r="CJ25">
        <v>1.8607199999999999</v>
      </c>
      <c r="CK25">
        <v>1.8534299999999999</v>
      </c>
      <c r="CL25">
        <v>1.8520099999999999</v>
      </c>
      <c r="CM25">
        <v>1.8528500000000001</v>
      </c>
      <c r="CN25">
        <v>1.85646</v>
      </c>
      <c r="CO25">
        <v>1.86277</v>
      </c>
      <c r="CP25" t="s">
        <v>234</v>
      </c>
      <c r="CQ25" t="s">
        <v>19</v>
      </c>
      <c r="CR25" t="s">
        <v>19</v>
      </c>
      <c r="CS25" t="s">
        <v>19</v>
      </c>
      <c r="CT25" t="s">
        <v>235</v>
      </c>
      <c r="CU25" t="s">
        <v>236</v>
      </c>
      <c r="CV25" t="s">
        <v>237</v>
      </c>
      <c r="CW25" t="s">
        <v>237</v>
      </c>
      <c r="CX25" t="s">
        <v>237</v>
      </c>
      <c r="CY25" t="s">
        <v>237</v>
      </c>
      <c r="CZ25">
        <v>0</v>
      </c>
      <c r="DA25">
        <v>100</v>
      </c>
      <c r="DB25">
        <v>100</v>
      </c>
      <c r="DC25">
        <v>-0.184</v>
      </c>
      <c r="DD25">
        <v>-4.0000000000000001E-3</v>
      </c>
      <c r="DE25">
        <v>3</v>
      </c>
      <c r="DF25">
        <v>597.62</v>
      </c>
      <c r="DG25">
        <v>271.86700000000002</v>
      </c>
      <c r="DH25">
        <v>21.6799</v>
      </c>
      <c r="DI25">
        <v>28.2102</v>
      </c>
      <c r="DJ25">
        <v>30.000299999999999</v>
      </c>
      <c r="DK25">
        <v>28.203600000000002</v>
      </c>
      <c r="DL25">
        <v>28.210899999999999</v>
      </c>
      <c r="DM25">
        <v>11.1212</v>
      </c>
      <c r="DN25">
        <v>26.021000000000001</v>
      </c>
      <c r="DO25">
        <v>40.229999999999997</v>
      </c>
      <c r="DP25">
        <v>21.680099999999999</v>
      </c>
      <c r="DQ25">
        <v>200</v>
      </c>
      <c r="DR25">
        <v>22</v>
      </c>
      <c r="DS25">
        <v>100.18600000000001</v>
      </c>
      <c r="DT25">
        <v>103.666</v>
      </c>
    </row>
    <row r="26" spans="1:124" x14ac:dyDescent="0.25">
      <c r="A26">
        <v>10</v>
      </c>
      <c r="B26">
        <v>1531750324.9000001</v>
      </c>
      <c r="C26">
        <v>1084.60000014305</v>
      </c>
      <c r="D26" t="s">
        <v>262</v>
      </c>
      <c r="E26" t="s">
        <v>263</v>
      </c>
      <c r="G26">
        <v>1531750316.9000001</v>
      </c>
      <c r="H26">
        <f t="shared" si="0"/>
        <v>8.234964617840182E-4</v>
      </c>
      <c r="I26">
        <f t="shared" si="1"/>
        <v>6.3697929163526927</v>
      </c>
      <c r="J26">
        <f t="shared" si="2"/>
        <v>284.24541935483899</v>
      </c>
      <c r="K26">
        <f t="shared" si="3"/>
        <v>165.88582528040851</v>
      </c>
      <c r="L26">
        <f t="shared" si="4"/>
        <v>16.486139774632136</v>
      </c>
      <c r="M26">
        <f t="shared" si="5"/>
        <v>28.249006241862677</v>
      </c>
      <c r="N26">
        <f t="shared" si="6"/>
        <v>8.9748066927443165E-2</v>
      </c>
      <c r="O26">
        <f t="shared" si="7"/>
        <v>3</v>
      </c>
      <c r="P26">
        <f t="shared" si="8"/>
        <v>8.8425398825464213E-2</v>
      </c>
      <c r="Q26">
        <f t="shared" si="9"/>
        <v>5.5383204980225573E-2</v>
      </c>
      <c r="R26">
        <f t="shared" si="10"/>
        <v>215.02131461763037</v>
      </c>
      <c r="S26">
        <f t="shared" si="11"/>
        <v>26.041847190200283</v>
      </c>
      <c r="T26">
        <f t="shared" si="12"/>
        <v>25.494066129032248</v>
      </c>
      <c r="U26">
        <f t="shared" si="13"/>
        <v>3.2745516625014859</v>
      </c>
      <c r="V26">
        <f t="shared" si="14"/>
        <v>74.659993630901852</v>
      </c>
      <c r="W26">
        <f t="shared" si="15"/>
        <v>2.3753216693768033</v>
      </c>
      <c r="X26">
        <f t="shared" si="16"/>
        <v>3.1815187141854442</v>
      </c>
      <c r="Y26">
        <f t="shared" si="17"/>
        <v>0.89922999312468255</v>
      </c>
      <c r="Z26">
        <f t="shared" si="18"/>
        <v>-36.3161939646752</v>
      </c>
      <c r="AA26">
        <f t="shared" si="19"/>
        <v>-78.337875058055374</v>
      </c>
      <c r="AB26">
        <f t="shared" si="20"/>
        <v>-5.537473113661866</v>
      </c>
      <c r="AC26">
        <f t="shared" si="21"/>
        <v>94.829772481237939</v>
      </c>
      <c r="AD26">
        <v>0</v>
      </c>
      <c r="AE26">
        <v>0</v>
      </c>
      <c r="AF26">
        <v>3</v>
      </c>
      <c r="AG26">
        <v>14</v>
      </c>
      <c r="AH26">
        <v>2</v>
      </c>
      <c r="AI26">
        <f t="shared" si="22"/>
        <v>1</v>
      </c>
      <c r="AJ26">
        <f t="shared" si="23"/>
        <v>0</v>
      </c>
      <c r="AK26">
        <f t="shared" si="24"/>
        <v>71999.085527126648</v>
      </c>
      <c r="AL26">
        <f t="shared" si="25"/>
        <v>1199.99870967742</v>
      </c>
      <c r="AM26">
        <f t="shared" si="26"/>
        <v>963.35772367875359</v>
      </c>
      <c r="AN26">
        <f t="shared" si="27"/>
        <v>0.80279896629032244</v>
      </c>
      <c r="AO26">
        <f t="shared" si="28"/>
        <v>0.22319986577419348</v>
      </c>
      <c r="AP26">
        <v>14.333399999999999</v>
      </c>
      <c r="AQ26">
        <v>1</v>
      </c>
      <c r="AR26" t="s">
        <v>231</v>
      </c>
      <c r="AS26">
        <v>1531750316.9000001</v>
      </c>
      <c r="AT26">
        <v>284.24541935483899</v>
      </c>
      <c r="AU26">
        <v>300.02029032258099</v>
      </c>
      <c r="AV26">
        <v>23.9008161290323</v>
      </c>
      <c r="AW26">
        <v>21.980719354838701</v>
      </c>
      <c r="AX26">
        <v>600.04219354838699</v>
      </c>
      <c r="AY26">
        <v>99.282390322580596</v>
      </c>
      <c r="AZ26">
        <v>0.100059906451613</v>
      </c>
      <c r="BA26">
        <v>25.009709677419401</v>
      </c>
      <c r="BB26">
        <v>25.552574193548399</v>
      </c>
      <c r="BC26">
        <v>25.435558064516101</v>
      </c>
      <c r="BD26">
        <v>13998.6451612903</v>
      </c>
      <c r="BE26">
        <v>1049.01096774194</v>
      </c>
      <c r="BF26">
        <v>25.440645161290298</v>
      </c>
      <c r="BG26">
        <v>1199.99870967742</v>
      </c>
      <c r="BH26">
        <v>0.329996129032258</v>
      </c>
      <c r="BI26">
        <v>0.33000109677419398</v>
      </c>
      <c r="BJ26">
        <v>0.329994161290322</v>
      </c>
      <c r="BK26">
        <v>1.0008706451612901E-2</v>
      </c>
      <c r="BL26">
        <v>28.6142580645161</v>
      </c>
      <c r="BM26">
        <v>17743.122580645198</v>
      </c>
      <c r="BN26">
        <v>1531750275.9000001</v>
      </c>
      <c r="BO26" t="s">
        <v>264</v>
      </c>
      <c r="BP26">
        <v>13</v>
      </c>
      <c r="BQ26">
        <v>-0.36899999999999999</v>
      </c>
      <c r="BR26">
        <v>-0.01</v>
      </c>
      <c r="BS26">
        <v>300</v>
      </c>
      <c r="BT26">
        <v>22</v>
      </c>
      <c r="BU26">
        <v>0.06</v>
      </c>
      <c r="BV26">
        <v>0.05</v>
      </c>
      <c r="BW26">
        <v>12.517975348831399</v>
      </c>
      <c r="BX26">
        <v>-11.4341636915563</v>
      </c>
      <c r="BY26">
        <v>12.4745848463565</v>
      </c>
      <c r="BZ26">
        <v>0</v>
      </c>
      <c r="CA26">
        <v>-15.757795121951199</v>
      </c>
      <c r="CB26">
        <v>-0.14592334494774001</v>
      </c>
      <c r="CC26">
        <v>3.7001238945766499E-2</v>
      </c>
      <c r="CD26">
        <v>1</v>
      </c>
      <c r="CE26">
        <v>1</v>
      </c>
      <c r="CF26">
        <v>2</v>
      </c>
      <c r="CG26" t="s">
        <v>233</v>
      </c>
      <c r="CH26">
        <v>1.86083</v>
      </c>
      <c r="CI26">
        <v>1.85788</v>
      </c>
      <c r="CJ26">
        <v>1.86069</v>
      </c>
      <c r="CK26">
        <v>1.85347</v>
      </c>
      <c r="CL26">
        <v>1.85198</v>
      </c>
      <c r="CM26">
        <v>1.85283</v>
      </c>
      <c r="CN26">
        <v>1.8565</v>
      </c>
      <c r="CO26">
        <v>1.86276</v>
      </c>
      <c r="CP26" t="s">
        <v>234</v>
      </c>
      <c r="CQ26" t="s">
        <v>19</v>
      </c>
      <c r="CR26" t="s">
        <v>19</v>
      </c>
      <c r="CS26" t="s">
        <v>19</v>
      </c>
      <c r="CT26" t="s">
        <v>235</v>
      </c>
      <c r="CU26" t="s">
        <v>236</v>
      </c>
      <c r="CV26" t="s">
        <v>237</v>
      </c>
      <c r="CW26" t="s">
        <v>237</v>
      </c>
      <c r="CX26" t="s">
        <v>237</v>
      </c>
      <c r="CY26" t="s">
        <v>237</v>
      </c>
      <c r="CZ26">
        <v>0</v>
      </c>
      <c r="DA26">
        <v>100</v>
      </c>
      <c r="DB26">
        <v>100</v>
      </c>
      <c r="DC26">
        <v>-0.36899999999999999</v>
      </c>
      <c r="DD26">
        <v>-0.01</v>
      </c>
      <c r="DE26">
        <v>3</v>
      </c>
      <c r="DF26">
        <v>597.73</v>
      </c>
      <c r="DG26">
        <v>271.36500000000001</v>
      </c>
      <c r="DH26">
        <v>21.564299999999999</v>
      </c>
      <c r="DI26">
        <v>28.292400000000001</v>
      </c>
      <c r="DJ26">
        <v>30.000399999999999</v>
      </c>
      <c r="DK26">
        <v>28.2789</v>
      </c>
      <c r="DL26">
        <v>28.284700000000001</v>
      </c>
      <c r="DM26">
        <v>15.242699999999999</v>
      </c>
      <c r="DN26">
        <v>26.021000000000001</v>
      </c>
      <c r="DO26">
        <v>39.486499999999999</v>
      </c>
      <c r="DP26">
        <v>21.564599999999999</v>
      </c>
      <c r="DQ26">
        <v>300</v>
      </c>
      <c r="DR26">
        <v>22</v>
      </c>
      <c r="DS26">
        <v>100.172</v>
      </c>
      <c r="DT26">
        <v>103.651</v>
      </c>
    </row>
    <row r="27" spans="1:124" x14ac:dyDescent="0.25">
      <c r="A27">
        <v>11</v>
      </c>
      <c r="B27">
        <v>1531750445.4000001</v>
      </c>
      <c r="C27">
        <v>1205.10000014305</v>
      </c>
      <c r="D27" t="s">
        <v>265</v>
      </c>
      <c r="E27" t="s">
        <v>266</v>
      </c>
      <c r="G27">
        <v>1531750437.4000001</v>
      </c>
      <c r="H27">
        <f t="shared" si="0"/>
        <v>8.3110598619470636E-4</v>
      </c>
      <c r="I27">
        <f t="shared" si="1"/>
        <v>9.4508401139891589</v>
      </c>
      <c r="J27">
        <f t="shared" si="2"/>
        <v>396.67116129032303</v>
      </c>
      <c r="K27">
        <f t="shared" si="3"/>
        <v>222.49813324149952</v>
      </c>
      <c r="L27">
        <f t="shared" si="4"/>
        <v>22.112363073300589</v>
      </c>
      <c r="M27">
        <f t="shared" si="5"/>
        <v>39.422068901760134</v>
      </c>
      <c r="N27">
        <f t="shared" si="6"/>
        <v>9.0331189509868764E-2</v>
      </c>
      <c r="O27">
        <f t="shared" si="7"/>
        <v>3</v>
      </c>
      <c r="P27">
        <f t="shared" si="8"/>
        <v>8.899140624614045E-2</v>
      </c>
      <c r="Q27">
        <f t="shared" si="9"/>
        <v>5.5738468098771796E-2</v>
      </c>
      <c r="R27">
        <f t="shared" si="10"/>
        <v>215.02145789880254</v>
      </c>
      <c r="S27">
        <f t="shared" si="11"/>
        <v>26.054564324327558</v>
      </c>
      <c r="T27">
        <f t="shared" si="12"/>
        <v>25.51432903225805</v>
      </c>
      <c r="U27">
        <f t="shared" si="13"/>
        <v>3.2784949206456218</v>
      </c>
      <c r="V27">
        <f t="shared" si="14"/>
        <v>74.639763240811618</v>
      </c>
      <c r="W27">
        <f t="shared" si="15"/>
        <v>2.3767548229813986</v>
      </c>
      <c r="X27">
        <f t="shared" si="16"/>
        <v>3.1843011282246856</v>
      </c>
      <c r="Y27">
        <f t="shared" si="17"/>
        <v>0.90174009766422314</v>
      </c>
      <c r="Z27">
        <f t="shared" si="18"/>
        <v>-36.651773991186552</v>
      </c>
      <c r="AA27">
        <f t="shared" si="19"/>
        <v>-79.243335793543991</v>
      </c>
      <c r="AB27">
        <f t="shared" si="20"/>
        <v>-5.6024615622815812</v>
      </c>
      <c r="AC27">
        <f t="shared" si="21"/>
        <v>93.523886551790412</v>
      </c>
      <c r="AD27">
        <v>0</v>
      </c>
      <c r="AE27">
        <v>0</v>
      </c>
      <c r="AF27">
        <v>3</v>
      </c>
      <c r="AG27">
        <v>14</v>
      </c>
      <c r="AH27">
        <v>2</v>
      </c>
      <c r="AI27">
        <f t="shared" si="22"/>
        <v>1</v>
      </c>
      <c r="AJ27">
        <f t="shared" si="23"/>
        <v>0</v>
      </c>
      <c r="AK27">
        <f t="shared" si="24"/>
        <v>72004.206315570904</v>
      </c>
      <c r="AL27">
        <f t="shared" si="25"/>
        <v>1199.9974193548401</v>
      </c>
      <c r="AM27">
        <f t="shared" si="26"/>
        <v>963.35809509641706</v>
      </c>
      <c r="AN27">
        <f t="shared" si="27"/>
        <v>0.80280013903225855</v>
      </c>
      <c r="AO27">
        <f t="shared" si="28"/>
        <v>0.22319992845161307</v>
      </c>
      <c r="AP27">
        <v>14.333399999999999</v>
      </c>
      <c r="AQ27">
        <v>1</v>
      </c>
      <c r="AR27" t="s">
        <v>231</v>
      </c>
      <c r="AS27">
        <v>1531750437.4000001</v>
      </c>
      <c r="AT27">
        <v>396.67116129032303</v>
      </c>
      <c r="AU27">
        <v>420.034258064516</v>
      </c>
      <c r="AV27">
        <v>23.9152870967742</v>
      </c>
      <c r="AW27">
        <v>21.977470967741901</v>
      </c>
      <c r="AX27">
        <v>600.04051612903197</v>
      </c>
      <c r="AY27">
        <v>99.282200000000003</v>
      </c>
      <c r="AZ27">
        <v>0.10004088064516101</v>
      </c>
      <c r="BA27">
        <v>25.0243741935484</v>
      </c>
      <c r="BB27">
        <v>25.5742935483871</v>
      </c>
      <c r="BC27">
        <v>25.454364516129001</v>
      </c>
      <c r="BD27">
        <v>14000.5903225806</v>
      </c>
      <c r="BE27">
        <v>1048.2816129032301</v>
      </c>
      <c r="BF27">
        <v>22.029880645161299</v>
      </c>
      <c r="BG27">
        <v>1199.9974193548401</v>
      </c>
      <c r="BH27">
        <v>0.33000006451612901</v>
      </c>
      <c r="BI27">
        <v>0.329996870967742</v>
      </c>
      <c r="BJ27">
        <v>0.32999996774193602</v>
      </c>
      <c r="BK27">
        <v>1.00030709677419E-2</v>
      </c>
      <c r="BL27">
        <v>29</v>
      </c>
      <c r="BM27">
        <v>17743.0741935484</v>
      </c>
      <c r="BN27">
        <v>1531750389.4000001</v>
      </c>
      <c r="BO27" t="s">
        <v>267</v>
      </c>
      <c r="BP27">
        <v>14</v>
      </c>
      <c r="BQ27">
        <v>-0.504</v>
      </c>
      <c r="BR27">
        <v>-1.2999999999999999E-2</v>
      </c>
      <c r="BS27">
        <v>420</v>
      </c>
      <c r="BT27">
        <v>22</v>
      </c>
      <c r="BU27">
        <v>0.03</v>
      </c>
      <c r="BV27">
        <v>0.05</v>
      </c>
      <c r="BW27">
        <v>17.571317742026999</v>
      </c>
      <c r="BX27">
        <v>-12.8796228230512</v>
      </c>
      <c r="BY27">
        <v>15.3065450323405</v>
      </c>
      <c r="BZ27">
        <v>0</v>
      </c>
      <c r="CA27">
        <v>-23.371217073170701</v>
      </c>
      <c r="CB27">
        <v>0.118902439024397</v>
      </c>
      <c r="CC27">
        <v>6.1249158888954401E-2</v>
      </c>
      <c r="CD27">
        <v>1</v>
      </c>
      <c r="CE27">
        <v>1</v>
      </c>
      <c r="CF27">
        <v>2</v>
      </c>
      <c r="CG27" t="s">
        <v>233</v>
      </c>
      <c r="CH27">
        <v>1.86084</v>
      </c>
      <c r="CI27">
        <v>1.85788</v>
      </c>
      <c r="CJ27">
        <v>1.86073</v>
      </c>
      <c r="CK27">
        <v>1.85348</v>
      </c>
      <c r="CL27">
        <v>1.8519699999999999</v>
      </c>
      <c r="CM27">
        <v>1.85283</v>
      </c>
      <c r="CN27">
        <v>1.8564099999999999</v>
      </c>
      <c r="CO27">
        <v>1.86273</v>
      </c>
      <c r="CP27" t="s">
        <v>234</v>
      </c>
      <c r="CQ27" t="s">
        <v>19</v>
      </c>
      <c r="CR27" t="s">
        <v>19</v>
      </c>
      <c r="CS27" t="s">
        <v>19</v>
      </c>
      <c r="CT27" t="s">
        <v>235</v>
      </c>
      <c r="CU27" t="s">
        <v>236</v>
      </c>
      <c r="CV27" t="s">
        <v>237</v>
      </c>
      <c r="CW27" t="s">
        <v>237</v>
      </c>
      <c r="CX27" t="s">
        <v>237</v>
      </c>
      <c r="CY27" t="s">
        <v>237</v>
      </c>
      <c r="CZ27">
        <v>0</v>
      </c>
      <c r="DA27">
        <v>100</v>
      </c>
      <c r="DB27">
        <v>100</v>
      </c>
      <c r="DC27">
        <v>-0.504</v>
      </c>
      <c r="DD27">
        <v>-1.2999999999999999E-2</v>
      </c>
      <c r="DE27">
        <v>3</v>
      </c>
      <c r="DF27">
        <v>597.58000000000004</v>
      </c>
      <c r="DG27">
        <v>271.03500000000003</v>
      </c>
      <c r="DH27">
        <v>21.438800000000001</v>
      </c>
      <c r="DI27">
        <v>28.4221</v>
      </c>
      <c r="DJ27">
        <v>30.000699999999998</v>
      </c>
      <c r="DK27">
        <v>28.389800000000001</v>
      </c>
      <c r="DL27">
        <v>28.395299999999999</v>
      </c>
      <c r="DM27">
        <v>19.976700000000001</v>
      </c>
      <c r="DN27">
        <v>26.021000000000001</v>
      </c>
      <c r="DO27">
        <v>38.371099999999998</v>
      </c>
      <c r="DP27">
        <v>21.4389</v>
      </c>
      <c r="DQ27">
        <v>420</v>
      </c>
      <c r="DR27">
        <v>22</v>
      </c>
      <c r="DS27">
        <v>100.152</v>
      </c>
      <c r="DT27">
        <v>103.629</v>
      </c>
    </row>
    <row r="28" spans="1:124" x14ac:dyDescent="0.25">
      <c r="A28">
        <v>12</v>
      </c>
      <c r="B28">
        <v>1531750565.9000001</v>
      </c>
      <c r="C28">
        <v>1325.60000014305</v>
      </c>
      <c r="D28" t="s">
        <v>268</v>
      </c>
      <c r="E28" t="s">
        <v>269</v>
      </c>
      <c r="G28">
        <v>1531750557.90645</v>
      </c>
      <c r="H28">
        <f t="shared" si="0"/>
        <v>8.204638865493255E-4</v>
      </c>
      <c r="I28">
        <f t="shared" si="1"/>
        <v>11.358083676304551</v>
      </c>
      <c r="J28">
        <f t="shared" si="2"/>
        <v>471.93961290322602</v>
      </c>
      <c r="K28">
        <f t="shared" si="3"/>
        <v>259.99249891526148</v>
      </c>
      <c r="L28">
        <f t="shared" si="4"/>
        <v>25.838795608043874</v>
      </c>
      <c r="M28">
        <f t="shared" si="5"/>
        <v>46.902703916547487</v>
      </c>
      <c r="N28">
        <f t="shared" si="6"/>
        <v>8.9128899952252538E-2</v>
      </c>
      <c r="O28">
        <f t="shared" si="7"/>
        <v>3</v>
      </c>
      <c r="P28">
        <f t="shared" si="8"/>
        <v>8.782428628136095E-2</v>
      </c>
      <c r="Q28">
        <f t="shared" si="9"/>
        <v>5.5005918172318209E-2</v>
      </c>
      <c r="R28">
        <f t="shared" si="10"/>
        <v>215.0217237390745</v>
      </c>
      <c r="S28">
        <f t="shared" si="11"/>
        <v>26.029698567460461</v>
      </c>
      <c r="T28">
        <f t="shared" si="12"/>
        <v>25.493395161290351</v>
      </c>
      <c r="U28">
        <f t="shared" si="13"/>
        <v>3.2744211598658617</v>
      </c>
      <c r="V28">
        <f t="shared" si="14"/>
        <v>74.624174537675657</v>
      </c>
      <c r="W28">
        <f t="shared" si="15"/>
        <v>2.3723523114561877</v>
      </c>
      <c r="X28">
        <f t="shared" si="16"/>
        <v>3.1790667382973239</v>
      </c>
      <c r="Y28">
        <f t="shared" si="17"/>
        <v>0.90206884840967394</v>
      </c>
      <c r="Z28">
        <f t="shared" si="18"/>
        <v>-36.182457396825257</v>
      </c>
      <c r="AA28">
        <f t="shared" si="19"/>
        <v>-80.320967109688411</v>
      </c>
      <c r="AB28">
        <f t="shared" si="20"/>
        <v>-5.677263801787217</v>
      </c>
      <c r="AC28">
        <f t="shared" si="21"/>
        <v>92.841035430773616</v>
      </c>
      <c r="AD28">
        <v>0</v>
      </c>
      <c r="AE28">
        <v>0</v>
      </c>
      <c r="AF28">
        <v>3</v>
      </c>
      <c r="AG28">
        <v>14</v>
      </c>
      <c r="AH28">
        <v>2</v>
      </c>
      <c r="AI28">
        <f t="shared" si="22"/>
        <v>1</v>
      </c>
      <c r="AJ28">
        <f t="shared" si="23"/>
        <v>0</v>
      </c>
      <c r="AK28">
        <f t="shared" si="24"/>
        <v>72001.405412477223</v>
      </c>
      <c r="AL28">
        <f t="shared" si="25"/>
        <v>1199.9980645161299</v>
      </c>
      <c r="AM28">
        <f t="shared" si="26"/>
        <v>963.35755161434622</v>
      </c>
      <c r="AN28">
        <f t="shared" si="27"/>
        <v>0.80279925451612855</v>
      </c>
      <c r="AO28">
        <f t="shared" si="28"/>
        <v>0.22320033032258055</v>
      </c>
      <c r="AP28">
        <v>14.333399999999999</v>
      </c>
      <c r="AQ28">
        <v>1</v>
      </c>
      <c r="AR28" t="s">
        <v>231</v>
      </c>
      <c r="AS28">
        <v>1531750557.90645</v>
      </c>
      <c r="AT28">
        <v>471.93961290322602</v>
      </c>
      <c r="AU28">
        <v>499.99629032258099</v>
      </c>
      <c r="AV28">
        <v>23.870841935483899</v>
      </c>
      <c r="AW28">
        <v>21.957735483871001</v>
      </c>
      <c r="AX28">
        <v>600.03535483870996</v>
      </c>
      <c r="AY28">
        <v>99.2828709677419</v>
      </c>
      <c r="AZ28">
        <v>9.9979367741935499E-2</v>
      </c>
      <c r="BA28">
        <v>24.9967774193548</v>
      </c>
      <c r="BB28">
        <v>25.555680645161299</v>
      </c>
      <c r="BC28">
        <v>25.4311096774194</v>
      </c>
      <c r="BD28">
        <v>13998.390322580601</v>
      </c>
      <c r="BE28">
        <v>1048.53451612903</v>
      </c>
      <c r="BF28">
        <v>16.5740709677419</v>
      </c>
      <c r="BG28">
        <v>1199.9980645161299</v>
      </c>
      <c r="BH28">
        <v>0.32999364516128998</v>
      </c>
      <c r="BI28">
        <v>0.33000567741935499</v>
      </c>
      <c r="BJ28">
        <v>0.32999970967741898</v>
      </c>
      <c r="BK28">
        <v>1.0001161290322601E-2</v>
      </c>
      <c r="BL28">
        <v>29</v>
      </c>
      <c r="BM28">
        <v>17743.0935483871</v>
      </c>
      <c r="BN28">
        <v>1531750508.4000001</v>
      </c>
      <c r="BO28" t="s">
        <v>270</v>
      </c>
      <c r="BP28">
        <v>15</v>
      </c>
      <c r="BQ28">
        <v>-0.27300000000000002</v>
      </c>
      <c r="BR28">
        <v>-1.4999999999999999E-2</v>
      </c>
      <c r="BS28">
        <v>500</v>
      </c>
      <c r="BT28">
        <v>22</v>
      </c>
      <c r="BU28">
        <v>7.0000000000000007E-2</v>
      </c>
      <c r="BV28">
        <v>0.03</v>
      </c>
      <c r="BW28">
        <v>16.989525950004499</v>
      </c>
      <c r="BX28">
        <v>-7.6935058713523903</v>
      </c>
      <c r="BY28">
        <v>12.4060328882876</v>
      </c>
      <c r="BZ28">
        <v>0</v>
      </c>
      <c r="CA28">
        <v>-28.067375609756098</v>
      </c>
      <c r="CB28">
        <v>0.13393300771095701</v>
      </c>
      <c r="CC28">
        <v>5.2098203613465899E-2</v>
      </c>
      <c r="CD28">
        <v>1</v>
      </c>
      <c r="CE28">
        <v>1</v>
      </c>
      <c r="CF28">
        <v>2</v>
      </c>
      <c r="CG28" t="s">
        <v>233</v>
      </c>
      <c r="CH28">
        <v>1.8608199999999999</v>
      </c>
      <c r="CI28">
        <v>1.8578699999999999</v>
      </c>
      <c r="CJ28">
        <v>1.8607</v>
      </c>
      <c r="CK28">
        <v>1.85347</v>
      </c>
      <c r="CL28">
        <v>1.8519600000000001</v>
      </c>
      <c r="CM28">
        <v>1.85284</v>
      </c>
      <c r="CN28">
        <v>1.8564099999999999</v>
      </c>
      <c r="CO28">
        <v>1.86276</v>
      </c>
      <c r="CP28" t="s">
        <v>234</v>
      </c>
      <c r="CQ28" t="s">
        <v>19</v>
      </c>
      <c r="CR28" t="s">
        <v>19</v>
      </c>
      <c r="CS28" t="s">
        <v>19</v>
      </c>
      <c r="CT28" t="s">
        <v>235</v>
      </c>
      <c r="CU28" t="s">
        <v>236</v>
      </c>
      <c r="CV28" t="s">
        <v>237</v>
      </c>
      <c r="CW28" t="s">
        <v>237</v>
      </c>
      <c r="CX28" t="s">
        <v>237</v>
      </c>
      <c r="CY28" t="s">
        <v>237</v>
      </c>
      <c r="CZ28">
        <v>0</v>
      </c>
      <c r="DA28">
        <v>100</v>
      </c>
      <c r="DB28">
        <v>100</v>
      </c>
      <c r="DC28">
        <v>-0.27300000000000002</v>
      </c>
      <c r="DD28">
        <v>-1.4999999999999999E-2</v>
      </c>
      <c r="DE28">
        <v>3</v>
      </c>
      <c r="DF28">
        <v>598.00300000000004</v>
      </c>
      <c r="DG28">
        <v>270.64999999999998</v>
      </c>
      <c r="DH28">
        <v>21.549900000000001</v>
      </c>
      <c r="DI28">
        <v>28.532399999999999</v>
      </c>
      <c r="DJ28">
        <v>30.0001</v>
      </c>
      <c r="DK28">
        <v>28.496600000000001</v>
      </c>
      <c r="DL28">
        <v>28.498699999999999</v>
      </c>
      <c r="DM28">
        <v>23.011099999999999</v>
      </c>
      <c r="DN28">
        <v>26.021000000000001</v>
      </c>
      <c r="DO28">
        <v>37.255600000000001</v>
      </c>
      <c r="DP28">
        <v>21.561499999999999</v>
      </c>
      <c r="DQ28">
        <v>500</v>
      </c>
      <c r="DR28">
        <v>22</v>
      </c>
      <c r="DS28">
        <v>100.13800000000001</v>
      </c>
      <c r="DT28">
        <v>103.61</v>
      </c>
    </row>
    <row r="29" spans="1:124" x14ac:dyDescent="0.25">
      <c r="A29">
        <v>13</v>
      </c>
      <c r="B29">
        <v>1531750686.5</v>
      </c>
      <c r="C29">
        <v>1446.2000000476801</v>
      </c>
      <c r="D29" t="s">
        <v>271</v>
      </c>
      <c r="E29" t="s">
        <v>272</v>
      </c>
      <c r="G29">
        <v>1531750678.5</v>
      </c>
      <c r="H29">
        <f t="shared" si="0"/>
        <v>7.9382811458887865E-4</v>
      </c>
      <c r="I29">
        <f t="shared" si="1"/>
        <v>13.613246572121936</v>
      </c>
      <c r="J29">
        <f t="shared" si="2"/>
        <v>566.41358064516101</v>
      </c>
      <c r="K29">
        <f t="shared" si="3"/>
        <v>303.12545752175811</v>
      </c>
      <c r="L29">
        <f t="shared" si="4"/>
        <v>30.125048525185331</v>
      </c>
      <c r="M29">
        <f t="shared" si="5"/>
        <v>56.291004859051355</v>
      </c>
      <c r="N29">
        <f t="shared" si="6"/>
        <v>8.5864374154723935E-2</v>
      </c>
      <c r="O29">
        <f t="shared" si="7"/>
        <v>3</v>
      </c>
      <c r="P29">
        <f t="shared" si="8"/>
        <v>8.4652929026190898E-2</v>
      </c>
      <c r="Q29">
        <f t="shared" si="9"/>
        <v>5.3015603872091081E-2</v>
      </c>
      <c r="R29">
        <f t="shared" si="10"/>
        <v>215.02214259803637</v>
      </c>
      <c r="S29">
        <f t="shared" si="11"/>
        <v>26.041498006433532</v>
      </c>
      <c r="T29">
        <f t="shared" si="12"/>
        <v>25.49110161290325</v>
      </c>
      <c r="U29">
        <f t="shared" si="13"/>
        <v>3.2739751010333524</v>
      </c>
      <c r="V29">
        <f t="shared" si="14"/>
        <v>74.480311133596615</v>
      </c>
      <c r="W29">
        <f t="shared" si="15"/>
        <v>2.3684870084768779</v>
      </c>
      <c r="X29">
        <f t="shared" si="16"/>
        <v>3.1800176079131601</v>
      </c>
      <c r="Y29">
        <f t="shared" si="17"/>
        <v>0.90548809255647456</v>
      </c>
      <c r="Z29">
        <f t="shared" si="18"/>
        <v>-35.007819853369547</v>
      </c>
      <c r="AA29">
        <f t="shared" si="19"/>
        <v>-79.138729122584337</v>
      </c>
      <c r="AB29">
        <f t="shared" si="20"/>
        <v>-5.5937770847234081</v>
      </c>
      <c r="AC29">
        <f t="shared" si="21"/>
        <v>95.281816537359092</v>
      </c>
      <c r="AD29">
        <v>0</v>
      </c>
      <c r="AE29">
        <v>0</v>
      </c>
      <c r="AF29">
        <v>3</v>
      </c>
      <c r="AG29">
        <v>13</v>
      </c>
      <c r="AH29">
        <v>2</v>
      </c>
      <c r="AI29">
        <f t="shared" si="22"/>
        <v>1</v>
      </c>
      <c r="AJ29">
        <f t="shared" si="23"/>
        <v>0</v>
      </c>
      <c r="AK29">
        <f t="shared" si="24"/>
        <v>72021.410213898358</v>
      </c>
      <c r="AL29">
        <f t="shared" si="25"/>
        <v>1199.9993548387099</v>
      </c>
      <c r="AM29">
        <f t="shared" si="26"/>
        <v>963.36052451556907</v>
      </c>
      <c r="AN29">
        <f t="shared" si="27"/>
        <v>0.80280086870967771</v>
      </c>
      <c r="AO29">
        <f t="shared" si="28"/>
        <v>0.22320007632258068</v>
      </c>
      <c r="AP29">
        <v>14.333399999999999</v>
      </c>
      <c r="AQ29">
        <v>1</v>
      </c>
      <c r="AR29" t="s">
        <v>231</v>
      </c>
      <c r="AS29">
        <v>1531750678.5</v>
      </c>
      <c r="AT29">
        <v>566.41358064516101</v>
      </c>
      <c r="AU29">
        <v>600.00622580645199</v>
      </c>
      <c r="AV29">
        <v>23.8322838709677</v>
      </c>
      <c r="AW29">
        <v>21.981222580645198</v>
      </c>
      <c r="AX29">
        <v>600.03880645161303</v>
      </c>
      <c r="AY29">
        <v>99.281432258064498</v>
      </c>
      <c r="AZ29">
        <v>0.10002112258064499</v>
      </c>
      <c r="BA29">
        <v>25.001793548387099</v>
      </c>
      <c r="BB29">
        <v>25.556654838709701</v>
      </c>
      <c r="BC29">
        <v>25.4255483870968</v>
      </c>
      <c r="BD29">
        <v>14003.3096774194</v>
      </c>
      <c r="BE29">
        <v>1048.76967741935</v>
      </c>
      <c r="BF29">
        <v>14.4738225806452</v>
      </c>
      <c r="BG29">
        <v>1199.9993548387099</v>
      </c>
      <c r="BH29">
        <v>0.33000029032258099</v>
      </c>
      <c r="BI29">
        <v>0.32999329032258101</v>
      </c>
      <c r="BJ29">
        <v>0.33000470967741902</v>
      </c>
      <c r="BK29">
        <v>1.00016322580645E-2</v>
      </c>
      <c r="BL29">
        <v>29</v>
      </c>
      <c r="BM29">
        <v>17743.083870967701</v>
      </c>
      <c r="BN29">
        <v>1531750626.5</v>
      </c>
      <c r="BO29" t="s">
        <v>273</v>
      </c>
      <c r="BP29">
        <v>16</v>
      </c>
      <c r="BQ29">
        <v>-0.23699999999999999</v>
      </c>
      <c r="BR29">
        <v>-1.7999999999999999E-2</v>
      </c>
      <c r="BS29">
        <v>600</v>
      </c>
      <c r="BT29">
        <v>22</v>
      </c>
      <c r="BU29">
        <v>0.04</v>
      </c>
      <c r="BV29">
        <v>0.04</v>
      </c>
      <c r="BW29">
        <v>21.444550029022899</v>
      </c>
      <c r="BX29">
        <v>-10.494328952299</v>
      </c>
      <c r="BY29">
        <v>15.0290172491526</v>
      </c>
      <c r="BZ29">
        <v>0</v>
      </c>
      <c r="CA29">
        <v>-33.597951219512197</v>
      </c>
      <c r="CB29">
        <v>0.36701602787459398</v>
      </c>
      <c r="CC29">
        <v>6.7865865272937698E-2</v>
      </c>
      <c r="CD29">
        <v>1</v>
      </c>
      <c r="CE29">
        <v>1</v>
      </c>
      <c r="CF29">
        <v>2</v>
      </c>
      <c r="CG29" t="s">
        <v>233</v>
      </c>
      <c r="CH29">
        <v>1.86084</v>
      </c>
      <c r="CI29">
        <v>1.8578699999999999</v>
      </c>
      <c r="CJ29">
        <v>1.8607199999999999</v>
      </c>
      <c r="CK29">
        <v>1.8534600000000001</v>
      </c>
      <c r="CL29">
        <v>1.8519699999999999</v>
      </c>
      <c r="CM29">
        <v>1.85284</v>
      </c>
      <c r="CN29">
        <v>1.85646</v>
      </c>
      <c r="CO29">
        <v>1.8627499999999999</v>
      </c>
      <c r="CP29" t="s">
        <v>234</v>
      </c>
      <c r="CQ29" t="s">
        <v>19</v>
      </c>
      <c r="CR29" t="s">
        <v>19</v>
      </c>
      <c r="CS29" t="s">
        <v>19</v>
      </c>
      <c r="CT29" t="s">
        <v>235</v>
      </c>
      <c r="CU29" t="s">
        <v>236</v>
      </c>
      <c r="CV29" t="s">
        <v>237</v>
      </c>
      <c r="CW29" t="s">
        <v>237</v>
      </c>
      <c r="CX29" t="s">
        <v>237</v>
      </c>
      <c r="CY29" t="s">
        <v>237</v>
      </c>
      <c r="CZ29">
        <v>0</v>
      </c>
      <c r="DA29">
        <v>100</v>
      </c>
      <c r="DB29">
        <v>100</v>
      </c>
      <c r="DC29">
        <v>-0.23699999999999999</v>
      </c>
      <c r="DD29">
        <v>-1.7999999999999999E-2</v>
      </c>
      <c r="DE29">
        <v>3</v>
      </c>
      <c r="DF29">
        <v>598.42200000000003</v>
      </c>
      <c r="DG29">
        <v>270.72899999999998</v>
      </c>
      <c r="DH29">
        <v>21.645700000000001</v>
      </c>
      <c r="DI29">
        <v>28.586400000000001</v>
      </c>
      <c r="DJ29">
        <v>30.0001</v>
      </c>
      <c r="DK29">
        <v>28.563099999999999</v>
      </c>
      <c r="DL29">
        <v>28.566299999999998</v>
      </c>
      <c r="DM29">
        <v>26.687899999999999</v>
      </c>
      <c r="DN29">
        <v>25.462900000000001</v>
      </c>
      <c r="DO29">
        <v>36.14</v>
      </c>
      <c r="DP29">
        <v>21.656199999999998</v>
      </c>
      <c r="DQ29">
        <v>600</v>
      </c>
      <c r="DR29">
        <v>22</v>
      </c>
      <c r="DS29">
        <v>100.129</v>
      </c>
      <c r="DT29">
        <v>103.605</v>
      </c>
    </row>
    <row r="30" spans="1:124" x14ac:dyDescent="0.25">
      <c r="A30">
        <v>14</v>
      </c>
      <c r="B30">
        <v>1531750807.0999999</v>
      </c>
      <c r="C30">
        <v>1566.7999999523199</v>
      </c>
      <c r="D30" t="s">
        <v>274</v>
      </c>
      <c r="E30" t="s">
        <v>275</v>
      </c>
      <c r="G30">
        <v>1531750799.09677</v>
      </c>
      <c r="H30">
        <f t="shared" si="0"/>
        <v>7.7013023973197012E-4</v>
      </c>
      <c r="I30">
        <f t="shared" si="1"/>
        <v>15.537241413791481</v>
      </c>
      <c r="J30">
        <f t="shared" si="2"/>
        <v>661.69548387096802</v>
      </c>
      <c r="K30">
        <f t="shared" si="3"/>
        <v>352.40995840952087</v>
      </c>
      <c r="L30">
        <f t="shared" si="4"/>
        <v>35.022689982115097</v>
      </c>
      <c r="M30">
        <f t="shared" si="5"/>
        <v>65.759650773683873</v>
      </c>
      <c r="N30">
        <f t="shared" si="6"/>
        <v>8.3378013869989331E-2</v>
      </c>
      <c r="O30">
        <f t="shared" si="7"/>
        <v>3</v>
      </c>
      <c r="P30">
        <f t="shared" si="8"/>
        <v>8.2235245299459275E-2</v>
      </c>
      <c r="Q30">
        <f t="shared" si="9"/>
        <v>5.149849164042232E-2</v>
      </c>
      <c r="R30">
        <f t="shared" si="10"/>
        <v>215.02179909993859</v>
      </c>
      <c r="S30">
        <f t="shared" si="11"/>
        <v>26.029918459451306</v>
      </c>
      <c r="T30">
        <f t="shared" si="12"/>
        <v>25.473193548387101</v>
      </c>
      <c r="U30">
        <f t="shared" si="13"/>
        <v>3.2704940912085068</v>
      </c>
      <c r="V30">
        <f t="shared" si="14"/>
        <v>74.486393001519488</v>
      </c>
      <c r="W30">
        <f t="shared" si="15"/>
        <v>2.3661924978103595</v>
      </c>
      <c r="X30">
        <f t="shared" si="16"/>
        <v>3.1766775144583659</v>
      </c>
      <c r="Y30">
        <f t="shared" si="17"/>
        <v>0.90430159339814731</v>
      </c>
      <c r="Z30">
        <f t="shared" si="18"/>
        <v>-33.962743572179882</v>
      </c>
      <c r="AA30">
        <f t="shared" si="19"/>
        <v>-79.093077832256057</v>
      </c>
      <c r="AB30">
        <f t="shared" si="20"/>
        <v>-5.5895512525149726</v>
      </c>
      <c r="AC30">
        <f t="shared" si="21"/>
        <v>96.376426442987679</v>
      </c>
      <c r="AD30">
        <v>0</v>
      </c>
      <c r="AE30">
        <v>0</v>
      </c>
      <c r="AF30">
        <v>3</v>
      </c>
      <c r="AG30">
        <v>13</v>
      </c>
      <c r="AH30">
        <v>2</v>
      </c>
      <c r="AI30">
        <f t="shared" si="22"/>
        <v>1</v>
      </c>
      <c r="AJ30">
        <f t="shared" si="23"/>
        <v>0</v>
      </c>
      <c r="AK30">
        <f t="shared" si="24"/>
        <v>72007.593968668414</v>
      </c>
      <c r="AL30">
        <f t="shared" si="25"/>
        <v>1200.0006451612901</v>
      </c>
      <c r="AM30">
        <f t="shared" si="26"/>
        <v>963.36013683850479</v>
      </c>
      <c r="AN30">
        <f t="shared" si="27"/>
        <v>0.80279968241935495</v>
      </c>
      <c r="AO30">
        <f t="shared" si="28"/>
        <v>0.22319980958064523</v>
      </c>
      <c r="AP30">
        <v>14.333399999999999</v>
      </c>
      <c r="AQ30">
        <v>1</v>
      </c>
      <c r="AR30" t="s">
        <v>231</v>
      </c>
      <c r="AS30">
        <v>1531750799.09677</v>
      </c>
      <c r="AT30">
        <v>661.69548387096802</v>
      </c>
      <c r="AU30">
        <v>700.02709677419398</v>
      </c>
      <c r="AV30">
        <v>23.8094161290323</v>
      </c>
      <c r="AW30">
        <v>22.013580645161301</v>
      </c>
      <c r="AX30">
        <v>600.04174193548397</v>
      </c>
      <c r="AY30">
        <v>99.280500000000004</v>
      </c>
      <c r="AZ30">
        <v>0.100034364516129</v>
      </c>
      <c r="BA30">
        <v>24.984167741935501</v>
      </c>
      <c r="BB30">
        <v>25.542880645161301</v>
      </c>
      <c r="BC30">
        <v>25.403506451612898</v>
      </c>
      <c r="BD30">
        <v>13999.464516128999</v>
      </c>
      <c r="BE30">
        <v>1048.93161290323</v>
      </c>
      <c r="BF30">
        <v>19.116203225806501</v>
      </c>
      <c r="BG30">
        <v>1200.0006451612901</v>
      </c>
      <c r="BH30">
        <v>0.32999925806451602</v>
      </c>
      <c r="BI30">
        <v>0.32999635483870998</v>
      </c>
      <c r="BJ30">
        <v>0.329998870967742</v>
      </c>
      <c r="BK30">
        <v>1.00051193548387E-2</v>
      </c>
      <c r="BL30">
        <v>29</v>
      </c>
      <c r="BM30">
        <v>17743.125806451601</v>
      </c>
      <c r="BN30">
        <v>1531750747.5</v>
      </c>
      <c r="BO30" t="s">
        <v>276</v>
      </c>
      <c r="BP30">
        <v>17</v>
      </c>
      <c r="BQ30">
        <v>-8.0000000000000002E-3</v>
      </c>
      <c r="BR30">
        <v>-1.7999999999999999E-2</v>
      </c>
      <c r="BS30">
        <v>700</v>
      </c>
      <c r="BT30">
        <v>22</v>
      </c>
      <c r="BU30">
        <v>0.03</v>
      </c>
      <c r="BV30">
        <v>0.06</v>
      </c>
      <c r="BW30">
        <v>23.3128598855535</v>
      </c>
      <c r="BX30">
        <v>-9.8779521605815894</v>
      </c>
      <c r="BY30">
        <v>16.064358070990998</v>
      </c>
      <c r="BZ30">
        <v>0</v>
      </c>
      <c r="CA30">
        <v>-38.350604878048799</v>
      </c>
      <c r="CB30">
        <v>0.30866944353056602</v>
      </c>
      <c r="CC30">
        <v>4.0184695249587302E-2</v>
      </c>
      <c r="CD30">
        <v>1</v>
      </c>
      <c r="CE30">
        <v>1</v>
      </c>
      <c r="CF30">
        <v>2</v>
      </c>
      <c r="CG30" t="s">
        <v>233</v>
      </c>
      <c r="CH30">
        <v>1.86084</v>
      </c>
      <c r="CI30">
        <v>1.85782</v>
      </c>
      <c r="CJ30">
        <v>1.86069</v>
      </c>
      <c r="CK30">
        <v>1.8534299999999999</v>
      </c>
      <c r="CL30">
        <v>1.8519699999999999</v>
      </c>
      <c r="CM30">
        <v>1.85276</v>
      </c>
      <c r="CN30">
        <v>1.8564400000000001</v>
      </c>
      <c r="CO30">
        <v>1.8627</v>
      </c>
      <c r="CP30" t="s">
        <v>234</v>
      </c>
      <c r="CQ30" t="s">
        <v>19</v>
      </c>
      <c r="CR30" t="s">
        <v>19</v>
      </c>
      <c r="CS30" t="s">
        <v>19</v>
      </c>
      <c r="CT30" t="s">
        <v>235</v>
      </c>
      <c r="CU30" t="s">
        <v>236</v>
      </c>
      <c r="CV30" t="s">
        <v>237</v>
      </c>
      <c r="CW30" t="s">
        <v>237</v>
      </c>
      <c r="CX30" t="s">
        <v>237</v>
      </c>
      <c r="CY30" t="s">
        <v>237</v>
      </c>
      <c r="CZ30">
        <v>0</v>
      </c>
      <c r="DA30">
        <v>100</v>
      </c>
      <c r="DB30">
        <v>100</v>
      </c>
      <c r="DC30">
        <v>-8.0000000000000002E-3</v>
      </c>
      <c r="DD30">
        <v>-1.7999999999999999E-2</v>
      </c>
      <c r="DE30">
        <v>3</v>
      </c>
      <c r="DF30">
        <v>598.67999999999995</v>
      </c>
      <c r="DG30">
        <v>270.86900000000003</v>
      </c>
      <c r="DH30">
        <v>21.7986</v>
      </c>
      <c r="DI30">
        <v>28.5899</v>
      </c>
      <c r="DJ30">
        <v>30.0001</v>
      </c>
      <c r="DK30">
        <v>28.590699999999998</v>
      </c>
      <c r="DL30">
        <v>28.595400000000001</v>
      </c>
      <c r="DM30">
        <v>30.270299999999999</v>
      </c>
      <c r="DN30">
        <v>25.462900000000001</v>
      </c>
      <c r="DO30">
        <v>35.392000000000003</v>
      </c>
      <c r="DP30">
        <v>21.807700000000001</v>
      </c>
      <c r="DQ30">
        <v>700</v>
      </c>
      <c r="DR30">
        <v>22</v>
      </c>
      <c r="DS30">
        <v>100.13</v>
      </c>
      <c r="DT30">
        <v>103.608</v>
      </c>
    </row>
    <row r="31" spans="1:124" x14ac:dyDescent="0.25">
      <c r="A31">
        <v>15</v>
      </c>
      <c r="B31">
        <v>1531750927.5999999</v>
      </c>
      <c r="C31">
        <v>1687.2999999523199</v>
      </c>
      <c r="D31" t="s">
        <v>277</v>
      </c>
      <c r="E31" t="s">
        <v>278</v>
      </c>
      <c r="G31">
        <v>1531750919.5999999</v>
      </c>
      <c r="H31">
        <f t="shared" si="0"/>
        <v>7.8117077680505591E-4</v>
      </c>
      <c r="I31">
        <f t="shared" si="1"/>
        <v>18.558672414743029</v>
      </c>
      <c r="J31">
        <f t="shared" si="2"/>
        <v>854.07509677419398</v>
      </c>
      <c r="K31">
        <f t="shared" si="3"/>
        <v>486.28031716173825</v>
      </c>
      <c r="L31">
        <f t="shared" si="4"/>
        <v>48.327820868188368</v>
      </c>
      <c r="M31">
        <f t="shared" si="5"/>
        <v>84.880236415481946</v>
      </c>
      <c r="N31">
        <f t="shared" si="6"/>
        <v>8.4007561331373229E-2</v>
      </c>
      <c r="O31">
        <f t="shared" si="7"/>
        <v>3</v>
      </c>
      <c r="P31">
        <f t="shared" si="8"/>
        <v>8.2847590655843684E-2</v>
      </c>
      <c r="Q31">
        <f t="shared" si="9"/>
        <v>5.1882725673266711E-2</v>
      </c>
      <c r="R31">
        <f t="shared" si="10"/>
        <v>215.0216428966998</v>
      </c>
      <c r="S31">
        <f t="shared" si="11"/>
        <v>26.039393689849504</v>
      </c>
      <c r="T31">
        <f t="shared" si="12"/>
        <v>25.483735483870952</v>
      </c>
      <c r="U31">
        <f t="shared" si="13"/>
        <v>3.2725428646282326</v>
      </c>
      <c r="V31">
        <f t="shared" si="14"/>
        <v>74.300775159963379</v>
      </c>
      <c r="W31">
        <f t="shared" si="15"/>
        <v>2.3620271642460962</v>
      </c>
      <c r="X31">
        <f t="shared" si="16"/>
        <v>3.1790074318347936</v>
      </c>
      <c r="Y31">
        <f t="shared" si="17"/>
        <v>0.91051570038213647</v>
      </c>
      <c r="Z31">
        <f t="shared" si="18"/>
        <v>-34.449631257102965</v>
      </c>
      <c r="AA31">
        <f t="shared" si="19"/>
        <v>-78.809257238712505</v>
      </c>
      <c r="AB31">
        <f t="shared" si="20"/>
        <v>-5.5701332703960675</v>
      </c>
      <c r="AC31">
        <f t="shared" si="21"/>
        <v>96.192621130488263</v>
      </c>
      <c r="AD31">
        <v>0</v>
      </c>
      <c r="AE31">
        <v>0</v>
      </c>
      <c r="AF31">
        <v>3</v>
      </c>
      <c r="AG31">
        <v>13</v>
      </c>
      <c r="AH31">
        <v>2</v>
      </c>
      <c r="AI31">
        <f t="shared" si="22"/>
        <v>1</v>
      </c>
      <c r="AJ31">
        <f t="shared" si="23"/>
        <v>0</v>
      </c>
      <c r="AK31">
        <f t="shared" si="24"/>
        <v>72006.217510969611</v>
      </c>
      <c r="AL31">
        <f t="shared" si="25"/>
        <v>1199.9983870967701</v>
      </c>
      <c r="AM31">
        <f t="shared" si="26"/>
        <v>963.35741496947276</v>
      </c>
      <c r="AN31">
        <f t="shared" si="27"/>
        <v>0.80279892483870963</v>
      </c>
      <c r="AO31">
        <f t="shared" si="28"/>
        <v>0.22320027806451617</v>
      </c>
      <c r="AP31">
        <v>14.333399999999999</v>
      </c>
      <c r="AQ31">
        <v>1</v>
      </c>
      <c r="AR31" t="s">
        <v>231</v>
      </c>
      <c r="AS31">
        <v>1531750919.5999999</v>
      </c>
      <c r="AT31">
        <v>854.07509677419398</v>
      </c>
      <c r="AU31">
        <v>900.00074193548403</v>
      </c>
      <c r="AV31">
        <v>23.766999999999999</v>
      </c>
      <c r="AW31">
        <v>21.9453322580645</v>
      </c>
      <c r="AX31">
        <v>600.03906451612897</v>
      </c>
      <c r="AY31">
        <v>99.2826387096774</v>
      </c>
      <c r="AZ31">
        <v>9.9999580645161304E-2</v>
      </c>
      <c r="BA31">
        <v>24.996464516128999</v>
      </c>
      <c r="BB31">
        <v>25.556712903225801</v>
      </c>
      <c r="BC31">
        <v>25.410758064516099</v>
      </c>
      <c r="BD31">
        <v>13999.4741935484</v>
      </c>
      <c r="BE31">
        <v>1049.0645161290299</v>
      </c>
      <c r="BF31">
        <v>20.134187096774198</v>
      </c>
      <c r="BG31">
        <v>1199.9983870967701</v>
      </c>
      <c r="BH31">
        <v>0.32999090322580599</v>
      </c>
      <c r="BI31">
        <v>0.33000241935483898</v>
      </c>
      <c r="BJ31">
        <v>0.32999967741935499</v>
      </c>
      <c r="BK31">
        <v>1.00068709677419E-2</v>
      </c>
      <c r="BL31">
        <v>28.876345161290299</v>
      </c>
      <c r="BM31">
        <v>17743.087096774201</v>
      </c>
      <c r="BN31">
        <v>1531750867.5999999</v>
      </c>
      <c r="BO31" t="s">
        <v>279</v>
      </c>
      <c r="BP31">
        <v>18</v>
      </c>
      <c r="BQ31">
        <v>-0.13700000000000001</v>
      </c>
      <c r="BR31">
        <v>-1.6E-2</v>
      </c>
      <c r="BS31">
        <v>900</v>
      </c>
      <c r="BT31">
        <v>22</v>
      </c>
      <c r="BU31">
        <v>0.02</v>
      </c>
      <c r="BV31">
        <v>0.03</v>
      </c>
      <c r="BW31">
        <v>32.466011800979302</v>
      </c>
      <c r="BX31">
        <v>-21.453812823329699</v>
      </c>
      <c r="BY31">
        <v>28.068182853244799</v>
      </c>
      <c r="BZ31">
        <v>0</v>
      </c>
      <c r="CA31">
        <v>-45.976151219512197</v>
      </c>
      <c r="CB31">
        <v>1.1900320557492099</v>
      </c>
      <c r="CC31">
        <v>0.120572421556408</v>
      </c>
      <c r="CD31">
        <v>0</v>
      </c>
      <c r="CE31">
        <v>0</v>
      </c>
      <c r="CF31">
        <v>2</v>
      </c>
      <c r="CG31" t="s">
        <v>280</v>
      </c>
      <c r="CH31">
        <v>1.8608499999999999</v>
      </c>
      <c r="CI31">
        <v>1.8578399999999999</v>
      </c>
      <c r="CJ31">
        <v>1.8606799999999999</v>
      </c>
      <c r="CK31">
        <v>1.8534600000000001</v>
      </c>
      <c r="CL31">
        <v>1.8519699999999999</v>
      </c>
      <c r="CM31">
        <v>1.8527899999999999</v>
      </c>
      <c r="CN31">
        <v>1.85642</v>
      </c>
      <c r="CO31">
        <v>1.8627</v>
      </c>
      <c r="CP31" t="s">
        <v>234</v>
      </c>
      <c r="CQ31" t="s">
        <v>19</v>
      </c>
      <c r="CR31" t="s">
        <v>19</v>
      </c>
      <c r="CS31" t="s">
        <v>19</v>
      </c>
      <c r="CT31" t="s">
        <v>235</v>
      </c>
      <c r="CU31" t="s">
        <v>236</v>
      </c>
      <c r="CV31" t="s">
        <v>237</v>
      </c>
      <c r="CW31" t="s">
        <v>237</v>
      </c>
      <c r="CX31" t="s">
        <v>237</v>
      </c>
      <c r="CY31" t="s">
        <v>237</v>
      </c>
      <c r="CZ31">
        <v>0</v>
      </c>
      <c r="DA31">
        <v>100</v>
      </c>
      <c r="DB31">
        <v>100</v>
      </c>
      <c r="DC31">
        <v>-0.13700000000000001</v>
      </c>
      <c r="DD31">
        <v>-1.6E-2</v>
      </c>
      <c r="DE31">
        <v>3</v>
      </c>
      <c r="DF31">
        <v>599.24199999999996</v>
      </c>
      <c r="DG31">
        <v>271.14100000000002</v>
      </c>
      <c r="DH31">
        <v>22.0413</v>
      </c>
      <c r="DI31">
        <v>28.587499999999999</v>
      </c>
      <c r="DJ31">
        <v>30.0001</v>
      </c>
      <c r="DK31">
        <v>28.604900000000001</v>
      </c>
      <c r="DL31">
        <v>28.6099</v>
      </c>
      <c r="DM31">
        <v>37.188400000000001</v>
      </c>
      <c r="DN31">
        <v>25.462900000000001</v>
      </c>
      <c r="DO31">
        <v>34.279200000000003</v>
      </c>
      <c r="DP31">
        <v>21.916499999999999</v>
      </c>
      <c r="DQ31">
        <v>900</v>
      </c>
      <c r="DR31">
        <v>22</v>
      </c>
      <c r="DS31">
        <v>100.133</v>
      </c>
      <c r="DT31">
        <v>103.608</v>
      </c>
    </row>
    <row r="32" spans="1:124" x14ac:dyDescent="0.25">
      <c r="A32">
        <v>16</v>
      </c>
      <c r="B32">
        <v>1531751048.0999999</v>
      </c>
      <c r="C32">
        <v>1807.7999999523199</v>
      </c>
      <c r="D32" t="s">
        <v>281</v>
      </c>
      <c r="E32" t="s">
        <v>282</v>
      </c>
      <c r="G32">
        <v>1531751040.0999999</v>
      </c>
      <c r="H32">
        <f t="shared" si="0"/>
        <v>7.3179626777127461E-4</v>
      </c>
      <c r="I32">
        <f t="shared" si="1"/>
        <v>20.30262227522508</v>
      </c>
      <c r="J32">
        <f t="shared" si="2"/>
        <v>1049.6245161290301</v>
      </c>
      <c r="K32">
        <f t="shared" si="3"/>
        <v>612.61052210522553</v>
      </c>
      <c r="L32">
        <f t="shared" si="4"/>
        <v>60.882636262560013</v>
      </c>
      <c r="M32">
        <f t="shared" si="5"/>
        <v>104.31408753500449</v>
      </c>
      <c r="N32">
        <f t="shared" si="6"/>
        <v>7.7404635247597026E-2</v>
      </c>
      <c r="O32">
        <f t="shared" si="7"/>
        <v>3</v>
      </c>
      <c r="P32">
        <f t="shared" si="8"/>
        <v>7.641877402600511E-2</v>
      </c>
      <c r="Q32">
        <f t="shared" si="9"/>
        <v>4.7849339517158064E-2</v>
      </c>
      <c r="R32">
        <f t="shared" si="10"/>
        <v>215.02135066553151</v>
      </c>
      <c r="S32">
        <f t="shared" si="11"/>
        <v>26.068295370113024</v>
      </c>
      <c r="T32">
        <f t="shared" si="12"/>
        <v>25.504680645161251</v>
      </c>
      <c r="U32">
        <f t="shared" si="13"/>
        <v>3.2766167811733693</v>
      </c>
      <c r="V32">
        <f t="shared" si="14"/>
        <v>73.909190504427841</v>
      </c>
      <c r="W32">
        <f t="shared" si="15"/>
        <v>2.3518684164728869</v>
      </c>
      <c r="X32">
        <f t="shared" si="16"/>
        <v>3.1821055005763976</v>
      </c>
      <c r="Y32">
        <f t="shared" si="17"/>
        <v>0.92474836470048238</v>
      </c>
      <c r="Z32">
        <f t="shared" si="18"/>
        <v>-32.272215408713208</v>
      </c>
      <c r="AA32">
        <f t="shared" si="19"/>
        <v>-79.554286296759955</v>
      </c>
      <c r="AB32">
        <f t="shared" si="20"/>
        <v>-5.6238454504386208</v>
      </c>
      <c r="AC32">
        <f t="shared" si="21"/>
        <v>97.571003509619743</v>
      </c>
      <c r="AD32">
        <v>0</v>
      </c>
      <c r="AE32">
        <v>0</v>
      </c>
      <c r="AF32">
        <v>3</v>
      </c>
      <c r="AG32">
        <v>13</v>
      </c>
      <c r="AH32">
        <v>2</v>
      </c>
      <c r="AI32">
        <f t="shared" si="22"/>
        <v>1</v>
      </c>
      <c r="AJ32">
        <f t="shared" si="23"/>
        <v>0</v>
      </c>
      <c r="AK32">
        <f t="shared" si="24"/>
        <v>72008.06355309741</v>
      </c>
      <c r="AL32">
        <f t="shared" si="25"/>
        <v>1199.9970967741899</v>
      </c>
      <c r="AM32">
        <f t="shared" si="26"/>
        <v>963.35729206542646</v>
      </c>
      <c r="AN32">
        <f t="shared" si="27"/>
        <v>0.8027996856451618</v>
      </c>
      <c r="AO32">
        <f t="shared" si="28"/>
        <v>0.2232000031935486</v>
      </c>
      <c r="AP32">
        <v>14.333399999999999</v>
      </c>
      <c r="AQ32">
        <v>1</v>
      </c>
      <c r="AR32" t="s">
        <v>231</v>
      </c>
      <c r="AS32">
        <v>1531751040.0999999</v>
      </c>
      <c r="AT32">
        <v>1049.6245161290301</v>
      </c>
      <c r="AU32">
        <v>1099.9564516129001</v>
      </c>
      <c r="AV32">
        <v>23.664864516129001</v>
      </c>
      <c r="AW32">
        <v>21.958180645161299</v>
      </c>
      <c r="AX32">
        <v>600.04696774193599</v>
      </c>
      <c r="AY32">
        <v>99.282254838709704</v>
      </c>
      <c r="AZ32">
        <v>0.10003466774193499</v>
      </c>
      <c r="BA32">
        <v>25.012803225806501</v>
      </c>
      <c r="BB32">
        <v>25.579177419354799</v>
      </c>
      <c r="BC32">
        <v>25.430183870967699</v>
      </c>
      <c r="BD32">
        <v>14000.816129032301</v>
      </c>
      <c r="BE32">
        <v>1048.84064516129</v>
      </c>
      <c r="BF32">
        <v>21.386664516128999</v>
      </c>
      <c r="BG32">
        <v>1199.9970967741899</v>
      </c>
      <c r="BH32">
        <v>0.32999670967741901</v>
      </c>
      <c r="BI32">
        <v>0.32999783870967803</v>
      </c>
      <c r="BJ32">
        <v>0.32999896774193599</v>
      </c>
      <c r="BK32">
        <v>1.0006480645161299E-2</v>
      </c>
      <c r="BL32">
        <v>29</v>
      </c>
      <c r="BM32">
        <v>17743.099999999999</v>
      </c>
      <c r="BN32">
        <v>1531750997.5999999</v>
      </c>
      <c r="BO32" t="s">
        <v>283</v>
      </c>
      <c r="BP32">
        <v>19</v>
      </c>
      <c r="BQ32">
        <v>-0.26</v>
      </c>
      <c r="BR32">
        <v>-1.4999999999999999E-2</v>
      </c>
      <c r="BS32">
        <v>1100</v>
      </c>
      <c r="BT32">
        <v>22</v>
      </c>
      <c r="BU32">
        <v>0.03</v>
      </c>
      <c r="BV32">
        <v>0.04</v>
      </c>
      <c r="BW32">
        <v>35.340294026405303</v>
      </c>
      <c r="BX32">
        <v>-25.811182499839699</v>
      </c>
      <c r="BY32">
        <v>29.5121561789514</v>
      </c>
      <c r="BZ32">
        <v>0</v>
      </c>
      <c r="CA32">
        <v>-50.364065853658502</v>
      </c>
      <c r="CB32">
        <v>0.53166898954705999</v>
      </c>
      <c r="CC32">
        <v>8.4617790926875505E-2</v>
      </c>
      <c r="CD32">
        <v>1</v>
      </c>
      <c r="CE32">
        <v>1</v>
      </c>
      <c r="CF32">
        <v>2</v>
      </c>
      <c r="CG32" t="s">
        <v>233</v>
      </c>
      <c r="CH32">
        <v>1.8608800000000001</v>
      </c>
      <c r="CI32">
        <v>1.8578699999999999</v>
      </c>
      <c r="CJ32">
        <v>1.8606799999999999</v>
      </c>
      <c r="CK32">
        <v>1.8534600000000001</v>
      </c>
      <c r="CL32">
        <v>1.85198</v>
      </c>
      <c r="CM32">
        <v>1.8528</v>
      </c>
      <c r="CN32">
        <v>1.85643</v>
      </c>
      <c r="CO32">
        <v>1.8627</v>
      </c>
      <c r="CP32" t="s">
        <v>234</v>
      </c>
      <c r="CQ32" t="s">
        <v>19</v>
      </c>
      <c r="CR32" t="s">
        <v>19</v>
      </c>
      <c r="CS32" t="s">
        <v>19</v>
      </c>
      <c r="CT32" t="s">
        <v>235</v>
      </c>
      <c r="CU32" t="s">
        <v>236</v>
      </c>
      <c r="CV32" t="s">
        <v>237</v>
      </c>
      <c r="CW32" t="s">
        <v>237</v>
      </c>
      <c r="CX32" t="s">
        <v>237</v>
      </c>
      <c r="CY32" t="s">
        <v>237</v>
      </c>
      <c r="CZ32">
        <v>0</v>
      </c>
      <c r="DA32">
        <v>100</v>
      </c>
      <c r="DB32">
        <v>100</v>
      </c>
      <c r="DC32">
        <v>-0.26</v>
      </c>
      <c r="DD32">
        <v>-1.4999999999999999E-2</v>
      </c>
      <c r="DE32">
        <v>3</v>
      </c>
      <c r="DF32">
        <v>599.37800000000004</v>
      </c>
      <c r="DG32">
        <v>271.29300000000001</v>
      </c>
      <c r="DH32">
        <v>21.7409</v>
      </c>
      <c r="DI32">
        <v>28.5916</v>
      </c>
      <c r="DJ32">
        <v>30.000299999999999</v>
      </c>
      <c r="DK32">
        <v>28.612200000000001</v>
      </c>
      <c r="DL32">
        <v>28.619599999999998</v>
      </c>
      <c r="DM32">
        <v>43.837600000000002</v>
      </c>
      <c r="DN32">
        <v>25.185099999999998</v>
      </c>
      <c r="DO32">
        <v>33.1541</v>
      </c>
      <c r="DP32">
        <v>21.725200000000001</v>
      </c>
      <c r="DQ32">
        <v>1100</v>
      </c>
      <c r="DR32">
        <v>22</v>
      </c>
      <c r="DS32">
        <v>100.131</v>
      </c>
      <c r="DT32">
        <v>103.61</v>
      </c>
    </row>
    <row r="33" spans="1:124" x14ac:dyDescent="0.25">
      <c r="A33">
        <v>17</v>
      </c>
      <c r="B33">
        <v>1531751168.5999999</v>
      </c>
      <c r="C33">
        <v>1928.2999999523199</v>
      </c>
      <c r="D33" t="s">
        <v>284</v>
      </c>
      <c r="E33" t="s">
        <v>285</v>
      </c>
      <c r="G33">
        <v>1531751160.5999999</v>
      </c>
      <c r="H33">
        <f t="shared" si="0"/>
        <v>6.9552376677436327E-4</v>
      </c>
      <c r="I33">
        <f t="shared" si="1"/>
        <v>21.585325942493316</v>
      </c>
      <c r="J33">
        <f t="shared" si="2"/>
        <v>1246.3687096774199</v>
      </c>
      <c r="K33">
        <f t="shared" si="3"/>
        <v>750.58202700306367</v>
      </c>
      <c r="L33">
        <f t="shared" si="4"/>
        <v>74.593525902232784</v>
      </c>
      <c r="M33">
        <f t="shared" si="5"/>
        <v>123.8652582719991</v>
      </c>
      <c r="N33">
        <f t="shared" si="6"/>
        <v>7.2646630928590708E-2</v>
      </c>
      <c r="O33">
        <f t="shared" si="7"/>
        <v>3</v>
      </c>
      <c r="P33">
        <f t="shared" si="8"/>
        <v>7.1777564555059958E-2</v>
      </c>
      <c r="Q33">
        <f t="shared" si="9"/>
        <v>4.4938256855815165E-2</v>
      </c>
      <c r="R33">
        <f t="shared" si="10"/>
        <v>215.02161635344049</v>
      </c>
      <c r="S33">
        <f t="shared" si="11"/>
        <v>26.086481001454302</v>
      </c>
      <c r="T33">
        <f t="shared" si="12"/>
        <v>25.5198483870968</v>
      </c>
      <c r="U33">
        <f t="shared" si="13"/>
        <v>3.2795697321902728</v>
      </c>
      <c r="V33">
        <f t="shared" si="14"/>
        <v>73.616816110432268</v>
      </c>
      <c r="W33">
        <f t="shared" si="15"/>
        <v>2.3438151223685688</v>
      </c>
      <c r="X33">
        <f t="shared" si="16"/>
        <v>3.1838039814879004</v>
      </c>
      <c r="Y33">
        <f t="shared" si="17"/>
        <v>0.935754609821704</v>
      </c>
      <c r="Z33">
        <f t="shared" si="18"/>
        <v>-30.67259811474942</v>
      </c>
      <c r="AA33">
        <f t="shared" si="19"/>
        <v>-80.559658141936026</v>
      </c>
      <c r="AB33">
        <f t="shared" si="20"/>
        <v>-5.6956080433860716</v>
      </c>
      <c r="AC33">
        <f t="shared" si="21"/>
        <v>98.093752053368988</v>
      </c>
      <c r="AD33">
        <v>0</v>
      </c>
      <c r="AE33">
        <v>0</v>
      </c>
      <c r="AF33">
        <v>3</v>
      </c>
      <c r="AG33">
        <v>13</v>
      </c>
      <c r="AH33">
        <v>2</v>
      </c>
      <c r="AI33">
        <f t="shared" si="22"/>
        <v>1</v>
      </c>
      <c r="AJ33">
        <f t="shared" si="23"/>
        <v>0</v>
      </c>
      <c r="AK33">
        <f t="shared" si="24"/>
        <v>72024.305304743699</v>
      </c>
      <c r="AL33">
        <f t="shared" si="25"/>
        <v>1199.9993548387099</v>
      </c>
      <c r="AM33">
        <f t="shared" si="26"/>
        <v>963.35923858077672</v>
      </c>
      <c r="AN33">
        <f t="shared" si="27"/>
        <v>0.80279979709677463</v>
      </c>
      <c r="AO33">
        <f t="shared" si="28"/>
        <v>0.22319982800000018</v>
      </c>
      <c r="AP33">
        <v>14.333399999999999</v>
      </c>
      <c r="AQ33">
        <v>1</v>
      </c>
      <c r="AR33" t="s">
        <v>231</v>
      </c>
      <c r="AS33">
        <v>1531751160.5999999</v>
      </c>
      <c r="AT33">
        <v>1246.3687096774199</v>
      </c>
      <c r="AU33">
        <v>1300.00129032258</v>
      </c>
      <c r="AV33">
        <v>23.5841580645161</v>
      </c>
      <c r="AW33">
        <v>21.961912903225802</v>
      </c>
      <c r="AX33">
        <v>600.03906451612897</v>
      </c>
      <c r="AY33">
        <v>99.280887096774194</v>
      </c>
      <c r="AZ33">
        <v>0.10002427419354799</v>
      </c>
      <c r="BA33">
        <v>25.0217548387097</v>
      </c>
      <c r="BB33">
        <v>25.5883161290323</v>
      </c>
      <c r="BC33">
        <v>25.451380645161301</v>
      </c>
      <c r="BD33">
        <v>14005.103225806401</v>
      </c>
      <c r="BE33">
        <v>1048.4319354838699</v>
      </c>
      <c r="BF33">
        <v>21.7217387096774</v>
      </c>
      <c r="BG33">
        <v>1199.9993548387099</v>
      </c>
      <c r="BH33">
        <v>0.32999977419354798</v>
      </c>
      <c r="BI33">
        <v>0.32999722580645202</v>
      </c>
      <c r="BJ33">
        <v>0.32999796774193602</v>
      </c>
      <c r="BK33">
        <v>1.00049290322581E-2</v>
      </c>
      <c r="BL33">
        <v>29</v>
      </c>
      <c r="BM33">
        <v>17743.122580645198</v>
      </c>
      <c r="BN33">
        <v>1531751107.0999999</v>
      </c>
      <c r="BO33" t="s">
        <v>286</v>
      </c>
      <c r="BP33">
        <v>20</v>
      </c>
      <c r="BQ33">
        <v>-0.311</v>
      </c>
      <c r="BR33">
        <v>-2.1999999999999999E-2</v>
      </c>
      <c r="BS33">
        <v>1300</v>
      </c>
      <c r="BT33">
        <v>22</v>
      </c>
      <c r="BU33">
        <v>0.03</v>
      </c>
      <c r="BV33">
        <v>7.0000000000000007E-2</v>
      </c>
      <c r="BW33">
        <v>36.140515327721602</v>
      </c>
      <c r="BX33">
        <v>-21.851574429046401</v>
      </c>
      <c r="BY33">
        <v>30.262916506537501</v>
      </c>
      <c r="BZ33">
        <v>0</v>
      </c>
      <c r="CA33">
        <v>-53.610890243902404</v>
      </c>
      <c r="CB33">
        <v>-0.566891289198593</v>
      </c>
      <c r="CC33">
        <v>9.7456759154091202E-2</v>
      </c>
      <c r="CD33">
        <v>1</v>
      </c>
      <c r="CE33">
        <v>1</v>
      </c>
      <c r="CF33">
        <v>2</v>
      </c>
      <c r="CG33" t="s">
        <v>233</v>
      </c>
      <c r="CH33">
        <v>1.86083</v>
      </c>
      <c r="CI33">
        <v>1.85788</v>
      </c>
      <c r="CJ33">
        <v>1.8607</v>
      </c>
      <c r="CK33">
        <v>1.85341</v>
      </c>
      <c r="CL33">
        <v>1.85199</v>
      </c>
      <c r="CM33">
        <v>1.85283</v>
      </c>
      <c r="CN33">
        <v>1.85639</v>
      </c>
      <c r="CO33">
        <v>1.8627199999999999</v>
      </c>
      <c r="CP33" t="s">
        <v>234</v>
      </c>
      <c r="CQ33" t="s">
        <v>19</v>
      </c>
      <c r="CR33" t="s">
        <v>19</v>
      </c>
      <c r="CS33" t="s">
        <v>19</v>
      </c>
      <c r="CT33" t="s">
        <v>235</v>
      </c>
      <c r="CU33" t="s">
        <v>236</v>
      </c>
      <c r="CV33" t="s">
        <v>237</v>
      </c>
      <c r="CW33" t="s">
        <v>237</v>
      </c>
      <c r="CX33" t="s">
        <v>237</v>
      </c>
      <c r="CY33" t="s">
        <v>237</v>
      </c>
      <c r="CZ33">
        <v>0</v>
      </c>
      <c r="DA33">
        <v>100</v>
      </c>
      <c r="DB33">
        <v>100</v>
      </c>
      <c r="DC33">
        <v>-0.311</v>
      </c>
      <c r="DD33">
        <v>-2.1999999999999999E-2</v>
      </c>
      <c r="DE33">
        <v>3</v>
      </c>
      <c r="DF33">
        <v>599.42499999999995</v>
      </c>
      <c r="DG33">
        <v>271.42200000000003</v>
      </c>
      <c r="DH33">
        <v>21.53</v>
      </c>
      <c r="DI33">
        <v>28.631</v>
      </c>
      <c r="DJ33">
        <v>30.000299999999999</v>
      </c>
      <c r="DK33">
        <v>28.643899999999999</v>
      </c>
      <c r="DL33">
        <v>28.651199999999999</v>
      </c>
      <c r="DM33">
        <v>50.272599999999997</v>
      </c>
      <c r="DN33">
        <v>24.911999999999999</v>
      </c>
      <c r="DO33">
        <v>32.408799999999999</v>
      </c>
      <c r="DP33">
        <v>21.517900000000001</v>
      </c>
      <c r="DQ33">
        <v>1300</v>
      </c>
      <c r="DR33">
        <v>22</v>
      </c>
      <c r="DS33">
        <v>100.127</v>
      </c>
      <c r="DT33">
        <v>103.605</v>
      </c>
    </row>
    <row r="34" spans="1:124" x14ac:dyDescent="0.25">
      <c r="A34">
        <v>18</v>
      </c>
      <c r="B34">
        <v>1531751289.0999999</v>
      </c>
      <c r="C34">
        <v>2048.7999999523199</v>
      </c>
      <c r="D34" t="s">
        <v>287</v>
      </c>
      <c r="E34" t="s">
        <v>288</v>
      </c>
      <c r="G34">
        <v>1531751281.0999999</v>
      </c>
      <c r="H34">
        <f t="shared" si="0"/>
        <v>6.6232234558505777E-4</v>
      </c>
      <c r="I34">
        <f t="shared" si="1"/>
        <v>22.422442616044506</v>
      </c>
      <c r="J34">
        <f t="shared" si="2"/>
        <v>1444.16032258065</v>
      </c>
      <c r="K34">
        <f t="shared" si="3"/>
        <v>899.02951583579477</v>
      </c>
      <c r="L34">
        <f t="shared" si="4"/>
        <v>89.345504547661278</v>
      </c>
      <c r="M34">
        <f t="shared" si="5"/>
        <v>143.52057457059982</v>
      </c>
      <c r="N34">
        <f t="shared" si="6"/>
        <v>6.8757205211240721E-2</v>
      </c>
      <c r="O34">
        <f t="shared" si="7"/>
        <v>3</v>
      </c>
      <c r="P34">
        <f t="shared" si="8"/>
        <v>6.7978206627411886E-2</v>
      </c>
      <c r="Q34">
        <f t="shared" si="9"/>
        <v>4.2555687229520099E-2</v>
      </c>
      <c r="R34">
        <f t="shared" si="10"/>
        <v>215.02193905357478</v>
      </c>
      <c r="S34">
        <f t="shared" si="11"/>
        <v>26.07391566080511</v>
      </c>
      <c r="T34">
        <f t="shared" si="12"/>
        <v>25.49593387096775</v>
      </c>
      <c r="U34">
        <f t="shared" si="13"/>
        <v>3.2749149605948045</v>
      </c>
      <c r="V34">
        <f t="shared" si="14"/>
        <v>73.399422516445043</v>
      </c>
      <c r="W34">
        <f t="shared" si="15"/>
        <v>2.333964635064762</v>
      </c>
      <c r="X34">
        <f t="shared" si="16"/>
        <v>3.1798133487246991</v>
      </c>
      <c r="Y34">
        <f t="shared" si="17"/>
        <v>0.94095032553004243</v>
      </c>
      <c r="Z34">
        <f t="shared" si="18"/>
        <v>-29.208415440301046</v>
      </c>
      <c r="AA34">
        <f t="shared" si="19"/>
        <v>-80.094536709672269</v>
      </c>
      <c r="AB34">
        <f t="shared" si="20"/>
        <v>-5.661443610191073</v>
      </c>
      <c r="AC34">
        <f t="shared" si="21"/>
        <v>100.05754329341039</v>
      </c>
      <c r="AD34">
        <v>0</v>
      </c>
      <c r="AE34">
        <v>0</v>
      </c>
      <c r="AF34">
        <v>3</v>
      </c>
      <c r="AG34">
        <v>13</v>
      </c>
      <c r="AH34">
        <v>2</v>
      </c>
      <c r="AI34">
        <f t="shared" si="22"/>
        <v>1</v>
      </c>
      <c r="AJ34">
        <f t="shared" si="23"/>
        <v>0</v>
      </c>
      <c r="AK34">
        <f t="shared" si="24"/>
        <v>71998.689967879152</v>
      </c>
      <c r="AL34">
        <f t="shared" si="25"/>
        <v>1200.00096774194</v>
      </c>
      <c r="AM34">
        <f t="shared" si="26"/>
        <v>963.36105541958307</v>
      </c>
      <c r="AN34">
        <f t="shared" si="27"/>
        <v>0.8028002320967742</v>
      </c>
      <c r="AO34">
        <f t="shared" si="28"/>
        <v>0.22319974203225804</v>
      </c>
      <c r="AP34">
        <v>14.333399999999999</v>
      </c>
      <c r="AQ34">
        <v>1</v>
      </c>
      <c r="AR34" t="s">
        <v>231</v>
      </c>
      <c r="AS34">
        <v>1531751281.0999999</v>
      </c>
      <c r="AT34">
        <v>1444.16032258065</v>
      </c>
      <c r="AU34">
        <v>1500.0074193548401</v>
      </c>
      <c r="AV34">
        <v>23.485267741935498</v>
      </c>
      <c r="AW34">
        <v>21.940283870967701</v>
      </c>
      <c r="AX34">
        <v>600.03070967741905</v>
      </c>
      <c r="AY34">
        <v>99.280016129032305</v>
      </c>
      <c r="AZ34">
        <v>9.9929661290322602E-2</v>
      </c>
      <c r="BA34">
        <v>25.000716129032298</v>
      </c>
      <c r="BB34">
        <v>25.5618032258065</v>
      </c>
      <c r="BC34">
        <v>25.430064516129001</v>
      </c>
      <c r="BD34">
        <v>13998.4580645161</v>
      </c>
      <c r="BE34">
        <v>1048.1167741935501</v>
      </c>
      <c r="BF34">
        <v>23.930135483870998</v>
      </c>
      <c r="BG34">
        <v>1200.00096774194</v>
      </c>
      <c r="BH34">
        <v>0.33000203225806501</v>
      </c>
      <c r="BI34">
        <v>0.32999364516128998</v>
      </c>
      <c r="BJ34">
        <v>0.33000032258064499</v>
      </c>
      <c r="BK34">
        <v>1.0003590322580601E-2</v>
      </c>
      <c r="BL34">
        <v>29</v>
      </c>
      <c r="BM34">
        <v>17743.135483870999</v>
      </c>
      <c r="BN34">
        <v>1531751242.0999999</v>
      </c>
      <c r="BO34" t="s">
        <v>289</v>
      </c>
      <c r="BP34">
        <v>21</v>
      </c>
      <c r="BQ34">
        <v>-0.10199999999999999</v>
      </c>
      <c r="BR34">
        <v>-2.4E-2</v>
      </c>
      <c r="BS34">
        <v>1500</v>
      </c>
      <c r="BT34">
        <v>22</v>
      </c>
      <c r="BU34">
        <v>0.04</v>
      </c>
      <c r="BV34">
        <v>7.0000000000000007E-2</v>
      </c>
      <c r="BW34">
        <v>35.0920252118053</v>
      </c>
      <c r="BX34">
        <v>-26.069874579357101</v>
      </c>
      <c r="BY34">
        <v>32.537196698230098</v>
      </c>
      <c r="BZ34">
        <v>0</v>
      </c>
      <c r="CA34">
        <v>-55.793900000000001</v>
      </c>
      <c r="CB34">
        <v>-0.68222926829270503</v>
      </c>
      <c r="CC34">
        <v>9.9780813444806604E-2</v>
      </c>
      <c r="CD34">
        <v>1</v>
      </c>
      <c r="CE34">
        <v>1</v>
      </c>
      <c r="CF34">
        <v>2</v>
      </c>
      <c r="CG34" t="s">
        <v>233</v>
      </c>
      <c r="CH34">
        <v>1.8608100000000001</v>
      </c>
      <c r="CI34">
        <v>1.85788</v>
      </c>
      <c r="CJ34">
        <v>1.86067</v>
      </c>
      <c r="CK34">
        <v>1.8534200000000001</v>
      </c>
      <c r="CL34">
        <v>1.8519699999999999</v>
      </c>
      <c r="CM34">
        <v>1.8528</v>
      </c>
      <c r="CN34">
        <v>1.85642</v>
      </c>
      <c r="CO34">
        <v>1.86269</v>
      </c>
      <c r="CP34" t="s">
        <v>234</v>
      </c>
      <c r="CQ34" t="s">
        <v>19</v>
      </c>
      <c r="CR34" t="s">
        <v>19</v>
      </c>
      <c r="CS34" t="s">
        <v>19</v>
      </c>
      <c r="CT34" t="s">
        <v>235</v>
      </c>
      <c r="CU34" t="s">
        <v>236</v>
      </c>
      <c r="CV34" t="s">
        <v>237</v>
      </c>
      <c r="CW34" t="s">
        <v>237</v>
      </c>
      <c r="CX34" t="s">
        <v>237</v>
      </c>
      <c r="CY34" t="s">
        <v>237</v>
      </c>
      <c r="CZ34">
        <v>0</v>
      </c>
      <c r="DA34">
        <v>100</v>
      </c>
      <c r="DB34">
        <v>100</v>
      </c>
      <c r="DC34">
        <v>-0.10199999999999999</v>
      </c>
      <c r="DD34">
        <v>-2.4E-2</v>
      </c>
      <c r="DE34">
        <v>3</v>
      </c>
      <c r="DF34">
        <v>598.93700000000001</v>
      </c>
      <c r="DG34">
        <v>271.41199999999998</v>
      </c>
      <c r="DH34">
        <v>21.4026</v>
      </c>
      <c r="DI34">
        <v>28.702400000000001</v>
      </c>
      <c r="DJ34">
        <v>30</v>
      </c>
      <c r="DK34">
        <v>28.702300000000001</v>
      </c>
      <c r="DL34">
        <v>28.7088</v>
      </c>
      <c r="DM34">
        <v>56.492400000000004</v>
      </c>
      <c r="DN34">
        <v>24.911999999999999</v>
      </c>
      <c r="DO34">
        <v>31.655899999999999</v>
      </c>
      <c r="DP34">
        <v>21.488700000000001</v>
      </c>
      <c r="DQ34">
        <v>1500</v>
      </c>
      <c r="DR34">
        <v>22</v>
      </c>
      <c r="DS34">
        <v>100.116</v>
      </c>
      <c r="DT34">
        <v>103.59399999999999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Otis Prud'homme, Gullaume</cp:lastModifiedBy>
  <dcterms:created xsi:type="dcterms:W3CDTF">2018-07-16T10:34:41Z</dcterms:created>
  <dcterms:modified xsi:type="dcterms:W3CDTF">2018-08-01T14:30:28Z</dcterms:modified>
</cp:coreProperties>
</file>