
<file path=[Content_Types].xml><?xml version="1.0" encoding="utf-8"?>
<Types xmlns="http://schemas.openxmlformats.org/package/2006/content-types">
  <Override PartName="/xl/_rels/workbook.xml.rels" ContentType="application/vnd.openxmlformats-package.relationship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ability scores" sheetId="1" state="visible" r:id="rId2"/>
    <sheet name="Usability guidelines" sheetId="2" state="visible" r:id="rId3"/>
    <sheet name="Rating ranges" sheetId="3" state="visible" r:id="rId4"/>
  </sheets>
  <definedNames>
    <definedName function="false" hidden="false" localSheetId="0" name="_xlnm.Print_Area" vbProcedure="false">'Usability scores'!$A$1:$I$123</definedName>
    <definedName function="false" hidden="false" localSheetId="0" name="Excel_BuiltIn__FilterDatabase" vbProcedure="false">'Usability scores'!$D$9:$D$9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9" authorId="0">
      <text>
        <r>
          <rPr>
            <b val="true"/>
            <sz val="8"/>
            <color rgb="FF000000"/>
            <rFont val="Tahoma"/>
            <family val="2"/>
            <charset val="1"/>
          </rPr>
          <t xml:space="preserve">Features and functionality meet common user goals and objectives (Very high importance)
</t>
        </r>
        <r>
          <rPr>
            <sz val="8"/>
            <color rgb="FF000000"/>
            <rFont val="Tahoma"/>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b val="true"/>
            <sz val="8"/>
            <color rgb="FF000000"/>
            <rFont val="Tahoma"/>
            <family val="2"/>
            <charset val="1"/>
          </rPr>
          <t xml:space="preserve">Features and functionality support users desired workflows (Very high importance)
</t>
        </r>
        <r>
          <rPr>
            <sz val="8"/>
            <color rgb="FF000000"/>
            <rFont val="Tahoma"/>
            <family val="0"/>
            <charset val="1"/>
          </rPr>
          <t xml:space="preserve">The site or application should support or at least be compatible with the way that users wish to work. For example, users might want to be able to carry out bulk transactions or be able to save and return to their work. </t>
        </r>
      </text>
    </comment>
    <comment ref="B13" authorId="0">
      <text>
        <r>
          <rPr>
            <b val="true"/>
            <sz val="8"/>
            <color rgb="FF000000"/>
            <rFont val="Tahoma"/>
            <family val="2"/>
            <charset val="1"/>
          </rPr>
          <t xml:space="preserve">Frequently-used tasks are readily available (e.g. easily accessible from the homepage) and well supported (High importance)
</t>
        </r>
        <r>
          <rPr>
            <sz val="8"/>
            <color rgb="FF000000"/>
            <rFont val="Tahoma"/>
            <family val="0"/>
            <charset val="1"/>
          </rPr>
          <t xml:space="preserve">For example short cuts and a login to retrieve details might be provided to speed up the completion of frequently carried out tasks.</t>
        </r>
      </text>
    </comment>
    <comment ref="B15" authorId="0">
      <text>
        <r>
          <rPr>
            <b val="true"/>
            <sz val="8"/>
            <color rgb="FF000000"/>
            <rFont val="Tahoma"/>
            <family val="2"/>
            <charset val="1"/>
          </rPr>
          <t xml:space="preserve">Users are adequately supported according to their level of expertise (Medium importance)
</t>
        </r>
        <r>
          <rPr>
            <sz val="8"/>
            <color rgb="FF000000"/>
            <rFont val="Tahoma"/>
            <family val="0"/>
            <charset val="1"/>
          </rPr>
          <t xml:space="preserve">For example, novice users are given help and instructions and features are progressively disclosed (e.g. advanced features not being shown by default).</t>
        </r>
      </text>
    </comment>
    <comment ref="B17" authorId="0">
      <text>
        <r>
          <rPr>
            <b val="true"/>
            <sz val="8"/>
            <color rgb="FF000000"/>
            <rFont val="Tahoma"/>
            <family val="2"/>
            <charset val="1"/>
          </rPr>
          <t xml:space="preserve">Calls to action (e.g. register, add to basket, submit) are clear, well labelled and appear clickable (Medium importance)
</t>
        </r>
        <r>
          <rPr>
            <sz val="8"/>
            <color rgb="FF000000"/>
            <rFont val="Tahoma"/>
            <family val="0"/>
            <charset val="1"/>
          </rPr>
          <t xml:space="preserve">Possible actions should always be clear and the primary call to action (i.e. the most common or desirable user action) should stand out on the page or screen.</t>
        </r>
      </text>
    </comment>
    <comment ref="B21" authorId="0">
      <text>
        <r>
          <rPr>
            <b val="true"/>
            <sz val="8"/>
            <color rgb="FF000000"/>
            <rFont val="Tahoma"/>
            <family val="2"/>
            <charset val="1"/>
          </rPr>
          <t xml:space="preserve">The Homepage / starting page provides a clear snapshot and overview of the content, features and functionality available (Low importance)
</t>
        </r>
        <r>
          <rPr>
            <sz val="8"/>
            <color rgb="FF000000"/>
            <rFont val="Tahoma"/>
            <family val="0"/>
            <charset val="1"/>
          </rPr>
          <t xml:space="preserve">For example, an introduction and overview of the site is provided together with section snapshots and example content.</t>
        </r>
      </text>
    </comment>
    <comment ref="B23" authorId="0">
      <text>
        <r>
          <rPr>
            <b val="true"/>
            <sz val="8"/>
            <color rgb="FF000000"/>
            <rFont val="Tahoma"/>
            <family val="2"/>
            <charset val="1"/>
          </rPr>
          <t xml:space="preserve">The homepage / starting page is effective in orienting and directing users to their desired information and tasks (High importance)
</t>
        </r>
        <r>
          <rPr>
            <sz val="8"/>
            <color rgb="FF000000"/>
            <rFont val="Tahoma"/>
            <family val="0"/>
            <charset val="1"/>
          </rPr>
          <t xml:space="preserve">Users should be able to work out where they need to go to complete a given task (e.g. carry out some research, complete a transaction).</t>
        </r>
      </text>
    </comment>
    <comment ref="B25" authorId="0">
      <text>
        <r>
          <rPr>
            <b val="true"/>
            <sz val="8"/>
            <color rgb="FF000000"/>
            <rFont val="Tahoma"/>
            <family val="2"/>
            <charset val="1"/>
          </rPr>
          <t xml:space="preserve">The homepage / starting page layout is clear and uncluttered with sufficient 'white space' (Medium importance)
</t>
        </r>
        <r>
          <rPr>
            <sz val="8"/>
            <color rgb="FF000000"/>
            <rFont val="Tahoma"/>
            <family val="0"/>
            <charset val="1"/>
          </rPr>
          <t xml:space="preserve">Users should be able to quickly scan the homepage and make sense of both the content available and of how the site is structured.
</t>
        </r>
      </text>
    </comment>
    <comment ref="B29" authorId="0">
      <text>
        <r>
          <rPr>
            <b val="true"/>
            <sz val="8"/>
            <color rgb="FF000000"/>
            <rFont val="Tahoma"/>
            <family val="2"/>
            <charset val="1"/>
          </rPr>
          <t xml:space="preserve">Users can easily access the site or application (Low importance)
</t>
        </r>
        <r>
          <rPr>
            <sz val="8"/>
            <color rgb="FF000000"/>
            <rFont val="Tahoma"/>
            <family val="0"/>
            <charset val="1"/>
          </rPr>
          <t xml:space="preserve">For example, the URL is predictable and is returned by search engines. If a user attempts to find the site via a search engine, it should ideally be returned on the first page of search results for likely queries.</t>
        </r>
      </text>
    </comment>
    <comment ref="B31" authorId="0">
      <text>
        <r>
          <rPr>
            <b val="true"/>
            <sz val="8"/>
            <color rgb="FF000000"/>
            <rFont val="Tahoma"/>
            <family val="2"/>
            <charset val="1"/>
          </rPr>
          <t xml:space="preserve">The navigational scheme is easy to find, intuitive and consistent (High importance)
</t>
        </r>
        <r>
          <rPr>
            <sz val="8"/>
            <color rgb="FF000000"/>
            <rFont val="Tahoma"/>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b val="true"/>
            <sz val="8"/>
            <color rgb="FF000000"/>
            <rFont val="Tahoma"/>
            <family val="2"/>
            <charset val="1"/>
          </rPr>
          <t xml:space="preserve">The navigation has sufficient flexibility to allow users to navigate by their desired means (Medium importance)
</t>
        </r>
        <r>
          <rPr>
            <sz val="8"/>
            <color rgb="FF000000"/>
            <rFont val="Tahoma"/>
            <family val="2"/>
            <charset val="1"/>
          </rPr>
          <t xml:space="preserve">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b val="true"/>
            <sz val="8"/>
            <color rgb="FF000000"/>
            <rFont val="Tahoma"/>
            <family val="2"/>
            <charset val="1"/>
          </rPr>
          <t xml:space="preserve">The site or application structure is clear, easily understood and addresses common user goals (Very high importance)
</t>
        </r>
        <r>
          <rPr>
            <sz val="8"/>
            <color rgb="FF000000"/>
            <rFont val="Tahoma"/>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b val="true"/>
            <sz val="8"/>
            <color rgb="FF000000"/>
            <rFont val="Tahoma"/>
            <family val="2"/>
            <charset val="1"/>
          </rPr>
          <t xml:space="preserve">Links are clear, descriptive and well labelled (Medium importance)
</t>
        </r>
        <r>
          <rPr>
            <sz val="8"/>
            <color rgb="FF000000"/>
            <rFont val="Tahoma"/>
            <family val="2"/>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b val="true"/>
            <sz val="8"/>
            <color rgb="FF000000"/>
            <rFont val="Tahoma"/>
            <family val="2"/>
            <charset val="1"/>
          </rPr>
          <t xml:space="preserve">Browser standard functions (e.g. 'back', 'forward', 'bookmark') are supported (High importance)
</t>
        </r>
        <r>
          <rPr>
            <sz val="8"/>
            <color rgb="FF000000"/>
            <rFont val="Tahoma"/>
            <family val="0"/>
            <charset val="1"/>
          </rPr>
          <t xml:space="preserve">Users should be able to bookmark a page (or be presented with a URL to use) and go back and forth without breaking the site or losing any information they have entered.  </t>
        </r>
      </text>
    </comment>
    <comment ref="B41" authorId="0">
      <text>
        <r>
          <rPr>
            <b val="true"/>
            <sz val="8"/>
            <color rgb="FF000000"/>
            <rFont val="Tahoma"/>
            <family val="2"/>
            <charset val="1"/>
          </rPr>
          <t xml:space="preserve">The current location is clearly indicated (e.g. breadcrumb, highlighted menu item) (Low importance)
</t>
        </r>
        <r>
          <rPr>
            <sz val="8"/>
            <color rgb="FF000000"/>
            <rFont val="Tahoma"/>
            <family val="0"/>
            <charset val="1"/>
          </rPr>
          <t xml:space="preserve">Users should always know where they are in the site or application.
</t>
        </r>
      </text>
    </comment>
    <comment ref="B43" authorId="0">
      <text>
        <r>
          <rPr>
            <b val="true"/>
            <sz val="8"/>
            <color rgb="FF000000"/>
            <rFont val="Tahoma"/>
            <family val="2"/>
            <charset val="1"/>
          </rPr>
          <t xml:space="preserve">Users can easily get back to the homepage or a relevant start point (Low importance)
</t>
        </r>
        <r>
          <rPr>
            <sz val="8"/>
            <color rgb="FF000000"/>
            <rFont val="Tahoma"/>
            <family val="0"/>
            <charset val="1"/>
          </rPr>
          <t xml:space="preserve">For example, a homepage link might be part of the breadcrumb or a home link might be available as part of the header.
</t>
        </r>
      </text>
    </comment>
    <comment ref="B45" authorId="0">
      <text>
        <r>
          <rPr>
            <b val="true"/>
            <sz val="8"/>
            <color rgb="FF000000"/>
            <rFont val="Tahoma"/>
            <family val="2"/>
            <charset val="1"/>
          </rPr>
          <t xml:space="preserve">A clear and well structure site map or index is provided (where necessary) (Low importance)
</t>
        </r>
        <r>
          <rPr>
            <sz val="8"/>
            <color rgb="FF000000"/>
            <rFont val="Tahoma"/>
            <family val="0"/>
            <charset val="1"/>
          </rPr>
          <t xml:space="preserve">The sitemap might be part of the header or footer and should ideally be available from every page on the site.
</t>
        </r>
      </text>
    </comment>
    <comment ref="B49" authorId="0">
      <text>
        <r>
          <rPr>
            <b val="true"/>
            <sz val="8"/>
            <color rgb="FF000000"/>
            <rFont val="Tahoma"/>
            <family val="2"/>
            <charset val="1"/>
          </rPr>
          <t xml:space="preserve">A consistent, easy to find and easy to use search function is available throughout (High importance)
</t>
        </r>
        <r>
          <rPr>
            <sz val="8"/>
            <color rgb="FF000000"/>
            <rFont val="Tahoma"/>
            <family val="2"/>
            <charset val="1"/>
          </rPr>
          <t xml:space="preserve">The search function (where required) should be directly available from most pages on the site or application and should be consistently positioned (e.g. top left, top right or top centre).</t>
        </r>
      </text>
    </comment>
    <comment ref="B51" authorId="0">
      <text>
        <r>
          <rPr>
            <b val="true"/>
            <sz val="8"/>
            <color rgb="FF000000"/>
            <rFont val="Tahoma"/>
            <family val="2"/>
            <charset val="1"/>
          </rPr>
          <t xml:space="preserve">The search interface is appropriate to meet user goals (High importance)
</t>
        </r>
        <r>
          <rPr>
            <sz val="8"/>
            <color rgb="FF000000"/>
            <rFont val="Tahoma"/>
            <family val="2"/>
            <charset val="1"/>
          </rPr>
          <t xml:space="preserve">For example users are able to filter search results, an advanced search is available (if necessary) and common search conventions such as quotation marks (") and natural language searches are handled.</t>
        </r>
      </text>
    </comment>
    <comment ref="B53" authorId="0">
      <text>
        <r>
          <rPr>
            <b val="true"/>
            <sz val="8"/>
            <color rgb="FF000000"/>
            <rFont val="Tahoma"/>
            <family val="2"/>
            <charset val="1"/>
          </rPr>
          <t xml:space="preserve">The search facility deals well with common searches, misspellings and abbreviations (Low importance)
</t>
        </r>
        <r>
          <rPr>
            <sz val="8"/>
            <color rgb="FF000000"/>
            <rFont val="Tahoma"/>
            <family val="2"/>
            <charset val="1"/>
          </rPr>
          <t xml:space="preserve">Ideally synonyms (e.g. 'coat' should also match 'jacket') should mean that logical and appropriate search results are returned for common user queries. Popular search results (e.g. top matches) should also be identified for common queries.</t>
        </r>
      </text>
    </comment>
    <comment ref="B55" authorId="0">
      <text>
        <r>
          <rPr>
            <b val="true"/>
            <sz val="8"/>
            <color rgb="FF000000"/>
            <rFont val="Tahoma"/>
            <family val="2"/>
            <charset val="1"/>
          </rPr>
          <t xml:space="preserve">Search results are relevant, comprehensive, precise, and well displayed (High importance)
</t>
        </r>
        <r>
          <rPr>
            <sz val="8"/>
            <color rgb="FF000000"/>
            <rFont val="Tahoma"/>
            <family val="2"/>
            <charset val="1"/>
          </rPr>
          <t xml:space="preserve">It should be easy for users to see what has been returned, to work out why something has been returned and to determine how many results there are.</t>
        </r>
      </text>
    </comment>
    <comment ref="B59" authorId="0">
      <text>
        <r>
          <rPr>
            <b val="true"/>
            <sz val="8"/>
            <color rgb="FF000000"/>
            <rFont val="Tahoma"/>
            <family val="2"/>
            <charset val="1"/>
          </rPr>
          <t xml:space="preserve">Prompt and  appropriate feedback is given (High importance)
</t>
        </r>
        <r>
          <rPr>
            <sz val="8"/>
            <color rgb="FF000000"/>
            <rFont val="Tahoma"/>
            <family val="2"/>
            <charset val="1"/>
          </rPr>
          <t xml:space="preserve">For example, a confirmation message is shown following a successful transaction, input errors are promptly highlighted and it's made clear to users when a page has been updated.</t>
        </r>
      </text>
    </comment>
    <comment ref="B61" authorId="0">
      <text>
        <r>
          <rPr>
            <b val="true"/>
            <sz val="8"/>
            <color rgb="FF000000"/>
            <rFont val="Tahoma"/>
            <family val="2"/>
            <charset val="1"/>
          </rPr>
          <t xml:space="preserve">Users can easily undo, go back and change, or cancel actions (Medium importance)
</t>
        </r>
        <r>
          <rPr>
            <sz val="8"/>
            <color rgb="FF000000"/>
            <rFont val="Tahoma"/>
            <family val="2"/>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b val="true"/>
            <sz val="8"/>
            <color rgb="FF000000"/>
            <rFont val="Tahoma"/>
            <family val="2"/>
            <charset val="1"/>
          </rPr>
          <t xml:space="preserve">Users can easily give feedback (Very low importance)
</t>
        </r>
        <r>
          <rPr>
            <sz val="8"/>
            <color rgb="FF000000"/>
            <rFont val="Tahoma"/>
            <family val="2"/>
            <charset val="1"/>
          </rPr>
          <t xml:space="preserve">For example, via email or an online feedback / contact us form. There should be an indication of how long users can expect to wait for a response if a query has been made.</t>
        </r>
      </text>
    </comment>
    <comment ref="B67" authorId="0">
      <text>
        <r>
          <rPr>
            <b val="true"/>
            <sz val="8"/>
            <color rgb="FF000000"/>
            <rFont val="Tahoma"/>
            <family val="2"/>
            <charset val="1"/>
          </rPr>
          <t xml:space="preserve">Complex forms and processes are broken up into readily understood steps and sections (Medium importance)
</t>
        </r>
        <r>
          <rPr>
            <sz val="8"/>
            <color rgb="FF000000"/>
            <rFont val="Tahoma"/>
            <family val="2"/>
            <charset val="1"/>
          </rPr>
          <t xml:space="preserve">For example, a checkout process might be broken up in to 'address', 'delivery options', 'payment' and 'confirmation'. Where a process is used a progress indicator is present with clear numbers or named stages.</t>
        </r>
      </text>
    </comment>
    <comment ref="B69" authorId="0">
      <text>
        <r>
          <rPr>
            <b val="true"/>
            <sz val="8"/>
            <color rgb="FF000000"/>
            <rFont val="Tahoma"/>
            <family val="2"/>
            <charset val="1"/>
          </rPr>
          <t xml:space="preserve">A minimal amount of information is requested and where necessary justification is given for asking for information (Medium importance)
</t>
        </r>
        <r>
          <rPr>
            <sz val="8"/>
            <color rgb="FF000000"/>
            <rFont val="Tahoma"/>
            <family val="2"/>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b val="true"/>
            <sz val="8"/>
            <color rgb="FF000000"/>
            <rFont val="Tahoma"/>
            <family val="2"/>
            <charset val="1"/>
          </rPr>
          <t xml:space="preserve">Required and optional form fields are clearly indicated (e.g. using text or '*') (Low importance)
</t>
        </r>
        <r>
          <rPr>
            <sz val="8"/>
            <color rgb="FF000000"/>
            <rFont val="Tahoma"/>
            <family val="2"/>
            <charset val="1"/>
          </rPr>
          <t xml:space="preserve">Where most fields are required the optional fields should be identified and when most fields are optional the required fields should be identified.</t>
        </r>
      </text>
    </comment>
    <comment ref="B73" authorId="0">
      <text>
        <r>
          <rPr>
            <b val="true"/>
            <sz val="8"/>
            <color rgb="FF000000"/>
            <rFont val="Tahoma"/>
            <family val="2"/>
            <charset val="1"/>
          </rPr>
          <t xml:space="preserve">Appropriate input fields are used and required formats are indicated (Medium importance)
</t>
        </r>
        <r>
          <rPr>
            <sz val="8"/>
            <color rgb="FF000000"/>
            <rFont val="Tahoma"/>
            <family val="2"/>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b val="true"/>
            <sz val="8"/>
            <color rgb="FF000000"/>
            <rFont val="Tahoma"/>
            <family val="2"/>
            <charset val="1"/>
          </rPr>
          <t xml:space="preserve">Help and instructions (e.g. examples, information required) are provided where necessary (Medium importance)
</t>
        </r>
        <r>
          <rPr>
            <sz val="8"/>
            <color rgb="FF000000"/>
            <rFont val="Tahoma"/>
            <family val="2"/>
            <charset val="1"/>
          </rPr>
          <t xml:space="preserve">Where input is non trivial or is likely to require some explanation this should be provided. Where a-lot of explanation is necessary a link to a page outlining what is required should be provided.</t>
        </r>
      </text>
    </comment>
    <comment ref="B79" authorId="0">
      <text>
        <r>
          <rPr>
            <b val="true"/>
            <sz val="8"/>
            <color rgb="FF000000"/>
            <rFont val="Tahoma"/>
            <family val="2"/>
            <charset val="1"/>
          </rPr>
          <t xml:space="preserve">Errors are clear, easily identified and appear in appropriate locations (High importance)
</t>
        </r>
        <r>
          <rPr>
            <sz val="8"/>
            <color rgb="FF000000"/>
            <rFont val="Tahoma"/>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b val="true"/>
            <sz val="8"/>
            <color rgb="FF000000"/>
            <rFont val="Tahoma"/>
            <family val="2"/>
            <charset val="1"/>
          </rPr>
          <t xml:space="preserve">Error messages are concise, written in easy to understand language and describe what's occurred and what action is necessary (Medium importance)
</t>
        </r>
        <r>
          <rPr>
            <sz val="8"/>
            <color rgb="FF000000"/>
            <rFont val="Tahoma"/>
            <family val="2"/>
            <charset val="1"/>
          </rPr>
          <t xml:space="preserve">Errors should avoid using very technical terms or jargon and should be written from the user's perspective.</t>
        </r>
      </text>
    </comment>
    <comment ref="B83" authorId="0">
      <text>
        <r>
          <rPr>
            <b val="true"/>
            <sz val="8"/>
            <color rgb="FF000000"/>
            <rFont val="Tahoma"/>
            <family val="2"/>
            <charset val="1"/>
          </rPr>
          <t xml:space="preserve">Common user errors have been taken into consideration and where possible prevented (Medium importance)
</t>
        </r>
        <r>
          <rPr>
            <sz val="8"/>
            <color rgb="FF000000"/>
            <rFont val="Tahoma"/>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text>
        <r>
          <rPr>
            <b val="true"/>
            <sz val="8"/>
            <color rgb="FF000000"/>
            <rFont val="Tahoma"/>
            <family val="2"/>
            <charset val="1"/>
          </rPr>
          <t xml:space="preserve">Users are able to easily recover (i.e. not have to start again) from errors (Medium importance)
</t>
        </r>
        <r>
          <rPr>
            <sz val="8"/>
            <color rgb="FF000000"/>
            <rFont val="Tahoma"/>
            <family val="2"/>
            <charset val="1"/>
          </rPr>
          <t xml:space="preserve">For example, users might be able to re-edit and resubmit a form or enter a different value.</t>
        </r>
      </text>
    </comment>
    <comment ref="B89" authorId="0">
      <text>
        <r>
          <rPr>
            <b val="true"/>
            <sz val="8"/>
            <color rgb="FF000000"/>
            <rFont val="Tahoma"/>
            <family val="2"/>
            <charset val="1"/>
          </rPr>
          <t xml:space="preserve">Content available (e.g. text, images, video, audio) is appropriate and sufficiently relevant, and detailed to meet user goals (Very high importance)
</t>
        </r>
        <r>
          <rPr>
            <sz val="8"/>
            <color rgb="FF000000"/>
            <rFont val="Tahoma"/>
            <family val="2"/>
            <charset val="1"/>
          </rPr>
          <t xml:space="preserve">Content should also be appropriately formatted, so for example videos and audio should be directly playable (i.e. shouldn't need to be downloaded to be played) and images should be of a sufficient quality.</t>
        </r>
      </text>
    </comment>
    <comment ref="B91" authorId="0">
      <text>
        <r>
          <rPr>
            <b val="true"/>
            <sz val="8"/>
            <color rgb="FF000000"/>
            <rFont val="Tahoma"/>
            <family val="2"/>
            <charset val="1"/>
          </rPr>
          <t xml:space="preserve">Links to other useful and relevant content (e.g. related pages, external websites or documents) are available and shown in context (Low importance)
</t>
        </r>
        <r>
          <rPr>
            <sz val="8"/>
            <color rgb="FF000000"/>
            <rFont val="Tahoma"/>
            <family val="2"/>
            <charset val="1"/>
          </rPr>
          <t xml:space="preserve">For example there might be links from an article to related articles, related content or related external websites.</t>
        </r>
      </text>
    </comment>
    <comment ref="B93" authorId="0">
      <text>
        <r>
          <rPr>
            <b val="true"/>
            <sz val="8"/>
            <color rgb="FF000000"/>
            <rFont val="Tahoma"/>
            <family val="2"/>
            <charset val="1"/>
          </rPr>
          <t xml:space="preserve">Language, terminology and tone used is appropriate and readily understood by the target audience (High importance)
</t>
        </r>
        <r>
          <rPr>
            <sz val="8"/>
            <color rgb="FF000000"/>
            <rFont val="Tahoma"/>
            <family val="0"/>
            <charset val="1"/>
          </rPr>
          <t xml:space="preserve">Jargon should be kept to a minimum and plain language should be used where ever possible.
</t>
        </r>
      </text>
    </comment>
    <comment ref="B95" authorId="0">
      <text>
        <r>
          <rPr>
            <b val="true"/>
            <sz val="8"/>
            <color rgb="FF000000"/>
            <rFont val="Tahoma"/>
            <family val="2"/>
            <charset val="1"/>
          </rPr>
          <t xml:space="preserve">Terms, language and tone used are consistent (e.g. the same term is used throughout) (Medium importance)
</t>
        </r>
        <r>
          <rPr>
            <sz val="8"/>
            <color rgb="FF000000"/>
            <rFont val="Tahoma"/>
            <family val="2"/>
            <charset val="1"/>
          </rPr>
          <t xml:space="preserve">Capitalisation (e.g. 'Main title'; 'Main Title'; 'MAIN TITLE') and grammar should be consistent, together with the use of formal or informal terms (e.g. could not vs couldn't; what's vs what is etc...).</t>
        </r>
      </text>
    </comment>
    <comment ref="B97" authorId="0">
      <text>
        <r>
          <rPr>
            <b val="true"/>
            <sz val="8"/>
            <color rgb="FF000000"/>
            <rFont val="Tahoma"/>
            <family val="2"/>
            <charset val="1"/>
          </rPr>
          <t xml:space="preserve">Text and content is legible and scanable, with good typography and visual contrast (Medium importance)
</t>
        </r>
        <r>
          <rPr>
            <sz val="8"/>
            <color rgb="FF000000"/>
            <rFont val="Tahoma"/>
            <family val="2"/>
            <charset val="1"/>
          </rPr>
          <t xml:space="preserve">Users should be able to quickly scan headers and body text, in order to get an overview of what's available.</t>
        </r>
      </text>
    </comment>
    <comment ref="B101" authorId="0">
      <text>
        <r>
          <rPr>
            <b val="true"/>
            <sz val="8"/>
            <color rgb="FF000000"/>
            <rFont val="Tahoma"/>
            <family val="2"/>
            <charset val="1"/>
          </rPr>
          <t xml:space="preserve">Online help is provided and is suitable for the user base (High importance)
</t>
        </r>
        <r>
          <rPr>
            <sz val="8"/>
            <color rgb="FF000000"/>
            <rFont val="Tahoma"/>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text>
        <r>
          <rPr>
            <b val="true"/>
            <sz val="8"/>
            <color rgb="FF000000"/>
            <rFont val="Tahoma"/>
            <family val="2"/>
            <charset val="1"/>
          </rPr>
          <t xml:space="preserve">Online help is concise, easy to read and written in easy to understand language (Medium importance)
</t>
        </r>
        <r>
          <rPr>
            <sz val="8"/>
            <color rgb="FF000000"/>
            <rFont val="Tahoma"/>
            <family val="0"/>
            <charset val="1"/>
          </rPr>
          <t xml:space="preserve">Help should cover the essentials without providing excessive detail and shouldn't use jargon or technical terminology that isn't likely to be understood by users.
</t>
        </r>
      </text>
    </comment>
    <comment ref="B105" authorId="0">
      <text>
        <r>
          <rPr>
            <b val="true"/>
            <sz val="8"/>
            <color rgb="FF000000"/>
            <rFont val="Tahoma"/>
            <family val="2"/>
            <charset val="1"/>
          </rPr>
          <t xml:space="preserve">Accessing online help does not impede users (Medium importance)
</t>
        </r>
        <r>
          <rPr>
            <sz val="8"/>
            <color rgb="FF000000"/>
            <rFont val="Tahoma"/>
            <family val="2"/>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b val="true"/>
            <sz val="8"/>
            <color rgb="FF000000"/>
            <rFont val="Tahoma"/>
            <family val="2"/>
            <charset val="1"/>
          </rPr>
          <t xml:space="preserve">Users can easily get further help (e.g. telephone or email address) (Low importance)
</t>
        </r>
        <r>
          <rPr>
            <sz val="8"/>
            <color rgb="FF000000"/>
            <rFont val="Tahoma"/>
            <family val="2"/>
            <charset val="1"/>
          </rPr>
          <t xml:space="preserve">If a telephone help number is provided the hours of operation should be shown. If an email address or online form is provided, an indication should be given of how long a response is likely to take (e.g. within the next 24 hrs).</t>
        </r>
      </text>
    </comment>
    <comment ref="B111" authorId="0">
      <text>
        <r>
          <rPr>
            <b val="true"/>
            <sz val="8"/>
            <color rgb="FF000000"/>
            <rFont val="Tahoma"/>
            <family val="2"/>
            <charset val="1"/>
          </rPr>
          <t xml:space="preserve">Site or application performance doesn't inhibit the user experience (e.g. slow page downloads, long delays) (High importance)
</t>
        </r>
        <r>
          <rPr>
            <sz val="8"/>
            <color rgb="FF000000"/>
            <rFont val="Tahoma"/>
            <family val="2"/>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b val="true"/>
            <sz val="8"/>
            <color rgb="FF000000"/>
            <rFont val="Tahoma"/>
            <family val="2"/>
            <charset val="1"/>
          </rPr>
          <t xml:space="preserve">Errors and reliability issues don't inhibit the user experience (High importance)
</t>
        </r>
        <r>
          <rPr>
            <sz val="8"/>
            <color rgb="FF000000"/>
            <rFont val="Tahoma"/>
            <family val="0"/>
            <charset val="1"/>
          </rPr>
          <t xml:space="preserve">Sites and applications should be free of bugs and shouldn't have any broken links.</t>
        </r>
      </text>
    </comment>
    <comment ref="B115" authorId="0">
      <text>
        <r>
          <rPr>
            <b val="true"/>
            <sz val="8"/>
            <color rgb="FF000000"/>
            <rFont val="Tahoma"/>
            <family val="2"/>
            <charset val="1"/>
          </rPr>
          <t xml:space="preserve">Possible user configurations (e.g. browsers, resolutions, computer specs) are supported (Medium importance)
</t>
        </r>
        <r>
          <rPr>
            <sz val="8"/>
            <color rgb="FF000000"/>
            <rFont val="Tahoma"/>
            <family val="2"/>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<sst xmlns="http://schemas.openxmlformats.org/spreadsheetml/2006/main" count="262" uniqueCount="157">
  <si>
    <t xml:space="preserve">Usability review</t>
  </si>
  <si>
    <t xml:space="preserve">Enter score</t>
  </si>
  <si>
    <t xml:space="preserve">Very poor</t>
  </si>
  <si>
    <t xml:space="preserve">AMOVENS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</si>
  <si>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</si>
  <si>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</si>
  <si>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</si>
  <si>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</si>
  <si>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</si>
  <si>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</si>
  <si>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</si>
  <si>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</si>
  <si>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</si>
  <si>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</si>
  <si>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</si>
  <si>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</si>
  <si>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</si>
  <si>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</si>
  <si>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</si>
  <si>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Features and functionality meet common user goals and objectives.</t>
  </si>
  <si>
    <t xml:space="preserve">Features and functionality support users desired workflows.</t>
  </si>
  <si>
    <t xml:space="preserve">El acceso a algunás secciones no es 100% claro.</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</si>
  <si>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</si>
  <si>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</si>
  <si>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Es igual para todos, pero con escasa dificultad.</t>
  </si>
  <si>
    <t xml:space="preserve">Call to actions (e.g. register, add to basket, submit) are clear, well labelled and appear clickable.</t>
  </si>
  <si>
    <t xml:space="preserve">Homepage / starting page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</si>
  <si>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</si>
  <si>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</si>
  <si>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</si>
  <si>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Es mejorable.</t>
  </si>
  <si>
    <t xml:space="preserve">Navigation</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</si>
  <si>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</si>
  <si>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</si>
  <si>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</si>
  <si>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Para alquilar coche los filtros tienen más campos y para buscar viaje hay menos filtros.</t>
  </si>
  <si>
    <t xml:space="preserve">The site or application structure is clear, easily understood and addresses common user goals.</t>
  </si>
  <si>
    <t xml:space="preserve">Por ejemplo si publicas un viaje y luego decides buscar un viaje de alguien, resulta complejo encontrar como buscar viajes o viceversa.</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</si>
  <si>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</si>
  <si>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</si>
  <si>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</si>
  <si>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No hay información de tu ubicación actual, si hay un mapa que indica el trayecto de un viaje por ejemplo.</t>
  </si>
  <si>
    <t xml:space="preserve">Users can easily get back to the homepage or a relevant start point.</t>
  </si>
  <si>
    <t xml:space="preserve">Está la opción de pulsar el botón Amovens que te lleva al inicio o dar al botón de 'back'.</t>
  </si>
  <si>
    <t xml:space="preserve">A clear and well structure site map or index is provided (where necessary).</t>
  </si>
  <si>
    <t xml:space="preserve">Search</t>
  </si>
  <si>
    <t xml:space="preserve">A consitent, easy to find and easy to use search function is available throughout (where desirable).</t>
  </si>
  <si>
    <t xml:space="preserve">No en todas las secciones, pero en las necesarias si suele aparecer.</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</si>
  <si>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</si>
  <si>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</si>
  <si>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Por ejemplo si se quiere alquilar coche te salen los más recomendados o los más modernos.</t>
  </si>
  <si>
    <t xml:space="preserve">Search results are relevant, comprehensive, precise, and well displayed.</t>
  </si>
  <si>
    <t xml:space="preserve">Para ciertos lugares, por ejemplo si buscamos un viaje a Fuengirola, nos muestra viajes a Málaga los cuales no nos sirven, debería ser en este caso más preciso.</t>
  </si>
  <si>
    <t xml:space="preserve">Control &amp; feedback</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</si>
  <si>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</si>
  <si>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</si>
  <si>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Por ejemplo puedes cancelar un viaje publicado o cancelar el alquiler de un coche.</t>
  </si>
  <si>
    <t xml:space="preserve">Users can easily give feedback (e.g. via email or an online feedback / contact us form).</t>
  </si>
  <si>
    <t xml:space="preserve">Nos muestra una sección en la parte derecha para dar feedback y enviar comentarios, aunque esta un poco oculta dicha sección.</t>
  </si>
  <si>
    <t xml:space="preserve">Forms</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</si>
  <si>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</si>
  <si>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</si>
  <si>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</si>
  <si>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</si>
  <si>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</si>
  <si>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t>
  </si>
  <si>
    <t xml:space="preserve">Errors are clear, easily identifiable and appear in appropriate location (e.g. adjacent to data entry field, adjacent to form, etc.).</t>
  </si>
  <si>
    <t xml:space="preserve">Cuando quieres pulsar el botón de siguiente, y no has rellenado un campo requerido, no indica claramente que es lo que falta o está erróneo, sino que sale un símbolo de prohibido en el botón y no deja avanzar.</t>
  </si>
  <si>
    <t xml:space="preserve">Error messages are concise, written in easy to understand language and describe what's occurred and what action is necessary.</t>
  </si>
  <si>
    <t xml:space="preserve">Simplemente no deja avanzar a los siguientes pasos.</t>
  </si>
  <si>
    <t xml:space="preserve">Common user errors (e.g. missing fields, invalid formats, invalid selections) have been taken into consideration and where possible prevented.</t>
  </si>
  <si>
    <t xml:space="preserve">Como hemos dicho no deja avanzar hasta que se corrige el error.</t>
  </si>
  <si>
    <t xml:space="preserve">Users are able to easily recover (i.e. not have to start again) from errors.</t>
  </si>
  <si>
    <t xml:space="preserve">Simplemente retrocedes en la página y vuelves al paso anterior si se quiere corregir algo.</t>
  </si>
  <si>
    <t xml:space="preserve">Content &amp; text</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</si>
  <si>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</si>
  <si>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</si>
  <si>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No hay muchos enlaces externos.</t>
  </si>
  <si>
    <t xml:space="preserve">Language, terminology and tone used is appropriate and readily understood by the target audience.</t>
  </si>
  <si>
    <t xml:space="preserve">Terms, language and tone used are consitent (e.g. the same term is used throughout).</t>
  </si>
  <si>
    <t xml:space="preserve">En la página de inicio el tono es más llamativo y más informal que en el resto de secciones.</t>
  </si>
  <si>
    <t xml:space="preserve">Text and content is legible and scanable, with good typography and visual contrast.</t>
  </si>
  <si>
    <t xml:space="preserve">Help</t>
  </si>
  <si>
    <t xml:space="preserve">Online help is provided and is suitable for the user base (e.g. is written in easy to understand langugage and only uses recognised terms). Where appropriate contextual help is provided.</t>
  </si>
  <si>
    <t xml:space="preserve">Tienes una seccion de ayuda con preguntas frecuentes, también puedes enviar un correo o para comunicar incidencias hay disponible un número de teléfono disponible 24 hr.</t>
  </si>
  <si>
    <t xml:space="preserve">Online help is concise, easy to read and written in easy to understand language.</t>
  </si>
  <si>
    <t xml:space="preserve">Accessing online help does not impede users (i.e. they can can resume work where they left off after accessing help).</t>
  </si>
  <si>
    <t xml:space="preserve">Se puede volver a la página anterior.</t>
  </si>
  <si>
    <t xml:space="preserve">Users can easily get further help (e.g. telephone or email address).</t>
  </si>
  <si>
    <t xml:space="preserve">Puedes enviar un correo o para comunicar incidencias hay disponible un número de teléfono disponible 24 hr.</t>
  </si>
  <si>
    <t xml:space="preserve">Performance</t>
  </si>
  <si>
    <t xml:space="preserve">Site or application performance doesn't inhibit the user experience (e.g. slow page downloads, long delays).</t>
  </si>
  <si>
    <t xml:space="preserve">No hemos tenido problemas de lentitud ni nada por el estilo.</t>
  </si>
  <si>
    <t xml:space="preserve">Errors and reliabilty issues don't inhibit the user experience.</t>
  </si>
  <si>
    <t xml:space="preserve">Possible user configurations (e.g. browsers, resolutions, computer specs) are supported.</t>
  </si>
  <si>
    <t xml:space="preserve">Abierta en diversas configuraciones y PCs diferentes y se adapta perfectamente.</t>
  </si>
  <si>
    <t xml:space="preserve">Overall usability score (out of 100) *</t>
  </si>
  <si>
    <t xml:space="preserve">Usability guidelines</t>
  </si>
  <si>
    <t xml:space="preserve">Importance</t>
  </si>
  <si>
    <r>
      <rPr>
        <b val="true"/>
        <sz val="10"/>
        <rFont val="Arial"/>
        <family val="2"/>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</si>
  <si>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</si>
  <si>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rFont val="Arial"/>
        <family val="2"/>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</si>
  <si>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rFont val="Arial"/>
        <family val="2"/>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</si>
  <si>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</si>
  <si>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rFont val="Arial"/>
        <family val="2"/>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</si>
  <si>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</si>
  <si>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rFont val="Arial"/>
        <family val="2"/>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</si>
  <si>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rFont val="Arial"/>
        <family val="2"/>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</si>
  <si>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rFont val="Arial"/>
        <family val="2"/>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</si>
  <si>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rFont val="Arial"/>
        <family val="2"/>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</si>
  <si>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rFont val="Arial"/>
        <family val="2"/>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</si>
  <si>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</si>
  <si>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rFont val="Arial"/>
        <family val="2"/>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</si>
  <si>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rFont val="Arial"/>
        <family val="2"/>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</si>
  <si>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rFont val="Arial"/>
        <family val="2"/>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</si>
  <si>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rFont val="Arial"/>
        <family val="2"/>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</si>
  <si>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rFont val="Arial"/>
        <family val="2"/>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</si>
  <si>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rFont val="Arial"/>
        <family val="2"/>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</si>
  <si>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rFont val="Arial"/>
        <family val="2"/>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</si>
  <si>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rFont val="Arial"/>
        <family val="2"/>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</si>
  <si>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</si>
  <si>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rFont val="Arial"/>
        <family val="2"/>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</si>
  <si>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rFont val="Arial"/>
        <family val="2"/>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</si>
  <si>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rFont val="Arial"/>
        <family val="2"/>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</si>
  <si>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rFont val="Arial"/>
        <family val="2"/>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</si>
  <si>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rFont val="Arial"/>
        <family val="2"/>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</si>
  <si>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rFont val="Arial"/>
        <family val="2"/>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</si>
  <si>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rFont val="Arial"/>
        <family val="2"/>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</si>
  <si>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rFont val="Arial"/>
        <family val="2"/>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</si>
  <si>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rFont val="Arial"/>
        <family val="2"/>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</si>
  <si>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rFont val="Arial"/>
        <family val="2"/>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</si>
  <si>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rFont val="Arial"/>
        <family val="2"/>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</si>
  <si>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rFont val="Arial"/>
        <family val="2"/>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</si>
  <si>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rFont val="Arial"/>
        <family val="2"/>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</si>
  <si>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rFont val="Arial"/>
        <family val="2"/>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</si>
  <si>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rFont val="Arial"/>
        <family val="2"/>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</si>
  <si>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rFont val="Arial"/>
        <family val="2"/>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</si>
  <si>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rFont val="Arial"/>
        <family val="2"/>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</si>
  <si>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rFont val="Arial"/>
        <family val="2"/>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</si>
  <si>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rFont val="Arial"/>
        <family val="2"/>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</si>
  <si>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rFont val="Arial"/>
        <family val="2"/>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</si>
  <si>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rFont val="Arial"/>
        <family val="2"/>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</si>
  <si>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rFont val="Arial"/>
        <family val="2"/>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</si>
  <si>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rFont val="Arial"/>
        <family val="2"/>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</si>
  <si>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rFont val="Arial"/>
        <family val="2"/>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</si>
  <si>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rFont val="Arial"/>
        <family val="2"/>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</si>
  <si>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rFont val="Arial"/>
        <family val="2"/>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</si>
  <si>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rFont val="Arial"/>
        <family val="2"/>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</si>
  <si>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rFont val="Arial"/>
        <family val="2"/>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</si>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</sst>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5">
    <font>
      <sz val="10"/>
      <name val="Arial"/>
      <family val="0"/>
      <charset val="1"/>
    </font>
    <font>
      <sz val="10"/>
      <name val="Arial"/>
      <family val="0"/>
    </font>
    <font>
      <sz val="10"/>
      <name val="Arial"/>
      <family val="0"/>
    </font>
    <font>
      <sz val="10"/>
      <name val="Arial"/>
      <family val="0"/>
    </font>
    <font>
      <sz val="10"/>
      <name val="Bliss 2 Medium"/>
      <family val="3"/>
      <charset val="1"/>
    </font>
    <font>
      <sz val="18"/>
      <color rgb="FFFFFFFF"/>
      <name val="Arial"/>
      <family val="0"/>
      <charset val="1"/>
    </font>
    <font>
      <b val="true"/>
      <sz val="10"/>
      <name val="Arial"/>
      <family val="2"/>
      <charset val="1"/>
    </font>
    <font>
      <sz val="10"/>
      <color rgb="FFFFFFFF"/>
      <name val="Arial"/>
      <family val="0"/>
      <charset val="1"/>
    </font>
    <font>
      <sz val="10"/>
      <color rgb="FF333333"/>
      <name val="Arial"/>
      <family val="0"/>
      <charset val="1"/>
    </font>
    <font>
      <sz val="10"/>
      <color rgb="FF000080"/>
      <name val="Bliss 2 Regular"/>
      <family val="3"/>
      <charset val="1"/>
    </font>
    <font>
      <sz val="8"/>
      <name val="Arial"/>
      <family val="2"/>
      <charset val="1"/>
    </font>
    <font>
      <b val="true"/>
      <sz val="16"/>
      <color rgb="FF808080"/>
      <name val="Arial"/>
      <family val="2"/>
      <charset val="1"/>
    </font>
    <font>
      <b val="true"/>
      <sz val="16"/>
      <color rgb="FF000080"/>
      <name val="Arial"/>
      <family val="2"/>
      <charset val="1"/>
    </font>
    <font>
      <sz val="8"/>
      <name val="Arial"/>
      <family val="0"/>
      <charset val="1"/>
    </font>
    <font>
      <sz val="10"/>
      <color rgb="FFC0C0C0"/>
      <name val="Arial"/>
      <family val="0"/>
      <charset val="1"/>
    </font>
    <font>
      <sz val="8"/>
      <color rgb="FF000080"/>
      <name val="Arial"/>
      <family val="0"/>
      <charset val="1"/>
    </font>
    <font>
      <sz val="8"/>
      <color rgb="FF000080"/>
      <name val="Arial"/>
      <family val="2"/>
      <charset val="1"/>
    </font>
    <font>
      <b val="true"/>
      <sz val="12"/>
      <color rgb="FF808080"/>
      <name val="Arial"/>
      <family val="2"/>
      <charset val="1"/>
    </font>
    <font>
      <b val="true"/>
      <sz val="10"/>
      <color rgb="FF000080"/>
      <name val="Arial"/>
      <family val="2"/>
      <charset val="1"/>
    </font>
    <font>
      <sz val="10"/>
      <color rgb="FF808080"/>
      <name val="Arial"/>
      <family val="0"/>
      <charset val="1"/>
    </font>
    <font>
      <b val="true"/>
      <sz val="10"/>
      <name val="Bliss 2 Medium"/>
      <family val="0"/>
      <charset val="1"/>
    </font>
    <font>
      <i val="true"/>
      <sz val="8"/>
      <name val="Arial"/>
      <family val="0"/>
      <charset val="1"/>
    </font>
    <font>
      <b val="true"/>
      <sz val="10"/>
      <color rgb="FF000080"/>
      <name val="Bliss 2 Medium"/>
      <family val="3"/>
      <charset val="1"/>
    </font>
    <font>
      <i val="true"/>
      <sz val="10"/>
      <color rgb="FFC0C0C0"/>
      <name val="Arial"/>
      <family val="0"/>
      <charset val="1"/>
    </font>
    <font>
      <sz val="14"/>
      <color rgb="FFFFFFFF"/>
      <name val="Arial"/>
      <family val="2"/>
      <charset val="1"/>
    </font>
    <font>
      <sz val="14"/>
      <color rgb="FFFFFFFF"/>
      <name val="Arial"/>
      <family val="0"/>
      <charset val="1"/>
    </font>
    <font>
      <b val="true"/>
      <sz val="14"/>
      <color rgb="FFFFFFFF"/>
      <name val="Bliss 2 Medium"/>
      <family val="0"/>
      <charset val="1"/>
    </font>
    <font>
      <b val="true"/>
      <sz val="14"/>
      <color rgb="FFFFFFFF"/>
      <name val="Arial"/>
      <family val="2"/>
      <charset val="1"/>
    </font>
    <font>
      <sz val="8"/>
      <color rgb="FF333333"/>
      <name val="Arial"/>
      <family val="2"/>
      <charset val="1"/>
    </font>
    <font>
      <b val="true"/>
      <sz val="8"/>
      <color rgb="FF333333"/>
      <name val="Arial"/>
      <family val="2"/>
      <charset val="1"/>
    </font>
    <font>
      <b val="true"/>
      <sz val="10"/>
      <color rgb="FF333333"/>
      <name val="Arial"/>
      <family val="2"/>
      <charset val="1"/>
    </font>
    <font>
      <b val="true"/>
      <sz val="8"/>
      <color rgb="FF000000"/>
      <name val="Tahoma"/>
      <family val="2"/>
      <charset val="1"/>
    </font>
    <font>
      <sz val="8"/>
      <color rgb="FF000000"/>
      <name val="Tahoma"/>
      <family val="0"/>
      <charset val="1"/>
    </font>
    <font>
      <sz val="8"/>
      <color rgb="FF000000"/>
      <name val="Tahoma"/>
      <family val="2"/>
      <charset val="1"/>
    </font>
    <font>
      <sz val="10"/>
      <name val="Arial"/>
      <family val="2"/>
      <charset val="1"/>
    </font>
  </fonts>
  <fills count="3">
    <fill>
      <patternFill patternType="none"/>
    </fill>
    <fill>
      <patternFill patternType="gray125"/>
    </fill>
    <fill>
      <patternFill patternType="solid">
        <fgColor rgb="FF333333"/>
        <bgColor rgb="FF303030"/>
      </patternFill>
    </fill>
  </fills>
  <borders count="12">
    <border diagonalUp="false" diagonalDown="false">
      <left/>
      <right/>
      <top/>
      <bottom/>
      <diagonal/>
    </border>
    <border diagonalUp="false" diagonalDown="false">
      <left style="medium">
        <color rgb="FF303030"/>
      </left>
      <right style="medium">
        <color rgb="FF303030"/>
      </right>
      <top style="medium">
        <color rgb="FF303030"/>
      </top>
      <bottom style="medium">
        <color rgb="FF303030"/>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left" vertical="top"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right"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center" textRotation="0" wrapText="true" indent="0" shrinkToFit="false"/>
      <protection locked="false" hidden="false"/>
    </xf>
    <xf numFmtId="164" fontId="14" fillId="0" borderId="0" xfId="0" applyFont="true" applyBorder="true" applyAlignment="true" applyProtection="true">
      <alignment horizontal="right" vertical="top" textRotation="0" wrapText="true" indent="0" shrinkToFit="false"/>
      <protection locked="true" hidden="false"/>
    </xf>
    <xf numFmtId="164" fontId="14" fillId="0" borderId="0" xfId="0" applyFont="true" applyBorder="true" applyAlignment="true" applyProtection="tru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0" fillId="0" borderId="1" xfId="0" applyFont="true" applyBorder="true" applyAlignment="true" applyProtection="true">
      <alignment horizontal="center" vertical="center" textRotation="0" wrapText="false" indent="0" shrinkToFit="false"/>
      <protection locked="false" hidden="false"/>
    </xf>
    <xf numFmtId="164" fontId="21" fillId="0" borderId="1" xfId="0" applyFont="true" applyBorder="true" applyAlignment="true" applyProtection="true">
      <alignment horizontal="left" vertical="top" textRotation="0" wrapText="true" indent="0" shrinkToFit="false"/>
      <protection locked="false" hidden="false"/>
    </xf>
    <xf numFmtId="164" fontId="14" fillId="0" borderId="0" xfId="0" applyFont="true" applyBorder="false" applyAlignment="true" applyProtection="true">
      <alignment horizontal="right" vertical="bottom" textRotation="0" wrapText="false" indent="0" shrinkToFit="false"/>
      <protection locked="true" hidden="false"/>
    </xf>
    <xf numFmtId="165" fontId="14" fillId="0" borderId="0" xfId="0" applyFont="true" applyBorder="false" applyAlignment="true" applyProtection="true">
      <alignment horizontal="righ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true">
      <alignment horizontal="general" vertical="top" textRotation="0" wrapText="true" indent="0" shrinkToFit="false"/>
      <protection locked="fals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false" hidden="false"/>
    </xf>
    <xf numFmtId="164" fontId="14" fillId="0" borderId="0" xfId="0" applyFont="true" applyBorder="true" applyAlignment="true" applyProtection="true">
      <alignment horizontal="right" vertical="bottom" textRotation="0" wrapText="true" indent="0" shrinkToFit="false"/>
      <protection locked="true" hidden="false"/>
    </xf>
    <xf numFmtId="165" fontId="14" fillId="0" borderId="0" xfId="0" applyFont="true" applyBorder="true" applyAlignment="true" applyProtection="true">
      <alignment horizontal="right" vertical="bottom" textRotation="0" wrapText="tru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false" hidden="false"/>
    </xf>
    <xf numFmtId="164" fontId="22" fillId="0" borderId="0" xfId="0" applyFont="true" applyBorder="fals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4" fillId="0" borderId="0" xfId="0" applyFont="true" applyBorder="false" applyAlignment="true" applyProtection="true">
      <alignment horizontal="right" vertical="top" textRotation="0" wrapText="false" indent="0" shrinkToFit="false"/>
      <protection locked="true" hidden="false"/>
    </xf>
    <xf numFmtId="165" fontId="14" fillId="0" borderId="0" xfId="0" applyFont="true" applyBorder="false" applyAlignment="true" applyProtection="true">
      <alignment horizontal="righ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right" vertical="bottom" textRotation="0" wrapText="false" indent="0" shrinkToFit="false"/>
      <protection locked="true" hidden="false"/>
    </xf>
    <xf numFmtId="164" fontId="23" fillId="0" borderId="0" xfId="0" applyFont="true" applyBorder="false" applyAlignment="false" applyProtection="true">
      <alignment horizontal="general" vertical="bottom" textRotation="0" wrapText="false" indent="0" shrinkToFit="false"/>
      <protection locked="true" hidden="false"/>
    </xf>
    <xf numFmtId="164" fontId="24" fillId="2" borderId="2" xfId="0" applyFont="true" applyBorder="true" applyAlignment="true" applyProtection="true">
      <alignment horizontal="left" vertical="center" textRotation="0" wrapText="false" indent="1" shrinkToFit="false"/>
      <protection locked="true" hidden="false"/>
    </xf>
    <xf numFmtId="164" fontId="24" fillId="2" borderId="3" xfId="0" applyFont="true" applyBorder="true" applyAlignment="false" applyProtection="true">
      <alignment horizontal="general" vertical="bottom" textRotation="0" wrapText="false" indent="0" shrinkToFit="false"/>
      <protection locked="true" hidden="false"/>
    </xf>
    <xf numFmtId="164" fontId="25" fillId="2" borderId="4" xfId="0" applyFont="true" applyBorder="true" applyAlignment="false" applyProtection="true">
      <alignment horizontal="general" vertical="bottom" textRotation="0" wrapText="false" indent="0" shrinkToFit="false"/>
      <protection locked="true" hidden="false"/>
    </xf>
    <xf numFmtId="166" fontId="26" fillId="2" borderId="5" xfId="0" applyFont="true" applyBorder="true" applyAlignment="true" applyProtection="true">
      <alignment horizontal="center" vertical="center" textRotation="0" wrapText="false" indent="0" shrinkToFit="false"/>
      <protection locked="tru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24" fillId="2" borderId="2" xfId="0" applyFont="true" applyBorder="true" applyAlignment="true" applyProtection="true">
      <alignment horizontal="center" vertical="center" textRotation="0" wrapText="false" indent="0" shrinkToFit="false"/>
      <protection locked="true" hidden="false"/>
    </xf>
    <xf numFmtId="164" fontId="27" fillId="2" borderId="2" xfId="0" applyFont="true" applyBorder="true" applyAlignment="true" applyProtection="true">
      <alignment horizontal="left" vertical="center"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4" fontId="28" fillId="0" borderId="6"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left" vertical="bottom" textRotation="0" wrapText="true" indent="0" shrinkToFit="false"/>
      <protection locked="true" hidden="false"/>
    </xf>
    <xf numFmtId="164" fontId="28"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9" fillId="0" borderId="9"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true" applyAlignment="true" applyProtection="false">
      <alignment horizontal="left" vertical="bottom" textRotation="0" wrapText="false" indent="0" shrinkToFit="false"/>
      <protection locked="true" hidden="false"/>
    </xf>
    <xf numFmtId="164" fontId="30" fillId="0" borderId="1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true" applyProtection="true">
      <alignment horizontal="center" vertical="top"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6" fontId="34"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FF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0303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xdr:row>
      <xdr:rowOff>76320</xdr:rowOff>
    </xdr:from>
    <xdr:to>
      <xdr:col>0</xdr:col>
      <xdr:colOff>256680</xdr:colOff>
      <xdr:row>4</xdr:row>
      <xdr:rowOff>304200</xdr:rowOff>
    </xdr:to>
    <xdr:pic>
      <xdr:nvPicPr>
        <xdr:cNvPr id="0" name="Picture 102" descr=""/>
        <xdr:cNvPicPr/>
      </xdr:nvPicPr>
      <xdr:blipFill>
        <a:blip r:embed="rId1"/>
        <a:stretch/>
      </xdr:blipFill>
      <xdr:spPr>
        <a:xfrm>
          <a:off x="38160" y="927720"/>
          <a:ext cx="218520" cy="227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1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3.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1" width="13.86"/>
    <col collapsed="false" customWidth="false" hidden="true" outlineLevel="0" max="5" min="5" style="2" width="11.57"/>
    <col collapsed="false" customWidth="true" hidden="true" outlineLevel="0" max="6" min="6" style="2" width="6.71"/>
    <col collapsed="false" customWidth="true" hidden="true" outlineLevel="0" max="7" min="7" style="2" width="4.43"/>
    <col collapsed="false" customWidth="true" hidden="false" outlineLevel="0" max="8" min="8" style="2" width="4.14"/>
    <col collapsed="false" customWidth="true" hidden="false" outlineLevel="0" max="9" min="9" style="2" width="51.29"/>
    <col collapsed="false" customWidth="true" hidden="false" outlineLevel="0" max="10" min="10" style="3" width="2.14"/>
    <col collapsed="false" customWidth="true" hidden="false" outlineLevel="0" max="12" min="11" style="4" width="12.14"/>
    <col collapsed="false" customWidth="true" hidden="false" outlineLevel="0" max="13" min="13" style="2" width="9.13"/>
    <col collapsed="false" customWidth="true" hidden="false" outlineLevel="0" max="1025" min="14" style="0" width="9.13"/>
  </cols>
  <sheetData>
    <row r="1" customFormat="false" ht="23.25" hidden="false" customHeight="false" outlineLevel="0" collapsed="false">
      <c r="A1" s="5" t="s">
        <v>0</v>
      </c>
      <c r="B1" s="5"/>
      <c r="C1" s="5"/>
      <c r="D1" s="5"/>
      <c r="E1" s="5"/>
      <c r="F1" s="5"/>
      <c r="G1" s="5"/>
      <c r="H1" s="5"/>
      <c r="I1" s="5"/>
      <c r="K1" s="6"/>
      <c r="L1" s="7"/>
      <c r="M1" s="7"/>
      <c r="N1" s="7"/>
      <c r="O1" s="7"/>
      <c r="P1" s="8"/>
      <c r="Q1" s="9" t="s">
        <v>1</v>
      </c>
      <c r="R1" s="10" t="n">
        <v>0</v>
      </c>
      <c r="S1" s="11"/>
      <c r="T1" s="11"/>
      <c r="U1" s="11"/>
      <c r="V1" s="12"/>
    </row>
    <row r="2" customFormat="false" ht="9.6" hidden="false" customHeight="true" outlineLevel="0" collapsed="false">
      <c r="B2" s="3"/>
      <c r="C2" s="13"/>
      <c r="D2" s="13"/>
      <c r="J2" s="14"/>
      <c r="K2" s="15"/>
      <c r="L2" s="16"/>
      <c r="M2" s="17"/>
      <c r="N2" s="18"/>
      <c r="O2" s="18"/>
      <c r="P2" s="19"/>
      <c r="Q2" s="20" t="s">
        <v>2</v>
      </c>
      <c r="R2" s="21" t="n">
        <v>1</v>
      </c>
      <c r="S2" s="11"/>
      <c r="T2" s="11"/>
      <c r="U2" s="11"/>
      <c r="V2" s="12"/>
    </row>
    <row r="3" customFormat="false" ht="24.6" hidden="false" customHeight="true" outlineLevel="0" collapsed="false">
      <c r="A3" s="22" t="s">
        <v>3</v>
      </c>
      <c r="B3" s="22"/>
      <c r="C3" s="23"/>
      <c r="D3" s="24" t="s">
        <v>4</v>
      </c>
      <c r="E3" s="25"/>
      <c r="F3" s="25"/>
      <c r="G3" s="25"/>
      <c r="H3" s="25"/>
      <c r="I3" s="26" t="s">
        <v>5</v>
      </c>
      <c r="P3" s="19"/>
      <c r="Q3" s="20" t="s">
        <v>6</v>
      </c>
      <c r="R3" s="21" t="n">
        <v>2</v>
      </c>
      <c r="S3" s="11"/>
      <c r="T3" s="11"/>
      <c r="U3" s="11"/>
      <c r="V3" s="12"/>
    </row>
    <row r="4" customFormat="false" ht="9.6" hidden="false" customHeight="true" outlineLevel="0" collapsed="false">
      <c r="A4" s="27"/>
      <c r="B4" s="28"/>
      <c r="C4" s="23"/>
      <c r="D4" s="29"/>
      <c r="E4" s="25"/>
      <c r="F4" s="25"/>
      <c r="G4" s="25"/>
      <c r="H4" s="25"/>
      <c r="I4" s="30"/>
      <c r="P4" s="19"/>
      <c r="Q4" s="20" t="s">
        <v>7</v>
      </c>
      <c r="R4" s="21" t="n">
        <v>3</v>
      </c>
      <c r="S4" s="11"/>
      <c r="T4" s="11"/>
      <c r="U4" s="11"/>
      <c r="V4" s="12"/>
    </row>
    <row r="5" customFormat="false" ht="36.75" hidden="false" customHeight="true" outlineLevel="0" collapsed="false">
      <c r="B5" s="31" t="s">
        <v>8</v>
      </c>
      <c r="C5" s="32"/>
      <c r="D5" s="33" t="s">
        <v>9</v>
      </c>
      <c r="E5" s="34"/>
      <c r="F5" s="34"/>
      <c r="G5" s="34"/>
      <c r="H5" s="34"/>
      <c r="I5" s="35" t="s">
        <v>10</v>
      </c>
      <c r="K5" s="36"/>
      <c r="L5" s="36"/>
      <c r="M5" s="36"/>
      <c r="N5" s="37"/>
      <c r="O5" s="37"/>
      <c r="P5" s="19"/>
      <c r="Q5" s="20" t="s">
        <v>11</v>
      </c>
      <c r="R5" s="21" t="n">
        <v>4</v>
      </c>
      <c r="S5" s="11"/>
      <c r="T5" s="11"/>
      <c r="U5" s="11"/>
      <c r="V5" s="12"/>
    </row>
    <row r="6" customFormat="false" ht="9.6" hidden="false" customHeight="true" outlineLevel="0" collapsed="false">
      <c r="B6" s="38"/>
      <c r="C6" s="32"/>
      <c r="D6" s="39"/>
      <c r="E6" s="34"/>
      <c r="F6" s="34"/>
      <c r="G6" s="34"/>
      <c r="H6" s="34"/>
      <c r="I6" s="40"/>
      <c r="K6" s="36"/>
      <c r="L6" s="36"/>
      <c r="M6" s="36"/>
      <c r="N6" s="37"/>
      <c r="O6" s="37"/>
      <c r="P6" s="19"/>
      <c r="Q6" s="20" t="s">
        <v>12</v>
      </c>
      <c r="R6" s="21" t="n">
        <v>5</v>
      </c>
      <c r="S6" s="11"/>
      <c r="T6" s="11"/>
      <c r="U6" s="11"/>
      <c r="V6" s="12"/>
    </row>
    <row r="7" customFormat="false" ht="18" hidden="false" customHeight="true" outlineLevel="0" collapsed="false">
      <c r="A7" s="41" t="s">
        <v>13</v>
      </c>
      <c r="C7" s="3"/>
      <c r="K7" s="36" t="s">
        <v>14</v>
      </c>
      <c r="L7" s="36" t="s">
        <v>15</v>
      </c>
      <c r="M7" s="36" t="s">
        <v>16</v>
      </c>
      <c r="N7" s="37" t="s">
        <v>4</v>
      </c>
      <c r="O7" s="37" t="s">
        <v>17</v>
      </c>
      <c r="P7" s="19"/>
      <c r="Q7" s="20" t="s">
        <v>18</v>
      </c>
      <c r="R7" s="21" t="n">
        <v>0</v>
      </c>
      <c r="S7" s="11"/>
      <c r="T7" s="11"/>
      <c r="U7" s="11"/>
      <c r="V7" s="12"/>
    </row>
    <row r="8" customFormat="false" ht="14.25" hidden="false" customHeight="true" outlineLevel="0" collapsed="false">
      <c r="B8" s="42"/>
      <c r="C8" s="3"/>
      <c r="K8" s="36"/>
      <c r="L8" s="36"/>
      <c r="M8" s="36"/>
      <c r="N8" s="36"/>
      <c r="O8" s="36"/>
      <c r="P8" s="19"/>
      <c r="Q8" s="11"/>
      <c r="R8" s="43"/>
      <c r="S8" s="11"/>
      <c r="T8" s="11"/>
      <c r="U8" s="11"/>
      <c r="V8" s="12"/>
    </row>
    <row r="9" customFormat="false" ht="39.95" hidden="false" customHeight="true" outlineLevel="0" collapsed="false">
      <c r="A9" s="44" t="n">
        <v>1</v>
      </c>
      <c r="B9" s="45" t="s">
        <v>19</v>
      </c>
      <c r="C9" s="3"/>
      <c r="D9" s="46" t="s">
        <v>12</v>
      </c>
      <c r="F9" s="2" t="e">
        <f aca="false">#REF!*#REF!</f>
        <v>#REF!</v>
      </c>
      <c r="G9" s="2" t="e">
        <f aca="false">IF(#REF!&gt;=0,10*#REF!,0)</f>
        <v>#REF!</v>
      </c>
      <c r="I9" s="47"/>
      <c r="K9" s="48" t="n">
        <v>5</v>
      </c>
      <c r="L9" s="49" t="n">
        <f aca="false">K9/K117</f>
        <v>1</v>
      </c>
      <c r="M9" s="50" t="n">
        <f aca="false">VLOOKUP(D9,Q1:R9,2,0)</f>
        <v>5</v>
      </c>
      <c r="N9" s="50" t="n">
        <f aca="false">M9*L9</f>
        <v>5</v>
      </c>
      <c r="O9" s="51" t="n">
        <f aca="false">IF(M9=0,0,L9*MAX(R2:R8))</f>
        <v>5</v>
      </c>
      <c r="P9" s="19"/>
      <c r="Q9" s="11"/>
      <c r="R9" s="43"/>
      <c r="S9" s="11"/>
      <c r="T9" s="11"/>
      <c r="U9" s="11"/>
      <c r="V9" s="12"/>
    </row>
    <row r="10" customFormat="false" ht="12.4" hidden="false" customHeight="true" outlineLevel="0" collapsed="false">
      <c r="A10" s="44"/>
      <c r="B10" s="45"/>
      <c r="C10" s="3"/>
      <c r="D10" s="52"/>
      <c r="K10" s="48"/>
      <c r="L10" s="49"/>
      <c r="M10" s="50"/>
      <c r="N10" s="50"/>
      <c r="O10" s="51"/>
      <c r="P10" s="53"/>
      <c r="Q10" s="11"/>
      <c r="R10" s="11"/>
      <c r="S10" s="11"/>
      <c r="T10" s="11"/>
      <c r="U10" s="11"/>
      <c r="V10" s="12"/>
    </row>
    <row r="11" customFormat="false" ht="39.95" hidden="false" customHeight="true" outlineLevel="0" collapsed="false">
      <c r="A11" s="44" t="n">
        <f aca="false">A9+1</f>
        <v>2</v>
      </c>
      <c r="B11" s="45" t="s">
        <v>20</v>
      </c>
      <c r="C11" s="3"/>
      <c r="D11" s="46" t="s">
        <v>11</v>
      </c>
      <c r="F11" s="2" t="e">
        <f aca="false">#REF!*#REF!</f>
        <v>#REF!</v>
      </c>
      <c r="G11" s="2" t="e">
        <f aca="false">IF(#REF!&gt;=0,10*#REF!,0)</f>
        <v>#REF!</v>
      </c>
      <c r="I11" s="47" t="s">
        <v>21</v>
      </c>
      <c r="K11" s="48" t="n">
        <v>5</v>
      </c>
      <c r="L11" s="49" t="n">
        <f aca="false">K11/K117</f>
        <v>1</v>
      </c>
      <c r="M11" s="50" t="n">
        <f aca="false">VLOOKUP(D11,Q1:R9,2,0)</f>
        <v>4</v>
      </c>
      <c r="N11" s="50" t="n">
        <f aca="false">M11*L11</f>
        <v>4</v>
      </c>
      <c r="O11" s="51" t="n">
        <f aca="false">IF(M11=0,0,L11*MAX(R2:R8))</f>
        <v>5</v>
      </c>
      <c r="P11" s="53"/>
      <c r="S11" s="12"/>
      <c r="T11" s="12"/>
      <c r="U11" s="12"/>
      <c r="V11" s="12"/>
    </row>
    <row r="12" customFormat="false" ht="12.4" hidden="false" customHeight="true" outlineLevel="0" collapsed="false">
      <c r="A12" s="44"/>
      <c r="B12" s="45"/>
      <c r="C12" s="3"/>
      <c r="D12" s="52"/>
      <c r="K12" s="48"/>
      <c r="L12" s="49"/>
      <c r="M12" s="50"/>
      <c r="N12" s="50"/>
      <c r="O12" s="51"/>
      <c r="P12" s="12"/>
      <c r="Q12" s="12"/>
      <c r="R12" s="12"/>
      <c r="S12" s="54"/>
      <c r="T12" s="55"/>
      <c r="U12" s="12"/>
      <c r="V12" s="12"/>
    </row>
    <row r="13" customFormat="false" ht="39.95" hidden="false" customHeight="true" outlineLevel="0" collapsed="false">
      <c r="A13" s="44" t="n">
        <f aca="false">A11+1</f>
        <v>3</v>
      </c>
      <c r="B13" s="45" t="s">
        <v>22</v>
      </c>
      <c r="C13" s="3"/>
      <c r="D13" s="46" t="s">
        <v>12</v>
      </c>
      <c r="F13" s="2" t="e">
        <f aca="false">#REF!*#REF!</f>
        <v>#REF!</v>
      </c>
      <c r="G13" s="2" t="e">
        <f aca="false">IF(#REF!&gt;=0,10*#REF!,0)</f>
        <v>#REF!</v>
      </c>
      <c r="I13" s="47"/>
      <c r="K13" s="48" t="n">
        <v>4</v>
      </c>
      <c r="L13" s="49" t="n">
        <f aca="false">K13/K117</f>
        <v>0.8</v>
      </c>
      <c r="M13" s="50" t="n">
        <f aca="false">VLOOKUP(D13,Q1:R9,2,0)</f>
        <v>5</v>
      </c>
      <c r="N13" s="50" t="n">
        <f aca="false">M13*L13</f>
        <v>4</v>
      </c>
      <c r="O13" s="51" t="n">
        <f aca="false">IF(M13=0,0,L13*MAX(R2:R8))</f>
        <v>4</v>
      </c>
      <c r="P13" s="12"/>
      <c r="Q13" s="12"/>
      <c r="R13" s="12"/>
      <c r="S13" s="54"/>
      <c r="T13" s="55"/>
      <c r="U13" s="12"/>
      <c r="V13" s="12"/>
    </row>
    <row r="14" customFormat="false" ht="12.4" hidden="false" customHeight="true" outlineLevel="0" collapsed="false">
      <c r="A14" s="44"/>
      <c r="B14" s="45"/>
      <c r="C14" s="3"/>
      <c r="D14" s="52"/>
      <c r="K14" s="48"/>
      <c r="L14" s="49"/>
      <c r="M14" s="50"/>
      <c r="N14" s="50"/>
      <c r="O14" s="51"/>
      <c r="S14" s="56"/>
    </row>
    <row r="15" customFormat="false" ht="39.95" hidden="false" customHeight="true" outlineLevel="0" collapsed="false">
      <c r="A15" s="44" t="n">
        <f aca="false">A13+1</f>
        <v>4</v>
      </c>
      <c r="B15" s="45" t="s">
        <v>23</v>
      </c>
      <c r="C15" s="3"/>
      <c r="D15" s="46" t="s">
        <v>7</v>
      </c>
      <c r="F15" s="2" t="e">
        <f aca="false">#REF!*#REF!</f>
        <v>#REF!</v>
      </c>
      <c r="G15" s="2" t="e">
        <f aca="false">IF(#REF!&gt;=0,10*#REF!,0)</f>
        <v>#REF!</v>
      </c>
      <c r="I15" s="47" t="s">
        <v>24</v>
      </c>
      <c r="K15" s="57" t="n">
        <v>3</v>
      </c>
      <c r="L15" s="58" t="n">
        <f aca="false">K15/K117</f>
        <v>0.6</v>
      </c>
      <c r="M15" s="50" t="n">
        <f aca="false">VLOOKUP(D15,Q1:R9,2,0)</f>
        <v>3</v>
      </c>
      <c r="N15" s="50" t="n">
        <f aca="false">M15*L15</f>
        <v>1.8</v>
      </c>
      <c r="O15" s="59" t="n">
        <f aca="false">IF(M15=0,0,L15*MAX(R2:R8))</f>
        <v>3</v>
      </c>
      <c r="P15" s="60"/>
      <c r="S15" s="61"/>
      <c r="T15" s="18"/>
    </row>
    <row r="16" customFormat="false" ht="12.4" hidden="false" customHeight="true" outlineLevel="0" collapsed="false">
      <c r="A16" s="44"/>
      <c r="B16" s="45"/>
      <c r="C16" s="3"/>
      <c r="D16" s="52"/>
      <c r="K16" s="48"/>
      <c r="L16" s="49"/>
      <c r="M16" s="50"/>
      <c r="N16" s="50"/>
      <c r="O16" s="51"/>
      <c r="S16" s="56"/>
      <c r="T16" s="18"/>
    </row>
    <row r="17" customFormat="false" ht="39.95" hidden="false" customHeight="true" outlineLevel="0" collapsed="false">
      <c r="A17" s="44" t="n">
        <f aca="false">A15+1</f>
        <v>5</v>
      </c>
      <c r="B17" s="45" t="s">
        <v>25</v>
      </c>
      <c r="C17" s="3"/>
      <c r="D17" s="46" t="s">
        <v>12</v>
      </c>
      <c r="F17" s="2" t="e">
        <f aca="false">#REF!*#REF!</f>
        <v>#REF!</v>
      </c>
      <c r="G17" s="2" t="e">
        <f aca="false">IF(#REF!&gt;=0,10*#REF!,0)</f>
        <v>#REF!</v>
      </c>
      <c r="I17" s="47"/>
      <c r="K17" s="48" t="n">
        <v>3</v>
      </c>
      <c r="L17" s="49" t="n">
        <f aca="false">K17/K117</f>
        <v>0.6</v>
      </c>
      <c r="M17" s="50" t="n">
        <f aca="false">VLOOKUP(D17,Q1:R9,2,0)</f>
        <v>5</v>
      </c>
      <c r="N17" s="50" t="n">
        <f aca="false">M17*L17</f>
        <v>3</v>
      </c>
      <c r="O17" s="51" t="n">
        <f aca="false">IF(M17=0,0,L17*MAX(R2:R8))</f>
        <v>3</v>
      </c>
      <c r="S17" s="56"/>
      <c r="T17" s="18"/>
    </row>
    <row r="18" customFormat="false" ht="12.4" hidden="false" customHeight="true" outlineLevel="0" collapsed="false">
      <c r="B18" s="62"/>
      <c r="C18" s="3"/>
      <c r="D18" s="52"/>
      <c r="K18" s="48"/>
      <c r="L18" s="49"/>
      <c r="M18" s="50"/>
      <c r="N18" s="50"/>
      <c r="O18" s="51"/>
      <c r="S18" s="56"/>
      <c r="T18" s="18"/>
    </row>
    <row r="19" customFormat="false" ht="15.75" hidden="false" customHeight="false" outlineLevel="0" collapsed="false">
      <c r="A19" s="41" t="s">
        <v>26</v>
      </c>
      <c r="C19" s="42"/>
      <c r="D19" s="52"/>
      <c r="K19" s="48"/>
      <c r="L19" s="49"/>
      <c r="M19" s="50"/>
      <c r="N19" s="50"/>
      <c r="O19" s="51"/>
    </row>
    <row r="20" customFormat="false" ht="13.5" hidden="false" customHeight="false" outlineLevel="0" collapsed="false">
      <c r="B20" s="63"/>
      <c r="C20" s="42"/>
      <c r="D20" s="52"/>
      <c r="K20" s="48"/>
      <c r="L20" s="49"/>
      <c r="M20" s="50"/>
      <c r="N20" s="50"/>
      <c r="O20" s="51"/>
    </row>
    <row r="21" customFormat="false" ht="39.95" hidden="false" customHeight="true" outlineLevel="0" collapsed="false">
      <c r="A21" s="44" t="n">
        <f aca="false">A17+1</f>
        <v>6</v>
      </c>
      <c r="B21" s="45" t="s">
        <v>27</v>
      </c>
      <c r="C21" s="3"/>
      <c r="D21" s="46" t="s">
        <v>12</v>
      </c>
      <c r="F21" s="2" t="e">
        <f aca="false">#REF!*#REF!</f>
        <v>#REF!</v>
      </c>
      <c r="G21" s="2" t="e">
        <f aca="false">IF(#REF!&gt;=0,10*#REF!,0)</f>
        <v>#REF!</v>
      </c>
      <c r="I21" s="47"/>
      <c r="K21" s="48" t="n">
        <v>3</v>
      </c>
      <c r="L21" s="49" t="n">
        <f aca="false">K21/K117</f>
        <v>0.6</v>
      </c>
      <c r="M21" s="50" t="n">
        <f aca="false">VLOOKUP(D21,Q1:R9,2,0)</f>
        <v>5</v>
      </c>
      <c r="N21" s="50" t="n">
        <f aca="false">M21*L21</f>
        <v>3</v>
      </c>
      <c r="O21" s="51" t="n">
        <f aca="false">IF(M21=0,0,L21*MAX(R2:R8))</f>
        <v>3</v>
      </c>
    </row>
    <row r="22" customFormat="false" ht="12.4" hidden="false" customHeight="true" outlineLevel="0" collapsed="false">
      <c r="A22" s="44"/>
      <c r="B22" s="45"/>
      <c r="C22" s="3"/>
      <c r="D22" s="52"/>
      <c r="K22" s="57"/>
      <c r="L22" s="58"/>
      <c r="M22" s="50"/>
      <c r="N22" s="64"/>
      <c r="O22" s="64"/>
      <c r="P22" s="56"/>
      <c r="Q22" s="56"/>
      <c r="R22" s="56"/>
    </row>
    <row r="23" customFormat="false" ht="39.95" hidden="false" customHeight="true" outlineLevel="0" collapsed="false">
      <c r="A23" s="44" t="n">
        <f aca="false">A21+1</f>
        <v>7</v>
      </c>
      <c r="B23" s="45" t="s">
        <v>28</v>
      </c>
      <c r="C23" s="3"/>
      <c r="D23" s="46" t="s">
        <v>12</v>
      </c>
      <c r="F23" s="2" t="e">
        <f aca="false">#REF!*#REF!</f>
        <v>#REF!</v>
      </c>
      <c r="G23" s="2" t="e">
        <f aca="false">IF(#REF!&gt;=0,10*#REF!,0)</f>
        <v>#REF!</v>
      </c>
      <c r="I23" s="47"/>
      <c r="K23" s="48" t="n">
        <v>4</v>
      </c>
      <c r="L23" s="49" t="n">
        <f aca="false">K23/K117</f>
        <v>0.8</v>
      </c>
      <c r="M23" s="50" t="n">
        <f aca="false">VLOOKUP(D23,Q1:R9,2,0)</f>
        <v>5</v>
      </c>
      <c r="N23" s="50" t="n">
        <f aca="false">M23*L23</f>
        <v>4</v>
      </c>
      <c r="O23" s="51" t="n">
        <f aca="false">IF(M23=0,0,L23*MAX(R2:R8))</f>
        <v>4</v>
      </c>
      <c r="Q23" s="56"/>
      <c r="R23" s="56"/>
    </row>
    <row r="24" customFormat="false" ht="12.4" hidden="false" customHeight="true" outlineLevel="0" collapsed="false">
      <c r="A24" s="44"/>
      <c r="B24" s="45"/>
      <c r="C24" s="65"/>
      <c r="D24" s="66"/>
      <c r="E24" s="17"/>
      <c r="F24" s="17"/>
      <c r="G24" s="17"/>
      <c r="H24" s="17"/>
      <c r="I24" s="17"/>
      <c r="J24" s="65"/>
      <c r="K24" s="48"/>
      <c r="L24" s="49"/>
      <c r="M24" s="50"/>
      <c r="N24" s="50"/>
      <c r="O24" s="51"/>
      <c r="Q24" s="56"/>
      <c r="R24" s="56"/>
    </row>
    <row r="25" customFormat="false" ht="39.95" hidden="false" customHeight="true" outlineLevel="0" collapsed="false">
      <c r="A25" s="44" t="n">
        <f aca="false">A23+1</f>
        <v>8</v>
      </c>
      <c r="B25" s="45" t="s">
        <v>29</v>
      </c>
      <c r="C25" s="3"/>
      <c r="D25" s="46" t="s">
        <v>11</v>
      </c>
      <c r="I25" s="47" t="s">
        <v>30</v>
      </c>
      <c r="K25" s="48" t="n">
        <v>3</v>
      </c>
      <c r="L25" s="49" t="n">
        <f aca="false">K25/K117</f>
        <v>0.6</v>
      </c>
      <c r="M25" s="50" t="n">
        <f aca="false">VLOOKUP(D25,Q1:R9,2,0)</f>
        <v>4</v>
      </c>
      <c r="N25" s="50" t="n">
        <f aca="false">M25*L25</f>
        <v>2.4</v>
      </c>
      <c r="O25" s="51" t="n">
        <f aca="false">IF(M25=0,0,L25*MAX(R2:R8))</f>
        <v>3</v>
      </c>
      <c r="Q25" s="56"/>
      <c r="R25" s="56"/>
    </row>
    <row r="26" customFormat="false" ht="12.4" hidden="false" customHeight="true" outlineLevel="0" collapsed="false">
      <c r="B26" s="62"/>
      <c r="C26" s="3"/>
      <c r="D26" s="52"/>
      <c r="K26" s="48"/>
      <c r="L26" s="49"/>
      <c r="M26" s="50"/>
      <c r="N26" s="50"/>
      <c r="O26" s="51"/>
      <c r="Q26" s="56"/>
      <c r="R26" s="56"/>
      <c r="S26" s="56"/>
    </row>
    <row r="27" customFormat="false" ht="15.75" hidden="false" customHeight="false" outlineLevel="0" collapsed="false">
      <c r="A27" s="41" t="s">
        <v>31</v>
      </c>
      <c r="C27" s="42"/>
      <c r="D27" s="67"/>
      <c r="K27" s="48"/>
      <c r="L27" s="49"/>
      <c r="M27" s="50"/>
      <c r="N27" s="50"/>
      <c r="O27" s="51"/>
      <c r="Q27" s="56"/>
      <c r="R27" s="56"/>
      <c r="S27" s="56"/>
    </row>
    <row r="28" customFormat="false" ht="13.5" hidden="false" customHeight="false" outlineLevel="0" collapsed="false">
      <c r="B28" s="63"/>
      <c r="C28" s="42"/>
      <c r="D28" s="67"/>
      <c r="K28" s="48"/>
      <c r="L28" s="49"/>
      <c r="M28" s="50"/>
      <c r="N28" s="50"/>
      <c r="O28" s="51"/>
      <c r="Q28" s="56"/>
      <c r="R28" s="56"/>
      <c r="S28" s="56"/>
    </row>
    <row r="29" customFormat="false" ht="39.95" hidden="false" customHeight="true" outlineLevel="0" collapsed="false">
      <c r="A29" s="44" t="n">
        <f aca="false">A25+1</f>
        <v>9</v>
      </c>
      <c r="B29" s="45" t="s">
        <v>32</v>
      </c>
      <c r="C29" s="3"/>
      <c r="D29" s="46" t="s">
        <v>12</v>
      </c>
      <c r="F29" s="2" t="e">
        <f aca="false">#REF!*#REF!</f>
        <v>#REF!</v>
      </c>
      <c r="G29" s="2" t="e">
        <f aca="false">IF(#REF!&gt;=0,10*#REF!,0)</f>
        <v>#REF!</v>
      </c>
      <c r="I29" s="47"/>
      <c r="K29" s="48" t="n">
        <v>2</v>
      </c>
      <c r="L29" s="49" t="n">
        <f aca="false">K29/K117</f>
        <v>0.4</v>
      </c>
      <c r="M29" s="50" t="n">
        <f aca="false">VLOOKUP(D29,Q1:R9,2,0)</f>
        <v>5</v>
      </c>
      <c r="N29" s="50" t="n">
        <f aca="false">M29*L29</f>
        <v>2</v>
      </c>
      <c r="O29" s="51" t="n">
        <f aca="false">IF(M29=0,0,L29*MAX(R2:R8))</f>
        <v>2</v>
      </c>
      <c r="Q29" s="56"/>
      <c r="R29" s="56"/>
      <c r="S29" s="56"/>
    </row>
    <row r="30" customFormat="false" ht="12.4" hidden="false" customHeight="true" outlineLevel="0" collapsed="false">
      <c r="A30" s="44"/>
      <c r="B30" s="45"/>
      <c r="C30" s="3"/>
      <c r="D30" s="52"/>
      <c r="K30" s="57"/>
      <c r="L30" s="58"/>
      <c r="M30" s="50"/>
      <c r="N30" s="68"/>
      <c r="O30" s="64"/>
      <c r="P30" s="69"/>
      <c r="Q30" s="69"/>
      <c r="R30" s="69"/>
      <c r="S30" s="69"/>
    </row>
    <row r="31" customFormat="false" ht="39.95" hidden="false" customHeight="true" outlineLevel="0" collapsed="false">
      <c r="A31" s="44" t="n">
        <f aca="false">A29+1</f>
        <v>10</v>
      </c>
      <c r="B31" s="45" t="s">
        <v>33</v>
      </c>
      <c r="C31" s="3"/>
      <c r="D31" s="46" t="s">
        <v>12</v>
      </c>
      <c r="F31" s="2" t="e">
        <f aca="false">#REF!*#REF!</f>
        <v>#REF!</v>
      </c>
      <c r="G31" s="2" t="e">
        <f aca="false">IF(#REF!&gt;=0,10*#REF!,0)</f>
        <v>#REF!</v>
      </c>
      <c r="I31" s="47"/>
      <c r="K31" s="48" t="n">
        <v>4</v>
      </c>
      <c r="L31" s="49" t="n">
        <f aca="false">K31/K117</f>
        <v>0.8</v>
      </c>
      <c r="M31" s="50" t="n">
        <f aca="false">VLOOKUP(D31,Q1:R9,2,0)</f>
        <v>5</v>
      </c>
      <c r="N31" s="50" t="n">
        <f aca="false">M31*L31</f>
        <v>4</v>
      </c>
      <c r="O31" s="51" t="n">
        <f aca="false">IF(M31=0,0,L31*MAX(R2:R8))</f>
        <v>4</v>
      </c>
    </row>
    <row r="32" customFormat="false" ht="12.4" hidden="false" customHeight="true" outlineLevel="0" collapsed="false">
      <c r="A32" s="44"/>
      <c r="B32" s="45"/>
      <c r="C32" s="3"/>
      <c r="D32" s="66"/>
      <c r="K32" s="48"/>
      <c r="L32" s="49"/>
      <c r="M32" s="50"/>
      <c r="N32" s="50"/>
      <c r="O32" s="51"/>
    </row>
    <row r="33" customFormat="false" ht="39.95" hidden="false" customHeight="true" outlineLevel="0" collapsed="false">
      <c r="A33" s="44" t="n">
        <f aca="false">A31+1</f>
        <v>11</v>
      </c>
      <c r="B33" s="45" t="s">
        <v>34</v>
      </c>
      <c r="C33" s="3"/>
      <c r="D33" s="46" t="s">
        <v>11</v>
      </c>
      <c r="I33" s="47" t="s">
        <v>35</v>
      </c>
      <c r="K33" s="48" t="n">
        <v>3</v>
      </c>
      <c r="L33" s="49" t="n">
        <f aca="false">K33/K117</f>
        <v>0.6</v>
      </c>
      <c r="M33" s="50" t="n">
        <f aca="false">VLOOKUP(D33,Q1:R9,2,0)</f>
        <v>4</v>
      </c>
      <c r="N33" s="50" t="n">
        <f aca="false">M33*L33</f>
        <v>2.4</v>
      </c>
      <c r="O33" s="51" t="n">
        <f aca="false">IF(M33=0,0,L33*MAX(R2:R8))</f>
        <v>3</v>
      </c>
    </row>
    <row r="34" customFormat="false" ht="12.4" hidden="false" customHeight="true" outlineLevel="0" collapsed="false">
      <c r="A34" s="44"/>
      <c r="B34" s="45"/>
      <c r="C34" s="3"/>
      <c r="D34" s="52"/>
      <c r="K34" s="48"/>
      <c r="L34" s="49"/>
      <c r="M34" s="50"/>
      <c r="N34" s="50"/>
      <c r="O34" s="51"/>
    </row>
    <row r="35" customFormat="false" ht="39.95" hidden="false" customHeight="true" outlineLevel="0" collapsed="false">
      <c r="A35" s="44" t="n">
        <f aca="false">A33+1</f>
        <v>12</v>
      </c>
      <c r="B35" s="45" t="s">
        <v>36</v>
      </c>
      <c r="C35" s="3"/>
      <c r="D35" s="46" t="s">
        <v>7</v>
      </c>
      <c r="F35" s="2" t="e">
        <f aca="false">#REF!*#REF!</f>
        <v>#REF!</v>
      </c>
      <c r="G35" s="2" t="e">
        <f aca="false">IF(#REF!&gt;=0,10*#REF!,0)</f>
        <v>#REF!</v>
      </c>
      <c r="I35" s="47" t="s">
        <v>37</v>
      </c>
      <c r="K35" s="48" t="n">
        <v>5</v>
      </c>
      <c r="L35" s="49" t="n">
        <f aca="false">K35/K117</f>
        <v>1</v>
      </c>
      <c r="M35" s="50" t="n">
        <f aca="false">VLOOKUP(D35,Q1:R9,2,0)</f>
        <v>3</v>
      </c>
      <c r="N35" s="50" t="n">
        <f aca="false">M35*L35</f>
        <v>3</v>
      </c>
      <c r="O35" s="51" t="n">
        <f aca="false">IF(M35=0,0,L35*MAX(R2:R8))</f>
        <v>5</v>
      </c>
    </row>
    <row r="36" customFormat="false" ht="12.4" hidden="false" customHeight="true" outlineLevel="0" collapsed="false">
      <c r="A36" s="44"/>
      <c r="B36" s="45"/>
      <c r="C36" s="3"/>
      <c r="D36" s="52"/>
      <c r="K36" s="48"/>
      <c r="L36" s="49"/>
      <c r="M36" s="50"/>
      <c r="N36" s="50"/>
      <c r="O36" s="51"/>
    </row>
    <row r="37" customFormat="false" ht="39.95" hidden="false" customHeight="true" outlineLevel="0" collapsed="false">
      <c r="A37" s="44" t="n">
        <f aca="false">A35+1</f>
        <v>13</v>
      </c>
      <c r="B37" s="45" t="s">
        <v>38</v>
      </c>
      <c r="C37" s="3"/>
      <c r="D37" s="46" t="s">
        <v>12</v>
      </c>
      <c r="F37" s="2" t="e">
        <f aca="false">#REF!*#REF!</f>
        <v>#REF!</v>
      </c>
      <c r="G37" s="2" t="e">
        <f aca="false">IF(#REF!&gt;=0,10*#REF!,0)</f>
        <v>#REF!</v>
      </c>
      <c r="I37" s="47"/>
      <c r="K37" s="48" t="n">
        <v>3</v>
      </c>
      <c r="L37" s="49" t="n">
        <f aca="false">K37/K117</f>
        <v>0.6</v>
      </c>
      <c r="M37" s="50" t="n">
        <f aca="false">VLOOKUP(D37,Q1:R9,2,0)</f>
        <v>5</v>
      </c>
      <c r="N37" s="50" t="n">
        <f aca="false">M37*L37</f>
        <v>3</v>
      </c>
      <c r="O37" s="51" t="n">
        <f aca="false">IF(M37=0,0,L37*MAX(R2:R8))</f>
        <v>3</v>
      </c>
    </row>
    <row r="38" customFormat="false" ht="12.4" hidden="false" customHeight="true" outlineLevel="0" collapsed="false">
      <c r="A38" s="44"/>
      <c r="B38" s="45"/>
      <c r="C38" s="3"/>
      <c r="D38" s="70"/>
      <c r="K38" s="48"/>
      <c r="L38" s="49"/>
      <c r="M38" s="50"/>
      <c r="N38" s="50"/>
      <c r="O38" s="51"/>
    </row>
    <row r="39" customFormat="false" ht="39.95" hidden="false" customHeight="true" outlineLevel="0" collapsed="false">
      <c r="A39" s="44" t="n">
        <f aca="false">A37+1</f>
        <v>14</v>
      </c>
      <c r="B39" s="45" t="s">
        <v>39</v>
      </c>
      <c r="C39" s="3"/>
      <c r="D39" s="46" t="s">
        <v>12</v>
      </c>
      <c r="F39" s="2" t="e">
        <f aca="false">#REF!*#REF!</f>
        <v>#REF!</v>
      </c>
      <c r="G39" s="2" t="e">
        <f aca="false">IF(#REF!&gt;=0,10*#REF!,0)</f>
        <v>#REF!</v>
      </c>
      <c r="I39" s="47"/>
      <c r="K39" s="48" t="n">
        <v>4</v>
      </c>
      <c r="L39" s="49" t="n">
        <f aca="false">K39/K117</f>
        <v>0.8</v>
      </c>
      <c r="M39" s="50" t="n">
        <f aca="false">VLOOKUP(D39,Q1:R9,2,0)</f>
        <v>5</v>
      </c>
      <c r="N39" s="50" t="n">
        <f aca="false">M39*L39</f>
        <v>4</v>
      </c>
      <c r="O39" s="51" t="n">
        <f aca="false">IF(M39=0,0,L39*MAX(R2:R8))</f>
        <v>4</v>
      </c>
      <c r="Q39" s="56"/>
      <c r="R39" s="56"/>
      <c r="S39" s="56"/>
    </row>
    <row r="40" customFormat="false" ht="12.4" hidden="false" customHeight="true" outlineLevel="0" collapsed="false">
      <c r="A40" s="44"/>
      <c r="B40" s="45"/>
      <c r="C40" s="3"/>
      <c r="D40" s="52"/>
      <c r="K40" s="57"/>
      <c r="L40" s="58"/>
      <c r="M40" s="50"/>
      <c r="N40" s="68"/>
      <c r="O40" s="64"/>
      <c r="P40" s="69"/>
      <c r="Q40" s="69"/>
      <c r="R40" s="69"/>
      <c r="S40" s="69"/>
    </row>
    <row r="41" customFormat="false" ht="39.95" hidden="false" customHeight="true" outlineLevel="0" collapsed="false">
      <c r="A41" s="44" t="n">
        <f aca="false">A39+1</f>
        <v>15</v>
      </c>
      <c r="B41" s="45" t="s">
        <v>40</v>
      </c>
      <c r="C41" s="3"/>
      <c r="D41" s="46" t="s">
        <v>18</v>
      </c>
      <c r="F41" s="2" t="e">
        <f aca="false">#REF!*#REF!</f>
        <v>#REF!</v>
      </c>
      <c r="G41" s="2" t="e">
        <f aca="false">IF(#REF!&gt;=0,10*#REF!,0)</f>
        <v>#REF!</v>
      </c>
      <c r="I41" s="47" t="s">
        <v>41</v>
      </c>
      <c r="K41" s="48" t="n">
        <v>2</v>
      </c>
      <c r="L41" s="49" t="n">
        <f aca="false">K41/K117</f>
        <v>0.4</v>
      </c>
      <c r="M41" s="50" t="n">
        <f aca="false">VLOOKUP(D41,Q1:R9,2,0)</f>
        <v>0</v>
      </c>
      <c r="N41" s="50" t="n">
        <f aca="false">M41*L41</f>
        <v>0</v>
      </c>
      <c r="O41" s="51" t="n">
        <f aca="false">IF(M41=0,0,L41*MAX(R2:R8))</f>
        <v>0</v>
      </c>
    </row>
    <row r="42" customFormat="false" ht="12.4" hidden="false" customHeight="true" outlineLevel="0" collapsed="false">
      <c r="A42" s="44"/>
      <c r="B42" s="45"/>
      <c r="C42" s="3"/>
      <c r="D42" s="52"/>
      <c r="K42" s="48"/>
      <c r="L42" s="49"/>
      <c r="M42" s="50"/>
      <c r="N42" s="50"/>
      <c r="O42" s="51"/>
    </row>
    <row r="43" customFormat="false" ht="39.95" hidden="false" customHeight="true" outlineLevel="0" collapsed="false">
      <c r="A43" s="44" t="n">
        <f aca="false">A41+1</f>
        <v>16</v>
      </c>
      <c r="B43" s="45" t="s">
        <v>42</v>
      </c>
      <c r="C43" s="3"/>
      <c r="D43" s="46" t="s">
        <v>12</v>
      </c>
      <c r="F43" s="2" t="e">
        <f aca="false">#REF!*#REF!</f>
        <v>#REF!</v>
      </c>
      <c r="G43" s="2" t="e">
        <f aca="false">IF(#REF!&gt;=0,10*#REF!,0)</f>
        <v>#REF!</v>
      </c>
      <c r="I43" s="47" t="s">
        <v>43</v>
      </c>
      <c r="K43" s="48" t="n">
        <v>2</v>
      </c>
      <c r="L43" s="49" t="n">
        <f aca="false">K43/K117</f>
        <v>0.4</v>
      </c>
      <c r="M43" s="50" t="n">
        <f aca="false">VLOOKUP(D43,Q1:R9,2,0)</f>
        <v>5</v>
      </c>
      <c r="N43" s="50" t="n">
        <f aca="false">M43*L43</f>
        <v>2</v>
      </c>
      <c r="O43" s="51" t="n">
        <f aca="false">IF(M43=0,0,L43*MAX(R2:R8))</f>
        <v>2</v>
      </c>
    </row>
    <row r="44" customFormat="false" ht="12.4" hidden="false" customHeight="true" outlineLevel="0" collapsed="false">
      <c r="A44" s="44"/>
      <c r="B44" s="45"/>
      <c r="C44" s="3"/>
      <c r="D44" s="52"/>
      <c r="K44" s="48"/>
      <c r="L44" s="49"/>
      <c r="M44" s="50"/>
      <c r="N44" s="50"/>
      <c r="O44" s="51"/>
    </row>
    <row r="45" customFormat="false" ht="39.95" hidden="false" customHeight="true" outlineLevel="0" collapsed="false">
      <c r="A45" s="44" t="n">
        <f aca="false">A43+1</f>
        <v>17</v>
      </c>
      <c r="B45" s="45" t="s">
        <v>44</v>
      </c>
      <c r="C45" s="3"/>
      <c r="D45" s="46" t="s">
        <v>7</v>
      </c>
      <c r="F45" s="2" t="e">
        <f aca="false">#REF!*#REF!</f>
        <v>#REF!</v>
      </c>
      <c r="G45" s="2" t="e">
        <f aca="false">IF(#REF!&gt;=0,10*#REF!,0)</f>
        <v>#REF!</v>
      </c>
      <c r="I45" s="47" t="s">
        <v>30</v>
      </c>
      <c r="K45" s="48" t="n">
        <v>1</v>
      </c>
      <c r="L45" s="49" t="n">
        <f aca="false">K45/K117</f>
        <v>0.2</v>
      </c>
      <c r="M45" s="50" t="n">
        <f aca="false">VLOOKUP(D45,Q1:R9,2,0)</f>
        <v>3</v>
      </c>
      <c r="N45" s="50" t="n">
        <f aca="false">M45*L45</f>
        <v>0.6</v>
      </c>
      <c r="O45" s="51" t="n">
        <f aca="false">IF(M45=0,0,L45*MAX(R2:R8))</f>
        <v>1</v>
      </c>
    </row>
    <row r="46" customFormat="false" ht="12.4" hidden="false" customHeight="true" outlineLevel="0" collapsed="false">
      <c r="B46" s="62"/>
      <c r="C46" s="3"/>
      <c r="D46" s="70"/>
      <c r="K46" s="48"/>
      <c r="L46" s="49"/>
      <c r="M46" s="50"/>
      <c r="N46" s="50"/>
      <c r="O46" s="51"/>
    </row>
    <row r="47" customFormat="false" ht="15.75" hidden="false" customHeight="false" outlineLevel="0" collapsed="false">
      <c r="A47" s="41" t="s">
        <v>45</v>
      </c>
      <c r="C47" s="42"/>
      <c r="D47" s="67"/>
      <c r="K47" s="48"/>
      <c r="L47" s="49"/>
      <c r="M47" s="50"/>
      <c r="N47" s="50"/>
      <c r="O47" s="51"/>
    </row>
    <row r="48" customFormat="false" ht="13.5" hidden="false" customHeight="false" outlineLevel="0" collapsed="false">
      <c r="B48" s="63"/>
      <c r="C48" s="42"/>
      <c r="D48" s="67"/>
      <c r="K48" s="48"/>
      <c r="L48" s="49"/>
      <c r="M48" s="50"/>
      <c r="N48" s="50"/>
      <c r="O48" s="51"/>
    </row>
    <row r="49" customFormat="false" ht="39.95" hidden="false" customHeight="true" outlineLevel="0" collapsed="false">
      <c r="A49" s="44" t="n">
        <f aca="false">A45+1</f>
        <v>18</v>
      </c>
      <c r="B49" s="45" t="s">
        <v>46</v>
      </c>
      <c r="C49" s="3"/>
      <c r="D49" s="46" t="s">
        <v>11</v>
      </c>
      <c r="F49" s="2" t="e">
        <f aca="false">#REF!*#REF!</f>
        <v>#REF!</v>
      </c>
      <c r="G49" s="2" t="e">
        <f aca="false">IF(#REF!&gt;=0,10*#REF!,0)</f>
        <v>#REF!</v>
      </c>
      <c r="I49" s="47" t="s">
        <v>47</v>
      </c>
      <c r="K49" s="48" t="n">
        <v>4</v>
      </c>
      <c r="L49" s="49" t="n">
        <f aca="false">K49/K117</f>
        <v>0.8</v>
      </c>
      <c r="M49" s="50" t="n">
        <f aca="false">VLOOKUP(D49,Q1:R9,2,0)</f>
        <v>4</v>
      </c>
      <c r="N49" s="50" t="n">
        <f aca="false">M49*L49</f>
        <v>3.2</v>
      </c>
      <c r="O49" s="51" t="n">
        <f aca="false">IF(M49=0,0,L49*MAX(R2:R8))</f>
        <v>4</v>
      </c>
    </row>
    <row r="50" customFormat="false" ht="12.4" hidden="false" customHeight="true" outlineLevel="0" collapsed="false">
      <c r="A50" s="44"/>
      <c r="B50" s="45"/>
      <c r="C50" s="3"/>
      <c r="D50" s="52"/>
      <c r="K50" s="48"/>
      <c r="L50" s="49"/>
      <c r="M50" s="50"/>
      <c r="N50" s="50"/>
      <c r="O50" s="51"/>
    </row>
    <row r="51" customFormat="false" ht="39.95" hidden="false" customHeight="true" outlineLevel="0" collapsed="false">
      <c r="A51" s="44" t="n">
        <f aca="false">A49+1</f>
        <v>19</v>
      </c>
      <c r="B51" s="45" t="s">
        <v>48</v>
      </c>
      <c r="C51" s="3"/>
      <c r="D51" s="46" t="s">
        <v>12</v>
      </c>
      <c r="F51" s="2" t="e">
        <f aca="false">#REF!*#REF!</f>
        <v>#REF!</v>
      </c>
      <c r="G51" s="2" t="e">
        <f aca="false">IF(#REF!&gt;=0,10*#REF!,0)</f>
        <v>#REF!</v>
      </c>
      <c r="I51" s="47"/>
      <c r="K51" s="48" t="n">
        <v>4</v>
      </c>
      <c r="L51" s="49" t="n">
        <f aca="false">K51/K117</f>
        <v>0.8</v>
      </c>
      <c r="M51" s="50" t="n">
        <f aca="false">VLOOKUP(D51,Q1:R9,2,0)</f>
        <v>5</v>
      </c>
      <c r="N51" s="50" t="n">
        <f aca="false">M51*L51</f>
        <v>4</v>
      </c>
      <c r="O51" s="51" t="n">
        <f aca="false">IF(M51=0,0,L51*MAX(R2:R8))</f>
        <v>4</v>
      </c>
    </row>
    <row r="52" customFormat="false" ht="12.4" hidden="false" customHeight="true" outlineLevel="0" collapsed="false">
      <c r="A52" s="44"/>
      <c r="B52" s="45"/>
      <c r="C52" s="3"/>
      <c r="D52" s="52"/>
      <c r="K52" s="48"/>
      <c r="L52" s="49"/>
      <c r="M52" s="50"/>
      <c r="N52" s="50"/>
      <c r="O52" s="51"/>
    </row>
    <row r="53" customFormat="false" ht="39.95" hidden="false" customHeight="true" outlineLevel="0" collapsed="false">
      <c r="A53" s="44" t="n">
        <f aca="false">A51+1</f>
        <v>20</v>
      </c>
      <c r="B53" s="45" t="s">
        <v>49</v>
      </c>
      <c r="C53" s="3"/>
      <c r="D53" s="46" t="s">
        <v>12</v>
      </c>
      <c r="F53" s="2" t="e">
        <f aca="false">#REF!*#REF!</f>
        <v>#REF!</v>
      </c>
      <c r="G53" s="2" t="e">
        <f aca="false">IF(#REF!&gt;=0,10*#REF!,0)</f>
        <v>#REF!</v>
      </c>
      <c r="I53" s="47" t="s">
        <v>50</v>
      </c>
      <c r="K53" s="48" t="n">
        <v>2</v>
      </c>
      <c r="L53" s="49" t="n">
        <f aca="false">K53/K117</f>
        <v>0.4</v>
      </c>
      <c r="M53" s="50" t="n">
        <f aca="false">VLOOKUP(D53,Q1:R9,2,0)</f>
        <v>5</v>
      </c>
      <c r="N53" s="50" t="n">
        <f aca="false">M53*L53</f>
        <v>2</v>
      </c>
      <c r="O53" s="51" t="n">
        <f aca="false">IF(M53=0,0,L53*MAX(R2:R8))</f>
        <v>2</v>
      </c>
    </row>
    <row r="54" customFormat="false" ht="12.4" hidden="false" customHeight="true" outlineLevel="0" collapsed="false">
      <c r="A54" s="44"/>
      <c r="B54" s="45"/>
      <c r="C54" s="3"/>
      <c r="D54" s="52"/>
      <c r="K54" s="48"/>
      <c r="L54" s="49"/>
      <c r="M54" s="50"/>
      <c r="N54" s="50"/>
      <c r="O54" s="51"/>
    </row>
    <row r="55" customFormat="false" ht="39.95" hidden="false" customHeight="true" outlineLevel="0" collapsed="false">
      <c r="A55" s="44" t="n">
        <f aca="false">A53+1</f>
        <v>21</v>
      </c>
      <c r="B55" s="45" t="s">
        <v>51</v>
      </c>
      <c r="C55" s="3"/>
      <c r="D55" s="46" t="s">
        <v>11</v>
      </c>
      <c r="F55" s="2" t="e">
        <f aca="false">#REF!*#REF!</f>
        <v>#REF!</v>
      </c>
      <c r="G55" s="2" t="e">
        <f aca="false">IF(#REF!&gt;=0,10*#REF!,0)</f>
        <v>#REF!</v>
      </c>
      <c r="I55" s="47" t="s">
        <v>52</v>
      </c>
      <c r="K55" s="48" t="n">
        <v>4</v>
      </c>
      <c r="L55" s="49" t="n">
        <f aca="false">K55/K117</f>
        <v>0.8</v>
      </c>
      <c r="M55" s="50" t="n">
        <f aca="false">VLOOKUP(D55,Q1:R9,2,0)</f>
        <v>4</v>
      </c>
      <c r="N55" s="50" t="n">
        <f aca="false">M55*L55</f>
        <v>3.2</v>
      </c>
      <c r="O55" s="51" t="n">
        <f aca="false">IF(M55=0,0,L55*MAX(R2:R8))</f>
        <v>4</v>
      </c>
    </row>
    <row r="56" customFormat="false" ht="12.4" hidden="false" customHeight="true" outlineLevel="0" collapsed="false">
      <c r="B56" s="62"/>
      <c r="C56" s="3"/>
      <c r="D56" s="70"/>
      <c r="K56" s="48"/>
      <c r="L56" s="49"/>
      <c r="M56" s="50"/>
      <c r="N56" s="50"/>
      <c r="O56" s="51"/>
    </row>
    <row r="57" customFormat="false" ht="15.75" hidden="false" customHeight="false" outlineLevel="0" collapsed="false">
      <c r="A57" s="41" t="s">
        <v>53</v>
      </c>
      <c r="C57" s="42"/>
      <c r="D57" s="67"/>
      <c r="E57" s="71"/>
      <c r="K57" s="48"/>
      <c r="L57" s="49"/>
      <c r="M57" s="50"/>
      <c r="N57" s="50"/>
      <c r="O57" s="51"/>
    </row>
    <row r="58" customFormat="false" ht="13.5" hidden="false" customHeight="false" outlineLevel="0" collapsed="false">
      <c r="B58" s="63"/>
      <c r="C58" s="42"/>
      <c r="D58" s="67"/>
      <c r="E58" s="71"/>
      <c r="K58" s="48"/>
      <c r="L58" s="49"/>
      <c r="M58" s="50"/>
      <c r="N58" s="50"/>
      <c r="O58" s="51"/>
    </row>
    <row r="59" customFormat="false" ht="39.95" hidden="false" customHeight="true" outlineLevel="0" collapsed="false">
      <c r="A59" s="44" t="n">
        <f aca="false">A55+1</f>
        <v>22</v>
      </c>
      <c r="B59" s="45" t="s">
        <v>54</v>
      </c>
      <c r="C59" s="3"/>
      <c r="D59" s="46" t="s">
        <v>11</v>
      </c>
      <c r="F59" s="2" t="e">
        <f aca="false">#REF!*#REF!</f>
        <v>#REF!</v>
      </c>
      <c r="G59" s="2" t="e">
        <f aca="false">IF(#REF!&gt;=0,10*#REF!,0)</f>
        <v>#REF!</v>
      </c>
      <c r="I59" s="47"/>
      <c r="K59" s="48" t="n">
        <v>4</v>
      </c>
      <c r="L59" s="49" t="n">
        <f aca="false">K59/K117</f>
        <v>0.8</v>
      </c>
      <c r="M59" s="50" t="n">
        <f aca="false">VLOOKUP(D59,Q1:R9,2,0)</f>
        <v>4</v>
      </c>
      <c r="N59" s="50" t="n">
        <f aca="false">M59*L59</f>
        <v>3.2</v>
      </c>
      <c r="O59" s="51" t="n">
        <f aca="false">IF(M59=0,0,L59*MAX(R2:R8))</f>
        <v>4</v>
      </c>
    </row>
    <row r="60" customFormat="false" ht="12.4" hidden="false" customHeight="true" outlineLevel="0" collapsed="false">
      <c r="A60" s="44"/>
      <c r="B60" s="45"/>
      <c r="C60" s="3"/>
      <c r="D60" s="52"/>
      <c r="K60" s="48"/>
      <c r="L60" s="49"/>
      <c r="M60" s="50"/>
      <c r="N60" s="50"/>
      <c r="O60" s="51"/>
    </row>
    <row r="61" customFormat="false" ht="39.95" hidden="false" customHeight="true" outlineLevel="0" collapsed="false">
      <c r="A61" s="44" t="n">
        <f aca="false">A59+1</f>
        <v>23</v>
      </c>
      <c r="B61" s="45" t="s">
        <v>55</v>
      </c>
      <c r="C61" s="3"/>
      <c r="D61" s="46" t="s">
        <v>12</v>
      </c>
      <c r="F61" s="2" t="e">
        <f aca="false">#REF!*#REF!</f>
        <v>#REF!</v>
      </c>
      <c r="G61" s="2" t="e">
        <f aca="false">IF(#REF!&gt;=0,10*#REF!,0)</f>
        <v>#REF!</v>
      </c>
      <c r="I61" s="47" t="s">
        <v>56</v>
      </c>
      <c r="K61" s="48" t="n">
        <v>3</v>
      </c>
      <c r="L61" s="49" t="n">
        <f aca="false">K61/K117</f>
        <v>0.6</v>
      </c>
      <c r="M61" s="50" t="n">
        <f aca="false">VLOOKUP(D61,Q1:R9,2,0)</f>
        <v>5</v>
      </c>
      <c r="N61" s="50" t="n">
        <f aca="false">M61*L61</f>
        <v>3</v>
      </c>
      <c r="O61" s="51" t="n">
        <f aca="false">IF(M61=0,0,L61*MAX(R2:R8))</f>
        <v>3</v>
      </c>
    </row>
    <row r="62" customFormat="false" ht="12.4" hidden="false" customHeight="true" outlineLevel="0" collapsed="false">
      <c r="A62" s="44"/>
      <c r="B62" s="45"/>
      <c r="C62" s="3"/>
      <c r="D62" s="52"/>
      <c r="K62" s="48"/>
      <c r="L62" s="49"/>
      <c r="M62" s="50"/>
      <c r="N62" s="50"/>
      <c r="O62" s="51"/>
    </row>
    <row r="63" customFormat="false" ht="39.95" hidden="false" customHeight="true" outlineLevel="0" collapsed="false">
      <c r="A63" s="44" t="n">
        <f aca="false">A61+1</f>
        <v>24</v>
      </c>
      <c r="B63" s="45" t="s">
        <v>57</v>
      </c>
      <c r="C63" s="3"/>
      <c r="D63" s="46" t="s">
        <v>12</v>
      </c>
      <c r="F63" s="2" t="e">
        <f aca="false">#REF!*#REF!</f>
        <v>#REF!</v>
      </c>
      <c r="G63" s="2" t="e">
        <f aca="false">IF(#REF!&gt;=0,10*#REF!,0)</f>
        <v>#REF!</v>
      </c>
      <c r="I63" s="47" t="s">
        <v>58</v>
      </c>
      <c r="K63" s="48" t="n">
        <v>1</v>
      </c>
      <c r="L63" s="49" t="n">
        <f aca="false">K63/K117</f>
        <v>0.2</v>
      </c>
      <c r="M63" s="50" t="n">
        <f aca="false">VLOOKUP(D63,Q1:R9,2,0)</f>
        <v>5</v>
      </c>
      <c r="N63" s="50" t="n">
        <f aca="false">M63*L63</f>
        <v>1</v>
      </c>
      <c r="O63" s="51" t="n">
        <f aca="false">IF(M63=0,0,L63*MAX(R2:R8))</f>
        <v>1</v>
      </c>
    </row>
    <row r="64" customFormat="false" ht="12.4" hidden="false" customHeight="true" outlineLevel="0" collapsed="false">
      <c r="B64" s="72"/>
      <c r="C64" s="3"/>
      <c r="D64" s="70"/>
      <c r="K64" s="48"/>
      <c r="L64" s="49"/>
      <c r="M64" s="50"/>
      <c r="N64" s="50"/>
      <c r="O64" s="51"/>
    </row>
    <row r="65" customFormat="false" ht="15.75" hidden="false" customHeight="false" outlineLevel="0" collapsed="false">
      <c r="A65" s="41" t="s">
        <v>59</v>
      </c>
      <c r="C65" s="42"/>
      <c r="D65" s="67"/>
      <c r="E65" s="71"/>
      <c r="K65" s="48"/>
      <c r="L65" s="49"/>
      <c r="M65" s="50"/>
      <c r="N65" s="50"/>
      <c r="O65" s="51"/>
    </row>
    <row r="66" customFormat="false" ht="13.5" hidden="false" customHeight="false" outlineLevel="0" collapsed="false">
      <c r="B66" s="63"/>
      <c r="C66" s="42"/>
      <c r="D66" s="67"/>
      <c r="E66" s="71"/>
      <c r="K66" s="48"/>
      <c r="L66" s="49"/>
      <c r="M66" s="50"/>
      <c r="N66" s="50"/>
      <c r="O66" s="51"/>
    </row>
    <row r="67" customFormat="false" ht="39.95" hidden="false" customHeight="true" outlineLevel="0" collapsed="false">
      <c r="A67" s="44" t="n">
        <f aca="false">A63+1</f>
        <v>25</v>
      </c>
      <c r="B67" s="45" t="s">
        <v>60</v>
      </c>
      <c r="C67" s="3"/>
      <c r="D67" s="46" t="s">
        <v>12</v>
      </c>
      <c r="F67" s="2" t="e">
        <f aca="false">#REF!*#REF!</f>
        <v>#REF!</v>
      </c>
      <c r="G67" s="2" t="e">
        <f aca="false">IF(#REF!&gt;=0,10*#REF!,0)</f>
        <v>#REF!</v>
      </c>
      <c r="I67" s="47"/>
      <c r="K67" s="48" t="n">
        <v>3</v>
      </c>
      <c r="L67" s="49" t="n">
        <f aca="false">K67/K117</f>
        <v>0.6</v>
      </c>
      <c r="M67" s="50" t="n">
        <f aca="false">VLOOKUP(D67,Q1:R9,2,0)</f>
        <v>5</v>
      </c>
      <c r="N67" s="50" t="n">
        <f aca="false">M67*L67</f>
        <v>3</v>
      </c>
      <c r="O67" s="51" t="n">
        <f aca="false">IF(M67=0,0,L67*MAX(R2:R8))</f>
        <v>3</v>
      </c>
    </row>
    <row r="68" customFormat="false" ht="12.4" hidden="false" customHeight="true" outlineLevel="0" collapsed="false">
      <c r="A68" s="44"/>
      <c r="B68" s="45"/>
      <c r="C68" s="3"/>
      <c r="D68" s="52"/>
      <c r="K68" s="48"/>
      <c r="L68" s="49"/>
      <c r="M68" s="50"/>
      <c r="N68" s="50"/>
      <c r="O68" s="51"/>
    </row>
    <row r="69" customFormat="false" ht="39.95" hidden="false" customHeight="true" outlineLevel="0" collapsed="false">
      <c r="A69" s="44" t="n">
        <f aca="false">A67+1</f>
        <v>26</v>
      </c>
      <c r="B69" s="45" t="s">
        <v>61</v>
      </c>
      <c r="C69" s="3"/>
      <c r="D69" s="46" t="s">
        <v>12</v>
      </c>
      <c r="F69" s="2" t="e">
        <f aca="false">#REF!*#REF!</f>
        <v>#REF!</v>
      </c>
      <c r="G69" s="2" t="e">
        <f aca="false">IF(#REF!&gt;=0,10*#REF!,0)</f>
        <v>#REF!</v>
      </c>
      <c r="I69" s="47"/>
      <c r="K69" s="48" t="n">
        <v>2</v>
      </c>
      <c r="L69" s="49" t="n">
        <f aca="false">K69/K117</f>
        <v>0.4</v>
      </c>
      <c r="M69" s="50" t="n">
        <f aca="false">VLOOKUP(D69,Q1:R9,2,0)</f>
        <v>5</v>
      </c>
      <c r="N69" s="50" t="n">
        <f aca="false">M69*L69</f>
        <v>2</v>
      </c>
      <c r="O69" s="51" t="n">
        <f aca="false">IF(M69=0,0,L69*MAX(R2:R8))</f>
        <v>2</v>
      </c>
    </row>
    <row r="70" customFormat="false" ht="12.4" hidden="false" customHeight="true" outlineLevel="0" collapsed="false">
      <c r="A70" s="44"/>
      <c r="B70" s="45"/>
      <c r="C70" s="3"/>
      <c r="D70" s="52"/>
      <c r="K70" s="48"/>
      <c r="L70" s="49"/>
      <c r="M70" s="50"/>
      <c r="N70" s="50"/>
      <c r="O70" s="51"/>
    </row>
    <row r="71" customFormat="false" ht="39.95" hidden="false" customHeight="true" outlineLevel="0" collapsed="false">
      <c r="A71" s="44" t="n">
        <f aca="false">A69+1</f>
        <v>27</v>
      </c>
      <c r="B71" s="45" t="s">
        <v>62</v>
      </c>
      <c r="C71" s="3"/>
      <c r="D71" s="46" t="s">
        <v>11</v>
      </c>
      <c r="F71" s="2" t="e">
        <f aca="false">#REF!*#REF!</f>
        <v>#REF!</v>
      </c>
      <c r="G71" s="2" t="e">
        <f aca="false">IF(#REF!&gt;=0,10*#REF!,0)</f>
        <v>#REF!</v>
      </c>
      <c r="I71" s="47"/>
      <c r="K71" s="48" t="n">
        <v>2</v>
      </c>
      <c r="L71" s="49" t="n">
        <f aca="false">K71/K117</f>
        <v>0.4</v>
      </c>
      <c r="M71" s="50" t="n">
        <f aca="false">VLOOKUP(D71,Q1:R9,2,0)</f>
        <v>4</v>
      </c>
      <c r="N71" s="50" t="n">
        <f aca="false">M71*L71</f>
        <v>1.6</v>
      </c>
      <c r="O71" s="51" t="n">
        <f aca="false">IF(M71=0,0,L71*MAX(R2:R8))</f>
        <v>2</v>
      </c>
    </row>
    <row r="72" customFormat="false" ht="12.4" hidden="false" customHeight="true" outlineLevel="0" collapsed="false">
      <c r="A72" s="44"/>
      <c r="B72" s="45"/>
      <c r="C72" s="3"/>
      <c r="D72" s="52"/>
      <c r="K72" s="48"/>
      <c r="L72" s="49"/>
      <c r="M72" s="50"/>
      <c r="N72" s="50"/>
      <c r="O72" s="51"/>
    </row>
    <row r="73" customFormat="false" ht="39.95" hidden="false" customHeight="true" outlineLevel="0" collapsed="false">
      <c r="A73" s="44" t="n">
        <f aca="false">A71+1</f>
        <v>28</v>
      </c>
      <c r="B73" s="45" t="s">
        <v>63</v>
      </c>
      <c r="C73" s="3"/>
      <c r="D73" s="46" t="s">
        <v>12</v>
      </c>
      <c r="F73" s="2" t="e">
        <f aca="false">#REF!*#REF!</f>
        <v>#REF!</v>
      </c>
      <c r="G73" s="2" t="e">
        <f aca="false">IF(#REF!&gt;=0,10*#REF!,0)</f>
        <v>#REF!</v>
      </c>
      <c r="I73" s="47"/>
      <c r="K73" s="48" t="n">
        <v>3</v>
      </c>
      <c r="L73" s="49" t="n">
        <f aca="false">K73/K117</f>
        <v>0.6</v>
      </c>
      <c r="M73" s="50" t="n">
        <f aca="false">VLOOKUP(D73,Q1:R9,2,0)</f>
        <v>5</v>
      </c>
      <c r="N73" s="50" t="n">
        <f aca="false">M73*L73</f>
        <v>3</v>
      </c>
      <c r="O73" s="51" t="n">
        <f aca="false">IF(M73=0,0,L73*MAX(R2:R8))</f>
        <v>3</v>
      </c>
    </row>
    <row r="74" customFormat="false" ht="12.4" hidden="false" customHeight="true" outlineLevel="0" collapsed="false">
      <c r="A74" s="44"/>
      <c r="B74" s="45"/>
      <c r="C74" s="3"/>
      <c r="D74" s="52"/>
      <c r="K74" s="48"/>
      <c r="L74" s="49"/>
      <c r="M74" s="50"/>
      <c r="N74" s="50"/>
      <c r="O74" s="51"/>
    </row>
    <row r="75" customFormat="false" ht="39.95" hidden="false" customHeight="true" outlineLevel="0" collapsed="false">
      <c r="A75" s="44" t="n">
        <f aca="false">A73+1</f>
        <v>29</v>
      </c>
      <c r="B75" s="45" t="s">
        <v>64</v>
      </c>
      <c r="C75" s="3"/>
      <c r="D75" s="46" t="s">
        <v>7</v>
      </c>
      <c r="F75" s="2" t="e">
        <f aca="false">#REF!*#REF!</f>
        <v>#REF!</v>
      </c>
      <c r="G75" s="2" t="e">
        <f aca="false">IF(#REF!&gt;=0,10*#REF!,0)</f>
        <v>#REF!</v>
      </c>
      <c r="I75" s="47"/>
      <c r="K75" s="48" t="n">
        <v>3</v>
      </c>
      <c r="L75" s="49" t="n">
        <f aca="false">K75/K117</f>
        <v>0.6</v>
      </c>
      <c r="M75" s="50" t="n">
        <f aca="false">VLOOKUP(D75,Q1:R9,2,0)</f>
        <v>3</v>
      </c>
      <c r="N75" s="50" t="n">
        <f aca="false">M75*L75</f>
        <v>1.8</v>
      </c>
      <c r="O75" s="51" t="n">
        <f aca="false">IF(M75=0,0,L75*MAX(R2:R8))</f>
        <v>3</v>
      </c>
    </row>
    <row r="76" customFormat="false" ht="12.4" hidden="false" customHeight="true" outlineLevel="0" collapsed="false">
      <c r="B76" s="62"/>
      <c r="C76" s="3"/>
      <c r="D76" s="52"/>
      <c r="K76" s="48"/>
      <c r="L76" s="49"/>
      <c r="M76" s="50"/>
      <c r="N76" s="50"/>
      <c r="O76" s="51"/>
    </row>
    <row r="77" customFormat="false" ht="15.75" hidden="false" customHeight="false" outlineLevel="0" collapsed="false">
      <c r="A77" s="41" t="s">
        <v>65</v>
      </c>
      <c r="C77" s="42"/>
      <c r="D77" s="67"/>
      <c r="K77" s="48"/>
      <c r="L77" s="49"/>
      <c r="M77" s="50"/>
      <c r="N77" s="50"/>
      <c r="O77" s="51"/>
    </row>
    <row r="78" customFormat="false" ht="13.5" hidden="false" customHeight="false" outlineLevel="0" collapsed="false">
      <c r="B78" s="63"/>
      <c r="C78" s="42"/>
      <c r="D78" s="67"/>
      <c r="K78" s="48"/>
      <c r="L78" s="49"/>
      <c r="M78" s="50"/>
      <c r="N78" s="50"/>
      <c r="O78" s="51"/>
    </row>
    <row r="79" customFormat="false" ht="46.5" hidden="false" customHeight="true" outlineLevel="0" collapsed="false">
      <c r="A79" s="44" t="n">
        <f aca="false">A75+1</f>
        <v>30</v>
      </c>
      <c r="B79" s="45" t="s">
        <v>66</v>
      </c>
      <c r="C79" s="3"/>
      <c r="D79" s="46" t="s">
        <v>7</v>
      </c>
      <c r="F79" s="2" t="e">
        <f aca="false">#REF!*#REF!</f>
        <v>#REF!</v>
      </c>
      <c r="G79" s="2" t="e">
        <f aca="false">IF(#REF!&gt;=0,10*#REF!,0)</f>
        <v>#REF!</v>
      </c>
      <c r="I79" s="47" t="s">
        <v>67</v>
      </c>
      <c r="K79" s="48" t="n">
        <v>4</v>
      </c>
      <c r="L79" s="49" t="n">
        <f aca="false">K79/K117</f>
        <v>0.8</v>
      </c>
      <c r="M79" s="50" t="n">
        <f aca="false">VLOOKUP(D79,Q1:R9,2,0)</f>
        <v>3</v>
      </c>
      <c r="N79" s="50" t="n">
        <f aca="false">M79*L79</f>
        <v>2.4</v>
      </c>
      <c r="O79" s="51" t="n">
        <f aca="false">IF(M79=0,0,L79*MAX(R2:R8))</f>
        <v>4</v>
      </c>
    </row>
    <row r="80" customFormat="false" ht="12.4" hidden="false" customHeight="true" outlineLevel="0" collapsed="false">
      <c r="A80" s="44"/>
      <c r="B80" s="45"/>
      <c r="C80" s="3"/>
      <c r="D80" s="52"/>
      <c r="K80" s="48"/>
      <c r="L80" s="49"/>
      <c r="M80" s="50"/>
      <c r="N80" s="50"/>
      <c r="O80" s="51"/>
    </row>
    <row r="81" customFormat="false" ht="39.95" hidden="false" customHeight="true" outlineLevel="0" collapsed="false">
      <c r="A81" s="44" t="n">
        <f aca="false">A79+1</f>
        <v>31</v>
      </c>
      <c r="B81" s="45" t="s">
        <v>68</v>
      </c>
      <c r="C81" s="3"/>
      <c r="D81" s="46" t="s">
        <v>2</v>
      </c>
      <c r="F81" s="2" t="e">
        <f aca="false">#REF!*#REF!</f>
        <v>#REF!</v>
      </c>
      <c r="G81" s="2" t="e">
        <f aca="false">IF(#REF!&gt;=0,10*#REF!,0)</f>
        <v>#REF!</v>
      </c>
      <c r="I81" s="47" t="s">
        <v>69</v>
      </c>
      <c r="K81" s="48" t="n">
        <v>3</v>
      </c>
      <c r="L81" s="49" t="n">
        <f aca="false">K81/K117</f>
        <v>0.6</v>
      </c>
      <c r="M81" s="50" t="n">
        <f aca="false">VLOOKUP(D81,Q1:R9,2,0)</f>
        <v>1</v>
      </c>
      <c r="N81" s="50" t="n">
        <f aca="false">M81*L81</f>
        <v>0.6</v>
      </c>
      <c r="O81" s="51" t="n">
        <f aca="false">IF(M81=0,0,L81*MAX(R2:R8))</f>
        <v>3</v>
      </c>
    </row>
    <row r="82" customFormat="false" ht="12.4" hidden="false" customHeight="true" outlineLevel="0" collapsed="false">
      <c r="A82" s="44"/>
      <c r="B82" s="45"/>
      <c r="C82" s="3"/>
      <c r="D82" s="52"/>
      <c r="K82" s="48"/>
      <c r="L82" s="49"/>
      <c r="M82" s="50"/>
      <c r="N82" s="50"/>
      <c r="O82" s="51"/>
    </row>
    <row r="83" customFormat="false" ht="39.95" hidden="false" customHeight="true" outlineLevel="0" collapsed="false">
      <c r="A83" s="44" t="n">
        <f aca="false">A81+1</f>
        <v>32</v>
      </c>
      <c r="B83" s="45" t="s">
        <v>70</v>
      </c>
      <c r="C83" s="3"/>
      <c r="D83" s="46" t="s">
        <v>12</v>
      </c>
      <c r="F83" s="2" t="e">
        <f aca="false">#REF!*#REF!</f>
        <v>#REF!</v>
      </c>
      <c r="G83" s="2" t="e">
        <f aca="false">IF(#REF!&gt;=0,10*#REF!,0)</f>
        <v>#REF!</v>
      </c>
      <c r="I83" s="47" t="s">
        <v>71</v>
      </c>
      <c r="K83" s="48" t="n">
        <v>3</v>
      </c>
      <c r="L83" s="49" t="n">
        <f aca="false">K83/K117</f>
        <v>0.6</v>
      </c>
      <c r="M83" s="50" t="n">
        <f aca="false">VLOOKUP(D83,Q1:R9,2,0)</f>
        <v>5</v>
      </c>
      <c r="N83" s="50" t="n">
        <f aca="false">M83*L83</f>
        <v>3</v>
      </c>
      <c r="O83" s="51" t="n">
        <f aca="false">IF(M83=0,0,L83*MAX(R2:R8))</f>
        <v>3</v>
      </c>
    </row>
    <row r="84" customFormat="false" ht="12.4" hidden="false" customHeight="true" outlineLevel="0" collapsed="false">
      <c r="A84" s="44"/>
      <c r="B84" s="45"/>
      <c r="C84" s="3"/>
      <c r="D84" s="70"/>
      <c r="K84" s="48"/>
      <c r="L84" s="49"/>
      <c r="M84" s="50"/>
      <c r="N84" s="50"/>
      <c r="O84" s="51"/>
    </row>
    <row r="85" customFormat="false" ht="39.95" hidden="false" customHeight="true" outlineLevel="0" collapsed="false">
      <c r="A85" s="44" t="n">
        <f aca="false">A83+1</f>
        <v>33</v>
      </c>
      <c r="B85" s="45" t="s">
        <v>72</v>
      </c>
      <c r="C85" s="3"/>
      <c r="D85" s="46" t="s">
        <v>12</v>
      </c>
      <c r="F85" s="2" t="e">
        <f aca="false">#REF!*#REF!</f>
        <v>#REF!</v>
      </c>
      <c r="G85" s="2" t="e">
        <f aca="false">IF(#REF!&gt;=0,10*#REF!,0)</f>
        <v>#REF!</v>
      </c>
      <c r="I85" s="47" t="s">
        <v>73</v>
      </c>
      <c r="K85" s="48" t="n">
        <v>3</v>
      </c>
      <c r="L85" s="49" t="n">
        <f aca="false">K85/K117</f>
        <v>0.6</v>
      </c>
      <c r="M85" s="50" t="n">
        <f aca="false">VLOOKUP(D85,Q1:R9,2,0)</f>
        <v>5</v>
      </c>
      <c r="N85" s="50" t="n">
        <f aca="false">M85*L85</f>
        <v>3</v>
      </c>
      <c r="O85" s="51" t="n">
        <f aca="false">IF(M85=0,0,L85*MAX(R2:R8))</f>
        <v>3</v>
      </c>
    </row>
    <row r="86" customFormat="false" ht="12.4" hidden="false" customHeight="true" outlineLevel="0" collapsed="false">
      <c r="B86" s="62"/>
      <c r="C86" s="3"/>
      <c r="D86" s="70"/>
      <c r="K86" s="48"/>
      <c r="L86" s="49"/>
      <c r="M86" s="50"/>
      <c r="N86" s="50"/>
      <c r="O86" s="51"/>
    </row>
    <row r="87" customFormat="false" ht="15.75" hidden="false" customHeight="false" outlineLevel="0" collapsed="false">
      <c r="A87" s="41" t="s">
        <v>74</v>
      </c>
      <c r="C87" s="42"/>
      <c r="D87" s="67"/>
      <c r="E87" s="71"/>
      <c r="K87" s="48"/>
      <c r="L87" s="49"/>
      <c r="M87" s="50"/>
      <c r="N87" s="50"/>
      <c r="O87" s="51"/>
    </row>
    <row r="88" customFormat="false" ht="13.5" hidden="false" customHeight="false" outlineLevel="0" collapsed="false">
      <c r="B88" s="63"/>
      <c r="C88" s="42"/>
      <c r="D88" s="67"/>
      <c r="E88" s="71"/>
      <c r="K88" s="48"/>
      <c r="L88" s="49"/>
      <c r="M88" s="50"/>
      <c r="N88" s="50"/>
      <c r="O88" s="51"/>
    </row>
    <row r="89" customFormat="false" ht="39.95" hidden="false" customHeight="true" outlineLevel="0" collapsed="false">
      <c r="A89" s="44" t="n">
        <f aca="false">A85+1</f>
        <v>34</v>
      </c>
      <c r="B89" s="45" t="s">
        <v>75</v>
      </c>
      <c r="C89" s="3"/>
      <c r="D89" s="46" t="s">
        <v>11</v>
      </c>
      <c r="F89" s="2" t="e">
        <f aca="false">#REF!*#REF!</f>
        <v>#REF!</v>
      </c>
      <c r="G89" s="2" t="e">
        <f aca="false">IF(#REF!&gt;=0,10*#REF!,0)</f>
        <v>#REF!</v>
      </c>
      <c r="I89" s="47"/>
      <c r="K89" s="48" t="n">
        <v>5</v>
      </c>
      <c r="L89" s="49" t="n">
        <f aca="false">K89/K117</f>
        <v>1</v>
      </c>
      <c r="M89" s="50" t="n">
        <f aca="false">VLOOKUP(D89,Q1:R9,2,0)</f>
        <v>4</v>
      </c>
      <c r="N89" s="50" t="n">
        <f aca="false">M89*L89</f>
        <v>4</v>
      </c>
      <c r="O89" s="51" t="n">
        <f aca="false">IF(M89=0,0,L89*MAX(R2:R8))</f>
        <v>5</v>
      </c>
    </row>
    <row r="90" customFormat="false" ht="12.4" hidden="false" customHeight="true" outlineLevel="0" collapsed="false">
      <c r="A90" s="44"/>
      <c r="B90" s="45"/>
      <c r="C90" s="3"/>
      <c r="D90" s="52"/>
      <c r="K90" s="48"/>
      <c r="L90" s="49"/>
      <c r="M90" s="50"/>
      <c r="N90" s="50"/>
      <c r="O90" s="51"/>
    </row>
    <row r="91" customFormat="false" ht="39.95" hidden="false" customHeight="true" outlineLevel="0" collapsed="false">
      <c r="A91" s="44" t="n">
        <f aca="false">A89+1</f>
        <v>35</v>
      </c>
      <c r="B91" s="45" t="s">
        <v>76</v>
      </c>
      <c r="C91" s="3"/>
      <c r="D91" s="46" t="s">
        <v>7</v>
      </c>
      <c r="F91" s="2" t="e">
        <f aca="false">#REF!*#REF!</f>
        <v>#REF!</v>
      </c>
      <c r="G91" s="2" t="e">
        <f aca="false">IF(#REF!&gt;=0,10*#REF!,0)</f>
        <v>#REF!</v>
      </c>
      <c r="I91" s="47" t="s">
        <v>77</v>
      </c>
      <c r="K91" s="48" t="n">
        <v>2</v>
      </c>
      <c r="L91" s="49" t="n">
        <f aca="false">K91/K117</f>
        <v>0.4</v>
      </c>
      <c r="M91" s="50" t="n">
        <f aca="false">VLOOKUP(D91,Q1:R9,2,0)</f>
        <v>3</v>
      </c>
      <c r="N91" s="50" t="n">
        <f aca="false">M91*L91</f>
        <v>1.2</v>
      </c>
      <c r="O91" s="51" t="n">
        <f aca="false">IF(M91=0,0,L91*MAX(R2:R8))</f>
        <v>2</v>
      </c>
    </row>
    <row r="92" customFormat="false" ht="12.4" hidden="false" customHeight="true" outlineLevel="0" collapsed="false">
      <c r="A92" s="44"/>
      <c r="B92" s="45"/>
      <c r="C92" s="3"/>
      <c r="D92" s="52"/>
      <c r="K92" s="48"/>
      <c r="L92" s="49"/>
      <c r="M92" s="50"/>
      <c r="N92" s="50"/>
      <c r="O92" s="51"/>
    </row>
    <row r="93" customFormat="false" ht="39.95" hidden="false" customHeight="true" outlineLevel="0" collapsed="false">
      <c r="A93" s="44" t="n">
        <f aca="false">A91+1</f>
        <v>36</v>
      </c>
      <c r="B93" s="45" t="s">
        <v>78</v>
      </c>
      <c r="C93" s="3"/>
      <c r="D93" s="46" t="s">
        <v>12</v>
      </c>
      <c r="F93" s="2" t="e">
        <f aca="false">#REF!*#REF!</f>
        <v>#REF!</v>
      </c>
      <c r="G93" s="2" t="e">
        <f aca="false">IF(#REF!&gt;=0,10*#REF!,0)</f>
        <v>#REF!</v>
      </c>
      <c r="I93" s="47"/>
      <c r="K93" s="48" t="n">
        <v>4</v>
      </c>
      <c r="L93" s="49" t="n">
        <f aca="false">K93/K117</f>
        <v>0.8</v>
      </c>
      <c r="M93" s="50" t="n">
        <f aca="false">VLOOKUP(D93,Q1:R9,2,0)</f>
        <v>5</v>
      </c>
      <c r="N93" s="50" t="n">
        <f aca="false">M93*L93</f>
        <v>4</v>
      </c>
      <c r="O93" s="51" t="n">
        <f aca="false">IF(M93=0,0,L93*MAX(R2:R8))</f>
        <v>4</v>
      </c>
    </row>
    <row r="94" customFormat="false" ht="12.4" hidden="false" customHeight="true" outlineLevel="0" collapsed="false">
      <c r="A94" s="44"/>
      <c r="B94" s="45"/>
      <c r="C94" s="3"/>
      <c r="D94" s="52"/>
      <c r="K94" s="48"/>
      <c r="L94" s="49"/>
      <c r="M94" s="50"/>
      <c r="N94" s="50"/>
      <c r="O94" s="51"/>
    </row>
    <row r="95" customFormat="false" ht="39.95" hidden="false" customHeight="true" outlineLevel="0" collapsed="false">
      <c r="A95" s="44" t="n">
        <f aca="false">A93+1</f>
        <v>37</v>
      </c>
      <c r="B95" s="45" t="s">
        <v>79</v>
      </c>
      <c r="C95" s="3"/>
      <c r="D95" s="46" t="s">
        <v>11</v>
      </c>
      <c r="F95" s="2" t="e">
        <f aca="false">#REF!*#REF!</f>
        <v>#REF!</v>
      </c>
      <c r="G95" s="2" t="e">
        <f aca="false">IF(#REF!&gt;=0,10*#REF!,0)</f>
        <v>#REF!</v>
      </c>
      <c r="I95" s="47" t="s">
        <v>80</v>
      </c>
      <c r="K95" s="48" t="n">
        <v>3</v>
      </c>
      <c r="L95" s="49" t="n">
        <f aca="false">K95/K117</f>
        <v>0.6</v>
      </c>
      <c r="M95" s="50" t="n">
        <f aca="false">VLOOKUP(D95,Q1:R9,2,0)</f>
        <v>4</v>
      </c>
      <c r="N95" s="50" t="n">
        <f aca="false">M95*L95</f>
        <v>2.4</v>
      </c>
      <c r="O95" s="51" t="n">
        <f aca="false">IF(M95=0,0,L95*MAX(R2:R8))</f>
        <v>3</v>
      </c>
    </row>
    <row r="96" customFormat="false" ht="12.4" hidden="false" customHeight="true" outlineLevel="0" collapsed="false">
      <c r="A96" s="44"/>
      <c r="B96" s="45"/>
      <c r="C96" s="3"/>
      <c r="D96" s="52"/>
      <c r="K96" s="48"/>
      <c r="L96" s="49"/>
      <c r="M96" s="50"/>
      <c r="N96" s="50"/>
      <c r="O96" s="51"/>
    </row>
    <row r="97" customFormat="false" ht="39.95" hidden="false" customHeight="true" outlineLevel="0" collapsed="false">
      <c r="A97" s="44" t="n">
        <f aca="false">A95+1</f>
        <v>38</v>
      </c>
      <c r="B97" s="45" t="s">
        <v>81</v>
      </c>
      <c r="C97" s="3"/>
      <c r="D97" s="46" t="s">
        <v>12</v>
      </c>
      <c r="F97" s="2" t="e">
        <f aca="false">#REF!*#REF!</f>
        <v>#REF!</v>
      </c>
      <c r="G97" s="2" t="e">
        <f aca="false">IF(#REF!&gt;=0,10*#REF!,0)</f>
        <v>#REF!</v>
      </c>
      <c r="I97" s="47"/>
      <c r="K97" s="48" t="n">
        <v>3</v>
      </c>
      <c r="L97" s="49" t="n">
        <f aca="false">K97/K117</f>
        <v>0.6</v>
      </c>
      <c r="M97" s="50" t="n">
        <f aca="false">VLOOKUP(D97,Q1:R9,2,0)</f>
        <v>5</v>
      </c>
      <c r="N97" s="50" t="n">
        <f aca="false">M97*L97</f>
        <v>3</v>
      </c>
      <c r="O97" s="51" t="n">
        <f aca="false">IF(M97=0,0,L97*MAX(R2:R8))</f>
        <v>3</v>
      </c>
    </row>
    <row r="98" customFormat="false" ht="12.4" hidden="false" customHeight="true" outlineLevel="0" collapsed="false">
      <c r="B98" s="62"/>
      <c r="C98" s="3"/>
      <c r="D98" s="70"/>
      <c r="K98" s="48"/>
      <c r="L98" s="49"/>
      <c r="M98" s="50"/>
      <c r="N98" s="50"/>
      <c r="O98" s="51"/>
    </row>
    <row r="99" customFormat="false" ht="15.75" hidden="false" customHeight="false" outlineLevel="0" collapsed="false">
      <c r="A99" s="41" t="s">
        <v>82</v>
      </c>
      <c r="C99" s="42"/>
      <c r="D99" s="67"/>
      <c r="E99" s="71"/>
      <c r="K99" s="48"/>
      <c r="L99" s="49"/>
      <c r="M99" s="50"/>
      <c r="N99" s="50"/>
      <c r="O99" s="51"/>
    </row>
    <row r="100" customFormat="false" ht="13.5" hidden="false" customHeight="false" outlineLevel="0" collapsed="false">
      <c r="B100" s="63"/>
      <c r="C100" s="42"/>
      <c r="D100" s="67"/>
      <c r="E100" s="71"/>
      <c r="K100" s="48"/>
      <c r="L100" s="49"/>
      <c r="M100" s="50"/>
      <c r="N100" s="50"/>
      <c r="O100" s="51"/>
    </row>
    <row r="101" customFormat="false" ht="39.95" hidden="false" customHeight="true" outlineLevel="0" collapsed="false">
      <c r="A101" s="44" t="n">
        <f aca="false">A97+1</f>
        <v>39</v>
      </c>
      <c r="B101" s="45" t="s">
        <v>83</v>
      </c>
      <c r="C101" s="3"/>
      <c r="D101" s="46" t="s">
        <v>11</v>
      </c>
      <c r="F101" s="2" t="e">
        <f aca="false">#REF!*#REF!</f>
        <v>#REF!</v>
      </c>
      <c r="G101" s="2" t="e">
        <f aca="false">IF(#REF!&gt;=0,10*#REF!,0)</f>
        <v>#REF!</v>
      </c>
      <c r="I101" s="47" t="s">
        <v>84</v>
      </c>
      <c r="K101" s="48" t="n">
        <v>4</v>
      </c>
      <c r="L101" s="49" t="n">
        <f aca="false">K101/K117</f>
        <v>0.8</v>
      </c>
      <c r="M101" s="50" t="n">
        <f aca="false">VLOOKUP(D101,Q1:R9,2,0)</f>
        <v>4</v>
      </c>
      <c r="N101" s="50" t="n">
        <f aca="false">M101*L101</f>
        <v>3.2</v>
      </c>
      <c r="O101" s="51" t="n">
        <f aca="false">IF(M101=0,0,L101*MAX(R2:R8))</f>
        <v>4</v>
      </c>
    </row>
    <row r="102" customFormat="false" ht="12.4" hidden="false" customHeight="true" outlineLevel="0" collapsed="false">
      <c r="A102" s="44"/>
      <c r="B102" s="45"/>
      <c r="C102" s="3"/>
      <c r="D102" s="52"/>
      <c r="K102" s="48"/>
      <c r="L102" s="49"/>
      <c r="M102" s="50"/>
      <c r="N102" s="50"/>
      <c r="O102" s="51"/>
    </row>
    <row r="103" customFormat="false" ht="39.95" hidden="false" customHeight="true" outlineLevel="0" collapsed="false">
      <c r="A103" s="44" t="n">
        <f aca="false">A101+1</f>
        <v>40</v>
      </c>
      <c r="B103" s="45" t="s">
        <v>85</v>
      </c>
      <c r="C103" s="3"/>
      <c r="D103" s="46" t="s">
        <v>11</v>
      </c>
      <c r="F103" s="2" t="e">
        <f aca="false">#REF!*#REF!</f>
        <v>#REF!</v>
      </c>
      <c r="G103" s="2" t="e">
        <f aca="false">IF(#REF!&gt;=0,10*#REF!,0)</f>
        <v>#REF!</v>
      </c>
      <c r="I103" s="47"/>
      <c r="K103" s="48" t="n">
        <v>3</v>
      </c>
      <c r="L103" s="49" t="n">
        <f aca="false">K103/K117</f>
        <v>0.6</v>
      </c>
      <c r="M103" s="50" t="n">
        <f aca="false">VLOOKUP(D103,Q1:R9,2,0)</f>
        <v>4</v>
      </c>
      <c r="N103" s="50" t="n">
        <f aca="false">M103*L103</f>
        <v>2.4</v>
      </c>
      <c r="O103" s="51" t="n">
        <f aca="false">IF(M103=0,0,L103*MAX(R2:R8))</f>
        <v>3</v>
      </c>
    </row>
    <row r="104" customFormat="false" ht="12.4" hidden="false" customHeight="true" outlineLevel="0" collapsed="false">
      <c r="A104" s="44"/>
      <c r="B104" s="45"/>
      <c r="C104" s="3"/>
      <c r="D104" s="52"/>
      <c r="K104" s="48"/>
      <c r="L104" s="49"/>
      <c r="M104" s="50"/>
      <c r="N104" s="50"/>
      <c r="O104" s="51"/>
    </row>
    <row r="105" customFormat="false" ht="39.95" hidden="false" customHeight="true" outlineLevel="0" collapsed="false">
      <c r="A105" s="44" t="n">
        <f aca="false">A103+1</f>
        <v>41</v>
      </c>
      <c r="B105" s="45" t="s">
        <v>86</v>
      </c>
      <c r="C105" s="3"/>
      <c r="D105" s="46" t="s">
        <v>7</v>
      </c>
      <c r="F105" s="2" t="e">
        <f aca="false">#REF!*#REF!</f>
        <v>#REF!</v>
      </c>
      <c r="G105" s="2" t="e">
        <f aca="false">IF(#REF!&gt;=0,10*#REF!,0)</f>
        <v>#REF!</v>
      </c>
      <c r="I105" s="47" t="s">
        <v>87</v>
      </c>
      <c r="K105" s="48" t="n">
        <v>3</v>
      </c>
      <c r="L105" s="49" t="n">
        <f aca="false">K105/K117</f>
        <v>0.6</v>
      </c>
      <c r="M105" s="50" t="n">
        <f aca="false">VLOOKUP(D105,Q1:R9,2,0)</f>
        <v>3</v>
      </c>
      <c r="N105" s="50" t="n">
        <f aca="false">M105*L105</f>
        <v>1.8</v>
      </c>
      <c r="O105" s="51" t="n">
        <f aca="false">IF(M105=0,0,L105*MAX(R2:R8))</f>
        <v>3</v>
      </c>
    </row>
    <row r="106" customFormat="false" ht="12.4" hidden="false" customHeight="true" outlineLevel="0" collapsed="false">
      <c r="A106" s="44"/>
      <c r="B106" s="45"/>
      <c r="C106" s="3"/>
      <c r="D106" s="52"/>
      <c r="K106" s="48"/>
      <c r="L106" s="49"/>
      <c r="M106" s="50"/>
      <c r="N106" s="50"/>
      <c r="O106" s="51"/>
    </row>
    <row r="107" customFormat="false" ht="39.95" hidden="false" customHeight="true" outlineLevel="0" collapsed="false">
      <c r="A107" s="44" t="n">
        <f aca="false">A105+1</f>
        <v>42</v>
      </c>
      <c r="B107" s="45" t="s">
        <v>88</v>
      </c>
      <c r="C107" s="3"/>
      <c r="D107" s="46" t="s">
        <v>12</v>
      </c>
      <c r="F107" s="2" t="e">
        <f aca="false">#REF!*#REF!</f>
        <v>#REF!</v>
      </c>
      <c r="G107" s="2" t="e">
        <f aca="false">IF(#REF!&gt;=0,10*#REF!,0)</f>
        <v>#REF!</v>
      </c>
      <c r="I107" s="47" t="s">
        <v>89</v>
      </c>
      <c r="K107" s="48" t="n">
        <v>2</v>
      </c>
      <c r="L107" s="49" t="n">
        <f aca="false">K107/K117</f>
        <v>0.4</v>
      </c>
      <c r="M107" s="50" t="n">
        <f aca="false">VLOOKUP(D107,Q1:R9,2,0)</f>
        <v>5</v>
      </c>
      <c r="N107" s="50" t="n">
        <f aca="false">M107*L107</f>
        <v>2</v>
      </c>
      <c r="O107" s="51" t="n">
        <f aca="false">IF(M107=0,0,L107*MAX(R2:R8))</f>
        <v>2</v>
      </c>
    </row>
    <row r="108" customFormat="false" ht="12.4" hidden="false" customHeight="true" outlineLevel="0" collapsed="false">
      <c r="B108" s="62"/>
      <c r="C108" s="3"/>
      <c r="D108" s="52"/>
      <c r="K108" s="48"/>
      <c r="L108" s="49"/>
      <c r="M108" s="50"/>
      <c r="N108" s="50"/>
      <c r="O108" s="51"/>
    </row>
    <row r="109" customFormat="false" ht="15.75" hidden="false" customHeight="false" outlineLevel="0" collapsed="false">
      <c r="A109" s="41" t="s">
        <v>90</v>
      </c>
      <c r="C109" s="42"/>
      <c r="D109" s="67"/>
      <c r="E109" s="71"/>
      <c r="K109" s="48"/>
      <c r="L109" s="49"/>
      <c r="M109" s="50"/>
      <c r="N109" s="50"/>
      <c r="O109" s="51"/>
    </row>
    <row r="110" customFormat="false" ht="13.5" hidden="false" customHeight="false" outlineLevel="0" collapsed="false">
      <c r="B110" s="63"/>
      <c r="C110" s="42"/>
      <c r="D110" s="67"/>
      <c r="E110" s="71"/>
      <c r="K110" s="48"/>
      <c r="L110" s="49"/>
      <c r="M110" s="50"/>
      <c r="N110" s="50"/>
      <c r="O110" s="51"/>
    </row>
    <row r="111" s="28" customFormat="true" ht="39.95" hidden="false" customHeight="true" outlineLevel="0" collapsed="false">
      <c r="A111" s="44" t="n">
        <f aca="false">A107+1</f>
        <v>43</v>
      </c>
      <c r="B111" s="45" t="s">
        <v>91</v>
      </c>
      <c r="C111" s="73"/>
      <c r="D111" s="46" t="s">
        <v>12</v>
      </c>
      <c r="E111" s="25"/>
      <c r="F111" s="25" t="e">
        <f aca="false">#REF!*#REF!</f>
        <v>#REF!</v>
      </c>
      <c r="G111" s="25" t="e">
        <f aca="false">IF(#REF!&gt;=0,10*#REF!,0)</f>
        <v>#REF!</v>
      </c>
      <c r="H111" s="25"/>
      <c r="I111" s="47" t="s">
        <v>92</v>
      </c>
      <c r="J111" s="73"/>
      <c r="K111" s="74" t="n">
        <v>4</v>
      </c>
      <c r="L111" s="75" t="n">
        <f aca="false">K111/K117</f>
        <v>0.8</v>
      </c>
      <c r="M111" s="76" t="n">
        <f aca="false">VLOOKUP(D111,Q1:R9,2,0)</f>
        <v>5</v>
      </c>
      <c r="N111" s="76" t="n">
        <f aca="false">M111*L111</f>
        <v>4</v>
      </c>
      <c r="O111" s="76" t="n">
        <f aca="false">IF(M111=0,0,L111*MAX(R2:R8))</f>
        <v>4</v>
      </c>
    </row>
    <row r="112" s="28" customFormat="true" ht="12.4" hidden="false" customHeight="true" outlineLevel="0" collapsed="false">
      <c r="A112" s="44"/>
      <c r="B112" s="45"/>
      <c r="C112" s="73"/>
      <c r="D112" s="77"/>
      <c r="E112" s="25"/>
      <c r="F112" s="25"/>
      <c r="G112" s="25"/>
      <c r="H112" s="25"/>
      <c r="I112" s="25"/>
      <c r="J112" s="73"/>
      <c r="K112" s="74"/>
      <c r="L112" s="75"/>
      <c r="M112" s="76"/>
      <c r="N112" s="76"/>
      <c r="O112" s="76"/>
    </row>
    <row r="113" s="28" customFormat="true" ht="39.95" hidden="false" customHeight="true" outlineLevel="0" collapsed="false">
      <c r="A113" s="44" t="n">
        <f aca="false">A111+1</f>
        <v>44</v>
      </c>
      <c r="B113" s="45" t="s">
        <v>93</v>
      </c>
      <c r="C113" s="73"/>
      <c r="D113" s="46" t="s">
        <v>18</v>
      </c>
      <c r="E113" s="25"/>
      <c r="F113" s="25" t="e">
        <f aca="false">#REF!*#REF!</f>
        <v>#REF!</v>
      </c>
      <c r="G113" s="25" t="e">
        <f aca="false">IF(#REF!&gt;=0,10*#REF!,0)</f>
        <v>#REF!</v>
      </c>
      <c r="H113" s="25"/>
      <c r="I113" s="47"/>
      <c r="J113" s="73"/>
      <c r="K113" s="74" t="n">
        <v>4</v>
      </c>
      <c r="L113" s="75" t="n">
        <f aca="false">K113/K117</f>
        <v>0.8</v>
      </c>
      <c r="M113" s="76" t="n">
        <f aca="false">VLOOKUP(D113,Q1:R9,2,0)</f>
        <v>0</v>
      </c>
      <c r="N113" s="76" t="n">
        <f aca="false">M113*L113</f>
        <v>0</v>
      </c>
      <c r="O113" s="76" t="n">
        <f aca="false">IF(M113=0,0,L113*MAX(R2:R8))</f>
        <v>0</v>
      </c>
    </row>
    <row r="114" s="28" customFormat="true" ht="12.4" hidden="false" customHeight="true" outlineLevel="0" collapsed="false">
      <c r="A114" s="44"/>
      <c r="B114" s="45"/>
      <c r="C114" s="73"/>
      <c r="D114" s="77"/>
      <c r="E114" s="25"/>
      <c r="F114" s="25"/>
      <c r="G114" s="25"/>
      <c r="H114" s="25"/>
      <c r="I114" s="25"/>
      <c r="J114" s="73"/>
      <c r="K114" s="74"/>
      <c r="L114" s="75"/>
      <c r="M114" s="76"/>
      <c r="N114" s="76"/>
      <c r="O114" s="76"/>
    </row>
    <row r="115" s="28" customFormat="true" ht="39.95" hidden="false" customHeight="true" outlineLevel="0" collapsed="false">
      <c r="A115" s="44" t="n">
        <f aca="false">A113+1</f>
        <v>45</v>
      </c>
      <c r="B115" s="45" t="s">
        <v>94</v>
      </c>
      <c r="C115" s="73"/>
      <c r="D115" s="46" t="s">
        <v>12</v>
      </c>
      <c r="E115" s="25"/>
      <c r="F115" s="25" t="e">
        <f aca="false">#REF!*#REF!</f>
        <v>#REF!</v>
      </c>
      <c r="G115" s="25" t="e">
        <f aca="false">IF(#REF!&gt;=0,10*#REF!,0)</f>
        <v>#REF!</v>
      </c>
      <c r="H115" s="25"/>
      <c r="I115" s="47" t="s">
        <v>95</v>
      </c>
      <c r="J115" s="73"/>
      <c r="K115" s="74" t="n">
        <v>3</v>
      </c>
      <c r="L115" s="75" t="n">
        <f aca="false">K115/K117</f>
        <v>0.6</v>
      </c>
      <c r="M115" s="76" t="n">
        <f aca="false">VLOOKUP(D115,Q1:R9,2,0)</f>
        <v>5</v>
      </c>
      <c r="N115" s="76" t="n">
        <f aca="false">M115*L115</f>
        <v>3</v>
      </c>
      <c r="O115" s="76" t="n">
        <f aca="false">IF(M115=0,0,L115*MAX(R2:R8))</f>
        <v>3</v>
      </c>
    </row>
    <row r="116" customFormat="false" ht="12.4" hidden="false" customHeight="true" outlineLevel="0" collapsed="false">
      <c r="B116" s="78"/>
      <c r="C116" s="3"/>
      <c r="D116" s="70"/>
      <c r="K116" s="79"/>
      <c r="L116" s="79"/>
      <c r="M116" s="79"/>
      <c r="N116" s="80"/>
      <c r="O116" s="80"/>
    </row>
    <row r="117" customFormat="false" ht="24" hidden="false" customHeight="true" outlineLevel="0" collapsed="false">
      <c r="A117" s="81" t="s">
        <v>96</v>
      </c>
      <c r="B117" s="82"/>
      <c r="C117" s="83"/>
      <c r="D117" s="84" t="n">
        <f aca="false">IF(ISERR((N117/O117)*100),"",(N117/O117)*100)</f>
        <v>86.3768115942029</v>
      </c>
      <c r="E117" s="85"/>
      <c r="F117" s="85"/>
      <c r="G117" s="85"/>
      <c r="H117" s="86" t="str">
        <f aca="false">IF(D117="","","-")</f>
        <v>-</v>
      </c>
      <c r="I117" s="87" t="str">
        <f aca="false">VLOOKUP(J117,'Rating ranges'!A2:B7,2,1)</f>
        <v>Good</v>
      </c>
      <c r="J117" s="88" t="n">
        <f aca="false">IF(D117="",0,D117)</f>
        <v>86.3768115942029</v>
      </c>
      <c r="K117" s="79" t="n">
        <f aca="false">MAX(K9:K115)</f>
        <v>5</v>
      </c>
      <c r="L117" s="79"/>
      <c r="M117" s="79"/>
      <c r="N117" s="80" t="n">
        <f aca="false">SUM(N9:N115)</f>
        <v>119.2</v>
      </c>
      <c r="O117" s="80" t="n">
        <f aca="false">SUM(O9:O115)</f>
        <v>138</v>
      </c>
    </row>
    <row r="119" customFormat="false" ht="12.75" hidden="false" customHeight="true" outlineLevel="0" collapsed="false">
      <c r="A119" s="89"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89"/>
    </row>
    <row r="120" customFormat="false" ht="15" hidden="false" customHeight="true" outlineLevel="0" collapsed="false">
      <c r="A120" s="90"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0"/>
      <c r="C120" s="90"/>
      <c r="D120" s="90"/>
      <c r="E120" s="90"/>
      <c r="F120" s="90"/>
      <c r="G120" s="90"/>
      <c r="H120" s="90"/>
      <c r="I120" s="90"/>
    </row>
    <row r="121" customFormat="false" ht="12.75" hidden="false" customHeight="true" outlineLevel="0" collapsed="false">
      <c r="A121" s="91"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91"/>
      <c r="C121" s="91"/>
      <c r="D121" s="91"/>
      <c r="E121" s="91"/>
      <c r="F121" s="91"/>
      <c r="G121" s="91"/>
      <c r="H121" s="91"/>
      <c r="I121" s="91"/>
    </row>
    <row r="122" customFormat="false" ht="12.75" hidden="false" customHeight="true" outlineLevel="0" collapsed="false">
      <c r="A122" s="90"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0"/>
      <c r="C122" s="90"/>
      <c r="D122" s="90"/>
      <c r="E122" s="90"/>
      <c r="F122" s="90"/>
      <c r="G122" s="90"/>
      <c r="H122" s="90"/>
      <c r="I122" s="90"/>
    </row>
    <row r="123" customFormat="false" ht="12.75" hidden="false" customHeight="true" outlineLevel="0" collapsed="false">
      <c r="A123" s="92"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2"/>
      <c r="C123" s="92"/>
      <c r="D123" s="92"/>
      <c r="E123" s="92"/>
      <c r="F123" s="92"/>
      <c r="G123" s="92"/>
      <c r="H123" s="92"/>
      <c r="I123" s="92"/>
      <c r="K123" s="93"/>
      <c r="L123" s="93"/>
    </row>
    <row r="125" customFormat="false" ht="13.5" hidden="false" customHeight="false" outlineLevel="0" collapsed="false">
      <c r="D125" s="94"/>
    </row>
    <row r="126" customFormat="false" ht="12.75" hidden="false" customHeight="false" outlineLevel="0" collapsed="false">
      <c r="A126" s="95"/>
      <c r="B126" s="96"/>
      <c r="C126" s="97"/>
      <c r="D126" s="97"/>
      <c r="E126" s="97"/>
      <c r="F126" s="97"/>
      <c r="G126" s="97"/>
      <c r="H126" s="97"/>
      <c r="I126" s="97"/>
      <c r="J126" s="98"/>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false" error="Score must be one of:&#10;&#10;Very poor&#10;Poor&#10;Moderate&#10;Good&#10;Excellent&#10;N/A" errorTitle="Invalid score entered" operator="between" prompt="● Very poor&#10;● Poor&#10;● Moderate&#10;● Good&#10;● Excellent&#10;● N/A (not applicable or insufficient data)" promptTitle="Enter score for this item:" showDropDown="false" showErrorMessage="true" showInputMessage="fals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showDropDown="false" showErrorMessage="true" showInputMessage="false" sqref="D18 D54 D74 D96" type="list">
      <formula1>$Q$1:$Q$8</formula1>
      <formula2>0</formula2>
    </dataValidation>
    <dataValidation allowBlank="false" error="Score must be one of:&#10;&#10;Very poor&#10;Poor&#10;Moderate&#10;Good&#10;Excellent&#10;N/A" errorTitle="Invalid score entered" operator="between" prompt="● Very poor&#10;● Poor&#10;● Moderate&#10;● Good&#10;● Excellent&#10;● N/A (not applicable or insufficient data)" promptTitle="Enter score for this item:" showDropDown="false" showErrorMessage="true" showInputMessage="false" sqref="D24 D32" type="list">
      <formula1>$Q$1:$Q$8</formula1>
      <formula2>0</formula2>
    </dataValidation>
  </dataValidations>
  <printOptions headings="false" gridLines="false" gridLinesSet="true" horizontalCentered="false" verticalCentered="false"/>
  <pageMargins left="0.472222222222222"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E4" activeCellId="0" sqref="E4"/>
    </sheetView>
  </sheetViews>
  <sheetFormatPr defaultRowHeight="12.75" zeroHeight="false" outlineLevelRow="0" outlineLevelCol="0"/>
  <cols>
    <col collapsed="false" customWidth="true" hidden="false" outlineLevel="0" max="1" min="1" style="95" width="4.14"/>
    <col collapsed="false" customWidth="true" hidden="false" outlineLevel="0" max="2" min="2" style="99" width="103.58"/>
    <col collapsed="false" customWidth="true" hidden="false" outlineLevel="0" max="3" min="3" style="0" width="13.57"/>
    <col collapsed="false" customWidth="true" hidden="false" outlineLevel="0" max="1025" min="4" style="0" width="9.13"/>
  </cols>
  <sheetData>
    <row r="1" customFormat="false" ht="23.25" hidden="false" customHeight="false" outlineLevel="0" collapsed="false">
      <c r="A1" s="5" t="s">
        <v>97</v>
      </c>
      <c r="B1" s="5"/>
      <c r="C1" s="5"/>
    </row>
    <row r="2" customFormat="false" ht="15.75" hidden="false" customHeight="false" outlineLevel="0" collapsed="false">
      <c r="B2" s="78"/>
      <c r="C2" s="41" t="s">
        <v>98</v>
      </c>
    </row>
    <row r="3" s="28" customFormat="true" ht="25.15" hidden="false" customHeight="true" outlineLevel="0" collapsed="false">
      <c r="A3" s="100" t="s">
        <v>13</v>
      </c>
    </row>
    <row r="4" customFormat="false" ht="51" hidden="false" customHeight="false" outlineLevel="0" collapsed="false">
      <c r="A4" s="101" t="n">
        <v>1</v>
      </c>
      <c r="B4" s="102" t="s">
        <v>99</v>
      </c>
      <c r="C4" s="103" t="s">
        <v>100</v>
      </c>
    </row>
    <row r="5" customFormat="false" ht="38.25" hidden="false" customHeight="false" outlineLevel="0" collapsed="false">
      <c r="A5" s="101" t="n">
        <f aca="false">A4+1</f>
        <v>2</v>
      </c>
      <c r="B5" s="102" t="s">
        <v>101</v>
      </c>
      <c r="C5" s="103" t="s">
        <v>100</v>
      </c>
    </row>
    <row r="6" customFormat="false" ht="38.25" hidden="false" customHeight="false" outlineLevel="0" collapsed="false">
      <c r="A6" s="101" t="n">
        <f aca="false">A5+1</f>
        <v>3</v>
      </c>
      <c r="B6" s="102" t="s">
        <v>102</v>
      </c>
      <c r="C6" s="103" t="s">
        <v>103</v>
      </c>
    </row>
    <row r="7" customFormat="false" ht="38.25" hidden="false" customHeight="false" outlineLevel="0" collapsed="false">
      <c r="A7" s="101" t="n">
        <f aca="false">A6+1</f>
        <v>4</v>
      </c>
      <c r="B7" s="102" t="s">
        <v>104</v>
      </c>
      <c r="C7" s="103" t="s">
        <v>105</v>
      </c>
    </row>
    <row r="8" customFormat="false" ht="38.25" hidden="false" customHeight="false" outlineLevel="0" collapsed="false">
      <c r="A8" s="101" t="n">
        <f aca="false">A7+1</f>
        <v>5</v>
      </c>
      <c r="B8" s="102" t="s">
        <v>106</v>
      </c>
      <c r="C8" s="103" t="s">
        <v>105</v>
      </c>
    </row>
    <row r="9" customFormat="false" ht="12.75" hidden="false" customHeight="false" outlineLevel="0" collapsed="false">
      <c r="B9" s="62"/>
      <c r="C9" s="28"/>
    </row>
    <row r="10" s="28" customFormat="true" ht="25.15" hidden="false" customHeight="true" outlineLevel="0" collapsed="false">
      <c r="A10" s="100" t="s">
        <v>26</v>
      </c>
    </row>
    <row r="11" customFormat="false" ht="38.25" hidden="false" customHeight="false" outlineLevel="0" collapsed="false">
      <c r="A11" s="101" t="n">
        <f aca="false">A8+1</f>
        <v>6</v>
      </c>
      <c r="B11" s="102" t="s">
        <v>107</v>
      </c>
      <c r="C11" s="103" t="s">
        <v>105</v>
      </c>
    </row>
    <row r="12" customFormat="false" ht="51" hidden="false" customHeight="false" outlineLevel="0" collapsed="false">
      <c r="A12" s="101" t="n">
        <f aca="false">A11+1</f>
        <v>7</v>
      </c>
      <c r="B12" s="102" t="s">
        <v>108</v>
      </c>
      <c r="C12" s="103" t="s">
        <v>103</v>
      </c>
    </row>
    <row r="13" customFormat="false" ht="38.25" hidden="false" customHeight="false" outlineLevel="0" collapsed="false">
      <c r="A13" s="101" t="n">
        <f aca="false">A12+1</f>
        <v>8</v>
      </c>
      <c r="B13" s="102" t="s">
        <v>109</v>
      </c>
      <c r="C13" s="103" t="s">
        <v>105</v>
      </c>
    </row>
    <row r="14" customFormat="false" ht="12.75" hidden="false" customHeight="false" outlineLevel="0" collapsed="false">
      <c r="B14" s="62"/>
      <c r="C14" s="28"/>
    </row>
    <row r="15" s="28" customFormat="true" ht="25.15" hidden="false" customHeight="true" outlineLevel="0" collapsed="false">
      <c r="A15" s="100" t="s">
        <v>31</v>
      </c>
    </row>
    <row r="16" customFormat="false" ht="38.25" hidden="false" customHeight="false" outlineLevel="0" collapsed="false">
      <c r="A16" s="101" t="n">
        <f aca="false">A13+1</f>
        <v>9</v>
      </c>
      <c r="B16" s="102" t="s">
        <v>110</v>
      </c>
      <c r="C16" s="103" t="s">
        <v>111</v>
      </c>
    </row>
    <row r="17" customFormat="false" ht="51" hidden="false" customHeight="false" outlineLevel="0" collapsed="false">
      <c r="A17" s="101" t="n">
        <f aca="false">A16+1</f>
        <v>10</v>
      </c>
      <c r="B17" s="102" t="s">
        <v>112</v>
      </c>
      <c r="C17" s="103" t="s">
        <v>103</v>
      </c>
    </row>
    <row r="18" customFormat="false" ht="38.25" hidden="false" customHeight="false" outlineLevel="0" collapsed="false">
      <c r="A18" s="101" t="n">
        <f aca="false">A17+1</f>
        <v>11</v>
      </c>
      <c r="B18" s="102" t="s">
        <v>113</v>
      </c>
      <c r="C18" s="103" t="s">
        <v>105</v>
      </c>
    </row>
    <row r="19" customFormat="false" ht="51" hidden="false" customHeight="false" outlineLevel="0" collapsed="false">
      <c r="A19" s="101" t="n">
        <f aca="false">A18+1</f>
        <v>12</v>
      </c>
      <c r="B19" s="102" t="s">
        <v>114</v>
      </c>
      <c r="C19" s="103" t="s">
        <v>100</v>
      </c>
    </row>
    <row r="20" customFormat="false" ht="51" hidden="false" customHeight="false" outlineLevel="0" collapsed="false">
      <c r="A20" s="101" t="n">
        <f aca="false">A19+1</f>
        <v>13</v>
      </c>
      <c r="B20" s="102" t="s">
        <v>115</v>
      </c>
      <c r="C20" s="103" t="s">
        <v>105</v>
      </c>
    </row>
    <row r="21" customFormat="false" ht="38.25" hidden="false" customHeight="false" outlineLevel="0" collapsed="false">
      <c r="A21" s="101" t="n">
        <f aca="false">A20+1</f>
        <v>14</v>
      </c>
      <c r="B21" s="102" t="s">
        <v>116</v>
      </c>
      <c r="C21" s="103" t="s">
        <v>103</v>
      </c>
    </row>
    <row r="22" customFormat="false" ht="25.5" hidden="false" customHeight="false" outlineLevel="0" collapsed="false">
      <c r="A22" s="101" t="n">
        <f aca="false">A21+1</f>
        <v>15</v>
      </c>
      <c r="B22" s="102" t="s">
        <v>117</v>
      </c>
      <c r="C22" s="103" t="s">
        <v>111</v>
      </c>
    </row>
    <row r="23" customFormat="false" ht="25.5" hidden="false" customHeight="false" outlineLevel="0" collapsed="false">
      <c r="A23" s="101" t="n">
        <f aca="false">A22+1</f>
        <v>16</v>
      </c>
      <c r="B23" s="102" t="s">
        <v>118</v>
      </c>
      <c r="C23" s="103" t="s">
        <v>111</v>
      </c>
    </row>
    <row r="24" customFormat="false" ht="25.5" hidden="false" customHeight="false" outlineLevel="0" collapsed="false">
      <c r="A24" s="101" t="n">
        <f aca="false">A23+1</f>
        <v>17</v>
      </c>
      <c r="B24" s="102" t="s">
        <v>119</v>
      </c>
      <c r="C24" s="103" t="s">
        <v>120</v>
      </c>
    </row>
    <row r="25" customFormat="false" ht="12.75" hidden="false" customHeight="false" outlineLevel="0" collapsed="false">
      <c r="B25" s="62"/>
      <c r="C25" s="28"/>
    </row>
    <row r="26" s="28" customFormat="true" ht="25.15" hidden="false" customHeight="true" outlineLevel="0" collapsed="false">
      <c r="A26" s="100" t="s">
        <v>45</v>
      </c>
    </row>
    <row r="27" customFormat="false" ht="38.25" hidden="false" customHeight="false" outlineLevel="0" collapsed="false">
      <c r="A27" s="101" t="n">
        <f aca="false">A24+1</f>
        <v>18</v>
      </c>
      <c r="B27" s="102" t="s">
        <v>121</v>
      </c>
      <c r="C27" s="103" t="s">
        <v>103</v>
      </c>
    </row>
    <row r="28" customFormat="false" ht="38.25" hidden="false" customHeight="false" outlineLevel="0" collapsed="false">
      <c r="A28" s="101" t="n">
        <f aca="false">A27+1</f>
        <v>19</v>
      </c>
      <c r="B28" s="102" t="s">
        <v>122</v>
      </c>
      <c r="C28" s="103" t="s">
        <v>103</v>
      </c>
    </row>
    <row r="29" customFormat="false" ht="51" hidden="false" customHeight="false" outlineLevel="0" collapsed="false">
      <c r="A29" s="101" t="n">
        <f aca="false">A28+1</f>
        <v>20</v>
      </c>
      <c r="B29" s="102" t="s">
        <v>123</v>
      </c>
      <c r="C29" s="103" t="s">
        <v>111</v>
      </c>
    </row>
    <row r="30" customFormat="false" ht="38.25" hidden="false" customHeight="false" outlineLevel="0" collapsed="false">
      <c r="A30" s="101" t="n">
        <f aca="false">A29+1</f>
        <v>21</v>
      </c>
      <c r="B30" s="102" t="s">
        <v>124</v>
      </c>
      <c r="C30" s="103" t="s">
        <v>103</v>
      </c>
    </row>
    <row r="31" customFormat="false" ht="12.75" hidden="false" customHeight="false" outlineLevel="0" collapsed="false">
      <c r="B31" s="62"/>
      <c r="C31" s="28"/>
    </row>
    <row r="32" s="28" customFormat="true" ht="25.15" hidden="false" customHeight="true" outlineLevel="0" collapsed="false">
      <c r="A32" s="100" t="s">
        <v>53</v>
      </c>
    </row>
    <row r="33" customFormat="false" ht="38.25" hidden="false" customHeight="false" outlineLevel="0" collapsed="false">
      <c r="A33" s="101" t="n">
        <f aca="false">A30+1</f>
        <v>22</v>
      </c>
      <c r="B33" s="102" t="s">
        <v>125</v>
      </c>
      <c r="C33" s="103" t="s">
        <v>103</v>
      </c>
    </row>
    <row r="34" customFormat="false" ht="51" hidden="false" customHeight="false" outlineLevel="0" collapsed="false">
      <c r="A34" s="101" t="n">
        <f aca="false">A33+1</f>
        <v>23</v>
      </c>
      <c r="B34" s="102" t="s">
        <v>126</v>
      </c>
      <c r="C34" s="103" t="s">
        <v>105</v>
      </c>
    </row>
    <row r="35" customFormat="false" ht="38.25" hidden="false" customHeight="false" outlineLevel="0" collapsed="false">
      <c r="A35" s="101" t="n">
        <f aca="false">A34+1</f>
        <v>24</v>
      </c>
      <c r="B35" s="102" t="s">
        <v>127</v>
      </c>
      <c r="C35" s="103" t="s">
        <v>120</v>
      </c>
    </row>
    <row r="36" customFormat="false" ht="12.75" hidden="false" customHeight="false" outlineLevel="0" collapsed="false">
      <c r="B36" s="62"/>
      <c r="C36" s="28"/>
    </row>
    <row r="37" s="28" customFormat="true" ht="25.15" hidden="false" customHeight="true" outlineLevel="0" collapsed="false">
      <c r="A37" s="100" t="s">
        <v>59</v>
      </c>
    </row>
    <row r="38" customFormat="false" ht="38.25" hidden="false" customHeight="false" outlineLevel="0" collapsed="false">
      <c r="A38" s="101" t="n">
        <f aca="false">A35+1</f>
        <v>25</v>
      </c>
      <c r="B38" s="102" t="s">
        <v>128</v>
      </c>
      <c r="C38" s="103" t="s">
        <v>105</v>
      </c>
    </row>
    <row r="39" customFormat="false" ht="63.75" hidden="false" customHeight="false" outlineLevel="0" collapsed="false">
      <c r="A39" s="101" t="n">
        <f aca="false">A38+1</f>
        <v>26</v>
      </c>
      <c r="B39" s="102" t="s">
        <v>129</v>
      </c>
      <c r="C39" s="103" t="s">
        <v>111</v>
      </c>
    </row>
    <row r="40" customFormat="false" ht="38.25" hidden="false" customHeight="false" outlineLevel="0" collapsed="false">
      <c r="A40" s="101" t="n">
        <f aca="false">A39+1</f>
        <v>27</v>
      </c>
      <c r="B40" s="102" t="s">
        <v>130</v>
      </c>
      <c r="C40" s="103" t="s">
        <v>111</v>
      </c>
    </row>
    <row r="41" customFormat="false" ht="63.75" hidden="false" customHeight="false" outlineLevel="0" collapsed="false">
      <c r="A41" s="101" t="n">
        <f aca="false">A40+1</f>
        <v>28</v>
      </c>
      <c r="B41" s="102" t="s">
        <v>131</v>
      </c>
      <c r="C41" s="103" t="s">
        <v>105</v>
      </c>
    </row>
    <row r="42" customFormat="false" ht="38.25" hidden="false" customHeight="false" outlineLevel="0" collapsed="false">
      <c r="A42" s="101" t="n">
        <f aca="false">A41+1</f>
        <v>29</v>
      </c>
      <c r="B42" s="102" t="s">
        <v>132</v>
      </c>
      <c r="C42" s="103" t="s">
        <v>105</v>
      </c>
    </row>
    <row r="43" customFormat="false" ht="12.75" hidden="false" customHeight="false" outlineLevel="0" collapsed="false">
      <c r="B43" s="62"/>
      <c r="C43" s="28"/>
    </row>
    <row r="44" s="28" customFormat="true" ht="25.15" hidden="false" customHeight="true" outlineLevel="0" collapsed="false">
      <c r="A44" s="100" t="s">
        <v>65</v>
      </c>
    </row>
    <row r="45" customFormat="false" ht="38.25" hidden="false" customHeight="false" outlineLevel="0" collapsed="false">
      <c r="A45" s="101" t="n">
        <f aca="false">A42+1</f>
        <v>30</v>
      </c>
      <c r="B45" s="102" t="s">
        <v>133</v>
      </c>
      <c r="C45" s="103" t="s">
        <v>103</v>
      </c>
    </row>
    <row r="46" customFormat="false" ht="38.25" hidden="false" customHeight="false" outlineLevel="0" collapsed="false">
      <c r="A46" s="101" t="n">
        <f aca="false">A45+1</f>
        <v>31</v>
      </c>
      <c r="B46" s="102" t="s">
        <v>134</v>
      </c>
      <c r="C46" s="103" t="s">
        <v>105</v>
      </c>
    </row>
    <row r="47" customFormat="false" ht="51" hidden="false" customHeight="false" outlineLevel="0" collapsed="false">
      <c r="A47" s="101" t="n">
        <f aca="false">A46+1</f>
        <v>32</v>
      </c>
      <c r="B47" s="102" t="s">
        <v>135</v>
      </c>
      <c r="C47" s="103" t="s">
        <v>105</v>
      </c>
    </row>
    <row r="48" customFormat="false" ht="25.5" hidden="false" customHeight="false" outlineLevel="0" collapsed="false">
      <c r="A48" s="101" t="n">
        <f aca="false">A47+1</f>
        <v>33</v>
      </c>
      <c r="B48" s="102" t="s">
        <v>136</v>
      </c>
      <c r="C48" s="103" t="s">
        <v>105</v>
      </c>
    </row>
    <row r="49" customFormat="false" ht="12.75" hidden="false" customHeight="false" outlineLevel="0" collapsed="false">
      <c r="B49" s="62"/>
      <c r="C49" s="28"/>
    </row>
    <row r="50" s="28" customFormat="true" ht="25.15" hidden="false" customHeight="true" outlineLevel="0" collapsed="false">
      <c r="A50" s="100" t="s">
        <v>74</v>
      </c>
    </row>
    <row r="51" customFormat="false" ht="51" hidden="false" customHeight="false" outlineLevel="0" collapsed="false">
      <c r="A51" s="101" t="n">
        <f aca="false">A48+1</f>
        <v>34</v>
      </c>
      <c r="B51" s="102" t="s">
        <v>137</v>
      </c>
      <c r="C51" s="103" t="s">
        <v>100</v>
      </c>
    </row>
    <row r="52" customFormat="false" ht="38.25" hidden="false" customHeight="false" outlineLevel="0" collapsed="false">
      <c r="A52" s="101" t="n">
        <f aca="false">A51+1</f>
        <v>35</v>
      </c>
      <c r="B52" s="102" t="s">
        <v>138</v>
      </c>
      <c r="C52" s="103" t="s">
        <v>111</v>
      </c>
    </row>
    <row r="53" customFormat="false" ht="25.5" hidden="false" customHeight="false" outlineLevel="0" collapsed="false">
      <c r="A53" s="101" t="n">
        <f aca="false">A52+1</f>
        <v>36</v>
      </c>
      <c r="B53" s="102" t="s">
        <v>139</v>
      </c>
      <c r="C53" s="103" t="s">
        <v>103</v>
      </c>
    </row>
    <row r="54" customFormat="false" ht="38.25" hidden="false" customHeight="false" outlineLevel="0" collapsed="false">
      <c r="A54" s="101" t="n">
        <f aca="false">A53+1</f>
        <v>37</v>
      </c>
      <c r="B54" s="102" t="s">
        <v>140</v>
      </c>
      <c r="C54" s="103" t="s">
        <v>105</v>
      </c>
    </row>
    <row r="55" customFormat="false" ht="25.5" hidden="false" customHeight="false" outlineLevel="0" collapsed="false">
      <c r="A55" s="101" t="n">
        <f aca="false">A54+1</f>
        <v>38</v>
      </c>
      <c r="B55" s="102" t="s">
        <v>141</v>
      </c>
      <c r="C55" s="103" t="s">
        <v>105</v>
      </c>
    </row>
    <row r="56" customFormat="false" ht="12.75" hidden="false" customHeight="false" outlineLevel="0" collapsed="false">
      <c r="B56" s="62"/>
      <c r="C56" s="28"/>
    </row>
    <row r="57" s="28" customFormat="true" ht="25.15" hidden="false" customHeight="true" outlineLevel="0" collapsed="false">
      <c r="A57" s="100" t="s">
        <v>82</v>
      </c>
    </row>
    <row r="58" customFormat="false" ht="51" hidden="false" customHeight="false" outlineLevel="0" collapsed="false">
      <c r="A58" s="101" t="n">
        <f aca="false">A55+1</f>
        <v>39</v>
      </c>
      <c r="B58" s="102" t="s">
        <v>142</v>
      </c>
      <c r="C58" s="103" t="s">
        <v>103</v>
      </c>
    </row>
    <row r="59" customFormat="false" ht="38.25" hidden="false" customHeight="false" outlineLevel="0" collapsed="false">
      <c r="A59" s="101" t="n">
        <f aca="false">A58+1</f>
        <v>40</v>
      </c>
      <c r="B59" s="102" t="s">
        <v>143</v>
      </c>
      <c r="C59" s="103" t="s">
        <v>105</v>
      </c>
    </row>
    <row r="60" customFormat="false" ht="51" hidden="false" customHeight="false" outlineLevel="0" collapsed="false">
      <c r="A60" s="101" t="n">
        <f aca="false">A59+1</f>
        <v>41</v>
      </c>
      <c r="B60" s="102" t="s">
        <v>144</v>
      </c>
      <c r="C60" s="103" t="s">
        <v>105</v>
      </c>
    </row>
    <row r="61" customFormat="false" ht="38.25" hidden="false" customHeight="false" outlineLevel="0" collapsed="false">
      <c r="A61" s="101" t="n">
        <f aca="false">A60+1</f>
        <v>42</v>
      </c>
      <c r="B61" s="102" t="s">
        <v>145</v>
      </c>
      <c r="C61" s="103" t="s">
        <v>111</v>
      </c>
    </row>
    <row r="62" customFormat="false" ht="12.75" hidden="false" customHeight="false" outlineLevel="0" collapsed="false">
      <c r="B62" s="62"/>
      <c r="C62" s="28"/>
    </row>
    <row r="63" s="28" customFormat="true" ht="25.15" hidden="false" customHeight="true" outlineLevel="0" collapsed="false">
      <c r="A63" s="100" t="s">
        <v>90</v>
      </c>
    </row>
    <row r="64" customFormat="false" ht="51" hidden="false" customHeight="false" outlineLevel="0" collapsed="false">
      <c r="A64" s="101" t="n">
        <f aca="false">A61+1</f>
        <v>43</v>
      </c>
      <c r="B64" s="102" t="s">
        <v>146</v>
      </c>
      <c r="C64" s="103" t="s">
        <v>103</v>
      </c>
    </row>
    <row r="65" customFormat="false" ht="25.5" hidden="false" customHeight="false" outlineLevel="0" collapsed="false">
      <c r="A65" s="101" t="n">
        <f aca="false">A64+1</f>
        <v>44</v>
      </c>
      <c r="B65" s="102" t="s">
        <v>147</v>
      </c>
      <c r="C65" s="103" t="s">
        <v>105</v>
      </c>
    </row>
    <row r="66" customFormat="false" ht="51" hidden="false" customHeight="false" outlineLevel="0" collapsed="false">
      <c r="A66" s="101" t="n">
        <f aca="false">A65+1</f>
        <v>45</v>
      </c>
      <c r="B66" s="102" t="s">
        <v>148</v>
      </c>
      <c r="C66" s="103" t="s">
        <v>105</v>
      </c>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14" man="true" max="16383" min="0"/>
  </row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75" zeroHeight="false" outlineLevelRow="0" outlineLevelCol="0"/>
  <cols>
    <col collapsed="false" customWidth="true" hidden="false" outlineLevel="0" max="1" min="1" style="0" width="17.41"/>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1025" min="7" style="0" width="9.13"/>
  </cols>
  <sheetData>
    <row r="1" customFormat="false" ht="12.75" hidden="false" customHeight="false" outlineLevel="0" collapsed="false">
      <c r="A1" s="104" t="s">
        <v>149</v>
      </c>
      <c r="B1" s="104" t="s">
        <v>150</v>
      </c>
      <c r="C1" s="105" t="s">
        <v>151</v>
      </c>
      <c r="D1" s="105"/>
      <c r="E1" s="105"/>
      <c r="F1" s="105"/>
    </row>
    <row r="2" customFormat="false" ht="12.75" hidden="false" customHeight="false" outlineLevel="0" collapsed="false">
      <c r="A2" s="106" t="n">
        <v>0</v>
      </c>
      <c r="B2" s="0" t="str">
        <f aca="false">""</f>
        <v/>
      </c>
    </row>
    <row r="3" customFormat="false" ht="12.75" hidden="false" customHeight="false" outlineLevel="0" collapsed="false">
      <c r="A3" s="106" t="n">
        <v>1</v>
      </c>
      <c r="B3" s="0" t="s">
        <v>152</v>
      </c>
      <c r="C3" s="107" t="s">
        <v>153</v>
      </c>
      <c r="D3" s="108" t="n">
        <f aca="false">A4</f>
        <v>29</v>
      </c>
    </row>
    <row r="4" customFormat="false" ht="12.75" hidden="false" customHeight="false" outlineLevel="0" collapsed="false">
      <c r="A4" s="109" t="n">
        <v>29</v>
      </c>
      <c r="B4" s="110" t="s">
        <v>6</v>
      </c>
      <c r="C4" s="110" t="s">
        <v>154</v>
      </c>
      <c r="D4" s="108" t="n">
        <f aca="false">A4</f>
        <v>29</v>
      </c>
      <c r="E4" s="111" t="s">
        <v>155</v>
      </c>
      <c r="F4" s="108" t="n">
        <f aca="false">A5</f>
        <v>49</v>
      </c>
    </row>
    <row r="5" customFormat="false" ht="12.75" hidden="false" customHeight="false" outlineLevel="0" collapsed="false">
      <c r="A5" s="109" t="n">
        <v>49</v>
      </c>
      <c r="B5" s="110" t="s">
        <v>7</v>
      </c>
      <c r="C5" s="110" t="s">
        <v>154</v>
      </c>
      <c r="D5" s="108" t="n">
        <f aca="false">A5</f>
        <v>49</v>
      </c>
      <c r="E5" s="111" t="s">
        <v>155</v>
      </c>
      <c r="F5" s="108" t="n">
        <f aca="false">A6</f>
        <v>69</v>
      </c>
    </row>
    <row r="6" customFormat="false" ht="12.75" hidden="false" customHeight="false" outlineLevel="0" collapsed="false">
      <c r="A6" s="109" t="n">
        <v>69</v>
      </c>
      <c r="B6" s="110" t="s">
        <v>11</v>
      </c>
      <c r="C6" s="110" t="s">
        <v>154</v>
      </c>
      <c r="D6" s="108" t="n">
        <f aca="false">A6</f>
        <v>69</v>
      </c>
      <c r="E6" s="111" t="s">
        <v>155</v>
      </c>
      <c r="F6" s="108" t="n">
        <f aca="false">A7</f>
        <v>89</v>
      </c>
    </row>
    <row r="7" customFormat="false" ht="12.75" hidden="false" customHeight="false" outlineLevel="0" collapsed="false">
      <c r="A7" s="109" t="n">
        <v>89</v>
      </c>
      <c r="B7" s="110" t="s">
        <v>12</v>
      </c>
      <c r="C7" s="107" t="s">
        <v>156</v>
      </c>
      <c r="D7" s="108" t="n">
        <f aca="false">A7</f>
        <v>89</v>
      </c>
    </row>
  </sheetData>
  <mergeCells count="1">
    <mergeCell ref="C1:F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2020-03-11T14:52:33Z</dcterms:created>
  <dc:creator/>
  <dc:description/>
  <dc:language>es-ES</dc:language>
  <cp:lastModifiedBy/>
  <dcterms:modified xsi:type="dcterms:W3CDTF">2020-03-16T20:38:52Z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