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tus\Documents\Decision Analytics\"/>
    </mc:Choice>
  </mc:AlternateContent>
  <xr:revisionPtr revIDLastSave="0" documentId="13_ncr:1_{DFB06CF5-09C3-4965-B7CD-2C91ADDC127F}" xr6:coauthVersionLast="45" xr6:coauthVersionMax="45" xr10:uidLastSave="{00000000-0000-0000-0000-000000000000}"/>
  <bookViews>
    <workbookView xWindow="-108" yWindow="-108" windowWidth="23256" windowHeight="12576" activeTab="1" xr2:uid="{37D87B9A-C2E4-4901-AD5A-51F2EF9025D6}"/>
  </bookViews>
  <sheets>
    <sheet name="Original Data" sheetId="2" r:id="rId1"/>
    <sheet name="Rearranged data" sheetId="1" r:id="rId2"/>
  </sheets>
  <definedNames>
    <definedName name="_xlnm._FilterDatabase" localSheetId="1" hidden="1">'Rearranged data'!$A$11:$T$58</definedName>
    <definedName name="ExternalData_1" localSheetId="0" hidden="1">'Original Data'!$A$1:$F$195</definedName>
    <definedName name="solver_adj" localSheetId="1" hidden="1">'Rearranged data'!$C$2:$C$6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'Rearranged data'!$C$2:$C$6</definedName>
    <definedName name="solver_lhs2" localSheetId="1" hidden="1">'Rearranged data'!$C$2:$C$6</definedName>
    <definedName name="solver_lhs3" localSheetId="1" hidden="1">'Rearranged data'!$C$2:$C$6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'Rearranged data'!$S$10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47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12" i="1"/>
  <c r="F6" i="1"/>
  <c r="F5" i="1"/>
  <c r="F4" i="1"/>
  <c r="F3" i="1"/>
  <c r="F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2" i="1"/>
  <c r="D6" i="1"/>
  <c r="D5" i="1"/>
  <c r="D4" i="1"/>
  <c r="D3" i="1"/>
  <c r="D2" i="1"/>
  <c r="D2" i="2"/>
  <c r="D1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G15" i="1" l="1"/>
  <c r="H58" i="1"/>
  <c r="G58" i="1"/>
  <c r="E17" i="1"/>
  <c r="F20" i="1"/>
  <c r="G23" i="1"/>
  <c r="H26" i="1"/>
  <c r="G31" i="1"/>
  <c r="G12" i="1"/>
  <c r="E14" i="1"/>
  <c r="H15" i="1"/>
  <c r="F17" i="1"/>
  <c r="D19" i="1"/>
  <c r="G20" i="1"/>
  <c r="E22" i="1"/>
  <c r="H23" i="1"/>
  <c r="F25" i="1"/>
  <c r="D27" i="1"/>
  <c r="G28" i="1"/>
  <c r="E30" i="1"/>
  <c r="H31" i="1"/>
  <c r="F33" i="1"/>
  <c r="D35" i="1"/>
  <c r="G36" i="1"/>
  <c r="E38" i="1"/>
  <c r="H39" i="1"/>
  <c r="F41" i="1"/>
  <c r="D43" i="1"/>
  <c r="G44" i="1"/>
  <c r="E46" i="1"/>
  <c r="H47" i="1"/>
  <c r="F49" i="1"/>
  <c r="D51" i="1"/>
  <c r="G52" i="1"/>
  <c r="E54" i="1"/>
  <c r="H55" i="1"/>
  <c r="F57" i="1"/>
  <c r="F14" i="1"/>
  <c r="F22" i="1"/>
  <c r="E27" i="1"/>
  <c r="D32" i="1"/>
  <c r="H36" i="1"/>
  <c r="F38" i="1"/>
  <c r="D40" i="1"/>
  <c r="G41" i="1"/>
  <c r="E43" i="1"/>
  <c r="H44" i="1"/>
  <c r="F46" i="1"/>
  <c r="D48" i="1"/>
  <c r="G49" i="1"/>
  <c r="E51" i="1"/>
  <c r="H52" i="1"/>
  <c r="F54" i="1"/>
  <c r="D56" i="1"/>
  <c r="G57" i="1"/>
  <c r="D13" i="1"/>
  <c r="G14" i="1"/>
  <c r="E16" i="1"/>
  <c r="H17" i="1"/>
  <c r="F19" i="1"/>
  <c r="D21" i="1"/>
  <c r="G22" i="1"/>
  <c r="E24" i="1"/>
  <c r="H25" i="1"/>
  <c r="F27" i="1"/>
  <c r="D29" i="1"/>
  <c r="G30" i="1"/>
  <c r="E32" i="1"/>
  <c r="H33" i="1"/>
  <c r="F35" i="1"/>
  <c r="D37" i="1"/>
  <c r="G38" i="1"/>
  <c r="E40" i="1"/>
  <c r="H41" i="1"/>
  <c r="F43" i="1"/>
  <c r="D45" i="1"/>
  <c r="G46" i="1"/>
  <c r="E48" i="1"/>
  <c r="H49" i="1"/>
  <c r="F51" i="1"/>
  <c r="D53" i="1"/>
  <c r="G54" i="1"/>
  <c r="E56" i="1"/>
  <c r="H57" i="1"/>
  <c r="E19" i="1"/>
  <c r="H28" i="1"/>
  <c r="H14" i="1"/>
  <c r="G19" i="1"/>
  <c r="F24" i="1"/>
  <c r="D26" i="1"/>
  <c r="E29" i="1"/>
  <c r="F32" i="1"/>
  <c r="D34" i="1"/>
  <c r="G35" i="1"/>
  <c r="E37" i="1"/>
  <c r="H38" i="1"/>
  <c r="F40" i="1"/>
  <c r="D42" i="1"/>
  <c r="G43" i="1"/>
  <c r="E45" i="1"/>
  <c r="H46" i="1"/>
  <c r="F48" i="1"/>
  <c r="D50" i="1"/>
  <c r="G51" i="1"/>
  <c r="E53" i="1"/>
  <c r="H54" i="1"/>
  <c r="F56" i="1"/>
  <c r="D58" i="1"/>
  <c r="D16" i="1"/>
  <c r="D24" i="1"/>
  <c r="G33" i="1"/>
  <c r="D18" i="1"/>
  <c r="H22" i="1"/>
  <c r="H30" i="1"/>
  <c r="F13" i="1"/>
  <c r="D15" i="1"/>
  <c r="G16" i="1"/>
  <c r="E18" i="1"/>
  <c r="H19" i="1"/>
  <c r="F21" i="1"/>
  <c r="D23" i="1"/>
  <c r="G24" i="1"/>
  <c r="E26" i="1"/>
  <c r="H27" i="1"/>
  <c r="F29" i="1"/>
  <c r="D31" i="1"/>
  <c r="G32" i="1"/>
  <c r="E34" i="1"/>
  <c r="H35" i="1"/>
  <c r="F37" i="1"/>
  <c r="D39" i="1"/>
  <c r="G40" i="1"/>
  <c r="E42" i="1"/>
  <c r="H43" i="1"/>
  <c r="F45" i="1"/>
  <c r="D47" i="1"/>
  <c r="G48" i="1"/>
  <c r="E50" i="1"/>
  <c r="H51" i="1"/>
  <c r="F53" i="1"/>
  <c r="D55" i="1"/>
  <c r="G56" i="1"/>
  <c r="E58" i="1"/>
  <c r="H12" i="1"/>
  <c r="H20" i="1"/>
  <c r="G25" i="1"/>
  <c r="E35" i="1"/>
  <c r="E13" i="1"/>
  <c r="F16" i="1"/>
  <c r="E21" i="1"/>
  <c r="G27" i="1"/>
  <c r="D12" i="1"/>
  <c r="G13" i="1"/>
  <c r="E15" i="1"/>
  <c r="H16" i="1"/>
  <c r="F18" i="1"/>
  <c r="D20" i="1"/>
  <c r="G21" i="1"/>
  <c r="E23" i="1"/>
  <c r="H24" i="1"/>
  <c r="F26" i="1"/>
  <c r="D28" i="1"/>
  <c r="G29" i="1"/>
  <c r="E31" i="1"/>
  <c r="H32" i="1"/>
  <c r="F34" i="1"/>
  <c r="D36" i="1"/>
  <c r="G37" i="1"/>
  <c r="E39" i="1"/>
  <c r="H40" i="1"/>
  <c r="F42" i="1"/>
  <c r="D44" i="1"/>
  <c r="G45" i="1"/>
  <c r="E47" i="1"/>
  <c r="H48" i="1"/>
  <c r="F50" i="1"/>
  <c r="D52" i="1"/>
  <c r="G53" i="1"/>
  <c r="E55" i="1"/>
  <c r="H56" i="1"/>
  <c r="F58" i="1"/>
  <c r="G17" i="1"/>
  <c r="F30" i="1"/>
  <c r="E12" i="1"/>
  <c r="H13" i="1"/>
  <c r="F15" i="1"/>
  <c r="D17" i="1"/>
  <c r="G18" i="1"/>
  <c r="E20" i="1"/>
  <c r="H21" i="1"/>
  <c r="F23" i="1"/>
  <c r="D25" i="1"/>
  <c r="G26" i="1"/>
  <c r="E28" i="1"/>
  <c r="H29" i="1"/>
  <c r="F31" i="1"/>
  <c r="D33" i="1"/>
  <c r="G34" i="1"/>
  <c r="E36" i="1"/>
  <c r="H37" i="1"/>
  <c r="F39" i="1"/>
  <c r="D41" i="1"/>
  <c r="G42" i="1"/>
  <c r="E44" i="1"/>
  <c r="H45" i="1"/>
  <c r="F47" i="1"/>
  <c r="D49" i="1"/>
  <c r="G50" i="1"/>
  <c r="E52" i="1"/>
  <c r="H53" i="1"/>
  <c r="F55" i="1"/>
  <c r="D57" i="1"/>
  <c r="F12" i="1"/>
  <c r="H18" i="1"/>
  <c r="D22" i="1"/>
  <c r="E25" i="1"/>
  <c r="F28" i="1"/>
  <c r="D30" i="1"/>
  <c r="E33" i="1"/>
  <c r="H34" i="1"/>
  <c r="F36" i="1"/>
  <c r="D38" i="1"/>
  <c r="G39" i="1"/>
  <c r="E41" i="1"/>
  <c r="H42" i="1"/>
  <c r="F44" i="1"/>
  <c r="D46" i="1"/>
  <c r="G47" i="1"/>
  <c r="E49" i="1"/>
  <c r="H50" i="1"/>
  <c r="F52" i="1"/>
  <c r="D54" i="1"/>
  <c r="G55" i="1"/>
  <c r="E57" i="1"/>
  <c r="E8" i="1" l="1"/>
  <c r="E9" i="1"/>
  <c r="F8" i="1"/>
  <c r="F9" i="1"/>
  <c r="G9" i="1"/>
  <c r="G8" i="1"/>
  <c r="D8" i="1"/>
  <c r="D9" i="1"/>
  <c r="H8" i="1"/>
  <c r="H9" i="1"/>
  <c r="K49" i="1" l="1"/>
  <c r="J44" i="1"/>
  <c r="J36" i="1"/>
  <c r="J55" i="1"/>
  <c r="L55" i="1"/>
  <c r="M38" i="1"/>
  <c r="I58" i="1"/>
  <c r="J53" i="1"/>
  <c r="J24" i="1"/>
  <c r="J3" i="1" s="1"/>
  <c r="J27" i="1"/>
  <c r="J26" i="1"/>
  <c r="J52" i="1"/>
  <c r="L36" i="1"/>
  <c r="L51" i="1"/>
  <c r="J25" i="1"/>
  <c r="L52" i="1"/>
  <c r="M24" i="1"/>
  <c r="M3" i="1" s="1"/>
  <c r="M36" i="1"/>
  <c r="L40" i="1"/>
  <c r="M46" i="1"/>
  <c r="I56" i="1"/>
  <c r="L49" i="1"/>
  <c r="J13" i="1"/>
  <c r="J18" i="1"/>
  <c r="K25" i="1"/>
  <c r="M40" i="1"/>
  <c r="M54" i="1"/>
  <c r="M30" i="1"/>
  <c r="J51" i="1"/>
  <c r="L19" i="1"/>
  <c r="J38" i="1"/>
  <c r="M17" i="1"/>
  <c r="L21" i="1"/>
  <c r="M37" i="1"/>
  <c r="I42" i="1"/>
  <c r="K30" i="1"/>
  <c r="K57" i="1"/>
  <c r="K2" i="1" s="1"/>
  <c r="K46" i="1"/>
  <c r="K13" i="1"/>
  <c r="K53" i="1"/>
  <c r="I20" i="1"/>
  <c r="K12" i="1"/>
  <c r="K34" i="1"/>
  <c r="M50" i="1"/>
  <c r="K23" i="1"/>
  <c r="M55" i="1"/>
  <c r="J45" i="1"/>
  <c r="L41" i="1"/>
  <c r="I16" i="1"/>
  <c r="L22" i="1"/>
  <c r="M26" i="1"/>
  <c r="I37" i="1"/>
  <c r="M35" i="1"/>
  <c r="M42" i="1"/>
  <c r="L53" i="1"/>
  <c r="M53" i="1"/>
  <c r="K28" i="1"/>
  <c r="K56" i="1"/>
  <c r="K16" i="1"/>
  <c r="K32" i="1"/>
  <c r="K5" i="1" s="1"/>
  <c r="I18" i="1"/>
  <c r="J47" i="1"/>
  <c r="K45" i="1"/>
  <c r="I40" i="1"/>
  <c r="K54" i="1"/>
  <c r="L23" i="1"/>
  <c r="K35" i="1"/>
  <c r="J22" i="1"/>
  <c r="M49" i="1"/>
  <c r="L48" i="1"/>
  <c r="L24" i="1"/>
  <c r="L3" i="1" s="1"/>
  <c r="K15" i="1"/>
  <c r="M27" i="1"/>
  <c r="J57" i="1"/>
  <c r="J2" i="1" s="1"/>
  <c r="K24" i="1"/>
  <c r="K3" i="1" s="1"/>
  <c r="K50" i="1"/>
  <c r="I14" i="1"/>
  <c r="I12" i="1"/>
  <c r="M32" i="1"/>
  <c r="M5" i="1" s="1"/>
  <c r="M25" i="1"/>
  <c r="J34" i="1"/>
  <c r="L15" i="1"/>
  <c r="I48" i="1"/>
  <c r="M22" i="1"/>
  <c r="J16" i="1"/>
  <c r="L58" i="1"/>
  <c r="L30" i="1"/>
  <c r="I39" i="1"/>
  <c r="M29" i="1"/>
  <c r="K18" i="1"/>
  <c r="M34" i="1"/>
  <c r="L45" i="1"/>
  <c r="K36" i="1"/>
  <c r="L17" i="1"/>
  <c r="J58" i="1"/>
  <c r="I49" i="1"/>
  <c r="J12" i="1"/>
  <c r="M52" i="1"/>
  <c r="I15" i="1"/>
  <c r="I21" i="1"/>
  <c r="L20" i="1"/>
  <c r="J48" i="1"/>
  <c r="I35" i="1"/>
  <c r="M14" i="1"/>
  <c r="M4" i="1" s="1"/>
  <c r="M20" i="1"/>
  <c r="K37" i="1"/>
  <c r="J28" i="1"/>
  <c r="J41" i="1"/>
  <c r="L32" i="1"/>
  <c r="L5" i="1" s="1"/>
  <c r="K38" i="1"/>
  <c r="I38" i="1"/>
  <c r="I23" i="1"/>
  <c r="I51" i="1"/>
  <c r="I32" i="1"/>
  <c r="I17" i="1"/>
  <c r="I57" i="1"/>
  <c r="L31" i="1"/>
  <c r="L6" i="1" s="1"/>
  <c r="L38" i="1"/>
  <c r="I47" i="1"/>
  <c r="L12" i="1"/>
  <c r="L14" i="1"/>
  <c r="L4" i="1" s="1"/>
  <c r="M58" i="1"/>
  <c r="I29" i="1"/>
  <c r="M15" i="1"/>
  <c r="K43" i="1"/>
  <c r="M51" i="1"/>
  <c r="L42" i="1"/>
  <c r="J31" i="1"/>
  <c r="J6" i="1" s="1"/>
  <c r="L47" i="1"/>
  <c r="K58" i="1"/>
  <c r="J49" i="1"/>
  <c r="M21" i="1"/>
  <c r="L27" i="1"/>
  <c r="I22" i="1"/>
  <c r="I25" i="1"/>
  <c r="K19" i="1"/>
  <c r="K20" i="1"/>
  <c r="M33" i="1"/>
  <c r="K33" i="1"/>
  <c r="M28" i="1"/>
  <c r="M47" i="1"/>
  <c r="J37" i="1"/>
  <c r="L13" i="1"/>
  <c r="J50" i="1"/>
  <c r="I41" i="1"/>
  <c r="L26" i="1"/>
  <c r="L50" i="1"/>
  <c r="K42" i="1"/>
  <c r="I43" i="1"/>
  <c r="K21" i="1"/>
  <c r="M23" i="1"/>
  <c r="K51" i="1"/>
  <c r="M12" i="1"/>
  <c r="K27" i="1"/>
  <c r="J14" i="1"/>
  <c r="J4" i="1" s="1"/>
  <c r="M41" i="1"/>
  <c r="L28" i="1"/>
  <c r="J56" i="1"/>
  <c r="J35" i="1"/>
  <c r="K55" i="1"/>
  <c r="I44" i="1"/>
  <c r="K29" i="1"/>
  <c r="J20" i="1"/>
  <c r="M43" i="1"/>
  <c r="L34" i="1"/>
  <c r="J23" i="1"/>
  <c r="L39" i="1"/>
  <c r="J17" i="1"/>
  <c r="J32" i="1"/>
  <c r="J5" i="1" s="1"/>
  <c r="I19" i="1"/>
  <c r="L46" i="1"/>
  <c r="J46" i="1"/>
  <c r="L35" i="1"/>
  <c r="K22" i="1"/>
  <c r="I50" i="1"/>
  <c r="K26" i="1"/>
  <c r="L25" i="1"/>
  <c r="K44" i="1"/>
  <c r="I30" i="1"/>
  <c r="I54" i="1"/>
  <c r="K39" i="1"/>
  <c r="J40" i="1"/>
  <c r="I27" i="1"/>
  <c r="L54" i="1"/>
  <c r="K41" i="1"/>
  <c r="J29" i="1"/>
  <c r="M16" i="1"/>
  <c r="J33" i="1"/>
  <c r="M56" i="1"/>
  <c r="J42" i="1"/>
  <c r="I33" i="1"/>
  <c r="L56" i="1"/>
  <c r="K47" i="1"/>
  <c r="I36" i="1"/>
  <c r="K52" i="1"/>
  <c r="K17" i="1"/>
  <c r="I45" i="1"/>
  <c r="M31" i="1"/>
  <c r="M6" i="1" s="1"/>
  <c r="J19" i="1"/>
  <c r="K14" i="1"/>
  <c r="K4" i="1" s="1"/>
  <c r="K48" i="1"/>
  <c r="M44" i="1"/>
  <c r="L33" i="1"/>
  <c r="J39" i="1"/>
  <c r="J15" i="1"/>
  <c r="L16" i="1"/>
  <c r="I31" i="1"/>
  <c r="M13" i="1"/>
  <c r="K31" i="1"/>
  <c r="K6" i="1" s="1"/>
  <c r="K40" i="1"/>
  <c r="I13" i="1"/>
  <c r="I53" i="1"/>
  <c r="M39" i="1"/>
  <c r="I26" i="1"/>
  <c r="J54" i="1"/>
  <c r="L43" i="1"/>
  <c r="L29" i="1"/>
  <c r="I46" i="1"/>
  <c r="L18" i="1"/>
  <c r="I55" i="1"/>
  <c r="M45" i="1"/>
  <c r="J21" i="1"/>
  <c r="M18" i="1"/>
  <c r="M48" i="1"/>
  <c r="L37" i="1"/>
  <c r="J30" i="1"/>
  <c r="M57" i="1"/>
  <c r="M2" i="1" s="1"/>
  <c r="L44" i="1"/>
  <c r="I34" i="1"/>
  <c r="J43" i="1"/>
  <c r="I24" i="1"/>
  <c r="L57" i="1"/>
  <c r="L2" i="1" s="1"/>
  <c r="M19" i="1"/>
  <c r="I52" i="1"/>
  <c r="I28" i="1"/>
  <c r="I3" i="1" l="1"/>
  <c r="O52" i="1" s="1"/>
  <c r="O24" i="1"/>
  <c r="O33" i="1"/>
  <c r="O50" i="1"/>
  <c r="O25" i="1"/>
  <c r="O47" i="1"/>
  <c r="O35" i="1"/>
  <c r="O58" i="1"/>
  <c r="O44" i="1"/>
  <c r="O23" i="1"/>
  <c r="I6" i="1"/>
  <c r="R25" i="1" s="1"/>
  <c r="O27" i="1"/>
  <c r="O38" i="1"/>
  <c r="O26" i="1"/>
  <c r="O22" i="1"/>
  <c r="O12" i="1"/>
  <c r="R12" i="1"/>
  <c r="O45" i="1"/>
  <c r="O43" i="1"/>
  <c r="P43" i="1"/>
  <c r="R43" i="1"/>
  <c r="I4" i="1"/>
  <c r="P52" i="1" s="1"/>
  <c r="R14" i="1"/>
  <c r="P14" i="1"/>
  <c r="R18" i="1"/>
  <c r="O18" i="1"/>
  <c r="O56" i="1"/>
  <c r="R56" i="1"/>
  <c r="Q56" i="1"/>
  <c r="P34" i="1"/>
  <c r="O34" i="1"/>
  <c r="O55" i="1"/>
  <c r="R55" i="1"/>
  <c r="P55" i="1"/>
  <c r="Q55" i="1"/>
  <c r="O53" i="1"/>
  <c r="P53" i="1"/>
  <c r="R53" i="1"/>
  <c r="R54" i="1"/>
  <c r="O54" i="1"/>
  <c r="I2" i="1"/>
  <c r="N34" i="1" s="1"/>
  <c r="P57" i="1"/>
  <c r="R57" i="1"/>
  <c r="O57" i="1"/>
  <c r="O21" i="1"/>
  <c r="P21" i="1"/>
  <c r="Q37" i="1"/>
  <c r="P37" i="1"/>
  <c r="O37" i="1"/>
  <c r="R28" i="1"/>
  <c r="O28" i="1"/>
  <c r="P28" i="1"/>
  <c r="O13" i="1"/>
  <c r="R13" i="1"/>
  <c r="O30" i="1"/>
  <c r="P30" i="1"/>
  <c r="O29" i="1"/>
  <c r="P29" i="1"/>
  <c r="R17" i="1"/>
  <c r="P17" i="1"/>
  <c r="O17" i="1"/>
  <c r="R15" i="1"/>
  <c r="Q15" i="1"/>
  <c r="P15" i="1"/>
  <c r="O15" i="1"/>
  <c r="O48" i="1"/>
  <c r="R48" i="1"/>
  <c r="R42" i="1"/>
  <c r="O42" i="1"/>
  <c r="P46" i="1"/>
  <c r="R46" i="1"/>
  <c r="O46" i="1"/>
  <c r="R36" i="1"/>
  <c r="O36" i="1"/>
  <c r="P19" i="1"/>
  <c r="R19" i="1"/>
  <c r="O19" i="1"/>
  <c r="I5" i="1"/>
  <c r="Q23" i="1" s="1"/>
  <c r="R32" i="1"/>
  <c r="P32" i="1"/>
  <c r="O32" i="1"/>
  <c r="O41" i="1"/>
  <c r="P41" i="1"/>
  <c r="Q41" i="1"/>
  <c r="N41" i="1"/>
  <c r="R41" i="1"/>
  <c r="R51" i="1"/>
  <c r="P51" i="1"/>
  <c r="O51" i="1"/>
  <c r="O16" i="1"/>
  <c r="Q16" i="1"/>
  <c r="R16" i="1"/>
  <c r="P16" i="1"/>
  <c r="P20" i="1"/>
  <c r="R20" i="1"/>
  <c r="O20" i="1"/>
  <c r="Q20" i="1"/>
  <c r="O49" i="1"/>
  <c r="R49" i="1"/>
  <c r="P49" i="1"/>
  <c r="Q49" i="1"/>
  <c r="R39" i="1"/>
  <c r="Q39" i="1"/>
  <c r="P39" i="1"/>
  <c r="O39" i="1"/>
  <c r="R40" i="1"/>
  <c r="P40" i="1"/>
  <c r="Q40" i="1"/>
  <c r="O40" i="1"/>
  <c r="N42" i="1" l="1"/>
  <c r="Q29" i="1"/>
  <c r="Q54" i="1"/>
  <c r="Q46" i="1"/>
  <c r="N17" i="1"/>
  <c r="N30" i="1"/>
  <c r="N28" i="1"/>
  <c r="N56" i="1"/>
  <c r="S56" i="1" s="1"/>
  <c r="P12" i="1"/>
  <c r="P27" i="1"/>
  <c r="Q48" i="1"/>
  <c r="N21" i="1"/>
  <c r="S21" i="1" s="1"/>
  <c r="N55" i="1"/>
  <c r="P31" i="1"/>
  <c r="N51" i="1"/>
  <c r="N19" i="1"/>
  <c r="N46" i="1"/>
  <c r="Q53" i="1"/>
  <c r="Q18" i="1"/>
  <c r="Q22" i="1"/>
  <c r="N49" i="1"/>
  <c r="Q32" i="1"/>
  <c r="Q30" i="1"/>
  <c r="Q28" i="1"/>
  <c r="Q57" i="1"/>
  <c r="Q26" i="1"/>
  <c r="N29" i="1"/>
  <c r="Q13" i="1"/>
  <c r="Q34" i="1"/>
  <c r="P23" i="1"/>
  <c r="N36" i="1"/>
  <c r="N40" i="1"/>
  <c r="N16" i="1"/>
  <c r="N32" i="1"/>
  <c r="Q42" i="1"/>
  <c r="N15" i="1"/>
  <c r="S15" i="1" s="1"/>
  <c r="Q14" i="1"/>
  <c r="Q45" i="1"/>
  <c r="P38" i="1"/>
  <c r="S46" i="1"/>
  <c r="N20" i="1"/>
  <c r="S20" i="1" s="1"/>
  <c r="Q36" i="1"/>
  <c r="P48" i="1"/>
  <c r="Q17" i="1"/>
  <c r="R29" i="1"/>
  <c r="P13" i="1"/>
  <c r="N37" i="1"/>
  <c r="Q21" i="1"/>
  <c r="N54" i="1"/>
  <c r="S54" i="1" s="1"/>
  <c r="R34" i="1"/>
  <c r="S34" i="1" s="1"/>
  <c r="P56" i="1"/>
  <c r="N14" i="1"/>
  <c r="N43" i="1"/>
  <c r="N12" i="1"/>
  <c r="R26" i="1"/>
  <c r="R38" i="1"/>
  <c r="N31" i="1"/>
  <c r="R23" i="1"/>
  <c r="N52" i="1"/>
  <c r="Q58" i="1"/>
  <c r="R47" i="1"/>
  <c r="P50" i="1"/>
  <c r="N33" i="1"/>
  <c r="S16" i="1"/>
  <c r="S32" i="1"/>
  <c r="N39" i="1"/>
  <c r="S39" i="1" s="1"/>
  <c r="Q51" i="1"/>
  <c r="Q19" i="1"/>
  <c r="S19" i="1" s="1"/>
  <c r="P36" i="1"/>
  <c r="S36" i="1" s="1"/>
  <c r="P42" i="1"/>
  <c r="S42" i="1" s="1"/>
  <c r="N48" i="1"/>
  <c r="S48" i="1" s="1"/>
  <c r="R30" i="1"/>
  <c r="S30" i="1" s="1"/>
  <c r="N13" i="1"/>
  <c r="R37" i="1"/>
  <c r="R21" i="1"/>
  <c r="P54" i="1"/>
  <c r="N53" i="1"/>
  <c r="P18" i="1"/>
  <c r="O14" i="1"/>
  <c r="N45" i="1"/>
  <c r="Q12" i="1"/>
  <c r="P26" i="1"/>
  <c r="N38" i="1"/>
  <c r="O31" i="1"/>
  <c r="N23" i="1"/>
  <c r="Q35" i="1"/>
  <c r="N47" i="1"/>
  <c r="Q50" i="1"/>
  <c r="Q33" i="1"/>
  <c r="S49" i="1"/>
  <c r="R27" i="1"/>
  <c r="N44" i="1"/>
  <c r="R52" i="1"/>
  <c r="N35" i="1"/>
  <c r="P47" i="1"/>
  <c r="R50" i="1"/>
  <c r="N24" i="1"/>
  <c r="S40" i="1"/>
  <c r="S51" i="1"/>
  <c r="N57" i="1"/>
  <c r="S57" i="1" s="1"/>
  <c r="P45" i="1"/>
  <c r="R22" i="1"/>
  <c r="N26" i="1"/>
  <c r="S26" i="1" s="1"/>
  <c r="Q27" i="1"/>
  <c r="R31" i="1"/>
  <c r="Q52" i="1"/>
  <c r="P35" i="1"/>
  <c r="N25" i="1"/>
  <c r="N50" i="1"/>
  <c r="R24" i="1"/>
  <c r="R44" i="1"/>
  <c r="R35" i="1"/>
  <c r="S55" i="1"/>
  <c r="N18" i="1"/>
  <c r="S18" i="1" s="1"/>
  <c r="R45" i="1"/>
  <c r="N27" i="1"/>
  <c r="P44" i="1"/>
  <c r="P58" i="1"/>
  <c r="Q25" i="1"/>
  <c r="P33" i="1"/>
  <c r="P24" i="1"/>
  <c r="S29" i="1"/>
  <c r="N22" i="1"/>
  <c r="Q44" i="1"/>
  <c r="N58" i="1"/>
  <c r="S58" i="1" s="1"/>
  <c r="Q47" i="1"/>
  <c r="P25" i="1"/>
  <c r="R33" i="1"/>
  <c r="Q24" i="1"/>
  <c r="S41" i="1"/>
  <c r="S17" i="1"/>
  <c r="Q43" i="1"/>
  <c r="P22" i="1"/>
  <c r="Q38" i="1"/>
  <c r="Q31" i="1"/>
  <c r="R58" i="1"/>
  <c r="S31" i="1" l="1"/>
  <c r="S35" i="1"/>
  <c r="S50" i="1"/>
  <c r="S53" i="1"/>
  <c r="S28" i="1"/>
  <c r="S27" i="1"/>
  <c r="S13" i="1"/>
  <c r="S25" i="1"/>
  <c r="S43" i="1"/>
  <c r="S23" i="1"/>
  <c r="S12" i="1"/>
  <c r="S24" i="1"/>
  <c r="S38" i="1"/>
  <c r="S14" i="1"/>
  <c r="S52" i="1"/>
  <c r="S45" i="1"/>
  <c r="S47" i="1"/>
  <c r="S44" i="1"/>
  <c r="S33" i="1"/>
  <c r="S37" i="1"/>
  <c r="S22" i="1"/>
  <c r="S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tc={6C661747-E22C-47A0-82D9-40F963D9AC63}</author>
    <author>tc={E66027C4-8ACB-4FB1-AB90-F9B102568DC3}</author>
  </authors>
  <commentList>
    <comment ref="S10" authorId="0" shapeId="0" xr:uid="{6C661747-E22C-47A0-82D9-40F963D9AC63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minimizing this value will give the best options for cluster identifiers</t>
      </text>
    </comment>
    <comment ref="D12" authorId="1" shapeId="0" xr:uid="{E66027C4-8ACB-4FB1-AB90-F9B102568DC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these we see the amount of students enrolled in each fall, if there was an NA then it meant 0 students where enrolled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5751A-581D-46D5-AFDC-E0ED2DE84100}" keepAlive="1" name="Query - Enrollment_Counts_Worksheet_data" description="Connection to the 'Enrollment_Counts_Worksheet_data' query in the workbook." type="5" refreshedVersion="6" background="1" saveData="1">
    <dbPr connection="Provider=Microsoft.Mashup.OleDb.1;Data Source=$Workbook$;Location=Enrollment_Counts_Worksheet_data;Extended Properties=&quot;&quot;" command="SELECT * FROM [Enrollment_Counts_Worksheet_data]"/>
  </connection>
</connections>
</file>

<file path=xl/sharedStrings.xml><?xml version="1.0" encoding="utf-8"?>
<sst xmlns="http://schemas.openxmlformats.org/spreadsheetml/2006/main" count="914" uniqueCount="88">
  <si>
    <t>Discipline</t>
  </si>
  <si>
    <t>Fall Term</t>
  </si>
  <si>
    <t>Graduate Field</t>
  </si>
  <si>
    <t>Overall Degree Type</t>
  </si>
  <si>
    <t>Number of Records</t>
  </si>
  <si>
    <t>Humanities</t>
  </si>
  <si>
    <t>Fall 2015</t>
  </si>
  <si>
    <t>English Language and Literature</t>
  </si>
  <si>
    <t>Research Master's</t>
  </si>
  <si>
    <t>Asian Literature, Religion and Culture</t>
  </si>
  <si>
    <t>Art</t>
  </si>
  <si>
    <t>Architecture</t>
  </si>
  <si>
    <t>Fall 2016</t>
  </si>
  <si>
    <t>Fall 2017</t>
  </si>
  <si>
    <t>Classics</t>
  </si>
  <si>
    <t>Fall 2018</t>
  </si>
  <si>
    <t>Fall 2019</t>
  </si>
  <si>
    <t>Life Sciences</t>
  </si>
  <si>
    <t>Soil and Crop Sciences</t>
  </si>
  <si>
    <t>Plant Pathology and Plant-Microbe Biology</t>
  </si>
  <si>
    <t>Plant Breeding</t>
  </si>
  <si>
    <t>Natural Resources</t>
  </si>
  <si>
    <t>Horticulture</t>
  </si>
  <si>
    <t>Food Science and Technology</t>
  </si>
  <si>
    <t>Entomology</t>
  </si>
  <si>
    <t>Ecology and Evolutionary Biology</t>
  </si>
  <si>
    <t>Biomedical and Biological Sciences</t>
  </si>
  <si>
    <t>Animal Science</t>
  </si>
  <si>
    <t>Nutrition</t>
  </si>
  <si>
    <t>Biochemistry, Molecular and Cell Biology</t>
  </si>
  <si>
    <t>Plant Biology</t>
  </si>
  <si>
    <t>Physical Sciences and Engineering</t>
  </si>
  <si>
    <t>Mechanical Engineering</t>
  </si>
  <si>
    <t>Materials Science and Engineering</t>
  </si>
  <si>
    <t>Information Science</t>
  </si>
  <si>
    <t>Geological Sciences</t>
  </si>
  <si>
    <t>Fiber Science and Apparel Design</t>
  </si>
  <si>
    <t>Electrical and Computer Engineering</t>
  </si>
  <si>
    <t>Computer Science</t>
  </si>
  <si>
    <t>Civil and Environmental Engineering</t>
  </si>
  <si>
    <t>Chemical Engineering</t>
  </si>
  <si>
    <t>Biological and Environmental Engineering</t>
  </si>
  <si>
    <t>Atmospheric Science</t>
  </si>
  <si>
    <t>Applied Physics</t>
  </si>
  <si>
    <t>Aerospace Engineering</t>
  </si>
  <si>
    <t>Biomedical Engineering</t>
  </si>
  <si>
    <t>Chemistry and Chemical Biology</t>
  </si>
  <si>
    <t>Social Sciences</t>
  </si>
  <si>
    <t>Statistics</t>
  </si>
  <si>
    <t>Regional Science</t>
  </si>
  <si>
    <t>Linguistics</t>
  </si>
  <si>
    <t>Industrial and Labor Relations</t>
  </si>
  <si>
    <t>Human Development</t>
  </si>
  <si>
    <t>Hotel Administration</t>
  </si>
  <si>
    <t>Development Sociology</t>
  </si>
  <si>
    <t>Design and Environmental Analysis</t>
  </si>
  <si>
    <t>City and Regional Planning</t>
  </si>
  <si>
    <t>Asian Studies</t>
  </si>
  <si>
    <t>Archaeology</t>
  </si>
  <si>
    <t>Applied Economics and Management</t>
  </si>
  <si>
    <t>Anthropology</t>
  </si>
  <si>
    <t>dummy variable</t>
  </si>
  <si>
    <t>Student enrolled in Fall of each year</t>
  </si>
  <si>
    <t>Student enrolled in Fall of each year NORMALIZED</t>
  </si>
  <si>
    <t>mean</t>
  </si>
  <si>
    <t>std</t>
  </si>
  <si>
    <t>Identifier</t>
  </si>
  <si>
    <t>Clusters</t>
  </si>
  <si>
    <t>Popular</t>
  </si>
  <si>
    <t>Very popular</t>
  </si>
  <si>
    <t>Avergae</t>
  </si>
  <si>
    <t>Unpopular</t>
  </si>
  <si>
    <t>Very unpopular</t>
  </si>
  <si>
    <t>Cluster identifier</t>
  </si>
  <si>
    <t>Z value</t>
  </si>
  <si>
    <t>Normalized Distances</t>
  </si>
  <si>
    <t>Cluster VP</t>
  </si>
  <si>
    <t>Cluster P</t>
  </si>
  <si>
    <t>Cluster A</t>
  </si>
  <si>
    <t>Cluster U</t>
  </si>
  <si>
    <t>Cluster VU</t>
  </si>
  <si>
    <t>min distance</t>
  </si>
  <si>
    <t>Cluster reference</t>
  </si>
  <si>
    <t>Frequency</t>
  </si>
  <si>
    <t>Cluster chosen</t>
  </si>
  <si>
    <t>Enrollment per year</t>
  </si>
  <si>
    <t>Cluster Name</t>
  </si>
  <si>
    <t>Enrollments per year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</si>
</sst>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2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0" borderId="0" xfId="0" applyFont="1"/>
    <xf numFmtId="0" fontId="1" fillId="2" borderId="0" xfId="0" applyFont="1" applyFill="1" applyBorder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ermo Alcocer" id="{3949E471-189C-4CCA-9C9F-B1ADB6EA5A23}" userId="S::galcoce1@jh.edu::a3eabc59-d5d2-4daa-9b21-b06ea21e255e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EBE89F-B5C8-4078-9165-27FE0C5C4F13}" autoFormatId="16" applyNumberFormats="0" applyBorderFormats="0" applyFontFormats="0" applyPatternFormats="0" applyAlignmentFormats="0" applyWidthHeightFormats="0">
  <queryTableRefresh nextId="7">
    <queryTableFields count="6">
      <queryTableField id="1" name="Discipline" tableColumnId="1"/>
      <queryTableField id="2" name="Fall Term" tableColumnId="2"/>
      <queryTableField id="3" name="Graduate Field" tableColumnId="3"/>
      <queryTableField id="6" dataBound="0" tableColumnId="6"/>
      <queryTableField id="4" name="Overall Degree Type" tableColumnId="4"/>
      <queryTableField id="5" name="Number of Record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AE62F-5B05-4C19-8F80-F03C345255E9}" name="Enrollment_Counts_Worksheet_data" displayName="Enrollment_Counts_Worksheet_data" ref="A1:F195" tableType="queryTable" totalsRowShown="0">
  <autoFilter ref="A1:F195" xr:uid="{7AC82040-9008-4844-A99A-B3DA293CE4AE}"/>
  <tableColumns count="6">
    <tableColumn id="1" xr3:uid="{8E2B98B2-1C92-4066-932D-1C81F7090056}" uniqueName="1" name="Discipline" queryTableFieldId="1" dataDxfId="4"/>
    <tableColumn id="2" xr3:uid="{5F906F50-3B1E-4398-9326-1BB6347B233C}" uniqueName="2" name="Fall Term" queryTableFieldId="2" dataDxfId="3"/>
    <tableColumn id="3" xr3:uid="{00F85B08-1182-4CD0-89C0-F1F99D86277B}" uniqueName="3" name="Graduate Field" queryTableFieldId="3" dataDxfId="2"/>
    <tableColumn id="6" xr3:uid="{33061610-C7EC-4549-8F70-C9DF4CB4D832}" uniqueName="6" name="dummy variable" queryTableFieldId="6" dataDxfId="0">
      <calculatedColumnFormula>_xlfn.CONCAT(Enrollment_Counts_Worksheet_data[[#This Row],[Discipline]],Enrollment_Counts_Worksheet_data[[#This Row],[Graduate Field]],Enrollment_Counts_Worksheet_data[[#This Row],[Fall Term]])</calculatedColumnFormula>
    </tableColumn>
    <tableColumn id="4" xr3:uid="{C3AC6A04-28D0-4F8C-833C-A7FF2CFE7EC8}" uniqueName="4" name="Overall Degree Type" queryTableFieldId="4" dataDxfId="1"/>
    <tableColumn id="5" xr3:uid="{7ADBD849-BE6E-4CE9-9F8E-092DFD3B4067}" uniqueName="5" name="Number of Record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0" dT="2020-02-27T04:30:30.86" personId="{3949E471-189C-4CCA-9C9F-B1ADB6EA5A23}" id="{6C661747-E22C-47A0-82D9-40F963D9AC63}">
    <text>minimizing this value will give the best options for cluster identifiers</text>
  </threadedComment>
  <threadedComment ref="D12" dT="2020-02-27T04:11:06.66" personId="{3949E471-189C-4CCA-9C9F-B1ADB6EA5A23}" id="{E66027C4-8ACB-4FB1-AB90-F9B102568DC3}">
    <text>With these we see the amount of students enrolled in each fall, if there was an NA then it meant 0 students where enrolled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E831-71BF-48A6-9E62-BB5D35CAE837}">
  <dimension ref="A1:F195"/>
  <sheetViews>
    <sheetView workbookViewId="0">
      <selection activeCell="C5" sqref="C5"/>
    </sheetView>
  </sheetViews>
  <sheetFormatPr defaultRowHeight="14.4" x14ac:dyDescent="0.3"/>
  <cols>
    <col min="1" max="1" width="28.44140625" bestFit="1" customWidth="1"/>
    <col min="2" max="2" width="10.77734375" bestFit="1" customWidth="1"/>
    <col min="3" max="3" width="36.21875" bestFit="1" customWidth="1"/>
    <col min="4" max="4" width="36.21875" customWidth="1"/>
    <col min="5" max="5" width="20.21875" bestFit="1" customWidth="1"/>
    <col min="6" max="6" width="19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3">
      <c r="A2" s="1" t="s">
        <v>5</v>
      </c>
      <c r="B2" s="1" t="s">
        <v>6</v>
      </c>
      <c r="C2" s="1" t="s">
        <v>7</v>
      </c>
      <c r="D2" s="1" t="str">
        <f>_xlfn.CONCAT(Enrollment_Counts_Worksheet_data[[#This Row],[Discipline]],Enrollment_Counts_Worksheet_data[[#This Row],[Graduate Field]],Enrollment_Counts_Worksheet_data[[#This Row],[Fall Term]])</f>
        <v>HumanitiesEnglish Language and LiteratureFall 2015</v>
      </c>
      <c r="E2" s="1" t="s">
        <v>8</v>
      </c>
      <c r="F2">
        <v>16</v>
      </c>
    </row>
    <row r="3" spans="1:6" x14ac:dyDescent="0.3">
      <c r="A3" s="1" t="s">
        <v>5</v>
      </c>
      <c r="B3" s="1" t="s">
        <v>6</v>
      </c>
      <c r="C3" s="1" t="s">
        <v>9</v>
      </c>
      <c r="D3" s="1" t="str">
        <f>_xlfn.CONCAT(Enrollment_Counts_Worksheet_data[[#This Row],[Discipline]],Enrollment_Counts_Worksheet_data[[#This Row],[Graduate Field]],Enrollment_Counts_Worksheet_data[[#This Row],[Fall Term]])</f>
        <v>HumanitiesAsian Literature, Religion and CultureFall 2015</v>
      </c>
      <c r="E3" s="1" t="s">
        <v>8</v>
      </c>
      <c r="F3">
        <v>6</v>
      </c>
    </row>
    <row r="4" spans="1:6" x14ac:dyDescent="0.3">
      <c r="A4" s="1" t="s">
        <v>5</v>
      </c>
      <c r="B4" s="1" t="s">
        <v>6</v>
      </c>
      <c r="C4" s="1" t="s">
        <v>10</v>
      </c>
      <c r="D4" s="1" t="str">
        <f>_xlfn.CONCAT(Enrollment_Counts_Worksheet_data[[#This Row],[Discipline]],Enrollment_Counts_Worksheet_data[[#This Row],[Graduate Field]],Enrollment_Counts_Worksheet_data[[#This Row],[Fall Term]])</f>
        <v>HumanitiesArtFall 2015</v>
      </c>
      <c r="E4" s="1" t="s">
        <v>8</v>
      </c>
      <c r="F4">
        <v>12</v>
      </c>
    </row>
    <row r="5" spans="1:6" x14ac:dyDescent="0.3">
      <c r="A5" s="1" t="s">
        <v>5</v>
      </c>
      <c r="B5" s="1" t="s">
        <v>6</v>
      </c>
      <c r="C5" s="1" t="s">
        <v>11</v>
      </c>
      <c r="D5" s="1" t="str">
        <f>_xlfn.CONCAT(Enrollment_Counts_Worksheet_data[[#This Row],[Discipline]],Enrollment_Counts_Worksheet_data[[#This Row],[Graduate Field]],Enrollment_Counts_Worksheet_data[[#This Row],[Fall Term]])</f>
        <v>HumanitiesArchitectureFall 2015</v>
      </c>
      <c r="E5" s="1" t="s">
        <v>8</v>
      </c>
      <c r="F5">
        <v>4</v>
      </c>
    </row>
    <row r="6" spans="1:6" x14ac:dyDescent="0.3">
      <c r="A6" s="1" t="s">
        <v>5</v>
      </c>
      <c r="B6" s="1" t="s">
        <v>12</v>
      </c>
      <c r="C6" s="1" t="s">
        <v>7</v>
      </c>
      <c r="D6" s="1" t="str">
        <f>_xlfn.CONCAT(Enrollment_Counts_Worksheet_data[[#This Row],[Discipline]],Enrollment_Counts_Worksheet_data[[#This Row],[Graduate Field]],Enrollment_Counts_Worksheet_data[[#This Row],[Fall Term]])</f>
        <v>HumanitiesEnglish Language and LiteratureFall 2016</v>
      </c>
      <c r="E6" s="1" t="s">
        <v>8</v>
      </c>
      <c r="F6">
        <v>18</v>
      </c>
    </row>
    <row r="7" spans="1:6" x14ac:dyDescent="0.3">
      <c r="A7" s="1" t="s">
        <v>5</v>
      </c>
      <c r="B7" s="1" t="s">
        <v>12</v>
      </c>
      <c r="C7" s="1" t="s">
        <v>9</v>
      </c>
      <c r="D7" s="1" t="str">
        <f>_xlfn.CONCAT(Enrollment_Counts_Worksheet_data[[#This Row],[Discipline]],Enrollment_Counts_Worksheet_data[[#This Row],[Graduate Field]],Enrollment_Counts_Worksheet_data[[#This Row],[Fall Term]])</f>
        <v>HumanitiesAsian Literature, Religion and CultureFall 2016</v>
      </c>
      <c r="E7" s="1" t="s">
        <v>8</v>
      </c>
      <c r="F7">
        <v>1</v>
      </c>
    </row>
    <row r="8" spans="1:6" x14ac:dyDescent="0.3">
      <c r="A8" s="1" t="s">
        <v>5</v>
      </c>
      <c r="B8" s="1" t="s">
        <v>12</v>
      </c>
      <c r="C8" s="1" t="s">
        <v>10</v>
      </c>
      <c r="D8" s="1" t="str">
        <f>_xlfn.CONCAT(Enrollment_Counts_Worksheet_data[[#This Row],[Discipline]],Enrollment_Counts_Worksheet_data[[#This Row],[Graduate Field]],Enrollment_Counts_Worksheet_data[[#This Row],[Fall Term]])</f>
        <v>HumanitiesArtFall 2016</v>
      </c>
      <c r="E8" s="1" t="s">
        <v>8</v>
      </c>
      <c r="F8">
        <v>12</v>
      </c>
    </row>
    <row r="9" spans="1:6" x14ac:dyDescent="0.3">
      <c r="A9" s="1" t="s">
        <v>5</v>
      </c>
      <c r="B9" s="1" t="s">
        <v>12</v>
      </c>
      <c r="C9" s="1" t="s">
        <v>11</v>
      </c>
      <c r="D9" s="1" t="str">
        <f>_xlfn.CONCAT(Enrollment_Counts_Worksheet_data[[#This Row],[Discipline]],Enrollment_Counts_Worksheet_data[[#This Row],[Graduate Field]],Enrollment_Counts_Worksheet_data[[#This Row],[Fall Term]])</f>
        <v>HumanitiesArchitectureFall 2016</v>
      </c>
      <c r="E9" s="1" t="s">
        <v>8</v>
      </c>
      <c r="F9">
        <v>6</v>
      </c>
    </row>
    <row r="10" spans="1:6" x14ac:dyDescent="0.3">
      <c r="A10" s="1" t="s">
        <v>5</v>
      </c>
      <c r="B10" s="1" t="s">
        <v>13</v>
      </c>
      <c r="C10" s="1" t="s">
        <v>7</v>
      </c>
      <c r="D10" s="1" t="str">
        <f>_xlfn.CONCAT(Enrollment_Counts_Worksheet_data[[#This Row],[Discipline]],Enrollment_Counts_Worksheet_data[[#This Row],[Graduate Field]],Enrollment_Counts_Worksheet_data[[#This Row],[Fall Term]])</f>
        <v>HumanitiesEnglish Language and LiteratureFall 2017</v>
      </c>
      <c r="E10" s="1" t="s">
        <v>8</v>
      </c>
      <c r="F10">
        <v>17</v>
      </c>
    </row>
    <row r="11" spans="1:6" x14ac:dyDescent="0.3">
      <c r="A11" s="1" t="s">
        <v>5</v>
      </c>
      <c r="B11" s="1" t="s">
        <v>13</v>
      </c>
      <c r="C11" s="1" t="s">
        <v>14</v>
      </c>
      <c r="D11" s="1" t="str">
        <f>_xlfn.CONCAT(Enrollment_Counts_Worksheet_data[[#This Row],[Discipline]],Enrollment_Counts_Worksheet_data[[#This Row],[Graduate Field]],Enrollment_Counts_Worksheet_data[[#This Row],[Fall Term]])</f>
        <v>HumanitiesClassicsFall 2017</v>
      </c>
      <c r="E11" s="1" t="s">
        <v>8</v>
      </c>
      <c r="F11">
        <v>1</v>
      </c>
    </row>
    <row r="12" spans="1:6" x14ac:dyDescent="0.3">
      <c r="A12" s="1" t="s">
        <v>5</v>
      </c>
      <c r="B12" s="1" t="s">
        <v>13</v>
      </c>
      <c r="C12" s="1" t="s">
        <v>9</v>
      </c>
      <c r="D12" s="1" t="str">
        <f>_xlfn.CONCAT(Enrollment_Counts_Worksheet_data[[#This Row],[Discipline]],Enrollment_Counts_Worksheet_data[[#This Row],[Graduate Field]],Enrollment_Counts_Worksheet_data[[#This Row],[Fall Term]])</f>
        <v>HumanitiesAsian Literature, Religion and CultureFall 2017</v>
      </c>
      <c r="E12" s="1" t="s">
        <v>8</v>
      </c>
      <c r="F12">
        <v>1</v>
      </c>
    </row>
    <row r="13" spans="1:6" x14ac:dyDescent="0.3">
      <c r="A13" s="1" t="s">
        <v>5</v>
      </c>
      <c r="B13" s="1" t="s">
        <v>13</v>
      </c>
      <c r="C13" s="1" t="s">
        <v>10</v>
      </c>
      <c r="D13" s="1" t="str">
        <f>_xlfn.CONCAT(Enrollment_Counts_Worksheet_data[[#This Row],[Discipline]],Enrollment_Counts_Worksheet_data[[#This Row],[Graduate Field]],Enrollment_Counts_Worksheet_data[[#This Row],[Fall Term]])</f>
        <v>HumanitiesArtFall 2017</v>
      </c>
      <c r="E13" s="1" t="s">
        <v>8</v>
      </c>
      <c r="F13">
        <v>12</v>
      </c>
    </row>
    <row r="14" spans="1:6" x14ac:dyDescent="0.3">
      <c r="A14" s="1" t="s">
        <v>5</v>
      </c>
      <c r="B14" s="1" t="s">
        <v>13</v>
      </c>
      <c r="C14" s="1" t="s">
        <v>11</v>
      </c>
      <c r="D14" s="1" t="str">
        <f>_xlfn.CONCAT(Enrollment_Counts_Worksheet_data[[#This Row],[Discipline]],Enrollment_Counts_Worksheet_data[[#This Row],[Graduate Field]],Enrollment_Counts_Worksheet_data[[#This Row],[Fall Term]])</f>
        <v>HumanitiesArchitectureFall 2017</v>
      </c>
      <c r="E14" s="1" t="s">
        <v>8</v>
      </c>
      <c r="F14">
        <v>3</v>
      </c>
    </row>
    <row r="15" spans="1:6" x14ac:dyDescent="0.3">
      <c r="A15" s="1" t="s">
        <v>5</v>
      </c>
      <c r="B15" s="1" t="s">
        <v>15</v>
      </c>
      <c r="C15" s="1" t="s">
        <v>7</v>
      </c>
      <c r="D15" s="1" t="str">
        <f>_xlfn.CONCAT(Enrollment_Counts_Worksheet_data[[#This Row],[Discipline]],Enrollment_Counts_Worksheet_data[[#This Row],[Graduate Field]],Enrollment_Counts_Worksheet_data[[#This Row],[Fall Term]])</f>
        <v>HumanitiesEnglish Language and LiteratureFall 2018</v>
      </c>
      <c r="E15" s="1" t="s">
        <v>8</v>
      </c>
      <c r="F15">
        <v>18</v>
      </c>
    </row>
    <row r="16" spans="1:6" x14ac:dyDescent="0.3">
      <c r="A16" s="1" t="s">
        <v>5</v>
      </c>
      <c r="B16" s="1" t="s">
        <v>15</v>
      </c>
      <c r="C16" s="1" t="s">
        <v>10</v>
      </c>
      <c r="D16" s="1" t="str">
        <f>_xlfn.CONCAT(Enrollment_Counts_Worksheet_data[[#This Row],[Discipline]],Enrollment_Counts_Worksheet_data[[#This Row],[Graduate Field]],Enrollment_Counts_Worksheet_data[[#This Row],[Fall Term]])</f>
        <v>HumanitiesArtFall 2018</v>
      </c>
      <c r="E16" s="1" t="s">
        <v>8</v>
      </c>
      <c r="F16">
        <v>12</v>
      </c>
    </row>
    <row r="17" spans="1:6" x14ac:dyDescent="0.3">
      <c r="A17" s="1" t="s">
        <v>5</v>
      </c>
      <c r="B17" s="1" t="s">
        <v>15</v>
      </c>
      <c r="C17" s="1" t="s">
        <v>11</v>
      </c>
      <c r="D17" s="1" t="str">
        <f>_xlfn.CONCAT(Enrollment_Counts_Worksheet_data[[#This Row],[Discipline]],Enrollment_Counts_Worksheet_data[[#This Row],[Graduate Field]],Enrollment_Counts_Worksheet_data[[#This Row],[Fall Term]])</f>
        <v>HumanitiesArchitectureFall 2018</v>
      </c>
      <c r="E17" s="1" t="s">
        <v>8</v>
      </c>
      <c r="F17">
        <v>28</v>
      </c>
    </row>
    <row r="18" spans="1:6" x14ac:dyDescent="0.3">
      <c r="A18" s="1" t="s">
        <v>5</v>
      </c>
      <c r="B18" s="1" t="s">
        <v>16</v>
      </c>
      <c r="C18" s="1" t="s">
        <v>7</v>
      </c>
      <c r="D18" s="1" t="str">
        <f>_xlfn.CONCAT(Enrollment_Counts_Worksheet_data[[#This Row],[Discipline]],Enrollment_Counts_Worksheet_data[[#This Row],[Graduate Field]],Enrollment_Counts_Worksheet_data[[#This Row],[Fall Term]])</f>
        <v>HumanitiesEnglish Language and LiteratureFall 2019</v>
      </c>
      <c r="E18" s="1" t="s">
        <v>8</v>
      </c>
      <c r="F18">
        <v>16</v>
      </c>
    </row>
    <row r="19" spans="1:6" x14ac:dyDescent="0.3">
      <c r="A19" s="1" t="s">
        <v>5</v>
      </c>
      <c r="B19" s="1" t="s">
        <v>16</v>
      </c>
      <c r="C19" s="1" t="s">
        <v>10</v>
      </c>
      <c r="D19" s="1" t="str">
        <f>_xlfn.CONCAT(Enrollment_Counts_Worksheet_data[[#This Row],[Discipline]],Enrollment_Counts_Worksheet_data[[#This Row],[Graduate Field]],Enrollment_Counts_Worksheet_data[[#This Row],[Fall Term]])</f>
        <v>HumanitiesArtFall 2019</v>
      </c>
      <c r="E19" s="1" t="s">
        <v>8</v>
      </c>
      <c r="F19">
        <v>12</v>
      </c>
    </row>
    <row r="20" spans="1:6" x14ac:dyDescent="0.3">
      <c r="A20" s="1" t="s">
        <v>5</v>
      </c>
      <c r="B20" s="1" t="s">
        <v>16</v>
      </c>
      <c r="C20" s="1" t="s">
        <v>11</v>
      </c>
      <c r="D20" s="1" t="str">
        <f>_xlfn.CONCAT(Enrollment_Counts_Worksheet_data[[#This Row],[Discipline]],Enrollment_Counts_Worksheet_data[[#This Row],[Graduate Field]],Enrollment_Counts_Worksheet_data[[#This Row],[Fall Term]])</f>
        <v>HumanitiesArchitectureFall 2019</v>
      </c>
      <c r="E20" s="1" t="s">
        <v>8</v>
      </c>
      <c r="F20">
        <v>35</v>
      </c>
    </row>
    <row r="21" spans="1:6" x14ac:dyDescent="0.3">
      <c r="A21" s="1" t="s">
        <v>17</v>
      </c>
      <c r="B21" s="1" t="s">
        <v>6</v>
      </c>
      <c r="C21" s="1" t="s">
        <v>18</v>
      </c>
      <c r="D21" s="1" t="str">
        <f>_xlfn.CONCAT(Enrollment_Counts_Worksheet_data[[#This Row],[Discipline]],Enrollment_Counts_Worksheet_data[[#This Row],[Graduate Field]],Enrollment_Counts_Worksheet_data[[#This Row],[Fall Term]])</f>
        <v>Life SciencesSoil and Crop SciencesFall 2015</v>
      </c>
      <c r="E21" s="1" t="s">
        <v>8</v>
      </c>
      <c r="F21">
        <v>10</v>
      </c>
    </row>
    <row r="22" spans="1:6" x14ac:dyDescent="0.3">
      <c r="A22" s="1" t="s">
        <v>17</v>
      </c>
      <c r="B22" s="1" t="s">
        <v>6</v>
      </c>
      <c r="C22" s="1" t="s">
        <v>19</v>
      </c>
      <c r="D22" s="1" t="str">
        <f>_xlfn.CONCAT(Enrollment_Counts_Worksheet_data[[#This Row],[Discipline]],Enrollment_Counts_Worksheet_data[[#This Row],[Graduate Field]],Enrollment_Counts_Worksheet_data[[#This Row],[Fall Term]])</f>
        <v>Life SciencesPlant Pathology and Plant-Microbe BiologyFall 2015</v>
      </c>
      <c r="E22" s="1" t="s">
        <v>8</v>
      </c>
      <c r="F22">
        <v>9</v>
      </c>
    </row>
    <row r="23" spans="1:6" x14ac:dyDescent="0.3">
      <c r="A23" s="1" t="s">
        <v>17</v>
      </c>
      <c r="B23" s="1" t="s">
        <v>6</v>
      </c>
      <c r="C23" s="1" t="s">
        <v>20</v>
      </c>
      <c r="D23" s="1" t="str">
        <f>_xlfn.CONCAT(Enrollment_Counts_Worksheet_data[[#This Row],[Discipline]],Enrollment_Counts_Worksheet_data[[#This Row],[Graduate Field]],Enrollment_Counts_Worksheet_data[[#This Row],[Fall Term]])</f>
        <v>Life SciencesPlant BreedingFall 2015</v>
      </c>
      <c r="E23" s="1" t="s">
        <v>8</v>
      </c>
      <c r="F23">
        <v>6</v>
      </c>
    </row>
    <row r="24" spans="1:6" x14ac:dyDescent="0.3">
      <c r="A24" s="1" t="s">
        <v>17</v>
      </c>
      <c r="B24" s="1" t="s">
        <v>6</v>
      </c>
      <c r="C24" s="1" t="s">
        <v>21</v>
      </c>
      <c r="D24" s="1" t="str">
        <f>_xlfn.CONCAT(Enrollment_Counts_Worksheet_data[[#This Row],[Discipline]],Enrollment_Counts_Worksheet_data[[#This Row],[Graduate Field]],Enrollment_Counts_Worksheet_data[[#This Row],[Fall Term]])</f>
        <v>Life SciencesNatural ResourcesFall 2015</v>
      </c>
      <c r="E24" s="1" t="s">
        <v>8</v>
      </c>
      <c r="F24">
        <v>17</v>
      </c>
    </row>
    <row r="25" spans="1:6" x14ac:dyDescent="0.3">
      <c r="A25" s="1" t="s">
        <v>17</v>
      </c>
      <c r="B25" s="1" t="s">
        <v>6</v>
      </c>
      <c r="C25" s="1" t="s">
        <v>22</v>
      </c>
      <c r="D25" s="1" t="str">
        <f>_xlfn.CONCAT(Enrollment_Counts_Worksheet_data[[#This Row],[Discipline]],Enrollment_Counts_Worksheet_data[[#This Row],[Graduate Field]],Enrollment_Counts_Worksheet_data[[#This Row],[Fall Term]])</f>
        <v>Life SciencesHorticultureFall 2015</v>
      </c>
      <c r="E25" s="1" t="s">
        <v>8</v>
      </c>
      <c r="F25">
        <v>8</v>
      </c>
    </row>
    <row r="26" spans="1:6" x14ac:dyDescent="0.3">
      <c r="A26" s="1" t="s">
        <v>17</v>
      </c>
      <c r="B26" s="1" t="s">
        <v>6</v>
      </c>
      <c r="C26" s="1" t="s">
        <v>23</v>
      </c>
      <c r="D26" s="1" t="str">
        <f>_xlfn.CONCAT(Enrollment_Counts_Worksheet_data[[#This Row],[Discipline]],Enrollment_Counts_Worksheet_data[[#This Row],[Graduate Field]],Enrollment_Counts_Worksheet_data[[#This Row],[Fall Term]])</f>
        <v>Life SciencesFood Science and TechnologyFall 2015</v>
      </c>
      <c r="E26" s="1" t="s">
        <v>8</v>
      </c>
      <c r="F26">
        <v>19</v>
      </c>
    </row>
    <row r="27" spans="1:6" x14ac:dyDescent="0.3">
      <c r="A27" s="1" t="s">
        <v>17</v>
      </c>
      <c r="B27" s="1" t="s">
        <v>6</v>
      </c>
      <c r="C27" s="1" t="s">
        <v>24</v>
      </c>
      <c r="D27" s="1" t="str">
        <f>_xlfn.CONCAT(Enrollment_Counts_Worksheet_data[[#This Row],[Discipline]],Enrollment_Counts_Worksheet_data[[#This Row],[Graduate Field]],Enrollment_Counts_Worksheet_data[[#This Row],[Fall Term]])</f>
        <v>Life SciencesEntomologyFall 2015</v>
      </c>
      <c r="E27" s="1" t="s">
        <v>8</v>
      </c>
      <c r="F27">
        <v>5</v>
      </c>
    </row>
    <row r="28" spans="1:6" x14ac:dyDescent="0.3">
      <c r="A28" s="1" t="s">
        <v>17</v>
      </c>
      <c r="B28" s="1" t="s">
        <v>6</v>
      </c>
      <c r="C28" s="1" t="s">
        <v>25</v>
      </c>
      <c r="D28" s="1" t="str">
        <f>_xlfn.CONCAT(Enrollment_Counts_Worksheet_data[[#This Row],[Discipline]],Enrollment_Counts_Worksheet_data[[#This Row],[Graduate Field]],Enrollment_Counts_Worksheet_data[[#This Row],[Fall Term]])</f>
        <v>Life SciencesEcology and Evolutionary BiologyFall 2015</v>
      </c>
      <c r="E28" s="1" t="s">
        <v>8</v>
      </c>
      <c r="F28">
        <v>2</v>
      </c>
    </row>
    <row r="29" spans="1:6" x14ac:dyDescent="0.3">
      <c r="A29" s="1" t="s">
        <v>17</v>
      </c>
      <c r="B29" s="1" t="s">
        <v>6</v>
      </c>
      <c r="C29" s="1" t="s">
        <v>26</v>
      </c>
      <c r="D29" s="1" t="str">
        <f>_xlfn.CONCAT(Enrollment_Counts_Worksheet_data[[#This Row],[Discipline]],Enrollment_Counts_Worksheet_data[[#This Row],[Graduate Field]],Enrollment_Counts_Worksheet_data[[#This Row],[Fall Term]])</f>
        <v>Life SciencesBiomedical and Biological SciencesFall 2015</v>
      </c>
      <c r="E29" s="1" t="s">
        <v>8</v>
      </c>
      <c r="F29">
        <v>5</v>
      </c>
    </row>
    <row r="30" spans="1:6" x14ac:dyDescent="0.3">
      <c r="A30" s="1" t="s">
        <v>17</v>
      </c>
      <c r="B30" s="1" t="s">
        <v>6</v>
      </c>
      <c r="C30" s="1" t="s">
        <v>27</v>
      </c>
      <c r="D30" s="1" t="str">
        <f>_xlfn.CONCAT(Enrollment_Counts_Worksheet_data[[#This Row],[Discipline]],Enrollment_Counts_Worksheet_data[[#This Row],[Graduate Field]],Enrollment_Counts_Worksheet_data[[#This Row],[Fall Term]])</f>
        <v>Life SciencesAnimal ScienceFall 2015</v>
      </c>
      <c r="E30" s="1" t="s">
        <v>8</v>
      </c>
      <c r="F30">
        <v>9</v>
      </c>
    </row>
    <row r="31" spans="1:6" x14ac:dyDescent="0.3">
      <c r="A31" s="1" t="s">
        <v>17</v>
      </c>
      <c r="B31" s="1" t="s">
        <v>12</v>
      </c>
      <c r="C31" s="1" t="s">
        <v>18</v>
      </c>
      <c r="D31" s="1" t="str">
        <f>_xlfn.CONCAT(Enrollment_Counts_Worksheet_data[[#This Row],[Discipline]],Enrollment_Counts_Worksheet_data[[#This Row],[Graduate Field]],Enrollment_Counts_Worksheet_data[[#This Row],[Fall Term]])</f>
        <v>Life SciencesSoil and Crop SciencesFall 2016</v>
      </c>
      <c r="E31" s="1" t="s">
        <v>8</v>
      </c>
      <c r="F31">
        <v>8</v>
      </c>
    </row>
    <row r="32" spans="1:6" x14ac:dyDescent="0.3">
      <c r="A32" s="1" t="s">
        <v>17</v>
      </c>
      <c r="B32" s="1" t="s">
        <v>12</v>
      </c>
      <c r="C32" s="1" t="s">
        <v>19</v>
      </c>
      <c r="D32" s="1" t="str">
        <f>_xlfn.CONCAT(Enrollment_Counts_Worksheet_data[[#This Row],[Discipline]],Enrollment_Counts_Worksheet_data[[#This Row],[Graduate Field]],Enrollment_Counts_Worksheet_data[[#This Row],[Fall Term]])</f>
        <v>Life SciencesPlant Pathology and Plant-Microbe BiologyFall 2016</v>
      </c>
      <c r="E32" s="1" t="s">
        <v>8</v>
      </c>
      <c r="F32">
        <v>10</v>
      </c>
    </row>
    <row r="33" spans="1:6" x14ac:dyDescent="0.3">
      <c r="A33" s="1" t="s">
        <v>17</v>
      </c>
      <c r="B33" s="1" t="s">
        <v>12</v>
      </c>
      <c r="C33" s="1" t="s">
        <v>20</v>
      </c>
      <c r="D33" s="1" t="str">
        <f>_xlfn.CONCAT(Enrollment_Counts_Worksheet_data[[#This Row],[Discipline]],Enrollment_Counts_Worksheet_data[[#This Row],[Graduate Field]],Enrollment_Counts_Worksheet_data[[#This Row],[Fall Term]])</f>
        <v>Life SciencesPlant BreedingFall 2016</v>
      </c>
      <c r="E33" s="1" t="s">
        <v>8</v>
      </c>
      <c r="F33">
        <v>5</v>
      </c>
    </row>
    <row r="34" spans="1:6" x14ac:dyDescent="0.3">
      <c r="A34" s="1" t="s">
        <v>17</v>
      </c>
      <c r="B34" s="1" t="s">
        <v>12</v>
      </c>
      <c r="C34" s="1" t="s">
        <v>28</v>
      </c>
      <c r="D34" s="1" t="str">
        <f>_xlfn.CONCAT(Enrollment_Counts_Worksheet_data[[#This Row],[Discipline]],Enrollment_Counts_Worksheet_data[[#This Row],[Graduate Field]],Enrollment_Counts_Worksheet_data[[#This Row],[Fall Term]])</f>
        <v>Life SciencesNutritionFall 2016</v>
      </c>
      <c r="E34" s="1" t="s">
        <v>8</v>
      </c>
      <c r="F34">
        <v>3</v>
      </c>
    </row>
    <row r="35" spans="1:6" x14ac:dyDescent="0.3">
      <c r="A35" s="1" t="s">
        <v>17</v>
      </c>
      <c r="B35" s="1" t="s">
        <v>12</v>
      </c>
      <c r="C35" s="1" t="s">
        <v>21</v>
      </c>
      <c r="D35" s="1" t="str">
        <f>_xlfn.CONCAT(Enrollment_Counts_Worksheet_data[[#This Row],[Discipline]],Enrollment_Counts_Worksheet_data[[#This Row],[Graduate Field]],Enrollment_Counts_Worksheet_data[[#This Row],[Fall Term]])</f>
        <v>Life SciencesNatural ResourcesFall 2016</v>
      </c>
      <c r="E35" s="1" t="s">
        <v>8</v>
      </c>
      <c r="F35">
        <v>20</v>
      </c>
    </row>
    <row r="36" spans="1:6" x14ac:dyDescent="0.3">
      <c r="A36" s="1" t="s">
        <v>17</v>
      </c>
      <c r="B36" s="1" t="s">
        <v>12</v>
      </c>
      <c r="C36" s="1" t="s">
        <v>22</v>
      </c>
      <c r="D36" s="1" t="str">
        <f>_xlfn.CONCAT(Enrollment_Counts_Worksheet_data[[#This Row],[Discipline]],Enrollment_Counts_Worksheet_data[[#This Row],[Graduate Field]],Enrollment_Counts_Worksheet_data[[#This Row],[Fall Term]])</f>
        <v>Life SciencesHorticultureFall 2016</v>
      </c>
      <c r="E36" s="1" t="s">
        <v>8</v>
      </c>
      <c r="F36">
        <v>8</v>
      </c>
    </row>
    <row r="37" spans="1:6" x14ac:dyDescent="0.3">
      <c r="A37" s="1" t="s">
        <v>17</v>
      </c>
      <c r="B37" s="1" t="s">
        <v>12</v>
      </c>
      <c r="C37" s="1" t="s">
        <v>23</v>
      </c>
      <c r="D37" s="1" t="str">
        <f>_xlfn.CONCAT(Enrollment_Counts_Worksheet_data[[#This Row],[Discipline]],Enrollment_Counts_Worksheet_data[[#This Row],[Graduate Field]],Enrollment_Counts_Worksheet_data[[#This Row],[Fall Term]])</f>
        <v>Life SciencesFood Science and TechnologyFall 2016</v>
      </c>
      <c r="E37" s="1" t="s">
        <v>8</v>
      </c>
      <c r="F37">
        <v>16</v>
      </c>
    </row>
    <row r="38" spans="1:6" x14ac:dyDescent="0.3">
      <c r="A38" s="1" t="s">
        <v>17</v>
      </c>
      <c r="B38" s="1" t="s">
        <v>12</v>
      </c>
      <c r="C38" s="1" t="s">
        <v>24</v>
      </c>
      <c r="D38" s="1" t="str">
        <f>_xlfn.CONCAT(Enrollment_Counts_Worksheet_data[[#This Row],[Discipline]],Enrollment_Counts_Worksheet_data[[#This Row],[Graduate Field]],Enrollment_Counts_Worksheet_data[[#This Row],[Fall Term]])</f>
        <v>Life SciencesEntomologyFall 2016</v>
      </c>
      <c r="E38" s="1" t="s">
        <v>8</v>
      </c>
      <c r="F38">
        <v>3</v>
      </c>
    </row>
    <row r="39" spans="1:6" x14ac:dyDescent="0.3">
      <c r="A39" s="1" t="s">
        <v>17</v>
      </c>
      <c r="B39" s="1" t="s">
        <v>12</v>
      </c>
      <c r="C39" s="1" t="s">
        <v>25</v>
      </c>
      <c r="D39" s="1" t="str">
        <f>_xlfn.CONCAT(Enrollment_Counts_Worksheet_data[[#This Row],[Discipline]],Enrollment_Counts_Worksheet_data[[#This Row],[Graduate Field]],Enrollment_Counts_Worksheet_data[[#This Row],[Fall Term]])</f>
        <v>Life SciencesEcology and Evolutionary BiologyFall 2016</v>
      </c>
      <c r="E39" s="1" t="s">
        <v>8</v>
      </c>
      <c r="F39">
        <v>2</v>
      </c>
    </row>
    <row r="40" spans="1:6" x14ac:dyDescent="0.3">
      <c r="A40" s="1" t="s">
        <v>17</v>
      </c>
      <c r="B40" s="1" t="s">
        <v>12</v>
      </c>
      <c r="C40" s="1" t="s">
        <v>26</v>
      </c>
      <c r="D40" s="1" t="str">
        <f>_xlfn.CONCAT(Enrollment_Counts_Worksheet_data[[#This Row],[Discipline]],Enrollment_Counts_Worksheet_data[[#This Row],[Graduate Field]],Enrollment_Counts_Worksheet_data[[#This Row],[Fall Term]])</f>
        <v>Life SciencesBiomedical and Biological SciencesFall 2016</v>
      </c>
      <c r="E40" s="1" t="s">
        <v>8</v>
      </c>
      <c r="F40">
        <v>2</v>
      </c>
    </row>
    <row r="41" spans="1:6" x14ac:dyDescent="0.3">
      <c r="A41" s="1" t="s">
        <v>17</v>
      </c>
      <c r="B41" s="1" t="s">
        <v>12</v>
      </c>
      <c r="C41" s="1" t="s">
        <v>27</v>
      </c>
      <c r="D41" s="1" t="str">
        <f>_xlfn.CONCAT(Enrollment_Counts_Worksheet_data[[#This Row],[Discipline]],Enrollment_Counts_Worksheet_data[[#This Row],[Graduate Field]],Enrollment_Counts_Worksheet_data[[#This Row],[Fall Term]])</f>
        <v>Life SciencesAnimal ScienceFall 2016</v>
      </c>
      <c r="E41" s="1" t="s">
        <v>8</v>
      </c>
      <c r="F41">
        <v>8</v>
      </c>
    </row>
    <row r="42" spans="1:6" x14ac:dyDescent="0.3">
      <c r="A42" s="1" t="s">
        <v>17</v>
      </c>
      <c r="B42" s="1" t="s">
        <v>13</v>
      </c>
      <c r="C42" s="1" t="s">
        <v>18</v>
      </c>
      <c r="D42" s="1" t="str">
        <f>_xlfn.CONCAT(Enrollment_Counts_Worksheet_data[[#This Row],[Discipline]],Enrollment_Counts_Worksheet_data[[#This Row],[Graduate Field]],Enrollment_Counts_Worksheet_data[[#This Row],[Fall Term]])</f>
        <v>Life SciencesSoil and Crop SciencesFall 2017</v>
      </c>
      <c r="E42" s="1" t="s">
        <v>8</v>
      </c>
      <c r="F42">
        <v>5</v>
      </c>
    </row>
    <row r="43" spans="1:6" x14ac:dyDescent="0.3">
      <c r="A43" s="1" t="s">
        <v>17</v>
      </c>
      <c r="B43" s="1" t="s">
        <v>13</v>
      </c>
      <c r="C43" s="1" t="s">
        <v>19</v>
      </c>
      <c r="D43" s="1" t="str">
        <f>_xlfn.CONCAT(Enrollment_Counts_Worksheet_data[[#This Row],[Discipline]],Enrollment_Counts_Worksheet_data[[#This Row],[Graduate Field]],Enrollment_Counts_Worksheet_data[[#This Row],[Fall Term]])</f>
        <v>Life SciencesPlant Pathology and Plant-Microbe BiologyFall 2017</v>
      </c>
      <c r="E43" s="1" t="s">
        <v>8</v>
      </c>
      <c r="F43">
        <v>2</v>
      </c>
    </row>
    <row r="44" spans="1:6" x14ac:dyDescent="0.3">
      <c r="A44" s="1" t="s">
        <v>17</v>
      </c>
      <c r="B44" s="1" t="s">
        <v>13</v>
      </c>
      <c r="C44" s="1" t="s">
        <v>20</v>
      </c>
      <c r="D44" s="1" t="str">
        <f>_xlfn.CONCAT(Enrollment_Counts_Worksheet_data[[#This Row],[Discipline]],Enrollment_Counts_Worksheet_data[[#This Row],[Graduate Field]],Enrollment_Counts_Worksheet_data[[#This Row],[Fall Term]])</f>
        <v>Life SciencesPlant BreedingFall 2017</v>
      </c>
      <c r="E44" s="1" t="s">
        <v>8</v>
      </c>
      <c r="F44">
        <v>4</v>
      </c>
    </row>
    <row r="45" spans="1:6" x14ac:dyDescent="0.3">
      <c r="A45" s="1" t="s">
        <v>17</v>
      </c>
      <c r="B45" s="1" t="s">
        <v>13</v>
      </c>
      <c r="C45" s="1" t="s">
        <v>28</v>
      </c>
      <c r="D45" s="1" t="str">
        <f>_xlfn.CONCAT(Enrollment_Counts_Worksheet_data[[#This Row],[Discipline]],Enrollment_Counts_Worksheet_data[[#This Row],[Graduate Field]],Enrollment_Counts_Worksheet_data[[#This Row],[Fall Term]])</f>
        <v>Life SciencesNutritionFall 2017</v>
      </c>
      <c r="E45" s="1" t="s">
        <v>8</v>
      </c>
      <c r="F45">
        <v>7</v>
      </c>
    </row>
    <row r="46" spans="1:6" x14ac:dyDescent="0.3">
      <c r="A46" s="1" t="s">
        <v>17</v>
      </c>
      <c r="B46" s="1" t="s">
        <v>13</v>
      </c>
      <c r="C46" s="1" t="s">
        <v>21</v>
      </c>
      <c r="D46" s="1" t="str">
        <f>_xlfn.CONCAT(Enrollment_Counts_Worksheet_data[[#This Row],[Discipline]],Enrollment_Counts_Worksheet_data[[#This Row],[Graduate Field]],Enrollment_Counts_Worksheet_data[[#This Row],[Fall Term]])</f>
        <v>Life SciencesNatural ResourcesFall 2017</v>
      </c>
      <c r="E46" s="1" t="s">
        <v>8</v>
      </c>
      <c r="F46">
        <v>24</v>
      </c>
    </row>
    <row r="47" spans="1:6" x14ac:dyDescent="0.3">
      <c r="A47" s="1" t="s">
        <v>17</v>
      </c>
      <c r="B47" s="1" t="s">
        <v>13</v>
      </c>
      <c r="C47" s="1" t="s">
        <v>22</v>
      </c>
      <c r="D47" s="1" t="str">
        <f>_xlfn.CONCAT(Enrollment_Counts_Worksheet_data[[#This Row],[Discipline]],Enrollment_Counts_Worksheet_data[[#This Row],[Graduate Field]],Enrollment_Counts_Worksheet_data[[#This Row],[Fall Term]])</f>
        <v>Life SciencesHorticultureFall 2017</v>
      </c>
      <c r="E47" s="1" t="s">
        <v>8</v>
      </c>
      <c r="F47">
        <v>11</v>
      </c>
    </row>
    <row r="48" spans="1:6" x14ac:dyDescent="0.3">
      <c r="A48" s="1" t="s">
        <v>17</v>
      </c>
      <c r="B48" s="1" t="s">
        <v>13</v>
      </c>
      <c r="C48" s="1" t="s">
        <v>23</v>
      </c>
      <c r="D48" s="1" t="str">
        <f>_xlfn.CONCAT(Enrollment_Counts_Worksheet_data[[#This Row],[Discipline]],Enrollment_Counts_Worksheet_data[[#This Row],[Graduate Field]],Enrollment_Counts_Worksheet_data[[#This Row],[Fall Term]])</f>
        <v>Life SciencesFood Science and TechnologyFall 2017</v>
      </c>
      <c r="E48" s="1" t="s">
        <v>8</v>
      </c>
      <c r="F48">
        <v>13</v>
      </c>
    </row>
    <row r="49" spans="1:6" x14ac:dyDescent="0.3">
      <c r="A49" s="1" t="s">
        <v>17</v>
      </c>
      <c r="B49" s="1" t="s">
        <v>13</v>
      </c>
      <c r="C49" s="1" t="s">
        <v>24</v>
      </c>
      <c r="D49" s="1" t="str">
        <f>_xlfn.CONCAT(Enrollment_Counts_Worksheet_data[[#This Row],[Discipline]],Enrollment_Counts_Worksheet_data[[#This Row],[Graduate Field]],Enrollment_Counts_Worksheet_data[[#This Row],[Fall Term]])</f>
        <v>Life SciencesEntomologyFall 2017</v>
      </c>
      <c r="E49" s="1" t="s">
        <v>8</v>
      </c>
      <c r="F49">
        <v>9</v>
      </c>
    </row>
    <row r="50" spans="1:6" x14ac:dyDescent="0.3">
      <c r="A50" s="1" t="s">
        <v>17</v>
      </c>
      <c r="B50" s="1" t="s">
        <v>13</v>
      </c>
      <c r="C50" s="1" t="s">
        <v>25</v>
      </c>
      <c r="D50" s="1" t="str">
        <f>_xlfn.CONCAT(Enrollment_Counts_Worksheet_data[[#This Row],[Discipline]],Enrollment_Counts_Worksheet_data[[#This Row],[Graduate Field]],Enrollment_Counts_Worksheet_data[[#This Row],[Fall Term]])</f>
        <v>Life SciencesEcology and Evolutionary BiologyFall 2017</v>
      </c>
      <c r="E50" s="1" t="s">
        <v>8</v>
      </c>
      <c r="F50">
        <v>2</v>
      </c>
    </row>
    <row r="51" spans="1:6" x14ac:dyDescent="0.3">
      <c r="A51" s="1" t="s">
        <v>17</v>
      </c>
      <c r="B51" s="1" t="s">
        <v>13</v>
      </c>
      <c r="C51" s="1" t="s">
        <v>29</v>
      </c>
      <c r="D51" s="1" t="str">
        <f>_xlfn.CONCAT(Enrollment_Counts_Worksheet_data[[#This Row],[Discipline]],Enrollment_Counts_Worksheet_data[[#This Row],[Graduate Field]],Enrollment_Counts_Worksheet_data[[#This Row],[Fall Term]])</f>
        <v>Life SciencesBiochemistry, Molecular and Cell BiologyFall 2017</v>
      </c>
      <c r="E51" s="1" t="s">
        <v>8</v>
      </c>
      <c r="F51">
        <v>1</v>
      </c>
    </row>
    <row r="52" spans="1:6" x14ac:dyDescent="0.3">
      <c r="A52" s="1" t="s">
        <v>17</v>
      </c>
      <c r="B52" s="1" t="s">
        <v>13</v>
      </c>
      <c r="C52" s="1" t="s">
        <v>27</v>
      </c>
      <c r="D52" s="1" t="str">
        <f>_xlfn.CONCAT(Enrollment_Counts_Worksheet_data[[#This Row],[Discipline]],Enrollment_Counts_Worksheet_data[[#This Row],[Graduate Field]],Enrollment_Counts_Worksheet_data[[#This Row],[Fall Term]])</f>
        <v>Life SciencesAnimal ScienceFall 2017</v>
      </c>
      <c r="E52" s="1" t="s">
        <v>8</v>
      </c>
      <c r="F52">
        <v>8</v>
      </c>
    </row>
    <row r="53" spans="1:6" x14ac:dyDescent="0.3">
      <c r="A53" s="1" t="s">
        <v>17</v>
      </c>
      <c r="B53" s="1" t="s">
        <v>15</v>
      </c>
      <c r="C53" s="1" t="s">
        <v>18</v>
      </c>
      <c r="D53" s="1" t="str">
        <f>_xlfn.CONCAT(Enrollment_Counts_Worksheet_data[[#This Row],[Discipline]],Enrollment_Counts_Worksheet_data[[#This Row],[Graduate Field]],Enrollment_Counts_Worksheet_data[[#This Row],[Fall Term]])</f>
        <v>Life SciencesSoil and Crop SciencesFall 2018</v>
      </c>
      <c r="E53" s="1" t="s">
        <v>8</v>
      </c>
      <c r="F53">
        <v>4</v>
      </c>
    </row>
    <row r="54" spans="1:6" x14ac:dyDescent="0.3">
      <c r="A54" s="1" t="s">
        <v>17</v>
      </c>
      <c r="B54" s="1" t="s">
        <v>15</v>
      </c>
      <c r="C54" s="1" t="s">
        <v>19</v>
      </c>
      <c r="D54" s="1" t="str">
        <f>_xlfn.CONCAT(Enrollment_Counts_Worksheet_data[[#This Row],[Discipline]],Enrollment_Counts_Worksheet_data[[#This Row],[Graduate Field]],Enrollment_Counts_Worksheet_data[[#This Row],[Fall Term]])</f>
        <v>Life SciencesPlant Pathology and Plant-Microbe BiologyFall 2018</v>
      </c>
      <c r="E54" s="1" t="s">
        <v>8</v>
      </c>
      <c r="F54">
        <v>3</v>
      </c>
    </row>
    <row r="55" spans="1:6" x14ac:dyDescent="0.3">
      <c r="A55" s="1" t="s">
        <v>17</v>
      </c>
      <c r="B55" s="1" t="s">
        <v>15</v>
      </c>
      <c r="C55" s="1" t="s">
        <v>20</v>
      </c>
      <c r="D55" s="1" t="str">
        <f>_xlfn.CONCAT(Enrollment_Counts_Worksheet_data[[#This Row],[Discipline]],Enrollment_Counts_Worksheet_data[[#This Row],[Graduate Field]],Enrollment_Counts_Worksheet_data[[#This Row],[Fall Term]])</f>
        <v>Life SciencesPlant BreedingFall 2018</v>
      </c>
      <c r="E55" s="1" t="s">
        <v>8</v>
      </c>
      <c r="F55">
        <v>3</v>
      </c>
    </row>
    <row r="56" spans="1:6" x14ac:dyDescent="0.3">
      <c r="A56" s="1" t="s">
        <v>17</v>
      </c>
      <c r="B56" s="1" t="s">
        <v>15</v>
      </c>
      <c r="C56" s="1" t="s">
        <v>30</v>
      </c>
      <c r="D56" s="1" t="str">
        <f>_xlfn.CONCAT(Enrollment_Counts_Worksheet_data[[#This Row],[Discipline]],Enrollment_Counts_Worksheet_data[[#This Row],[Graduate Field]],Enrollment_Counts_Worksheet_data[[#This Row],[Fall Term]])</f>
        <v>Life SciencesPlant BiologyFall 2018</v>
      </c>
      <c r="E56" s="1" t="s">
        <v>8</v>
      </c>
      <c r="F56">
        <v>1</v>
      </c>
    </row>
    <row r="57" spans="1:6" x14ac:dyDescent="0.3">
      <c r="A57" s="1" t="s">
        <v>17</v>
      </c>
      <c r="B57" s="1" t="s">
        <v>15</v>
      </c>
      <c r="C57" s="1" t="s">
        <v>28</v>
      </c>
      <c r="D57" s="1" t="str">
        <f>_xlfn.CONCAT(Enrollment_Counts_Worksheet_data[[#This Row],[Discipline]],Enrollment_Counts_Worksheet_data[[#This Row],[Graduate Field]],Enrollment_Counts_Worksheet_data[[#This Row],[Fall Term]])</f>
        <v>Life SciencesNutritionFall 2018</v>
      </c>
      <c r="E57" s="1" t="s">
        <v>8</v>
      </c>
      <c r="F57">
        <v>9</v>
      </c>
    </row>
    <row r="58" spans="1:6" x14ac:dyDescent="0.3">
      <c r="A58" s="1" t="s">
        <v>17</v>
      </c>
      <c r="B58" s="1" t="s">
        <v>15</v>
      </c>
      <c r="C58" s="1" t="s">
        <v>21</v>
      </c>
      <c r="D58" s="1" t="str">
        <f>_xlfn.CONCAT(Enrollment_Counts_Worksheet_data[[#This Row],[Discipline]],Enrollment_Counts_Worksheet_data[[#This Row],[Graduate Field]],Enrollment_Counts_Worksheet_data[[#This Row],[Fall Term]])</f>
        <v>Life SciencesNatural ResourcesFall 2018</v>
      </c>
      <c r="E58" s="1" t="s">
        <v>8</v>
      </c>
      <c r="F58">
        <v>23</v>
      </c>
    </row>
    <row r="59" spans="1:6" x14ac:dyDescent="0.3">
      <c r="A59" s="1" t="s">
        <v>17</v>
      </c>
      <c r="B59" s="1" t="s">
        <v>15</v>
      </c>
      <c r="C59" s="1" t="s">
        <v>22</v>
      </c>
      <c r="D59" s="1" t="str">
        <f>_xlfn.CONCAT(Enrollment_Counts_Worksheet_data[[#This Row],[Discipline]],Enrollment_Counts_Worksheet_data[[#This Row],[Graduate Field]],Enrollment_Counts_Worksheet_data[[#This Row],[Fall Term]])</f>
        <v>Life SciencesHorticultureFall 2018</v>
      </c>
      <c r="E59" s="1" t="s">
        <v>8</v>
      </c>
      <c r="F59">
        <v>16</v>
      </c>
    </row>
    <row r="60" spans="1:6" x14ac:dyDescent="0.3">
      <c r="A60" s="1" t="s">
        <v>17</v>
      </c>
      <c r="B60" s="1" t="s">
        <v>15</v>
      </c>
      <c r="C60" s="1" t="s">
        <v>23</v>
      </c>
      <c r="D60" s="1" t="str">
        <f>_xlfn.CONCAT(Enrollment_Counts_Worksheet_data[[#This Row],[Discipline]],Enrollment_Counts_Worksheet_data[[#This Row],[Graduate Field]],Enrollment_Counts_Worksheet_data[[#This Row],[Fall Term]])</f>
        <v>Life SciencesFood Science and TechnologyFall 2018</v>
      </c>
      <c r="E60" s="1" t="s">
        <v>8</v>
      </c>
      <c r="F60">
        <v>14</v>
      </c>
    </row>
    <row r="61" spans="1:6" x14ac:dyDescent="0.3">
      <c r="A61" s="1" t="s">
        <v>17</v>
      </c>
      <c r="B61" s="1" t="s">
        <v>15</v>
      </c>
      <c r="C61" s="1" t="s">
        <v>24</v>
      </c>
      <c r="D61" s="1" t="str">
        <f>_xlfn.CONCAT(Enrollment_Counts_Worksheet_data[[#This Row],[Discipline]],Enrollment_Counts_Worksheet_data[[#This Row],[Graduate Field]],Enrollment_Counts_Worksheet_data[[#This Row],[Fall Term]])</f>
        <v>Life SciencesEntomologyFall 2018</v>
      </c>
      <c r="E61" s="1" t="s">
        <v>8</v>
      </c>
      <c r="F61">
        <v>11</v>
      </c>
    </row>
    <row r="62" spans="1:6" x14ac:dyDescent="0.3">
      <c r="A62" s="1" t="s">
        <v>17</v>
      </c>
      <c r="B62" s="1" t="s">
        <v>15</v>
      </c>
      <c r="C62" s="1" t="s">
        <v>25</v>
      </c>
      <c r="D62" s="1" t="str">
        <f>_xlfn.CONCAT(Enrollment_Counts_Worksheet_data[[#This Row],[Discipline]],Enrollment_Counts_Worksheet_data[[#This Row],[Graduate Field]],Enrollment_Counts_Worksheet_data[[#This Row],[Fall Term]])</f>
        <v>Life SciencesEcology and Evolutionary BiologyFall 2018</v>
      </c>
      <c r="E62" s="1" t="s">
        <v>8</v>
      </c>
      <c r="F62">
        <v>1</v>
      </c>
    </row>
    <row r="63" spans="1:6" x14ac:dyDescent="0.3">
      <c r="A63" s="1" t="s">
        <v>17</v>
      </c>
      <c r="B63" s="1" t="s">
        <v>15</v>
      </c>
      <c r="C63" s="1" t="s">
        <v>26</v>
      </c>
      <c r="D63" s="1" t="str">
        <f>_xlfn.CONCAT(Enrollment_Counts_Worksheet_data[[#This Row],[Discipline]],Enrollment_Counts_Worksheet_data[[#This Row],[Graduate Field]],Enrollment_Counts_Worksheet_data[[#This Row],[Fall Term]])</f>
        <v>Life SciencesBiomedical and Biological SciencesFall 2018</v>
      </c>
      <c r="E63" s="1" t="s">
        <v>8</v>
      </c>
      <c r="F63">
        <v>1</v>
      </c>
    </row>
    <row r="64" spans="1:6" x14ac:dyDescent="0.3">
      <c r="A64" s="1" t="s">
        <v>17</v>
      </c>
      <c r="B64" s="1" t="s">
        <v>15</v>
      </c>
      <c r="C64" s="1" t="s">
        <v>27</v>
      </c>
      <c r="D64" s="1" t="str">
        <f>_xlfn.CONCAT(Enrollment_Counts_Worksheet_data[[#This Row],[Discipline]],Enrollment_Counts_Worksheet_data[[#This Row],[Graduate Field]],Enrollment_Counts_Worksheet_data[[#This Row],[Fall Term]])</f>
        <v>Life SciencesAnimal ScienceFall 2018</v>
      </c>
      <c r="E64" s="1" t="s">
        <v>8</v>
      </c>
      <c r="F64">
        <v>9</v>
      </c>
    </row>
    <row r="65" spans="1:6" x14ac:dyDescent="0.3">
      <c r="A65" s="1" t="s">
        <v>17</v>
      </c>
      <c r="B65" s="1" t="s">
        <v>16</v>
      </c>
      <c r="C65" s="1" t="s">
        <v>18</v>
      </c>
      <c r="D65" s="1" t="str">
        <f>_xlfn.CONCAT(Enrollment_Counts_Worksheet_data[[#This Row],[Discipline]],Enrollment_Counts_Worksheet_data[[#This Row],[Graduate Field]],Enrollment_Counts_Worksheet_data[[#This Row],[Fall Term]])</f>
        <v>Life SciencesSoil and Crop SciencesFall 2019</v>
      </c>
      <c r="E65" s="1" t="s">
        <v>8</v>
      </c>
      <c r="F65">
        <v>6</v>
      </c>
    </row>
    <row r="66" spans="1:6" x14ac:dyDescent="0.3">
      <c r="A66" s="1" t="s">
        <v>17</v>
      </c>
      <c r="B66" s="1" t="s">
        <v>16</v>
      </c>
      <c r="C66" s="1" t="s">
        <v>19</v>
      </c>
      <c r="D66" s="1" t="str">
        <f>_xlfn.CONCAT(Enrollment_Counts_Worksheet_data[[#This Row],[Discipline]],Enrollment_Counts_Worksheet_data[[#This Row],[Graduate Field]],Enrollment_Counts_Worksheet_data[[#This Row],[Fall Term]])</f>
        <v>Life SciencesPlant Pathology and Plant-Microbe BiologyFall 2019</v>
      </c>
      <c r="E66" s="1" t="s">
        <v>8</v>
      </c>
      <c r="F66">
        <v>1</v>
      </c>
    </row>
    <row r="67" spans="1:6" x14ac:dyDescent="0.3">
      <c r="A67" s="1" t="s">
        <v>17</v>
      </c>
      <c r="B67" s="1" t="s">
        <v>16</v>
      </c>
      <c r="C67" s="1" t="s">
        <v>20</v>
      </c>
      <c r="D67" s="1" t="str">
        <f>_xlfn.CONCAT(Enrollment_Counts_Worksheet_data[[#This Row],[Discipline]],Enrollment_Counts_Worksheet_data[[#This Row],[Graduate Field]],Enrollment_Counts_Worksheet_data[[#This Row],[Fall Term]])</f>
        <v>Life SciencesPlant BreedingFall 2019</v>
      </c>
      <c r="E67" s="1" t="s">
        <v>8</v>
      </c>
      <c r="F67">
        <v>1</v>
      </c>
    </row>
    <row r="68" spans="1:6" x14ac:dyDescent="0.3">
      <c r="A68" s="1" t="s">
        <v>17</v>
      </c>
      <c r="B68" s="1" t="s">
        <v>16</v>
      </c>
      <c r="C68" s="1" t="s">
        <v>28</v>
      </c>
      <c r="D68" s="1" t="str">
        <f>_xlfn.CONCAT(Enrollment_Counts_Worksheet_data[[#This Row],[Discipline]],Enrollment_Counts_Worksheet_data[[#This Row],[Graduate Field]],Enrollment_Counts_Worksheet_data[[#This Row],[Fall Term]])</f>
        <v>Life SciencesNutritionFall 2019</v>
      </c>
      <c r="E68" s="1" t="s">
        <v>8</v>
      </c>
      <c r="F68">
        <v>2</v>
      </c>
    </row>
    <row r="69" spans="1:6" x14ac:dyDescent="0.3">
      <c r="A69" s="1" t="s">
        <v>17</v>
      </c>
      <c r="B69" s="1" t="s">
        <v>16</v>
      </c>
      <c r="C69" s="1" t="s">
        <v>21</v>
      </c>
      <c r="D69" s="1" t="str">
        <f>_xlfn.CONCAT(Enrollment_Counts_Worksheet_data[[#This Row],[Discipline]],Enrollment_Counts_Worksheet_data[[#This Row],[Graduate Field]],Enrollment_Counts_Worksheet_data[[#This Row],[Fall Term]])</f>
        <v>Life SciencesNatural ResourcesFall 2019</v>
      </c>
      <c r="E69" s="1" t="s">
        <v>8</v>
      </c>
      <c r="F69">
        <v>20</v>
      </c>
    </row>
    <row r="70" spans="1:6" x14ac:dyDescent="0.3">
      <c r="A70" s="1" t="s">
        <v>17</v>
      </c>
      <c r="B70" s="1" t="s">
        <v>16</v>
      </c>
      <c r="C70" s="1" t="s">
        <v>22</v>
      </c>
      <c r="D70" s="1" t="str">
        <f>_xlfn.CONCAT(Enrollment_Counts_Worksheet_data[[#This Row],[Discipline]],Enrollment_Counts_Worksheet_data[[#This Row],[Graduate Field]],Enrollment_Counts_Worksheet_data[[#This Row],[Fall Term]])</f>
        <v>Life SciencesHorticultureFall 2019</v>
      </c>
      <c r="E70" s="1" t="s">
        <v>8</v>
      </c>
      <c r="F70">
        <v>12</v>
      </c>
    </row>
    <row r="71" spans="1:6" x14ac:dyDescent="0.3">
      <c r="A71" s="1" t="s">
        <v>17</v>
      </c>
      <c r="B71" s="1" t="s">
        <v>16</v>
      </c>
      <c r="C71" s="1" t="s">
        <v>23</v>
      </c>
      <c r="D71" s="1" t="str">
        <f>_xlfn.CONCAT(Enrollment_Counts_Worksheet_data[[#This Row],[Discipline]],Enrollment_Counts_Worksheet_data[[#This Row],[Graduate Field]],Enrollment_Counts_Worksheet_data[[#This Row],[Fall Term]])</f>
        <v>Life SciencesFood Science and TechnologyFall 2019</v>
      </c>
      <c r="E71" s="1" t="s">
        <v>8</v>
      </c>
      <c r="F71">
        <v>11</v>
      </c>
    </row>
    <row r="72" spans="1:6" x14ac:dyDescent="0.3">
      <c r="A72" s="1" t="s">
        <v>17</v>
      </c>
      <c r="B72" s="1" t="s">
        <v>16</v>
      </c>
      <c r="C72" s="1" t="s">
        <v>24</v>
      </c>
      <c r="D72" s="1" t="str">
        <f>_xlfn.CONCAT(Enrollment_Counts_Worksheet_data[[#This Row],[Discipline]],Enrollment_Counts_Worksheet_data[[#This Row],[Graduate Field]],Enrollment_Counts_Worksheet_data[[#This Row],[Fall Term]])</f>
        <v>Life SciencesEntomologyFall 2019</v>
      </c>
      <c r="E72" s="1" t="s">
        <v>8</v>
      </c>
      <c r="F72">
        <v>15</v>
      </c>
    </row>
    <row r="73" spans="1:6" x14ac:dyDescent="0.3">
      <c r="A73" s="1" t="s">
        <v>17</v>
      </c>
      <c r="B73" s="1" t="s">
        <v>16</v>
      </c>
      <c r="C73" s="1" t="s">
        <v>26</v>
      </c>
      <c r="D73" s="1" t="str">
        <f>_xlfn.CONCAT(Enrollment_Counts_Worksheet_data[[#This Row],[Discipline]],Enrollment_Counts_Worksheet_data[[#This Row],[Graduate Field]],Enrollment_Counts_Worksheet_data[[#This Row],[Fall Term]])</f>
        <v>Life SciencesBiomedical and Biological SciencesFall 2019</v>
      </c>
      <c r="E73" s="1" t="s">
        <v>8</v>
      </c>
      <c r="F73">
        <v>1</v>
      </c>
    </row>
    <row r="74" spans="1:6" x14ac:dyDescent="0.3">
      <c r="A74" s="1" t="s">
        <v>17</v>
      </c>
      <c r="B74" s="1" t="s">
        <v>16</v>
      </c>
      <c r="C74" s="1" t="s">
        <v>27</v>
      </c>
      <c r="D74" s="1" t="str">
        <f>_xlfn.CONCAT(Enrollment_Counts_Worksheet_data[[#This Row],[Discipline]],Enrollment_Counts_Worksheet_data[[#This Row],[Graduate Field]],Enrollment_Counts_Worksheet_data[[#This Row],[Fall Term]])</f>
        <v>Life SciencesAnimal ScienceFall 2019</v>
      </c>
      <c r="E74" s="1" t="s">
        <v>8</v>
      </c>
      <c r="F74">
        <v>9</v>
      </c>
    </row>
    <row r="75" spans="1:6" x14ac:dyDescent="0.3">
      <c r="A75" s="1" t="s">
        <v>31</v>
      </c>
      <c r="B75" s="1" t="s">
        <v>6</v>
      </c>
      <c r="C75" s="1" t="s">
        <v>32</v>
      </c>
      <c r="D75" s="1" t="str">
        <f>_xlfn.CONCAT(Enrollment_Counts_Worksheet_data[[#This Row],[Discipline]],Enrollment_Counts_Worksheet_data[[#This Row],[Graduate Field]],Enrollment_Counts_Worksheet_data[[#This Row],[Fall Term]])</f>
        <v>Physical Sciences and EngineeringMechanical EngineeringFall 2015</v>
      </c>
      <c r="E75" s="1" t="s">
        <v>8</v>
      </c>
      <c r="F75">
        <v>4</v>
      </c>
    </row>
    <row r="76" spans="1:6" x14ac:dyDescent="0.3">
      <c r="A76" s="1" t="s">
        <v>31</v>
      </c>
      <c r="B76" s="1" t="s">
        <v>6</v>
      </c>
      <c r="C76" s="1" t="s">
        <v>33</v>
      </c>
      <c r="D76" s="1" t="str">
        <f>_xlfn.CONCAT(Enrollment_Counts_Worksheet_data[[#This Row],[Discipline]],Enrollment_Counts_Worksheet_data[[#This Row],[Graduate Field]],Enrollment_Counts_Worksheet_data[[#This Row],[Fall Term]])</f>
        <v>Physical Sciences and EngineeringMaterials Science and EngineeringFall 2015</v>
      </c>
      <c r="E76" s="1" t="s">
        <v>8</v>
      </c>
      <c r="F76">
        <v>31</v>
      </c>
    </row>
    <row r="77" spans="1:6" x14ac:dyDescent="0.3">
      <c r="A77" s="1" t="s">
        <v>31</v>
      </c>
      <c r="B77" s="1" t="s">
        <v>6</v>
      </c>
      <c r="C77" s="1" t="s">
        <v>34</v>
      </c>
      <c r="D77" s="1" t="str">
        <f>_xlfn.CONCAT(Enrollment_Counts_Worksheet_data[[#This Row],[Discipline]],Enrollment_Counts_Worksheet_data[[#This Row],[Graduate Field]],Enrollment_Counts_Worksheet_data[[#This Row],[Fall Term]])</f>
        <v>Physical Sciences and EngineeringInformation ScienceFall 2015</v>
      </c>
      <c r="E77" s="1" t="s">
        <v>8</v>
      </c>
      <c r="F77">
        <v>39</v>
      </c>
    </row>
    <row r="78" spans="1:6" x14ac:dyDescent="0.3">
      <c r="A78" s="1" t="s">
        <v>31</v>
      </c>
      <c r="B78" s="1" t="s">
        <v>6</v>
      </c>
      <c r="C78" s="1" t="s">
        <v>35</v>
      </c>
      <c r="D78" s="1" t="str">
        <f>_xlfn.CONCAT(Enrollment_Counts_Worksheet_data[[#This Row],[Discipline]],Enrollment_Counts_Worksheet_data[[#This Row],[Graduate Field]],Enrollment_Counts_Worksheet_data[[#This Row],[Fall Term]])</f>
        <v>Physical Sciences and EngineeringGeological SciencesFall 2015</v>
      </c>
      <c r="E78" s="1" t="s">
        <v>8</v>
      </c>
      <c r="F78">
        <v>4</v>
      </c>
    </row>
    <row r="79" spans="1:6" x14ac:dyDescent="0.3">
      <c r="A79" s="1" t="s">
        <v>31</v>
      </c>
      <c r="B79" s="1" t="s">
        <v>6</v>
      </c>
      <c r="C79" s="1" t="s">
        <v>36</v>
      </c>
      <c r="D79" s="1" t="str">
        <f>_xlfn.CONCAT(Enrollment_Counts_Worksheet_data[[#This Row],[Discipline]],Enrollment_Counts_Worksheet_data[[#This Row],[Graduate Field]],Enrollment_Counts_Worksheet_data[[#This Row],[Fall Term]])</f>
        <v>Physical Sciences and EngineeringFiber Science and Apparel DesignFall 2015</v>
      </c>
      <c r="E79" s="1" t="s">
        <v>8</v>
      </c>
      <c r="F79">
        <v>9</v>
      </c>
    </row>
    <row r="80" spans="1:6" x14ac:dyDescent="0.3">
      <c r="A80" s="1" t="s">
        <v>31</v>
      </c>
      <c r="B80" s="1" t="s">
        <v>6</v>
      </c>
      <c r="C80" s="1" t="s">
        <v>37</v>
      </c>
      <c r="D80" s="1" t="str">
        <f>_xlfn.CONCAT(Enrollment_Counts_Worksheet_data[[#This Row],[Discipline]],Enrollment_Counts_Worksheet_data[[#This Row],[Graduate Field]],Enrollment_Counts_Worksheet_data[[#This Row],[Fall Term]])</f>
        <v>Physical Sciences and EngineeringElectrical and Computer EngineeringFall 2015</v>
      </c>
      <c r="E80" s="1" t="s">
        <v>8</v>
      </c>
      <c r="F80">
        <v>3</v>
      </c>
    </row>
    <row r="81" spans="1:6" x14ac:dyDescent="0.3">
      <c r="A81" s="1" t="s">
        <v>31</v>
      </c>
      <c r="B81" s="1" t="s">
        <v>6</v>
      </c>
      <c r="C81" s="1" t="s">
        <v>38</v>
      </c>
      <c r="D81" s="1" t="str">
        <f>_xlfn.CONCAT(Enrollment_Counts_Worksheet_data[[#This Row],[Discipline]],Enrollment_Counts_Worksheet_data[[#This Row],[Graduate Field]],Enrollment_Counts_Worksheet_data[[#This Row],[Fall Term]])</f>
        <v>Physical Sciences and EngineeringComputer ScienceFall 2015</v>
      </c>
      <c r="E81" s="1" t="s">
        <v>8</v>
      </c>
      <c r="F81">
        <v>7</v>
      </c>
    </row>
    <row r="82" spans="1:6" x14ac:dyDescent="0.3">
      <c r="A82" s="1" t="s">
        <v>31</v>
      </c>
      <c r="B82" s="1" t="s">
        <v>6</v>
      </c>
      <c r="C82" s="1" t="s">
        <v>39</v>
      </c>
      <c r="D82" s="1" t="str">
        <f>_xlfn.CONCAT(Enrollment_Counts_Worksheet_data[[#This Row],[Discipline]],Enrollment_Counts_Worksheet_data[[#This Row],[Graduate Field]],Enrollment_Counts_Worksheet_data[[#This Row],[Fall Term]])</f>
        <v>Physical Sciences and EngineeringCivil and Environmental EngineeringFall 2015</v>
      </c>
      <c r="E82" s="1" t="s">
        <v>8</v>
      </c>
      <c r="F82">
        <v>35</v>
      </c>
    </row>
    <row r="83" spans="1:6" x14ac:dyDescent="0.3">
      <c r="A83" s="1" t="s">
        <v>31</v>
      </c>
      <c r="B83" s="1" t="s">
        <v>6</v>
      </c>
      <c r="C83" s="1" t="s">
        <v>40</v>
      </c>
      <c r="D83" s="1" t="str">
        <f>_xlfn.CONCAT(Enrollment_Counts_Worksheet_data[[#This Row],[Discipline]],Enrollment_Counts_Worksheet_data[[#This Row],[Graduate Field]],Enrollment_Counts_Worksheet_data[[#This Row],[Fall Term]])</f>
        <v>Physical Sciences and EngineeringChemical EngineeringFall 2015</v>
      </c>
      <c r="E83" s="1" t="s">
        <v>8</v>
      </c>
      <c r="F83">
        <v>26</v>
      </c>
    </row>
    <row r="84" spans="1:6" x14ac:dyDescent="0.3">
      <c r="A84" s="1" t="s">
        <v>31</v>
      </c>
      <c r="B84" s="1" t="s">
        <v>6</v>
      </c>
      <c r="C84" s="1" t="s">
        <v>41</v>
      </c>
      <c r="D84" s="1" t="str">
        <f>_xlfn.CONCAT(Enrollment_Counts_Worksheet_data[[#This Row],[Discipline]],Enrollment_Counts_Worksheet_data[[#This Row],[Graduate Field]],Enrollment_Counts_Worksheet_data[[#This Row],[Fall Term]])</f>
        <v>Physical Sciences and EngineeringBiological and Environmental EngineeringFall 2015</v>
      </c>
      <c r="E84" s="1" t="s">
        <v>8</v>
      </c>
      <c r="F84">
        <v>14</v>
      </c>
    </row>
    <row r="85" spans="1:6" x14ac:dyDescent="0.3">
      <c r="A85" s="1" t="s">
        <v>31</v>
      </c>
      <c r="B85" s="1" t="s">
        <v>6</v>
      </c>
      <c r="C85" s="1" t="s">
        <v>42</v>
      </c>
      <c r="D85" s="1" t="str">
        <f>_xlfn.CONCAT(Enrollment_Counts_Worksheet_data[[#This Row],[Discipline]],Enrollment_Counts_Worksheet_data[[#This Row],[Graduate Field]],Enrollment_Counts_Worksheet_data[[#This Row],[Fall Term]])</f>
        <v>Physical Sciences and EngineeringAtmospheric ScienceFall 2015</v>
      </c>
      <c r="E85" s="1" t="s">
        <v>8</v>
      </c>
      <c r="F85">
        <v>3</v>
      </c>
    </row>
    <row r="86" spans="1:6" x14ac:dyDescent="0.3">
      <c r="A86" s="1" t="s">
        <v>31</v>
      </c>
      <c r="B86" s="1" t="s">
        <v>6</v>
      </c>
      <c r="C86" s="1" t="s">
        <v>43</v>
      </c>
      <c r="D86" s="1" t="str">
        <f>_xlfn.CONCAT(Enrollment_Counts_Worksheet_data[[#This Row],[Discipline]],Enrollment_Counts_Worksheet_data[[#This Row],[Graduate Field]],Enrollment_Counts_Worksheet_data[[#This Row],[Fall Term]])</f>
        <v>Physical Sciences and EngineeringApplied PhysicsFall 2015</v>
      </c>
      <c r="E86" s="1" t="s">
        <v>8</v>
      </c>
      <c r="F86">
        <v>11</v>
      </c>
    </row>
    <row r="87" spans="1:6" x14ac:dyDescent="0.3">
      <c r="A87" s="1" t="s">
        <v>31</v>
      </c>
      <c r="B87" s="1" t="s">
        <v>6</v>
      </c>
      <c r="C87" s="1" t="s">
        <v>44</v>
      </c>
      <c r="D87" s="1" t="str">
        <f>_xlfn.CONCAT(Enrollment_Counts_Worksheet_data[[#This Row],[Discipline]],Enrollment_Counts_Worksheet_data[[#This Row],[Graduate Field]],Enrollment_Counts_Worksheet_data[[#This Row],[Fall Term]])</f>
        <v>Physical Sciences and EngineeringAerospace EngineeringFall 2015</v>
      </c>
      <c r="E87" s="1" t="s">
        <v>8</v>
      </c>
      <c r="F87">
        <v>1</v>
      </c>
    </row>
    <row r="88" spans="1:6" x14ac:dyDescent="0.3">
      <c r="A88" s="1" t="s">
        <v>31</v>
      </c>
      <c r="B88" s="1" t="s">
        <v>12</v>
      </c>
      <c r="C88" s="1" t="s">
        <v>32</v>
      </c>
      <c r="D88" s="1" t="str">
        <f>_xlfn.CONCAT(Enrollment_Counts_Worksheet_data[[#This Row],[Discipline]],Enrollment_Counts_Worksheet_data[[#This Row],[Graduate Field]],Enrollment_Counts_Worksheet_data[[#This Row],[Fall Term]])</f>
        <v>Physical Sciences and EngineeringMechanical EngineeringFall 2016</v>
      </c>
      <c r="E88" s="1" t="s">
        <v>8</v>
      </c>
      <c r="F88">
        <v>16</v>
      </c>
    </row>
    <row r="89" spans="1:6" x14ac:dyDescent="0.3">
      <c r="A89" s="1" t="s">
        <v>31</v>
      </c>
      <c r="B89" s="1" t="s">
        <v>12</v>
      </c>
      <c r="C89" s="1" t="s">
        <v>33</v>
      </c>
      <c r="D89" s="1" t="str">
        <f>_xlfn.CONCAT(Enrollment_Counts_Worksheet_data[[#This Row],[Discipline]],Enrollment_Counts_Worksheet_data[[#This Row],[Graduate Field]],Enrollment_Counts_Worksheet_data[[#This Row],[Fall Term]])</f>
        <v>Physical Sciences and EngineeringMaterials Science and EngineeringFall 2016</v>
      </c>
      <c r="E89" s="1" t="s">
        <v>8</v>
      </c>
      <c r="F89">
        <v>25</v>
      </c>
    </row>
    <row r="90" spans="1:6" x14ac:dyDescent="0.3">
      <c r="A90" s="1" t="s">
        <v>31</v>
      </c>
      <c r="B90" s="1" t="s">
        <v>12</v>
      </c>
      <c r="C90" s="1" t="s">
        <v>34</v>
      </c>
      <c r="D90" s="1" t="str">
        <f>_xlfn.CONCAT(Enrollment_Counts_Worksheet_data[[#This Row],[Discipline]],Enrollment_Counts_Worksheet_data[[#This Row],[Graduate Field]],Enrollment_Counts_Worksheet_data[[#This Row],[Fall Term]])</f>
        <v>Physical Sciences and EngineeringInformation ScienceFall 2016</v>
      </c>
      <c r="E90" s="1" t="s">
        <v>8</v>
      </c>
      <c r="F90">
        <v>54</v>
      </c>
    </row>
    <row r="91" spans="1:6" x14ac:dyDescent="0.3">
      <c r="A91" s="1" t="s">
        <v>31</v>
      </c>
      <c r="B91" s="1" t="s">
        <v>12</v>
      </c>
      <c r="C91" s="1" t="s">
        <v>35</v>
      </c>
      <c r="D91" s="1" t="str">
        <f>_xlfn.CONCAT(Enrollment_Counts_Worksheet_data[[#This Row],[Discipline]],Enrollment_Counts_Worksheet_data[[#This Row],[Graduate Field]],Enrollment_Counts_Worksheet_data[[#This Row],[Fall Term]])</f>
        <v>Physical Sciences and EngineeringGeological SciencesFall 2016</v>
      </c>
      <c r="E91" s="1" t="s">
        <v>8</v>
      </c>
      <c r="F91">
        <v>2</v>
      </c>
    </row>
    <row r="92" spans="1:6" x14ac:dyDescent="0.3">
      <c r="A92" s="1" t="s">
        <v>31</v>
      </c>
      <c r="B92" s="1" t="s">
        <v>12</v>
      </c>
      <c r="C92" s="1" t="s">
        <v>36</v>
      </c>
      <c r="D92" s="1" t="str">
        <f>_xlfn.CONCAT(Enrollment_Counts_Worksheet_data[[#This Row],[Discipline]],Enrollment_Counts_Worksheet_data[[#This Row],[Graduate Field]],Enrollment_Counts_Worksheet_data[[#This Row],[Fall Term]])</f>
        <v>Physical Sciences and EngineeringFiber Science and Apparel DesignFall 2016</v>
      </c>
      <c r="E92" s="1" t="s">
        <v>8</v>
      </c>
      <c r="F92">
        <v>6</v>
      </c>
    </row>
    <row r="93" spans="1:6" x14ac:dyDescent="0.3">
      <c r="A93" s="1" t="s">
        <v>31</v>
      </c>
      <c r="B93" s="1" t="s">
        <v>12</v>
      </c>
      <c r="C93" s="1" t="s">
        <v>38</v>
      </c>
      <c r="D93" s="1" t="str">
        <f>_xlfn.CONCAT(Enrollment_Counts_Worksheet_data[[#This Row],[Discipline]],Enrollment_Counts_Worksheet_data[[#This Row],[Graduate Field]],Enrollment_Counts_Worksheet_data[[#This Row],[Fall Term]])</f>
        <v>Physical Sciences and EngineeringComputer ScienceFall 2016</v>
      </c>
      <c r="E93" s="1" t="s">
        <v>8</v>
      </c>
      <c r="F93">
        <v>11</v>
      </c>
    </row>
    <row r="94" spans="1:6" x14ac:dyDescent="0.3">
      <c r="A94" s="1" t="s">
        <v>31</v>
      </c>
      <c r="B94" s="1" t="s">
        <v>12</v>
      </c>
      <c r="C94" s="1" t="s">
        <v>39</v>
      </c>
      <c r="D94" s="1" t="str">
        <f>_xlfn.CONCAT(Enrollment_Counts_Worksheet_data[[#This Row],[Discipline]],Enrollment_Counts_Worksheet_data[[#This Row],[Graduate Field]],Enrollment_Counts_Worksheet_data[[#This Row],[Fall Term]])</f>
        <v>Physical Sciences and EngineeringCivil and Environmental EngineeringFall 2016</v>
      </c>
      <c r="E94" s="1" t="s">
        <v>8</v>
      </c>
      <c r="F94">
        <v>23</v>
      </c>
    </row>
    <row r="95" spans="1:6" x14ac:dyDescent="0.3">
      <c r="A95" s="1" t="s">
        <v>31</v>
      </c>
      <c r="B95" s="1" t="s">
        <v>12</v>
      </c>
      <c r="C95" s="1" t="s">
        <v>40</v>
      </c>
      <c r="D95" s="1" t="str">
        <f>_xlfn.CONCAT(Enrollment_Counts_Worksheet_data[[#This Row],[Discipline]],Enrollment_Counts_Worksheet_data[[#This Row],[Graduate Field]],Enrollment_Counts_Worksheet_data[[#This Row],[Fall Term]])</f>
        <v>Physical Sciences and EngineeringChemical EngineeringFall 2016</v>
      </c>
      <c r="E95" s="1" t="s">
        <v>8</v>
      </c>
      <c r="F95">
        <v>31</v>
      </c>
    </row>
    <row r="96" spans="1:6" x14ac:dyDescent="0.3">
      <c r="A96" s="1" t="s">
        <v>31</v>
      </c>
      <c r="B96" s="1" t="s">
        <v>12</v>
      </c>
      <c r="C96" s="1" t="s">
        <v>45</v>
      </c>
      <c r="D96" s="1" t="str">
        <f>_xlfn.CONCAT(Enrollment_Counts_Worksheet_data[[#This Row],[Discipline]],Enrollment_Counts_Worksheet_data[[#This Row],[Graduate Field]],Enrollment_Counts_Worksheet_data[[#This Row],[Fall Term]])</f>
        <v>Physical Sciences and EngineeringBiomedical EngineeringFall 2016</v>
      </c>
      <c r="E96" s="1" t="s">
        <v>8</v>
      </c>
      <c r="F96">
        <v>2</v>
      </c>
    </row>
    <row r="97" spans="1:6" x14ac:dyDescent="0.3">
      <c r="A97" s="1" t="s">
        <v>31</v>
      </c>
      <c r="B97" s="1" t="s">
        <v>12</v>
      </c>
      <c r="C97" s="1" t="s">
        <v>41</v>
      </c>
      <c r="D97" s="1" t="str">
        <f>_xlfn.CONCAT(Enrollment_Counts_Worksheet_data[[#This Row],[Discipline]],Enrollment_Counts_Worksheet_data[[#This Row],[Graduate Field]],Enrollment_Counts_Worksheet_data[[#This Row],[Fall Term]])</f>
        <v>Physical Sciences and EngineeringBiological and Environmental EngineeringFall 2016</v>
      </c>
      <c r="E97" s="1" t="s">
        <v>8</v>
      </c>
      <c r="F97">
        <v>11</v>
      </c>
    </row>
    <row r="98" spans="1:6" x14ac:dyDescent="0.3">
      <c r="A98" s="1" t="s">
        <v>31</v>
      </c>
      <c r="B98" s="1" t="s">
        <v>12</v>
      </c>
      <c r="C98" s="1" t="s">
        <v>42</v>
      </c>
      <c r="D98" s="1" t="str">
        <f>_xlfn.CONCAT(Enrollment_Counts_Worksheet_data[[#This Row],[Discipline]],Enrollment_Counts_Worksheet_data[[#This Row],[Graduate Field]],Enrollment_Counts_Worksheet_data[[#This Row],[Fall Term]])</f>
        <v>Physical Sciences and EngineeringAtmospheric ScienceFall 2016</v>
      </c>
      <c r="E98" s="1" t="s">
        <v>8</v>
      </c>
      <c r="F98">
        <v>4</v>
      </c>
    </row>
    <row r="99" spans="1:6" x14ac:dyDescent="0.3">
      <c r="A99" s="1" t="s">
        <v>31</v>
      </c>
      <c r="B99" s="1" t="s">
        <v>12</v>
      </c>
      <c r="C99" s="1" t="s">
        <v>43</v>
      </c>
      <c r="D99" s="1" t="str">
        <f>_xlfn.CONCAT(Enrollment_Counts_Worksheet_data[[#This Row],[Discipline]],Enrollment_Counts_Worksheet_data[[#This Row],[Graduate Field]],Enrollment_Counts_Worksheet_data[[#This Row],[Fall Term]])</f>
        <v>Physical Sciences and EngineeringApplied PhysicsFall 2016</v>
      </c>
      <c r="E99" s="1" t="s">
        <v>8</v>
      </c>
      <c r="F99">
        <v>9</v>
      </c>
    </row>
    <row r="100" spans="1:6" x14ac:dyDescent="0.3">
      <c r="A100" s="1" t="s">
        <v>31</v>
      </c>
      <c r="B100" s="1" t="s">
        <v>13</v>
      </c>
      <c r="C100" s="1" t="s">
        <v>32</v>
      </c>
      <c r="D100" s="1" t="str">
        <f>_xlfn.CONCAT(Enrollment_Counts_Worksheet_data[[#This Row],[Discipline]],Enrollment_Counts_Worksheet_data[[#This Row],[Graduate Field]],Enrollment_Counts_Worksheet_data[[#This Row],[Fall Term]])</f>
        <v>Physical Sciences and EngineeringMechanical EngineeringFall 2017</v>
      </c>
      <c r="E100" s="1" t="s">
        <v>8</v>
      </c>
      <c r="F100">
        <v>17</v>
      </c>
    </row>
    <row r="101" spans="1:6" x14ac:dyDescent="0.3">
      <c r="A101" s="1" t="s">
        <v>31</v>
      </c>
      <c r="B101" s="1" t="s">
        <v>13</v>
      </c>
      <c r="C101" s="1" t="s">
        <v>33</v>
      </c>
      <c r="D101" s="1" t="str">
        <f>_xlfn.CONCAT(Enrollment_Counts_Worksheet_data[[#This Row],[Discipline]],Enrollment_Counts_Worksheet_data[[#This Row],[Graduate Field]],Enrollment_Counts_Worksheet_data[[#This Row],[Fall Term]])</f>
        <v>Physical Sciences and EngineeringMaterials Science and EngineeringFall 2017</v>
      </c>
      <c r="E101" s="1" t="s">
        <v>8</v>
      </c>
      <c r="F101">
        <v>37</v>
      </c>
    </row>
    <row r="102" spans="1:6" x14ac:dyDescent="0.3">
      <c r="A102" s="1" t="s">
        <v>31</v>
      </c>
      <c r="B102" s="1" t="s">
        <v>13</v>
      </c>
      <c r="C102" s="1" t="s">
        <v>34</v>
      </c>
      <c r="D102" s="1" t="str">
        <f>_xlfn.CONCAT(Enrollment_Counts_Worksheet_data[[#This Row],[Discipline]],Enrollment_Counts_Worksheet_data[[#This Row],[Graduate Field]],Enrollment_Counts_Worksheet_data[[#This Row],[Fall Term]])</f>
        <v>Physical Sciences and EngineeringInformation ScienceFall 2017</v>
      </c>
      <c r="E102" s="1" t="s">
        <v>8</v>
      </c>
      <c r="F102">
        <v>73</v>
      </c>
    </row>
    <row r="103" spans="1:6" x14ac:dyDescent="0.3">
      <c r="A103" s="1" t="s">
        <v>31</v>
      </c>
      <c r="B103" s="1" t="s">
        <v>13</v>
      </c>
      <c r="C103" s="1" t="s">
        <v>35</v>
      </c>
      <c r="D103" s="1" t="str">
        <f>_xlfn.CONCAT(Enrollment_Counts_Worksheet_data[[#This Row],[Discipline]],Enrollment_Counts_Worksheet_data[[#This Row],[Graduate Field]],Enrollment_Counts_Worksheet_data[[#This Row],[Fall Term]])</f>
        <v>Physical Sciences and EngineeringGeological SciencesFall 2017</v>
      </c>
      <c r="E103" s="1" t="s">
        <v>8</v>
      </c>
      <c r="F103">
        <v>4</v>
      </c>
    </row>
    <row r="104" spans="1:6" x14ac:dyDescent="0.3">
      <c r="A104" s="1" t="s">
        <v>31</v>
      </c>
      <c r="B104" s="1" t="s">
        <v>13</v>
      </c>
      <c r="C104" s="1" t="s">
        <v>36</v>
      </c>
      <c r="D104" s="1" t="str">
        <f>_xlfn.CONCAT(Enrollment_Counts_Worksheet_data[[#This Row],[Discipline]],Enrollment_Counts_Worksheet_data[[#This Row],[Graduate Field]],Enrollment_Counts_Worksheet_data[[#This Row],[Fall Term]])</f>
        <v>Physical Sciences and EngineeringFiber Science and Apparel DesignFall 2017</v>
      </c>
      <c r="E104" s="1" t="s">
        <v>8</v>
      </c>
      <c r="F104">
        <v>8</v>
      </c>
    </row>
    <row r="105" spans="1:6" x14ac:dyDescent="0.3">
      <c r="A105" s="1" t="s">
        <v>31</v>
      </c>
      <c r="B105" s="1" t="s">
        <v>13</v>
      </c>
      <c r="C105" s="1" t="s">
        <v>38</v>
      </c>
      <c r="D105" s="1" t="str">
        <f>_xlfn.CONCAT(Enrollment_Counts_Worksheet_data[[#This Row],[Discipline]],Enrollment_Counts_Worksheet_data[[#This Row],[Graduate Field]],Enrollment_Counts_Worksheet_data[[#This Row],[Fall Term]])</f>
        <v>Physical Sciences and EngineeringComputer ScienceFall 2017</v>
      </c>
      <c r="E105" s="1" t="s">
        <v>8</v>
      </c>
      <c r="F105">
        <v>13</v>
      </c>
    </row>
    <row r="106" spans="1:6" x14ac:dyDescent="0.3">
      <c r="A106" s="1" t="s">
        <v>31</v>
      </c>
      <c r="B106" s="1" t="s">
        <v>13</v>
      </c>
      <c r="C106" s="1" t="s">
        <v>39</v>
      </c>
      <c r="D106" s="1" t="str">
        <f>_xlfn.CONCAT(Enrollment_Counts_Worksheet_data[[#This Row],[Discipline]],Enrollment_Counts_Worksheet_data[[#This Row],[Graduate Field]],Enrollment_Counts_Worksheet_data[[#This Row],[Fall Term]])</f>
        <v>Physical Sciences and EngineeringCivil and Environmental EngineeringFall 2017</v>
      </c>
      <c r="E106" s="1" t="s">
        <v>8</v>
      </c>
      <c r="F106">
        <v>20</v>
      </c>
    </row>
    <row r="107" spans="1:6" x14ac:dyDescent="0.3">
      <c r="A107" s="1" t="s">
        <v>31</v>
      </c>
      <c r="B107" s="1" t="s">
        <v>13</v>
      </c>
      <c r="C107" s="1" t="s">
        <v>46</v>
      </c>
      <c r="D107" s="1" t="str">
        <f>_xlfn.CONCAT(Enrollment_Counts_Worksheet_data[[#This Row],[Discipline]],Enrollment_Counts_Worksheet_data[[#This Row],[Graduate Field]],Enrollment_Counts_Worksheet_data[[#This Row],[Fall Term]])</f>
        <v>Physical Sciences and EngineeringChemistry and Chemical BiologyFall 2017</v>
      </c>
      <c r="E107" s="1" t="s">
        <v>8</v>
      </c>
      <c r="F107">
        <v>5</v>
      </c>
    </row>
    <row r="108" spans="1:6" x14ac:dyDescent="0.3">
      <c r="A108" s="1" t="s">
        <v>31</v>
      </c>
      <c r="B108" s="1" t="s">
        <v>13</v>
      </c>
      <c r="C108" s="1" t="s">
        <v>40</v>
      </c>
      <c r="D108" s="1" t="str">
        <f>_xlfn.CONCAT(Enrollment_Counts_Worksheet_data[[#This Row],[Discipline]],Enrollment_Counts_Worksheet_data[[#This Row],[Graduate Field]],Enrollment_Counts_Worksheet_data[[#This Row],[Fall Term]])</f>
        <v>Physical Sciences and EngineeringChemical EngineeringFall 2017</v>
      </c>
      <c r="E108" s="1" t="s">
        <v>8</v>
      </c>
      <c r="F108">
        <v>31</v>
      </c>
    </row>
    <row r="109" spans="1:6" x14ac:dyDescent="0.3">
      <c r="A109" s="1" t="s">
        <v>31</v>
      </c>
      <c r="B109" s="1" t="s">
        <v>13</v>
      </c>
      <c r="C109" s="1" t="s">
        <v>45</v>
      </c>
      <c r="D109" s="1" t="str">
        <f>_xlfn.CONCAT(Enrollment_Counts_Worksheet_data[[#This Row],[Discipline]],Enrollment_Counts_Worksheet_data[[#This Row],[Graduate Field]],Enrollment_Counts_Worksheet_data[[#This Row],[Fall Term]])</f>
        <v>Physical Sciences and EngineeringBiomedical EngineeringFall 2017</v>
      </c>
      <c r="E109" s="1" t="s">
        <v>8</v>
      </c>
      <c r="F109">
        <v>4</v>
      </c>
    </row>
    <row r="110" spans="1:6" x14ac:dyDescent="0.3">
      <c r="A110" s="1" t="s">
        <v>31</v>
      </c>
      <c r="B110" s="1" t="s">
        <v>13</v>
      </c>
      <c r="C110" s="1" t="s">
        <v>41</v>
      </c>
      <c r="D110" s="1" t="str">
        <f>_xlfn.CONCAT(Enrollment_Counts_Worksheet_data[[#This Row],[Discipline]],Enrollment_Counts_Worksheet_data[[#This Row],[Graduate Field]],Enrollment_Counts_Worksheet_data[[#This Row],[Fall Term]])</f>
        <v>Physical Sciences and EngineeringBiological and Environmental EngineeringFall 2017</v>
      </c>
      <c r="E110" s="1" t="s">
        <v>8</v>
      </c>
      <c r="F110">
        <v>6</v>
      </c>
    </row>
    <row r="111" spans="1:6" x14ac:dyDescent="0.3">
      <c r="A111" s="1" t="s">
        <v>31</v>
      </c>
      <c r="B111" s="1" t="s">
        <v>13</v>
      </c>
      <c r="C111" s="1" t="s">
        <v>42</v>
      </c>
      <c r="D111" s="1" t="str">
        <f>_xlfn.CONCAT(Enrollment_Counts_Worksheet_data[[#This Row],[Discipline]],Enrollment_Counts_Worksheet_data[[#This Row],[Graduate Field]],Enrollment_Counts_Worksheet_data[[#This Row],[Fall Term]])</f>
        <v>Physical Sciences and EngineeringAtmospheric ScienceFall 2017</v>
      </c>
      <c r="E111" s="1" t="s">
        <v>8</v>
      </c>
      <c r="F111">
        <v>1</v>
      </c>
    </row>
    <row r="112" spans="1:6" x14ac:dyDescent="0.3">
      <c r="A112" s="1" t="s">
        <v>31</v>
      </c>
      <c r="B112" s="1" t="s">
        <v>13</v>
      </c>
      <c r="C112" s="1" t="s">
        <v>43</v>
      </c>
      <c r="D112" s="1" t="str">
        <f>_xlfn.CONCAT(Enrollment_Counts_Worksheet_data[[#This Row],[Discipline]],Enrollment_Counts_Worksheet_data[[#This Row],[Graduate Field]],Enrollment_Counts_Worksheet_data[[#This Row],[Fall Term]])</f>
        <v>Physical Sciences and EngineeringApplied PhysicsFall 2017</v>
      </c>
      <c r="E112" s="1" t="s">
        <v>8</v>
      </c>
      <c r="F112">
        <v>9</v>
      </c>
    </row>
    <row r="113" spans="1:6" x14ac:dyDescent="0.3">
      <c r="A113" s="1" t="s">
        <v>31</v>
      </c>
      <c r="B113" s="1" t="s">
        <v>15</v>
      </c>
      <c r="C113" s="1" t="s">
        <v>32</v>
      </c>
      <c r="D113" s="1" t="str">
        <f>_xlfn.CONCAT(Enrollment_Counts_Worksheet_data[[#This Row],[Discipline]],Enrollment_Counts_Worksheet_data[[#This Row],[Graduate Field]],Enrollment_Counts_Worksheet_data[[#This Row],[Fall Term]])</f>
        <v>Physical Sciences and EngineeringMechanical EngineeringFall 2018</v>
      </c>
      <c r="E113" s="1" t="s">
        <v>8</v>
      </c>
      <c r="F113">
        <v>18</v>
      </c>
    </row>
    <row r="114" spans="1:6" x14ac:dyDescent="0.3">
      <c r="A114" s="1" t="s">
        <v>31</v>
      </c>
      <c r="B114" s="1" t="s">
        <v>15</v>
      </c>
      <c r="C114" s="1" t="s">
        <v>33</v>
      </c>
      <c r="D114" s="1" t="str">
        <f>_xlfn.CONCAT(Enrollment_Counts_Worksheet_data[[#This Row],[Discipline]],Enrollment_Counts_Worksheet_data[[#This Row],[Graduate Field]],Enrollment_Counts_Worksheet_data[[#This Row],[Fall Term]])</f>
        <v>Physical Sciences and EngineeringMaterials Science and EngineeringFall 2018</v>
      </c>
      <c r="E114" s="1" t="s">
        <v>8</v>
      </c>
      <c r="F114">
        <v>57</v>
      </c>
    </row>
    <row r="115" spans="1:6" x14ac:dyDescent="0.3">
      <c r="A115" s="1" t="s">
        <v>31</v>
      </c>
      <c r="B115" s="1" t="s">
        <v>15</v>
      </c>
      <c r="C115" s="1" t="s">
        <v>34</v>
      </c>
      <c r="D115" s="1" t="str">
        <f>_xlfn.CONCAT(Enrollment_Counts_Worksheet_data[[#This Row],[Discipline]],Enrollment_Counts_Worksheet_data[[#This Row],[Graduate Field]],Enrollment_Counts_Worksheet_data[[#This Row],[Fall Term]])</f>
        <v>Physical Sciences and EngineeringInformation ScienceFall 2018</v>
      </c>
      <c r="E115" s="1" t="s">
        <v>8</v>
      </c>
      <c r="F115">
        <v>88</v>
      </c>
    </row>
    <row r="116" spans="1:6" x14ac:dyDescent="0.3">
      <c r="A116" s="1" t="s">
        <v>31</v>
      </c>
      <c r="B116" s="1" t="s">
        <v>15</v>
      </c>
      <c r="C116" s="1" t="s">
        <v>35</v>
      </c>
      <c r="D116" s="1" t="str">
        <f>_xlfn.CONCAT(Enrollment_Counts_Worksheet_data[[#This Row],[Discipline]],Enrollment_Counts_Worksheet_data[[#This Row],[Graduate Field]],Enrollment_Counts_Worksheet_data[[#This Row],[Fall Term]])</f>
        <v>Physical Sciences and EngineeringGeological SciencesFall 2018</v>
      </c>
      <c r="E116" s="1" t="s">
        <v>8</v>
      </c>
      <c r="F116">
        <v>2</v>
      </c>
    </row>
    <row r="117" spans="1:6" x14ac:dyDescent="0.3">
      <c r="A117" s="1" t="s">
        <v>31</v>
      </c>
      <c r="B117" s="1" t="s">
        <v>15</v>
      </c>
      <c r="C117" s="1" t="s">
        <v>36</v>
      </c>
      <c r="D117" s="1" t="str">
        <f>_xlfn.CONCAT(Enrollment_Counts_Worksheet_data[[#This Row],[Discipline]],Enrollment_Counts_Worksheet_data[[#This Row],[Graduate Field]],Enrollment_Counts_Worksheet_data[[#This Row],[Fall Term]])</f>
        <v>Physical Sciences and EngineeringFiber Science and Apparel DesignFall 2018</v>
      </c>
      <c r="E117" s="1" t="s">
        <v>8</v>
      </c>
      <c r="F117">
        <v>10</v>
      </c>
    </row>
    <row r="118" spans="1:6" x14ac:dyDescent="0.3">
      <c r="A118" s="1" t="s">
        <v>31</v>
      </c>
      <c r="B118" s="1" t="s">
        <v>15</v>
      </c>
      <c r="C118" s="1" t="s">
        <v>38</v>
      </c>
      <c r="D118" s="1" t="str">
        <f>_xlfn.CONCAT(Enrollment_Counts_Worksheet_data[[#This Row],[Discipline]],Enrollment_Counts_Worksheet_data[[#This Row],[Graduate Field]],Enrollment_Counts_Worksheet_data[[#This Row],[Fall Term]])</f>
        <v>Physical Sciences and EngineeringComputer ScienceFall 2018</v>
      </c>
      <c r="E118" s="1" t="s">
        <v>8</v>
      </c>
      <c r="F118">
        <v>11</v>
      </c>
    </row>
    <row r="119" spans="1:6" x14ac:dyDescent="0.3">
      <c r="A119" s="1" t="s">
        <v>31</v>
      </c>
      <c r="B119" s="1" t="s">
        <v>15</v>
      </c>
      <c r="C119" s="1" t="s">
        <v>39</v>
      </c>
      <c r="D119" s="1" t="str">
        <f>_xlfn.CONCAT(Enrollment_Counts_Worksheet_data[[#This Row],[Discipline]],Enrollment_Counts_Worksheet_data[[#This Row],[Graduate Field]],Enrollment_Counts_Worksheet_data[[#This Row],[Fall Term]])</f>
        <v>Physical Sciences and EngineeringCivil and Environmental EngineeringFall 2018</v>
      </c>
      <c r="E119" s="1" t="s">
        <v>8</v>
      </c>
      <c r="F119">
        <v>21</v>
      </c>
    </row>
    <row r="120" spans="1:6" x14ac:dyDescent="0.3">
      <c r="A120" s="1" t="s">
        <v>31</v>
      </c>
      <c r="B120" s="1" t="s">
        <v>15</v>
      </c>
      <c r="C120" s="1" t="s">
        <v>46</v>
      </c>
      <c r="D120" s="1" t="str">
        <f>_xlfn.CONCAT(Enrollment_Counts_Worksheet_data[[#This Row],[Discipline]],Enrollment_Counts_Worksheet_data[[#This Row],[Graduate Field]],Enrollment_Counts_Worksheet_data[[#This Row],[Fall Term]])</f>
        <v>Physical Sciences and EngineeringChemistry and Chemical BiologyFall 2018</v>
      </c>
      <c r="E120" s="1" t="s">
        <v>8</v>
      </c>
      <c r="F120">
        <v>8</v>
      </c>
    </row>
    <row r="121" spans="1:6" x14ac:dyDescent="0.3">
      <c r="A121" s="1" t="s">
        <v>31</v>
      </c>
      <c r="B121" s="1" t="s">
        <v>15</v>
      </c>
      <c r="C121" s="1" t="s">
        <v>40</v>
      </c>
      <c r="D121" s="1" t="str">
        <f>_xlfn.CONCAT(Enrollment_Counts_Worksheet_data[[#This Row],[Discipline]],Enrollment_Counts_Worksheet_data[[#This Row],[Graduate Field]],Enrollment_Counts_Worksheet_data[[#This Row],[Fall Term]])</f>
        <v>Physical Sciences and EngineeringChemical EngineeringFall 2018</v>
      </c>
      <c r="E121" s="1" t="s">
        <v>8</v>
      </c>
      <c r="F121">
        <v>36</v>
      </c>
    </row>
    <row r="122" spans="1:6" x14ac:dyDescent="0.3">
      <c r="A122" s="1" t="s">
        <v>31</v>
      </c>
      <c r="B122" s="1" t="s">
        <v>15</v>
      </c>
      <c r="C122" s="1" t="s">
        <v>45</v>
      </c>
      <c r="D122" s="1" t="str">
        <f>_xlfn.CONCAT(Enrollment_Counts_Worksheet_data[[#This Row],[Discipline]],Enrollment_Counts_Worksheet_data[[#This Row],[Graduate Field]],Enrollment_Counts_Worksheet_data[[#This Row],[Fall Term]])</f>
        <v>Physical Sciences and EngineeringBiomedical EngineeringFall 2018</v>
      </c>
      <c r="E122" s="1" t="s">
        <v>8</v>
      </c>
      <c r="F122">
        <v>2</v>
      </c>
    </row>
    <row r="123" spans="1:6" x14ac:dyDescent="0.3">
      <c r="A123" s="1" t="s">
        <v>31</v>
      </c>
      <c r="B123" s="1" t="s">
        <v>15</v>
      </c>
      <c r="C123" s="1" t="s">
        <v>41</v>
      </c>
      <c r="D123" s="1" t="str">
        <f>_xlfn.CONCAT(Enrollment_Counts_Worksheet_data[[#This Row],[Discipline]],Enrollment_Counts_Worksheet_data[[#This Row],[Graduate Field]],Enrollment_Counts_Worksheet_data[[#This Row],[Fall Term]])</f>
        <v>Physical Sciences and EngineeringBiological and Environmental EngineeringFall 2018</v>
      </c>
      <c r="E123" s="1" t="s">
        <v>8</v>
      </c>
      <c r="F123">
        <v>5</v>
      </c>
    </row>
    <row r="124" spans="1:6" x14ac:dyDescent="0.3">
      <c r="A124" s="1" t="s">
        <v>31</v>
      </c>
      <c r="B124" s="1" t="s">
        <v>15</v>
      </c>
      <c r="C124" s="1" t="s">
        <v>42</v>
      </c>
      <c r="D124" s="1" t="str">
        <f>_xlfn.CONCAT(Enrollment_Counts_Worksheet_data[[#This Row],[Discipline]],Enrollment_Counts_Worksheet_data[[#This Row],[Graduate Field]],Enrollment_Counts_Worksheet_data[[#This Row],[Fall Term]])</f>
        <v>Physical Sciences and EngineeringAtmospheric ScienceFall 2018</v>
      </c>
      <c r="E124" s="1" t="s">
        <v>8</v>
      </c>
      <c r="F124">
        <v>2</v>
      </c>
    </row>
    <row r="125" spans="1:6" x14ac:dyDescent="0.3">
      <c r="A125" s="1" t="s">
        <v>31</v>
      </c>
      <c r="B125" s="1" t="s">
        <v>15</v>
      </c>
      <c r="C125" s="1" t="s">
        <v>43</v>
      </c>
      <c r="D125" s="1" t="str">
        <f>_xlfn.CONCAT(Enrollment_Counts_Worksheet_data[[#This Row],[Discipline]],Enrollment_Counts_Worksheet_data[[#This Row],[Graduate Field]],Enrollment_Counts_Worksheet_data[[#This Row],[Fall Term]])</f>
        <v>Physical Sciences and EngineeringApplied PhysicsFall 2018</v>
      </c>
      <c r="E125" s="1" t="s">
        <v>8</v>
      </c>
      <c r="F125">
        <v>4</v>
      </c>
    </row>
    <row r="126" spans="1:6" x14ac:dyDescent="0.3">
      <c r="A126" s="1" t="s">
        <v>31</v>
      </c>
      <c r="B126" s="1" t="s">
        <v>16</v>
      </c>
      <c r="C126" s="1" t="s">
        <v>32</v>
      </c>
      <c r="D126" s="1" t="str">
        <f>_xlfn.CONCAT(Enrollment_Counts_Worksheet_data[[#This Row],[Discipline]],Enrollment_Counts_Worksheet_data[[#This Row],[Graduate Field]],Enrollment_Counts_Worksheet_data[[#This Row],[Fall Term]])</f>
        <v>Physical Sciences and EngineeringMechanical EngineeringFall 2019</v>
      </c>
      <c r="E126" s="1" t="s">
        <v>8</v>
      </c>
      <c r="F126">
        <v>22</v>
      </c>
    </row>
    <row r="127" spans="1:6" x14ac:dyDescent="0.3">
      <c r="A127" s="1" t="s">
        <v>31</v>
      </c>
      <c r="B127" s="1" t="s">
        <v>16</v>
      </c>
      <c r="C127" s="1" t="s">
        <v>33</v>
      </c>
      <c r="D127" s="1" t="str">
        <f>_xlfn.CONCAT(Enrollment_Counts_Worksheet_data[[#This Row],[Discipline]],Enrollment_Counts_Worksheet_data[[#This Row],[Graduate Field]],Enrollment_Counts_Worksheet_data[[#This Row],[Fall Term]])</f>
        <v>Physical Sciences and EngineeringMaterials Science and EngineeringFall 2019</v>
      </c>
      <c r="E127" s="1" t="s">
        <v>8</v>
      </c>
      <c r="F127">
        <v>50</v>
      </c>
    </row>
    <row r="128" spans="1:6" x14ac:dyDescent="0.3">
      <c r="A128" s="1" t="s">
        <v>31</v>
      </c>
      <c r="B128" s="1" t="s">
        <v>16</v>
      </c>
      <c r="C128" s="1" t="s">
        <v>35</v>
      </c>
      <c r="D128" s="1" t="str">
        <f>_xlfn.CONCAT(Enrollment_Counts_Worksheet_data[[#This Row],[Discipline]],Enrollment_Counts_Worksheet_data[[#This Row],[Graduate Field]],Enrollment_Counts_Worksheet_data[[#This Row],[Fall Term]])</f>
        <v>Physical Sciences and EngineeringGeological SciencesFall 2019</v>
      </c>
      <c r="E128" s="1" t="s">
        <v>8</v>
      </c>
      <c r="F128">
        <v>6</v>
      </c>
    </row>
    <row r="129" spans="1:6" x14ac:dyDescent="0.3">
      <c r="A129" s="1" t="s">
        <v>31</v>
      </c>
      <c r="B129" s="1" t="s">
        <v>16</v>
      </c>
      <c r="C129" s="1" t="s">
        <v>36</v>
      </c>
      <c r="D129" s="1" t="str">
        <f>_xlfn.CONCAT(Enrollment_Counts_Worksheet_data[[#This Row],[Discipline]],Enrollment_Counts_Worksheet_data[[#This Row],[Graduate Field]],Enrollment_Counts_Worksheet_data[[#This Row],[Fall Term]])</f>
        <v>Physical Sciences and EngineeringFiber Science and Apparel DesignFall 2019</v>
      </c>
      <c r="E129" s="1" t="s">
        <v>8</v>
      </c>
      <c r="F129">
        <v>9</v>
      </c>
    </row>
    <row r="130" spans="1:6" x14ac:dyDescent="0.3">
      <c r="A130" s="1" t="s">
        <v>31</v>
      </c>
      <c r="B130" s="1" t="s">
        <v>16</v>
      </c>
      <c r="C130" s="1" t="s">
        <v>38</v>
      </c>
      <c r="D130" s="1" t="str">
        <f>_xlfn.CONCAT(Enrollment_Counts_Worksheet_data[[#This Row],[Discipline]],Enrollment_Counts_Worksheet_data[[#This Row],[Graduate Field]],Enrollment_Counts_Worksheet_data[[#This Row],[Fall Term]])</f>
        <v>Physical Sciences and EngineeringComputer ScienceFall 2019</v>
      </c>
      <c r="E130" s="1" t="s">
        <v>8</v>
      </c>
      <c r="F130">
        <v>12</v>
      </c>
    </row>
    <row r="131" spans="1:6" x14ac:dyDescent="0.3">
      <c r="A131" s="1" t="s">
        <v>31</v>
      </c>
      <c r="B131" s="1" t="s">
        <v>16</v>
      </c>
      <c r="C131" s="1" t="s">
        <v>39</v>
      </c>
      <c r="D131" s="1" t="str">
        <f>_xlfn.CONCAT(Enrollment_Counts_Worksheet_data[[#This Row],[Discipline]],Enrollment_Counts_Worksheet_data[[#This Row],[Graduate Field]],Enrollment_Counts_Worksheet_data[[#This Row],[Fall Term]])</f>
        <v>Physical Sciences and EngineeringCivil and Environmental EngineeringFall 2019</v>
      </c>
      <c r="E131" s="1" t="s">
        <v>8</v>
      </c>
      <c r="F131">
        <v>22</v>
      </c>
    </row>
    <row r="132" spans="1:6" x14ac:dyDescent="0.3">
      <c r="A132" s="1" t="s">
        <v>31</v>
      </c>
      <c r="B132" s="1" t="s">
        <v>16</v>
      </c>
      <c r="C132" s="1" t="s">
        <v>46</v>
      </c>
      <c r="D132" s="1" t="str">
        <f>_xlfn.CONCAT(Enrollment_Counts_Worksheet_data[[#This Row],[Discipline]],Enrollment_Counts_Worksheet_data[[#This Row],[Graduate Field]],Enrollment_Counts_Worksheet_data[[#This Row],[Fall Term]])</f>
        <v>Physical Sciences and EngineeringChemistry and Chemical BiologyFall 2019</v>
      </c>
      <c r="E132" s="1" t="s">
        <v>8</v>
      </c>
      <c r="F132">
        <v>6</v>
      </c>
    </row>
    <row r="133" spans="1:6" x14ac:dyDescent="0.3">
      <c r="A133" s="1" t="s">
        <v>31</v>
      </c>
      <c r="B133" s="1" t="s">
        <v>16</v>
      </c>
      <c r="C133" s="1" t="s">
        <v>40</v>
      </c>
      <c r="D133" s="1" t="str">
        <f>_xlfn.CONCAT(Enrollment_Counts_Worksheet_data[[#This Row],[Discipline]],Enrollment_Counts_Worksheet_data[[#This Row],[Graduate Field]],Enrollment_Counts_Worksheet_data[[#This Row],[Fall Term]])</f>
        <v>Physical Sciences and EngineeringChemical EngineeringFall 2019</v>
      </c>
      <c r="E133" s="1" t="s">
        <v>8</v>
      </c>
      <c r="F133">
        <v>44</v>
      </c>
    </row>
    <row r="134" spans="1:6" x14ac:dyDescent="0.3">
      <c r="A134" s="1" t="s">
        <v>31</v>
      </c>
      <c r="B134" s="1" t="s">
        <v>16</v>
      </c>
      <c r="C134" s="1" t="s">
        <v>45</v>
      </c>
      <c r="D134" s="1" t="str">
        <f>_xlfn.CONCAT(Enrollment_Counts_Worksheet_data[[#This Row],[Discipline]],Enrollment_Counts_Worksheet_data[[#This Row],[Graduate Field]],Enrollment_Counts_Worksheet_data[[#This Row],[Fall Term]])</f>
        <v>Physical Sciences and EngineeringBiomedical EngineeringFall 2019</v>
      </c>
      <c r="E134" s="1" t="s">
        <v>8</v>
      </c>
      <c r="F134">
        <v>2</v>
      </c>
    </row>
    <row r="135" spans="1:6" x14ac:dyDescent="0.3">
      <c r="A135" s="1" t="s">
        <v>31</v>
      </c>
      <c r="B135" s="1" t="s">
        <v>16</v>
      </c>
      <c r="C135" s="1" t="s">
        <v>41</v>
      </c>
      <c r="D135" s="1" t="str">
        <f>_xlfn.CONCAT(Enrollment_Counts_Worksheet_data[[#This Row],[Discipline]],Enrollment_Counts_Worksheet_data[[#This Row],[Graduate Field]],Enrollment_Counts_Worksheet_data[[#This Row],[Fall Term]])</f>
        <v>Physical Sciences and EngineeringBiological and Environmental EngineeringFall 2019</v>
      </c>
      <c r="E135" s="1" t="s">
        <v>8</v>
      </c>
      <c r="F135">
        <v>4</v>
      </c>
    </row>
    <row r="136" spans="1:6" x14ac:dyDescent="0.3">
      <c r="A136" s="1" t="s">
        <v>31</v>
      </c>
      <c r="B136" s="1" t="s">
        <v>16</v>
      </c>
      <c r="C136" s="1" t="s">
        <v>42</v>
      </c>
      <c r="D136" s="1" t="str">
        <f>_xlfn.CONCAT(Enrollment_Counts_Worksheet_data[[#This Row],[Discipline]],Enrollment_Counts_Worksheet_data[[#This Row],[Graduate Field]],Enrollment_Counts_Worksheet_data[[#This Row],[Fall Term]])</f>
        <v>Physical Sciences and EngineeringAtmospheric ScienceFall 2019</v>
      </c>
      <c r="E136" s="1" t="s">
        <v>8</v>
      </c>
      <c r="F136">
        <v>3</v>
      </c>
    </row>
    <row r="137" spans="1:6" x14ac:dyDescent="0.3">
      <c r="A137" s="1" t="s">
        <v>47</v>
      </c>
      <c r="B137" s="1" t="s">
        <v>6</v>
      </c>
      <c r="C137" s="1" t="s">
        <v>48</v>
      </c>
      <c r="D137" s="1" t="str">
        <f>_xlfn.CONCAT(Enrollment_Counts_Worksheet_data[[#This Row],[Discipline]],Enrollment_Counts_Worksheet_data[[#This Row],[Graduate Field]],Enrollment_Counts_Worksheet_data[[#This Row],[Fall Term]])</f>
        <v>Social SciencesStatisticsFall 2015</v>
      </c>
      <c r="E137" s="1" t="s">
        <v>8</v>
      </c>
      <c r="F137">
        <v>1</v>
      </c>
    </row>
    <row r="138" spans="1:6" x14ac:dyDescent="0.3">
      <c r="A138" s="1" t="s">
        <v>47</v>
      </c>
      <c r="B138" s="1" t="s">
        <v>6</v>
      </c>
      <c r="C138" s="1" t="s">
        <v>49</v>
      </c>
      <c r="D138" s="1" t="str">
        <f>_xlfn.CONCAT(Enrollment_Counts_Worksheet_data[[#This Row],[Discipline]],Enrollment_Counts_Worksheet_data[[#This Row],[Graduate Field]],Enrollment_Counts_Worksheet_data[[#This Row],[Fall Term]])</f>
        <v>Social SciencesRegional ScienceFall 2015</v>
      </c>
      <c r="E138" s="1" t="s">
        <v>8</v>
      </c>
      <c r="F138">
        <v>5</v>
      </c>
    </row>
    <row r="139" spans="1:6" x14ac:dyDescent="0.3">
      <c r="A139" s="1" t="s">
        <v>47</v>
      </c>
      <c r="B139" s="1" t="s">
        <v>6</v>
      </c>
      <c r="C139" s="1" t="s">
        <v>50</v>
      </c>
      <c r="D139" s="1" t="str">
        <f>_xlfn.CONCAT(Enrollment_Counts_Worksheet_data[[#This Row],[Discipline]],Enrollment_Counts_Worksheet_data[[#This Row],[Graduate Field]],Enrollment_Counts_Worksheet_data[[#This Row],[Fall Term]])</f>
        <v>Social SciencesLinguisticsFall 2015</v>
      </c>
      <c r="E139" s="1" t="s">
        <v>8</v>
      </c>
      <c r="F139">
        <v>1</v>
      </c>
    </row>
    <row r="140" spans="1:6" x14ac:dyDescent="0.3">
      <c r="A140" s="1" t="s">
        <v>47</v>
      </c>
      <c r="B140" s="1" t="s">
        <v>6</v>
      </c>
      <c r="C140" s="1" t="s">
        <v>51</v>
      </c>
      <c r="D140" s="1" t="str">
        <f>_xlfn.CONCAT(Enrollment_Counts_Worksheet_data[[#This Row],[Discipline]],Enrollment_Counts_Worksheet_data[[#This Row],[Graduate Field]],Enrollment_Counts_Worksheet_data[[#This Row],[Fall Term]])</f>
        <v>Social SciencesIndustrial and Labor RelationsFall 2015</v>
      </c>
      <c r="E140" s="1" t="s">
        <v>8</v>
      </c>
      <c r="F140">
        <v>14</v>
      </c>
    </row>
    <row r="141" spans="1:6" x14ac:dyDescent="0.3">
      <c r="A141" s="1" t="s">
        <v>47</v>
      </c>
      <c r="B141" s="1" t="s">
        <v>6</v>
      </c>
      <c r="C141" s="1" t="s">
        <v>52</v>
      </c>
      <c r="D141" s="1" t="str">
        <f>_xlfn.CONCAT(Enrollment_Counts_Worksheet_data[[#This Row],[Discipline]],Enrollment_Counts_Worksheet_data[[#This Row],[Graduate Field]],Enrollment_Counts_Worksheet_data[[#This Row],[Fall Term]])</f>
        <v>Social SciencesHuman DevelopmentFall 2015</v>
      </c>
      <c r="E141" s="1" t="s">
        <v>8</v>
      </c>
      <c r="F141">
        <v>10</v>
      </c>
    </row>
    <row r="142" spans="1:6" x14ac:dyDescent="0.3">
      <c r="A142" s="1" t="s">
        <v>47</v>
      </c>
      <c r="B142" s="1" t="s">
        <v>6</v>
      </c>
      <c r="C142" s="1" t="s">
        <v>53</v>
      </c>
      <c r="D142" s="1" t="str">
        <f>_xlfn.CONCAT(Enrollment_Counts_Worksheet_data[[#This Row],[Discipline]],Enrollment_Counts_Worksheet_data[[#This Row],[Graduate Field]],Enrollment_Counts_Worksheet_data[[#This Row],[Fall Term]])</f>
        <v>Social SciencesHotel AdministrationFall 2015</v>
      </c>
      <c r="E142" s="1" t="s">
        <v>8</v>
      </c>
      <c r="F142">
        <v>2</v>
      </c>
    </row>
    <row r="143" spans="1:6" x14ac:dyDescent="0.3">
      <c r="A143" s="1" t="s">
        <v>47</v>
      </c>
      <c r="B143" s="1" t="s">
        <v>6</v>
      </c>
      <c r="C143" s="1" t="s">
        <v>54</v>
      </c>
      <c r="D143" s="1" t="str">
        <f>_xlfn.CONCAT(Enrollment_Counts_Worksheet_data[[#This Row],[Discipline]],Enrollment_Counts_Worksheet_data[[#This Row],[Graduate Field]],Enrollment_Counts_Worksheet_data[[#This Row],[Fall Term]])</f>
        <v>Social SciencesDevelopment SociologyFall 2015</v>
      </c>
      <c r="E143" s="1" t="s">
        <v>8</v>
      </c>
      <c r="F143">
        <v>8</v>
      </c>
    </row>
    <row r="144" spans="1:6" x14ac:dyDescent="0.3">
      <c r="A144" s="1" t="s">
        <v>47</v>
      </c>
      <c r="B144" s="1" t="s">
        <v>6</v>
      </c>
      <c r="C144" s="1" t="s">
        <v>55</v>
      </c>
      <c r="D144" s="1" t="str">
        <f>_xlfn.CONCAT(Enrollment_Counts_Worksheet_data[[#This Row],[Discipline]],Enrollment_Counts_Worksheet_data[[#This Row],[Graduate Field]],Enrollment_Counts_Worksheet_data[[#This Row],[Fall Term]])</f>
        <v>Social SciencesDesign and Environmental AnalysisFall 2015</v>
      </c>
      <c r="E144" s="1" t="s">
        <v>8</v>
      </c>
      <c r="F144">
        <v>17</v>
      </c>
    </row>
    <row r="145" spans="1:6" x14ac:dyDescent="0.3">
      <c r="A145" s="1" t="s">
        <v>47</v>
      </c>
      <c r="B145" s="1" t="s">
        <v>6</v>
      </c>
      <c r="C145" s="1" t="s">
        <v>56</v>
      </c>
      <c r="D145" s="1" t="str">
        <f>_xlfn.CONCAT(Enrollment_Counts_Worksheet_data[[#This Row],[Discipline]],Enrollment_Counts_Worksheet_data[[#This Row],[Graduate Field]],Enrollment_Counts_Worksheet_data[[#This Row],[Fall Term]])</f>
        <v>Social SciencesCity and Regional PlanningFall 2015</v>
      </c>
      <c r="E145" s="1" t="s">
        <v>8</v>
      </c>
      <c r="F145">
        <v>14</v>
      </c>
    </row>
    <row r="146" spans="1:6" x14ac:dyDescent="0.3">
      <c r="A146" s="1" t="s">
        <v>47</v>
      </c>
      <c r="B146" s="1" t="s">
        <v>6</v>
      </c>
      <c r="C146" s="1" t="s">
        <v>57</v>
      </c>
      <c r="D146" s="1" t="str">
        <f>_xlfn.CONCAT(Enrollment_Counts_Worksheet_data[[#This Row],[Discipline]],Enrollment_Counts_Worksheet_data[[#This Row],[Graduate Field]],Enrollment_Counts_Worksheet_data[[#This Row],[Fall Term]])</f>
        <v>Social SciencesAsian StudiesFall 2015</v>
      </c>
      <c r="E146" s="1" t="s">
        <v>8</v>
      </c>
      <c r="F146">
        <v>13</v>
      </c>
    </row>
    <row r="147" spans="1:6" x14ac:dyDescent="0.3">
      <c r="A147" s="1" t="s">
        <v>47</v>
      </c>
      <c r="B147" s="1" t="s">
        <v>6</v>
      </c>
      <c r="C147" s="1" t="s">
        <v>58</v>
      </c>
      <c r="D147" s="1" t="str">
        <f>_xlfn.CONCAT(Enrollment_Counts_Worksheet_data[[#This Row],[Discipline]],Enrollment_Counts_Worksheet_data[[#This Row],[Graduate Field]],Enrollment_Counts_Worksheet_data[[#This Row],[Fall Term]])</f>
        <v>Social SciencesArchaeologyFall 2015</v>
      </c>
      <c r="E147" s="1" t="s">
        <v>8</v>
      </c>
      <c r="F147">
        <v>15</v>
      </c>
    </row>
    <row r="148" spans="1:6" x14ac:dyDescent="0.3">
      <c r="A148" s="1" t="s">
        <v>47</v>
      </c>
      <c r="B148" s="1" t="s">
        <v>6</v>
      </c>
      <c r="C148" s="1" t="s">
        <v>59</v>
      </c>
      <c r="D148" s="1" t="str">
        <f>_xlfn.CONCAT(Enrollment_Counts_Worksheet_data[[#This Row],[Discipline]],Enrollment_Counts_Worksheet_data[[#This Row],[Graduate Field]],Enrollment_Counts_Worksheet_data[[#This Row],[Fall Term]])</f>
        <v>Social SciencesApplied Economics and ManagementFall 2015</v>
      </c>
      <c r="E148" s="1" t="s">
        <v>8</v>
      </c>
      <c r="F148">
        <v>37</v>
      </c>
    </row>
    <row r="149" spans="1:6" x14ac:dyDescent="0.3">
      <c r="A149" s="1" t="s">
        <v>47</v>
      </c>
      <c r="B149" s="1" t="s">
        <v>12</v>
      </c>
      <c r="C149" s="1" t="s">
        <v>48</v>
      </c>
      <c r="D149" s="1" t="str">
        <f>_xlfn.CONCAT(Enrollment_Counts_Worksheet_data[[#This Row],[Discipline]],Enrollment_Counts_Worksheet_data[[#This Row],[Graduate Field]],Enrollment_Counts_Worksheet_data[[#This Row],[Fall Term]])</f>
        <v>Social SciencesStatisticsFall 2016</v>
      </c>
      <c r="E149" s="1" t="s">
        <v>8</v>
      </c>
      <c r="F149">
        <v>1</v>
      </c>
    </row>
    <row r="150" spans="1:6" x14ac:dyDescent="0.3">
      <c r="A150" s="1" t="s">
        <v>47</v>
      </c>
      <c r="B150" s="1" t="s">
        <v>12</v>
      </c>
      <c r="C150" s="1" t="s">
        <v>49</v>
      </c>
      <c r="D150" s="1" t="str">
        <f>_xlfn.CONCAT(Enrollment_Counts_Worksheet_data[[#This Row],[Discipline]],Enrollment_Counts_Worksheet_data[[#This Row],[Graduate Field]],Enrollment_Counts_Worksheet_data[[#This Row],[Fall Term]])</f>
        <v>Social SciencesRegional ScienceFall 2016</v>
      </c>
      <c r="E150" s="1" t="s">
        <v>8</v>
      </c>
      <c r="F150">
        <v>6</v>
      </c>
    </row>
    <row r="151" spans="1:6" x14ac:dyDescent="0.3">
      <c r="A151" s="1" t="s">
        <v>47</v>
      </c>
      <c r="B151" s="1" t="s">
        <v>12</v>
      </c>
      <c r="C151" s="1" t="s">
        <v>50</v>
      </c>
      <c r="D151" s="1" t="str">
        <f>_xlfn.CONCAT(Enrollment_Counts_Worksheet_data[[#This Row],[Discipline]],Enrollment_Counts_Worksheet_data[[#This Row],[Graduate Field]],Enrollment_Counts_Worksheet_data[[#This Row],[Fall Term]])</f>
        <v>Social SciencesLinguisticsFall 2016</v>
      </c>
      <c r="E151" s="1" t="s">
        <v>8</v>
      </c>
      <c r="F151">
        <v>1</v>
      </c>
    </row>
    <row r="152" spans="1:6" x14ac:dyDescent="0.3">
      <c r="A152" s="1" t="s">
        <v>47</v>
      </c>
      <c r="B152" s="1" t="s">
        <v>12</v>
      </c>
      <c r="C152" s="1" t="s">
        <v>51</v>
      </c>
      <c r="D152" s="1" t="str">
        <f>_xlfn.CONCAT(Enrollment_Counts_Worksheet_data[[#This Row],[Discipline]],Enrollment_Counts_Worksheet_data[[#This Row],[Graduate Field]],Enrollment_Counts_Worksheet_data[[#This Row],[Fall Term]])</f>
        <v>Social SciencesIndustrial and Labor RelationsFall 2016</v>
      </c>
      <c r="E152" s="1" t="s">
        <v>8</v>
      </c>
      <c r="F152">
        <v>14</v>
      </c>
    </row>
    <row r="153" spans="1:6" x14ac:dyDescent="0.3">
      <c r="A153" s="1" t="s">
        <v>47</v>
      </c>
      <c r="B153" s="1" t="s">
        <v>12</v>
      </c>
      <c r="C153" s="1" t="s">
        <v>52</v>
      </c>
      <c r="D153" s="1" t="str">
        <f>_xlfn.CONCAT(Enrollment_Counts_Worksheet_data[[#This Row],[Discipline]],Enrollment_Counts_Worksheet_data[[#This Row],[Graduate Field]],Enrollment_Counts_Worksheet_data[[#This Row],[Fall Term]])</f>
        <v>Social SciencesHuman DevelopmentFall 2016</v>
      </c>
      <c r="E153" s="1" t="s">
        <v>8</v>
      </c>
      <c r="F153">
        <v>8</v>
      </c>
    </row>
    <row r="154" spans="1:6" x14ac:dyDescent="0.3">
      <c r="A154" s="1" t="s">
        <v>47</v>
      </c>
      <c r="B154" s="1" t="s">
        <v>12</v>
      </c>
      <c r="C154" s="1" t="s">
        <v>53</v>
      </c>
      <c r="D154" s="1" t="str">
        <f>_xlfn.CONCAT(Enrollment_Counts_Worksheet_data[[#This Row],[Discipline]],Enrollment_Counts_Worksheet_data[[#This Row],[Graduate Field]],Enrollment_Counts_Worksheet_data[[#This Row],[Fall Term]])</f>
        <v>Social SciencesHotel AdministrationFall 2016</v>
      </c>
      <c r="E154" s="1" t="s">
        <v>8</v>
      </c>
      <c r="F154">
        <v>5</v>
      </c>
    </row>
    <row r="155" spans="1:6" x14ac:dyDescent="0.3">
      <c r="A155" s="1" t="s">
        <v>47</v>
      </c>
      <c r="B155" s="1" t="s">
        <v>12</v>
      </c>
      <c r="C155" s="1" t="s">
        <v>54</v>
      </c>
      <c r="D155" s="1" t="str">
        <f>_xlfn.CONCAT(Enrollment_Counts_Worksheet_data[[#This Row],[Discipline]],Enrollment_Counts_Worksheet_data[[#This Row],[Graduate Field]],Enrollment_Counts_Worksheet_data[[#This Row],[Fall Term]])</f>
        <v>Social SciencesDevelopment SociologyFall 2016</v>
      </c>
      <c r="E155" s="1" t="s">
        <v>8</v>
      </c>
      <c r="F155">
        <v>12</v>
      </c>
    </row>
    <row r="156" spans="1:6" x14ac:dyDescent="0.3">
      <c r="A156" s="1" t="s">
        <v>47</v>
      </c>
      <c r="B156" s="1" t="s">
        <v>12</v>
      </c>
      <c r="C156" s="1" t="s">
        <v>55</v>
      </c>
      <c r="D156" s="1" t="str">
        <f>_xlfn.CONCAT(Enrollment_Counts_Worksheet_data[[#This Row],[Discipline]],Enrollment_Counts_Worksheet_data[[#This Row],[Graduate Field]],Enrollment_Counts_Worksheet_data[[#This Row],[Fall Term]])</f>
        <v>Social SciencesDesign and Environmental AnalysisFall 2016</v>
      </c>
      <c r="E156" s="1" t="s">
        <v>8</v>
      </c>
      <c r="F156">
        <v>21</v>
      </c>
    </row>
    <row r="157" spans="1:6" x14ac:dyDescent="0.3">
      <c r="A157" s="1" t="s">
        <v>47</v>
      </c>
      <c r="B157" s="1" t="s">
        <v>12</v>
      </c>
      <c r="C157" s="1" t="s">
        <v>56</v>
      </c>
      <c r="D157" s="1" t="str">
        <f>_xlfn.CONCAT(Enrollment_Counts_Worksheet_data[[#This Row],[Discipline]],Enrollment_Counts_Worksheet_data[[#This Row],[Graduate Field]],Enrollment_Counts_Worksheet_data[[#This Row],[Fall Term]])</f>
        <v>Social SciencesCity and Regional PlanningFall 2016</v>
      </c>
      <c r="E157" s="1" t="s">
        <v>8</v>
      </c>
      <c r="F157">
        <v>13</v>
      </c>
    </row>
    <row r="158" spans="1:6" x14ac:dyDescent="0.3">
      <c r="A158" s="1" t="s">
        <v>47</v>
      </c>
      <c r="B158" s="1" t="s">
        <v>12</v>
      </c>
      <c r="C158" s="1" t="s">
        <v>57</v>
      </c>
      <c r="D158" s="1" t="str">
        <f>_xlfn.CONCAT(Enrollment_Counts_Worksheet_data[[#This Row],[Discipline]],Enrollment_Counts_Worksheet_data[[#This Row],[Graduate Field]],Enrollment_Counts_Worksheet_data[[#This Row],[Fall Term]])</f>
        <v>Social SciencesAsian StudiesFall 2016</v>
      </c>
      <c r="E158" s="1" t="s">
        <v>8</v>
      </c>
      <c r="F158">
        <v>14</v>
      </c>
    </row>
    <row r="159" spans="1:6" x14ac:dyDescent="0.3">
      <c r="A159" s="1" t="s">
        <v>47</v>
      </c>
      <c r="B159" s="1" t="s">
        <v>12</v>
      </c>
      <c r="C159" s="1" t="s">
        <v>58</v>
      </c>
      <c r="D159" s="1" t="str">
        <f>_xlfn.CONCAT(Enrollment_Counts_Worksheet_data[[#This Row],[Discipline]],Enrollment_Counts_Worksheet_data[[#This Row],[Graduate Field]],Enrollment_Counts_Worksheet_data[[#This Row],[Fall Term]])</f>
        <v>Social SciencesArchaeologyFall 2016</v>
      </c>
      <c r="E159" s="1" t="s">
        <v>8</v>
      </c>
      <c r="F159">
        <v>16</v>
      </c>
    </row>
    <row r="160" spans="1:6" x14ac:dyDescent="0.3">
      <c r="A160" s="1" t="s">
        <v>47</v>
      </c>
      <c r="B160" s="1" t="s">
        <v>12</v>
      </c>
      <c r="C160" s="1" t="s">
        <v>59</v>
      </c>
      <c r="D160" s="1" t="str">
        <f>_xlfn.CONCAT(Enrollment_Counts_Worksheet_data[[#This Row],[Discipline]],Enrollment_Counts_Worksheet_data[[#This Row],[Graduate Field]],Enrollment_Counts_Worksheet_data[[#This Row],[Fall Term]])</f>
        <v>Social SciencesApplied Economics and ManagementFall 2016</v>
      </c>
      <c r="E160" s="1" t="s">
        <v>8</v>
      </c>
      <c r="F160">
        <v>29</v>
      </c>
    </row>
    <row r="161" spans="1:6" x14ac:dyDescent="0.3">
      <c r="A161" s="1" t="s">
        <v>47</v>
      </c>
      <c r="B161" s="1" t="s">
        <v>13</v>
      </c>
      <c r="C161" s="1" t="s">
        <v>48</v>
      </c>
      <c r="D161" s="1" t="str">
        <f>_xlfn.CONCAT(Enrollment_Counts_Worksheet_data[[#This Row],[Discipline]],Enrollment_Counts_Worksheet_data[[#This Row],[Graduate Field]],Enrollment_Counts_Worksheet_data[[#This Row],[Fall Term]])</f>
        <v>Social SciencesStatisticsFall 2017</v>
      </c>
      <c r="E161" s="1" t="s">
        <v>8</v>
      </c>
      <c r="F161">
        <v>1</v>
      </c>
    </row>
    <row r="162" spans="1:6" x14ac:dyDescent="0.3">
      <c r="A162" s="1" t="s">
        <v>47</v>
      </c>
      <c r="B162" s="1" t="s">
        <v>13</v>
      </c>
      <c r="C162" s="1" t="s">
        <v>49</v>
      </c>
      <c r="D162" s="1" t="str">
        <f>_xlfn.CONCAT(Enrollment_Counts_Worksheet_data[[#This Row],[Discipline]],Enrollment_Counts_Worksheet_data[[#This Row],[Graduate Field]],Enrollment_Counts_Worksheet_data[[#This Row],[Fall Term]])</f>
        <v>Social SciencesRegional ScienceFall 2017</v>
      </c>
      <c r="E162" s="1" t="s">
        <v>8</v>
      </c>
      <c r="F162">
        <v>7</v>
      </c>
    </row>
    <row r="163" spans="1:6" x14ac:dyDescent="0.3">
      <c r="A163" s="1" t="s">
        <v>47</v>
      </c>
      <c r="B163" s="1" t="s">
        <v>13</v>
      </c>
      <c r="C163" s="1" t="s">
        <v>50</v>
      </c>
      <c r="D163" s="1" t="str">
        <f>_xlfn.CONCAT(Enrollment_Counts_Worksheet_data[[#This Row],[Discipline]],Enrollment_Counts_Worksheet_data[[#This Row],[Graduate Field]],Enrollment_Counts_Worksheet_data[[#This Row],[Fall Term]])</f>
        <v>Social SciencesLinguisticsFall 2017</v>
      </c>
      <c r="E163" s="1" t="s">
        <v>8</v>
      </c>
      <c r="F163">
        <v>2</v>
      </c>
    </row>
    <row r="164" spans="1:6" x14ac:dyDescent="0.3">
      <c r="A164" s="1" t="s">
        <v>47</v>
      </c>
      <c r="B164" s="1" t="s">
        <v>13</v>
      </c>
      <c r="C164" s="1" t="s">
        <v>51</v>
      </c>
      <c r="D164" s="1" t="str">
        <f>_xlfn.CONCAT(Enrollment_Counts_Worksheet_data[[#This Row],[Discipline]],Enrollment_Counts_Worksheet_data[[#This Row],[Graduate Field]],Enrollment_Counts_Worksheet_data[[#This Row],[Fall Term]])</f>
        <v>Social SciencesIndustrial and Labor RelationsFall 2017</v>
      </c>
      <c r="E164" s="1" t="s">
        <v>8</v>
      </c>
      <c r="F164">
        <v>13</v>
      </c>
    </row>
    <row r="165" spans="1:6" x14ac:dyDescent="0.3">
      <c r="A165" s="1" t="s">
        <v>47</v>
      </c>
      <c r="B165" s="1" t="s">
        <v>13</v>
      </c>
      <c r="C165" s="1" t="s">
        <v>52</v>
      </c>
      <c r="D165" s="1" t="str">
        <f>_xlfn.CONCAT(Enrollment_Counts_Worksheet_data[[#This Row],[Discipline]],Enrollment_Counts_Worksheet_data[[#This Row],[Graduate Field]],Enrollment_Counts_Worksheet_data[[#This Row],[Fall Term]])</f>
        <v>Social SciencesHuman DevelopmentFall 2017</v>
      </c>
      <c r="E165" s="1" t="s">
        <v>8</v>
      </c>
      <c r="F165">
        <v>13</v>
      </c>
    </row>
    <row r="166" spans="1:6" x14ac:dyDescent="0.3">
      <c r="A166" s="1" t="s">
        <v>47</v>
      </c>
      <c r="B166" s="1" t="s">
        <v>13</v>
      </c>
      <c r="C166" s="1" t="s">
        <v>53</v>
      </c>
      <c r="D166" s="1" t="str">
        <f>_xlfn.CONCAT(Enrollment_Counts_Worksheet_data[[#This Row],[Discipline]],Enrollment_Counts_Worksheet_data[[#This Row],[Graduate Field]],Enrollment_Counts_Worksheet_data[[#This Row],[Fall Term]])</f>
        <v>Social SciencesHotel AdministrationFall 2017</v>
      </c>
      <c r="E166" s="1" t="s">
        <v>8</v>
      </c>
      <c r="F166">
        <v>6</v>
      </c>
    </row>
    <row r="167" spans="1:6" x14ac:dyDescent="0.3">
      <c r="A167" s="1" t="s">
        <v>47</v>
      </c>
      <c r="B167" s="1" t="s">
        <v>13</v>
      </c>
      <c r="C167" s="1" t="s">
        <v>54</v>
      </c>
      <c r="D167" s="1" t="str">
        <f>_xlfn.CONCAT(Enrollment_Counts_Worksheet_data[[#This Row],[Discipline]],Enrollment_Counts_Worksheet_data[[#This Row],[Graduate Field]],Enrollment_Counts_Worksheet_data[[#This Row],[Fall Term]])</f>
        <v>Social SciencesDevelopment SociologyFall 2017</v>
      </c>
      <c r="E167" s="1" t="s">
        <v>8</v>
      </c>
      <c r="F167">
        <v>8</v>
      </c>
    </row>
    <row r="168" spans="1:6" x14ac:dyDescent="0.3">
      <c r="A168" s="1" t="s">
        <v>47</v>
      </c>
      <c r="B168" s="1" t="s">
        <v>13</v>
      </c>
      <c r="C168" s="1" t="s">
        <v>55</v>
      </c>
      <c r="D168" s="1" t="str">
        <f>_xlfn.CONCAT(Enrollment_Counts_Worksheet_data[[#This Row],[Discipline]],Enrollment_Counts_Worksheet_data[[#This Row],[Graduate Field]],Enrollment_Counts_Worksheet_data[[#This Row],[Fall Term]])</f>
        <v>Social SciencesDesign and Environmental AnalysisFall 2017</v>
      </c>
      <c r="E168" s="1" t="s">
        <v>8</v>
      </c>
      <c r="F168">
        <v>32</v>
      </c>
    </row>
    <row r="169" spans="1:6" x14ac:dyDescent="0.3">
      <c r="A169" s="1" t="s">
        <v>47</v>
      </c>
      <c r="B169" s="1" t="s">
        <v>13</v>
      </c>
      <c r="C169" s="1" t="s">
        <v>56</v>
      </c>
      <c r="D169" s="1" t="str">
        <f>_xlfn.CONCAT(Enrollment_Counts_Worksheet_data[[#This Row],[Discipline]],Enrollment_Counts_Worksheet_data[[#This Row],[Graduate Field]],Enrollment_Counts_Worksheet_data[[#This Row],[Fall Term]])</f>
        <v>Social SciencesCity and Regional PlanningFall 2017</v>
      </c>
      <c r="E169" s="1" t="s">
        <v>8</v>
      </c>
      <c r="F169">
        <v>12</v>
      </c>
    </row>
    <row r="170" spans="1:6" x14ac:dyDescent="0.3">
      <c r="A170" s="1" t="s">
        <v>47</v>
      </c>
      <c r="B170" s="1" t="s">
        <v>13</v>
      </c>
      <c r="C170" s="1" t="s">
        <v>57</v>
      </c>
      <c r="D170" s="1" t="str">
        <f>_xlfn.CONCAT(Enrollment_Counts_Worksheet_data[[#This Row],[Discipline]],Enrollment_Counts_Worksheet_data[[#This Row],[Graduate Field]],Enrollment_Counts_Worksheet_data[[#This Row],[Fall Term]])</f>
        <v>Social SciencesAsian StudiesFall 2017</v>
      </c>
      <c r="E170" s="1" t="s">
        <v>8</v>
      </c>
      <c r="F170">
        <v>10</v>
      </c>
    </row>
    <row r="171" spans="1:6" x14ac:dyDescent="0.3">
      <c r="A171" s="1" t="s">
        <v>47</v>
      </c>
      <c r="B171" s="1" t="s">
        <v>13</v>
      </c>
      <c r="C171" s="1" t="s">
        <v>58</v>
      </c>
      <c r="D171" s="1" t="str">
        <f>_xlfn.CONCAT(Enrollment_Counts_Worksheet_data[[#This Row],[Discipline]],Enrollment_Counts_Worksheet_data[[#This Row],[Graduate Field]],Enrollment_Counts_Worksheet_data[[#This Row],[Fall Term]])</f>
        <v>Social SciencesArchaeologyFall 2017</v>
      </c>
      <c r="E171" s="1" t="s">
        <v>8</v>
      </c>
      <c r="F171">
        <v>16</v>
      </c>
    </row>
    <row r="172" spans="1:6" x14ac:dyDescent="0.3">
      <c r="A172" s="1" t="s">
        <v>47</v>
      </c>
      <c r="B172" s="1" t="s">
        <v>13</v>
      </c>
      <c r="C172" s="1" t="s">
        <v>59</v>
      </c>
      <c r="D172" s="1" t="str">
        <f>_xlfn.CONCAT(Enrollment_Counts_Worksheet_data[[#This Row],[Discipline]],Enrollment_Counts_Worksheet_data[[#This Row],[Graduate Field]],Enrollment_Counts_Worksheet_data[[#This Row],[Fall Term]])</f>
        <v>Social SciencesApplied Economics and ManagementFall 2017</v>
      </c>
      <c r="E172" s="1" t="s">
        <v>8</v>
      </c>
      <c r="F172">
        <v>47</v>
      </c>
    </row>
    <row r="173" spans="1:6" x14ac:dyDescent="0.3">
      <c r="A173" s="1" t="s">
        <v>47</v>
      </c>
      <c r="B173" s="1" t="s">
        <v>15</v>
      </c>
      <c r="C173" s="1" t="s">
        <v>49</v>
      </c>
      <c r="D173" s="1" t="str">
        <f>_xlfn.CONCAT(Enrollment_Counts_Worksheet_data[[#This Row],[Discipline]],Enrollment_Counts_Worksheet_data[[#This Row],[Graduate Field]],Enrollment_Counts_Worksheet_data[[#This Row],[Fall Term]])</f>
        <v>Social SciencesRegional ScienceFall 2018</v>
      </c>
      <c r="E173" s="1" t="s">
        <v>8</v>
      </c>
      <c r="F173">
        <v>9</v>
      </c>
    </row>
    <row r="174" spans="1:6" x14ac:dyDescent="0.3">
      <c r="A174" s="1" t="s">
        <v>47</v>
      </c>
      <c r="B174" s="1" t="s">
        <v>15</v>
      </c>
      <c r="C174" s="1" t="s">
        <v>50</v>
      </c>
      <c r="D174" s="1" t="str">
        <f>_xlfn.CONCAT(Enrollment_Counts_Worksheet_data[[#This Row],[Discipline]],Enrollment_Counts_Worksheet_data[[#This Row],[Graduate Field]],Enrollment_Counts_Worksheet_data[[#This Row],[Fall Term]])</f>
        <v>Social SciencesLinguisticsFall 2018</v>
      </c>
      <c r="E174" s="1" t="s">
        <v>8</v>
      </c>
      <c r="F174">
        <v>2</v>
      </c>
    </row>
    <row r="175" spans="1:6" x14ac:dyDescent="0.3">
      <c r="A175" s="1" t="s">
        <v>47</v>
      </c>
      <c r="B175" s="1" t="s">
        <v>15</v>
      </c>
      <c r="C175" s="1" t="s">
        <v>51</v>
      </c>
      <c r="D175" s="1" t="str">
        <f>_xlfn.CONCAT(Enrollment_Counts_Worksheet_data[[#This Row],[Discipline]],Enrollment_Counts_Worksheet_data[[#This Row],[Graduate Field]],Enrollment_Counts_Worksheet_data[[#This Row],[Fall Term]])</f>
        <v>Social SciencesIndustrial and Labor RelationsFall 2018</v>
      </c>
      <c r="E175" s="1" t="s">
        <v>8</v>
      </c>
      <c r="F175">
        <v>16</v>
      </c>
    </row>
    <row r="176" spans="1:6" x14ac:dyDescent="0.3">
      <c r="A176" s="1" t="s">
        <v>47</v>
      </c>
      <c r="B176" s="1" t="s">
        <v>15</v>
      </c>
      <c r="C176" s="1" t="s">
        <v>52</v>
      </c>
      <c r="D176" s="1" t="str">
        <f>_xlfn.CONCAT(Enrollment_Counts_Worksheet_data[[#This Row],[Discipline]],Enrollment_Counts_Worksheet_data[[#This Row],[Graduate Field]],Enrollment_Counts_Worksheet_data[[#This Row],[Fall Term]])</f>
        <v>Social SciencesHuman DevelopmentFall 2018</v>
      </c>
      <c r="E176" s="1" t="s">
        <v>8</v>
      </c>
      <c r="F176">
        <v>23</v>
      </c>
    </row>
    <row r="177" spans="1:6" x14ac:dyDescent="0.3">
      <c r="A177" s="1" t="s">
        <v>47</v>
      </c>
      <c r="B177" s="1" t="s">
        <v>15</v>
      </c>
      <c r="C177" s="1" t="s">
        <v>53</v>
      </c>
      <c r="D177" s="1" t="str">
        <f>_xlfn.CONCAT(Enrollment_Counts_Worksheet_data[[#This Row],[Discipline]],Enrollment_Counts_Worksheet_data[[#This Row],[Graduate Field]],Enrollment_Counts_Worksheet_data[[#This Row],[Fall Term]])</f>
        <v>Social SciencesHotel AdministrationFall 2018</v>
      </c>
      <c r="E177" s="1" t="s">
        <v>8</v>
      </c>
      <c r="F177">
        <v>6</v>
      </c>
    </row>
    <row r="178" spans="1:6" x14ac:dyDescent="0.3">
      <c r="A178" s="1" t="s">
        <v>47</v>
      </c>
      <c r="B178" s="1" t="s">
        <v>15</v>
      </c>
      <c r="C178" s="1" t="s">
        <v>54</v>
      </c>
      <c r="D178" s="1" t="str">
        <f>_xlfn.CONCAT(Enrollment_Counts_Worksheet_data[[#This Row],[Discipline]],Enrollment_Counts_Worksheet_data[[#This Row],[Graduate Field]],Enrollment_Counts_Worksheet_data[[#This Row],[Fall Term]])</f>
        <v>Social SciencesDevelopment SociologyFall 2018</v>
      </c>
      <c r="E178" s="1" t="s">
        <v>8</v>
      </c>
      <c r="F178">
        <v>6</v>
      </c>
    </row>
    <row r="179" spans="1:6" x14ac:dyDescent="0.3">
      <c r="A179" s="1" t="s">
        <v>47</v>
      </c>
      <c r="B179" s="1" t="s">
        <v>15</v>
      </c>
      <c r="C179" s="1" t="s">
        <v>55</v>
      </c>
      <c r="D179" s="1" t="str">
        <f>_xlfn.CONCAT(Enrollment_Counts_Worksheet_data[[#This Row],[Discipline]],Enrollment_Counts_Worksheet_data[[#This Row],[Graduate Field]],Enrollment_Counts_Worksheet_data[[#This Row],[Fall Term]])</f>
        <v>Social SciencesDesign and Environmental AnalysisFall 2018</v>
      </c>
      <c r="E179" s="1" t="s">
        <v>8</v>
      </c>
      <c r="F179">
        <v>22</v>
      </c>
    </row>
    <row r="180" spans="1:6" x14ac:dyDescent="0.3">
      <c r="A180" s="1" t="s">
        <v>47</v>
      </c>
      <c r="B180" s="1" t="s">
        <v>15</v>
      </c>
      <c r="C180" s="1" t="s">
        <v>56</v>
      </c>
      <c r="D180" s="1" t="str">
        <f>_xlfn.CONCAT(Enrollment_Counts_Worksheet_data[[#This Row],[Discipline]],Enrollment_Counts_Worksheet_data[[#This Row],[Graduate Field]],Enrollment_Counts_Worksheet_data[[#This Row],[Fall Term]])</f>
        <v>Social SciencesCity and Regional PlanningFall 2018</v>
      </c>
      <c r="E180" s="1" t="s">
        <v>8</v>
      </c>
      <c r="F180">
        <v>12</v>
      </c>
    </row>
    <row r="181" spans="1:6" x14ac:dyDescent="0.3">
      <c r="A181" s="1" t="s">
        <v>47</v>
      </c>
      <c r="B181" s="1" t="s">
        <v>15</v>
      </c>
      <c r="C181" s="1" t="s">
        <v>57</v>
      </c>
      <c r="D181" s="1" t="str">
        <f>_xlfn.CONCAT(Enrollment_Counts_Worksheet_data[[#This Row],[Discipline]],Enrollment_Counts_Worksheet_data[[#This Row],[Graduate Field]],Enrollment_Counts_Worksheet_data[[#This Row],[Fall Term]])</f>
        <v>Social SciencesAsian StudiesFall 2018</v>
      </c>
      <c r="E181" s="1" t="s">
        <v>8</v>
      </c>
      <c r="F181">
        <v>18</v>
      </c>
    </row>
    <row r="182" spans="1:6" x14ac:dyDescent="0.3">
      <c r="A182" s="1" t="s">
        <v>47</v>
      </c>
      <c r="B182" s="1" t="s">
        <v>15</v>
      </c>
      <c r="C182" s="1" t="s">
        <v>58</v>
      </c>
      <c r="D182" s="1" t="str">
        <f>_xlfn.CONCAT(Enrollment_Counts_Worksheet_data[[#This Row],[Discipline]],Enrollment_Counts_Worksheet_data[[#This Row],[Graduate Field]],Enrollment_Counts_Worksheet_data[[#This Row],[Fall Term]])</f>
        <v>Social SciencesArchaeologyFall 2018</v>
      </c>
      <c r="E182" s="1" t="s">
        <v>8</v>
      </c>
      <c r="F182">
        <v>11</v>
      </c>
    </row>
    <row r="183" spans="1:6" x14ac:dyDescent="0.3">
      <c r="A183" s="1" t="s">
        <v>47</v>
      </c>
      <c r="B183" s="1" t="s">
        <v>15</v>
      </c>
      <c r="C183" s="1" t="s">
        <v>59</v>
      </c>
      <c r="D183" s="1" t="str">
        <f>_xlfn.CONCAT(Enrollment_Counts_Worksheet_data[[#This Row],[Discipline]],Enrollment_Counts_Worksheet_data[[#This Row],[Graduate Field]],Enrollment_Counts_Worksheet_data[[#This Row],[Fall Term]])</f>
        <v>Social SciencesApplied Economics and ManagementFall 2018</v>
      </c>
      <c r="E183" s="1" t="s">
        <v>8</v>
      </c>
      <c r="F183">
        <v>65</v>
      </c>
    </row>
    <row r="184" spans="1:6" x14ac:dyDescent="0.3">
      <c r="A184" s="1" t="s">
        <v>47</v>
      </c>
      <c r="B184" s="1" t="s">
        <v>16</v>
      </c>
      <c r="C184" s="1" t="s">
        <v>49</v>
      </c>
      <c r="D184" s="1" t="str">
        <f>_xlfn.CONCAT(Enrollment_Counts_Worksheet_data[[#This Row],[Discipline]],Enrollment_Counts_Worksheet_data[[#This Row],[Graduate Field]],Enrollment_Counts_Worksheet_data[[#This Row],[Fall Term]])</f>
        <v>Social SciencesRegional ScienceFall 2019</v>
      </c>
      <c r="E184" s="1" t="s">
        <v>8</v>
      </c>
      <c r="F184">
        <v>12</v>
      </c>
    </row>
    <row r="185" spans="1:6" x14ac:dyDescent="0.3">
      <c r="A185" s="1" t="s">
        <v>47</v>
      </c>
      <c r="B185" s="1" t="s">
        <v>16</v>
      </c>
      <c r="C185" s="1" t="s">
        <v>34</v>
      </c>
      <c r="D185" s="1" t="str">
        <f>_xlfn.CONCAT(Enrollment_Counts_Worksheet_data[[#This Row],[Discipline]],Enrollment_Counts_Worksheet_data[[#This Row],[Graduate Field]],Enrollment_Counts_Worksheet_data[[#This Row],[Fall Term]])</f>
        <v>Social SciencesInformation ScienceFall 2019</v>
      </c>
      <c r="E185" s="1" t="s">
        <v>8</v>
      </c>
      <c r="F185">
        <v>104</v>
      </c>
    </row>
    <row r="186" spans="1:6" x14ac:dyDescent="0.3">
      <c r="A186" s="1" t="s">
        <v>47</v>
      </c>
      <c r="B186" s="1" t="s">
        <v>16</v>
      </c>
      <c r="C186" s="1" t="s">
        <v>51</v>
      </c>
      <c r="D186" s="1" t="str">
        <f>_xlfn.CONCAT(Enrollment_Counts_Worksheet_data[[#This Row],[Discipline]],Enrollment_Counts_Worksheet_data[[#This Row],[Graduate Field]],Enrollment_Counts_Worksheet_data[[#This Row],[Fall Term]])</f>
        <v>Social SciencesIndustrial and Labor RelationsFall 2019</v>
      </c>
      <c r="E186" s="1" t="s">
        <v>8</v>
      </c>
      <c r="F186">
        <v>23</v>
      </c>
    </row>
    <row r="187" spans="1:6" x14ac:dyDescent="0.3">
      <c r="A187" s="1" t="s">
        <v>47</v>
      </c>
      <c r="B187" s="1" t="s">
        <v>16</v>
      </c>
      <c r="C187" s="1" t="s">
        <v>52</v>
      </c>
      <c r="D187" s="1" t="str">
        <f>_xlfn.CONCAT(Enrollment_Counts_Worksheet_data[[#This Row],[Discipline]],Enrollment_Counts_Worksheet_data[[#This Row],[Graduate Field]],Enrollment_Counts_Worksheet_data[[#This Row],[Fall Term]])</f>
        <v>Social SciencesHuman DevelopmentFall 2019</v>
      </c>
      <c r="E187" s="1" t="s">
        <v>8</v>
      </c>
      <c r="F187">
        <v>24</v>
      </c>
    </row>
    <row r="188" spans="1:6" x14ac:dyDescent="0.3">
      <c r="A188" s="1" t="s">
        <v>47</v>
      </c>
      <c r="B188" s="1" t="s">
        <v>16</v>
      </c>
      <c r="C188" s="1" t="s">
        <v>53</v>
      </c>
      <c r="D188" s="1" t="str">
        <f>_xlfn.CONCAT(Enrollment_Counts_Worksheet_data[[#This Row],[Discipline]],Enrollment_Counts_Worksheet_data[[#This Row],[Graduate Field]],Enrollment_Counts_Worksheet_data[[#This Row],[Fall Term]])</f>
        <v>Social SciencesHotel AdministrationFall 2019</v>
      </c>
      <c r="E188" s="1" t="s">
        <v>8</v>
      </c>
      <c r="F188">
        <v>6</v>
      </c>
    </row>
    <row r="189" spans="1:6" x14ac:dyDescent="0.3">
      <c r="A189" s="1" t="s">
        <v>47</v>
      </c>
      <c r="B189" s="1" t="s">
        <v>16</v>
      </c>
      <c r="C189" s="1" t="s">
        <v>54</v>
      </c>
      <c r="D189" s="1" t="str">
        <f>_xlfn.CONCAT(Enrollment_Counts_Worksheet_data[[#This Row],[Discipline]],Enrollment_Counts_Worksheet_data[[#This Row],[Graduate Field]],Enrollment_Counts_Worksheet_data[[#This Row],[Fall Term]])</f>
        <v>Social SciencesDevelopment SociologyFall 2019</v>
      </c>
      <c r="E189" s="1" t="s">
        <v>8</v>
      </c>
      <c r="F189">
        <v>3</v>
      </c>
    </row>
    <row r="190" spans="1:6" x14ac:dyDescent="0.3">
      <c r="A190" s="1" t="s">
        <v>47</v>
      </c>
      <c r="B190" s="1" t="s">
        <v>16</v>
      </c>
      <c r="C190" s="1" t="s">
        <v>55</v>
      </c>
      <c r="D190" s="1" t="str">
        <f>_xlfn.CONCAT(Enrollment_Counts_Worksheet_data[[#This Row],[Discipline]],Enrollment_Counts_Worksheet_data[[#This Row],[Graduate Field]],Enrollment_Counts_Worksheet_data[[#This Row],[Fall Term]])</f>
        <v>Social SciencesDesign and Environmental AnalysisFall 2019</v>
      </c>
      <c r="E190" s="1" t="s">
        <v>8</v>
      </c>
      <c r="F190">
        <v>22</v>
      </c>
    </row>
    <row r="191" spans="1:6" x14ac:dyDescent="0.3">
      <c r="A191" s="1" t="s">
        <v>47</v>
      </c>
      <c r="B191" s="1" t="s">
        <v>16</v>
      </c>
      <c r="C191" s="1" t="s">
        <v>56</v>
      </c>
      <c r="D191" s="1" t="str">
        <f>_xlfn.CONCAT(Enrollment_Counts_Worksheet_data[[#This Row],[Discipline]],Enrollment_Counts_Worksheet_data[[#This Row],[Graduate Field]],Enrollment_Counts_Worksheet_data[[#This Row],[Fall Term]])</f>
        <v>Social SciencesCity and Regional PlanningFall 2019</v>
      </c>
      <c r="E191" s="1" t="s">
        <v>8</v>
      </c>
      <c r="F191">
        <v>6</v>
      </c>
    </row>
    <row r="192" spans="1:6" x14ac:dyDescent="0.3">
      <c r="A192" s="1" t="s">
        <v>47</v>
      </c>
      <c r="B192" s="1" t="s">
        <v>16</v>
      </c>
      <c r="C192" s="1" t="s">
        <v>57</v>
      </c>
      <c r="D192" s="1" t="str">
        <f>_xlfn.CONCAT(Enrollment_Counts_Worksheet_data[[#This Row],[Discipline]],Enrollment_Counts_Worksheet_data[[#This Row],[Graduate Field]],Enrollment_Counts_Worksheet_data[[#This Row],[Fall Term]])</f>
        <v>Social SciencesAsian StudiesFall 2019</v>
      </c>
      <c r="E192" s="1" t="s">
        <v>8</v>
      </c>
      <c r="F192">
        <v>10</v>
      </c>
    </row>
    <row r="193" spans="1:6" x14ac:dyDescent="0.3">
      <c r="A193" s="1" t="s">
        <v>47</v>
      </c>
      <c r="B193" s="1" t="s">
        <v>16</v>
      </c>
      <c r="C193" s="1" t="s">
        <v>58</v>
      </c>
      <c r="D193" s="1" t="str">
        <f>_xlfn.CONCAT(Enrollment_Counts_Worksheet_data[[#This Row],[Discipline]],Enrollment_Counts_Worksheet_data[[#This Row],[Graduate Field]],Enrollment_Counts_Worksheet_data[[#This Row],[Fall Term]])</f>
        <v>Social SciencesArchaeologyFall 2019</v>
      </c>
      <c r="E193" s="1" t="s">
        <v>8</v>
      </c>
      <c r="F193">
        <v>9</v>
      </c>
    </row>
    <row r="194" spans="1:6" x14ac:dyDescent="0.3">
      <c r="A194" s="1" t="s">
        <v>47</v>
      </c>
      <c r="B194" s="1" t="s">
        <v>16</v>
      </c>
      <c r="C194" s="1" t="s">
        <v>59</v>
      </c>
      <c r="D194" s="1" t="str">
        <f>_xlfn.CONCAT(Enrollment_Counts_Worksheet_data[[#This Row],[Discipline]],Enrollment_Counts_Worksheet_data[[#This Row],[Graduate Field]],Enrollment_Counts_Worksheet_data[[#This Row],[Fall Term]])</f>
        <v>Social SciencesApplied Economics and ManagementFall 2019</v>
      </c>
      <c r="E194" s="1" t="s">
        <v>8</v>
      </c>
      <c r="F194">
        <v>76</v>
      </c>
    </row>
    <row r="195" spans="1:6" x14ac:dyDescent="0.3">
      <c r="A195" s="1" t="s">
        <v>47</v>
      </c>
      <c r="B195" s="1" t="s">
        <v>16</v>
      </c>
      <c r="C195" s="1" t="s">
        <v>60</v>
      </c>
      <c r="D195" s="1" t="str">
        <f>_xlfn.CONCAT(Enrollment_Counts_Worksheet_data[[#This Row],[Discipline]],Enrollment_Counts_Worksheet_data[[#This Row],[Graduate Field]],Enrollment_Counts_Worksheet_data[[#This Row],[Fall Term]])</f>
        <v>Social SciencesAnthropologyFall 2019</v>
      </c>
      <c r="E195" s="1" t="s">
        <v>8</v>
      </c>
      <c r="F19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4FDF-3E63-4A78-9431-92536EC0DB5B}">
  <dimension ref="A1:U58"/>
  <sheetViews>
    <sheetView tabSelected="1" workbookViewId="0">
      <selection activeCell="F4" sqref="F4"/>
    </sheetView>
  </sheetViews>
  <sheetFormatPr defaultRowHeight="14.4" outlineLevelCol="1" x14ac:dyDescent="0.3"/>
  <cols>
    <col min="3" max="3" width="17.5546875" customWidth="1"/>
    <col min="4" max="4" width="28.88671875" bestFit="1" customWidth="1"/>
    <col min="5" max="8" width="9.5546875" bestFit="1" customWidth="1"/>
    <col min="9" max="19" width="8.88671875" hidden="1" customWidth="1" outlineLevel="1"/>
    <col min="20" max="20" width="8.88671875" collapsed="1"/>
  </cols>
  <sheetData>
    <row r="1" spans="1:21" x14ac:dyDescent="0.3">
      <c r="B1" t="s">
        <v>67</v>
      </c>
      <c r="C1" t="s">
        <v>73</v>
      </c>
      <c r="D1" t="s">
        <v>82</v>
      </c>
      <c r="E1" t="s">
        <v>83</v>
      </c>
      <c r="F1" t="s">
        <v>87</v>
      </c>
      <c r="G1" t="s">
        <v>86</v>
      </c>
      <c r="I1" t="s">
        <v>74</v>
      </c>
    </row>
    <row r="2" spans="1:21" x14ac:dyDescent="0.3">
      <c r="B2">
        <v>1</v>
      </c>
      <c r="C2">
        <v>46</v>
      </c>
      <c r="D2" t="str">
        <f>VLOOKUP(C2,A11:C58,3,)</f>
        <v>Information Science</v>
      </c>
      <c r="E2">
        <f>COUNTIF($T$12:$T$58,B2)</f>
        <v>1</v>
      </c>
      <c r="F2" s="12">
        <f>VLOOKUP(C2,$A$11:$U$58,21,FALSE)</f>
        <v>20.8</v>
      </c>
      <c r="G2" t="s">
        <v>70</v>
      </c>
      <c r="I2">
        <f>VLOOKUP($C2,$A$11:$M$58,I$9,FALSE)</f>
        <v>-0.95231769014811163</v>
      </c>
      <c r="J2">
        <f t="shared" ref="J2:M6" si="0">VLOOKUP($C2,$A$11:$M$58,J$9,FALSE)</f>
        <v>-0.91964060651678936</v>
      </c>
      <c r="K2">
        <f t="shared" si="0"/>
        <v>-0.78811689614724456</v>
      </c>
      <c r="L2">
        <f t="shared" si="0"/>
        <v>-0.73132343190081606</v>
      </c>
      <c r="M2">
        <f t="shared" si="0"/>
        <v>4.4899152190939535</v>
      </c>
    </row>
    <row r="3" spans="1:21" x14ac:dyDescent="0.3">
      <c r="B3">
        <v>2</v>
      </c>
      <c r="C3">
        <v>13</v>
      </c>
      <c r="D3" t="str">
        <f t="shared" ref="D3:D6" si="1">VLOOKUP(C3,A12:C59,3,)</f>
        <v>Ecology and Evolutionary Biology</v>
      </c>
      <c r="E3">
        <f t="shared" ref="E3:E6" si="2">COUNTIF($T$12:$T$58,B3)</f>
        <v>21</v>
      </c>
      <c r="F3" s="12">
        <f t="shared" ref="F3:F6" si="3">VLOOKUP(C3,$A$11:$U$58,21,FALSE)</f>
        <v>1.4</v>
      </c>
      <c r="G3" t="s">
        <v>72</v>
      </c>
      <c r="I3">
        <f t="shared" ref="I3:M6" si="4">VLOOKUP($C3,$A$11:$M$58,I$9,FALSE)</f>
        <v>-0.75426932095801758</v>
      </c>
      <c r="J3">
        <f t="shared" si="0"/>
        <v>-0.73006556920850385</v>
      </c>
      <c r="K3">
        <f t="shared" si="0"/>
        <v>-0.64426643354949509</v>
      </c>
      <c r="L3">
        <f t="shared" si="0"/>
        <v>-0.67469707061689776</v>
      </c>
      <c r="M3">
        <f t="shared" si="0"/>
        <v>-0.64982847901640817</v>
      </c>
    </row>
    <row r="4" spans="1:21" x14ac:dyDescent="0.3">
      <c r="B4">
        <v>3</v>
      </c>
      <c r="C4">
        <v>3</v>
      </c>
      <c r="D4" t="str">
        <f t="shared" si="1"/>
        <v>Art</v>
      </c>
      <c r="E4">
        <f t="shared" si="2"/>
        <v>21</v>
      </c>
      <c r="F4" s="12">
        <f t="shared" si="3"/>
        <v>12</v>
      </c>
      <c r="G4" t="s">
        <v>71</v>
      </c>
      <c r="I4">
        <f t="shared" si="4"/>
        <v>0.23597252499245241</v>
      </c>
      <c r="J4">
        <f t="shared" si="0"/>
        <v>0.21780961733292373</v>
      </c>
      <c r="K4">
        <f t="shared" si="0"/>
        <v>7.4985879439252348E-2</v>
      </c>
      <c r="L4">
        <f t="shared" si="0"/>
        <v>-5.1807096493797479E-2</v>
      </c>
      <c r="M4">
        <f t="shared" si="0"/>
        <v>-5.6781129234443416E-2</v>
      </c>
    </row>
    <row r="5" spans="1:21" x14ac:dyDescent="0.3">
      <c r="B5">
        <v>4</v>
      </c>
      <c r="C5">
        <v>21</v>
      </c>
      <c r="D5" t="str">
        <f t="shared" si="1"/>
        <v>Information Science</v>
      </c>
      <c r="E5">
        <f t="shared" si="2"/>
        <v>1</v>
      </c>
      <c r="F5" s="12">
        <f t="shared" si="3"/>
        <v>50.8</v>
      </c>
      <c r="G5" t="s">
        <v>69</v>
      </c>
      <c r="I5">
        <f t="shared" si="4"/>
        <v>2.9096255090587215</v>
      </c>
      <c r="J5">
        <f t="shared" si="0"/>
        <v>4.198885400806919</v>
      </c>
      <c r="K5">
        <f t="shared" si="0"/>
        <v>4.4624249886706115</v>
      </c>
      <c r="L5">
        <f t="shared" si="0"/>
        <v>4.2517963610839864</v>
      </c>
      <c r="M5">
        <f t="shared" si="0"/>
        <v>-0.64982847901640817</v>
      </c>
    </row>
    <row r="6" spans="1:21" x14ac:dyDescent="0.3">
      <c r="B6">
        <v>5</v>
      </c>
      <c r="C6">
        <v>20</v>
      </c>
      <c r="D6" t="str">
        <f t="shared" si="1"/>
        <v>Materials Science and Engineering</v>
      </c>
      <c r="E6">
        <f t="shared" si="2"/>
        <v>3</v>
      </c>
      <c r="F6" s="12">
        <f t="shared" si="3"/>
        <v>40</v>
      </c>
      <c r="G6" t="s">
        <v>68</v>
      </c>
      <c r="I6">
        <f t="shared" si="4"/>
        <v>2.1174320322983458</v>
      </c>
      <c r="J6">
        <f t="shared" si="0"/>
        <v>1.4500473598367796</v>
      </c>
      <c r="K6">
        <f t="shared" si="0"/>
        <v>1.8731166619111208</v>
      </c>
      <c r="L6">
        <f t="shared" si="0"/>
        <v>2.4963791612825217</v>
      </c>
      <c r="M6">
        <f t="shared" si="0"/>
        <v>1.8212021450751117</v>
      </c>
    </row>
    <row r="8" spans="1:21" x14ac:dyDescent="0.3">
      <c r="C8" t="s">
        <v>64</v>
      </c>
      <c r="D8" s="9">
        <f>AVERAGE(D12:D58)</f>
        <v>9.6170212765957448</v>
      </c>
      <c r="E8" s="9">
        <f t="shared" ref="E8:H8" si="5">AVERAGE(E12:E58)</f>
        <v>9.7021276595744688</v>
      </c>
      <c r="F8" s="9">
        <f t="shared" si="5"/>
        <v>10.957446808510639</v>
      </c>
      <c r="G8" s="9">
        <f t="shared" si="5"/>
        <v>12.914893617021276</v>
      </c>
      <c r="H8" s="9">
        <f t="shared" si="5"/>
        <v>13.148936170212766</v>
      </c>
    </row>
    <row r="9" spans="1:21" x14ac:dyDescent="0.3">
      <c r="C9" t="s">
        <v>65</v>
      </c>
      <c r="D9" s="9">
        <f>STDEV(D12:D58)</f>
        <v>10.098543139632357</v>
      </c>
      <c r="E9" s="9">
        <f t="shared" ref="E9:H9" si="6">STDEV(E12:E58)</f>
        <v>10.549912205727882</v>
      </c>
      <c r="F9" s="9">
        <f t="shared" si="6"/>
        <v>13.903326856811162</v>
      </c>
      <c r="G9" s="9">
        <f t="shared" si="6"/>
        <v>17.659619606955008</v>
      </c>
      <c r="H9" s="9">
        <f t="shared" si="6"/>
        <v>20.23447201039146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</row>
    <row r="10" spans="1:21" x14ac:dyDescent="0.3">
      <c r="D10" s="8" t="s">
        <v>62</v>
      </c>
      <c r="E10" s="8"/>
      <c r="F10" s="8"/>
      <c r="G10" s="8"/>
      <c r="H10" s="8"/>
      <c r="I10" s="8" t="s">
        <v>63</v>
      </c>
      <c r="J10" s="8"/>
      <c r="K10" s="8"/>
      <c r="L10" s="8"/>
      <c r="M10" s="8"/>
      <c r="N10" s="8" t="s">
        <v>75</v>
      </c>
      <c r="O10" s="8"/>
      <c r="P10" s="8"/>
      <c r="Q10" s="8"/>
      <c r="R10" s="8"/>
      <c r="S10">
        <f>SUM(S12:S58)</f>
        <v>35.88780874750281</v>
      </c>
    </row>
    <row r="11" spans="1:21" x14ac:dyDescent="0.3">
      <c r="A11" s="2" t="s">
        <v>66</v>
      </c>
      <c r="B11" s="2" t="s">
        <v>0</v>
      </c>
      <c r="C11" s="3" t="s">
        <v>2</v>
      </c>
      <c r="D11" s="3" t="s">
        <v>6</v>
      </c>
      <c r="E11" s="3" t="s">
        <v>12</v>
      </c>
      <c r="F11" s="3" t="s">
        <v>13</v>
      </c>
      <c r="G11" s="3" t="s">
        <v>15</v>
      </c>
      <c r="H11" s="3" t="s">
        <v>16</v>
      </c>
      <c r="I11" s="3" t="s">
        <v>6</v>
      </c>
      <c r="J11" s="3" t="s">
        <v>12</v>
      </c>
      <c r="K11" s="3" t="s">
        <v>13</v>
      </c>
      <c r="L11" s="3" t="s">
        <v>15</v>
      </c>
      <c r="M11" s="3" t="s">
        <v>16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11" t="s">
        <v>81</v>
      </c>
      <c r="T11" s="11" t="s">
        <v>84</v>
      </c>
      <c r="U11" s="11" t="s">
        <v>85</v>
      </c>
    </row>
    <row r="12" spans="1:21" x14ac:dyDescent="0.3">
      <c r="A12" s="4">
        <v>1</v>
      </c>
      <c r="B12" s="4" t="s">
        <v>5</v>
      </c>
      <c r="C12" s="6" t="s">
        <v>7</v>
      </c>
      <c r="D12" s="6">
        <f>IFERROR(VLOOKUP($B12&amp;$C12&amp;D$11,'Original Data'!$D:$F,3,),0)</f>
        <v>16</v>
      </c>
      <c r="E12" s="6">
        <f>IFERROR(VLOOKUP($B12&amp;$C12&amp;E$11,'Original Data'!$D:$F,3,),0)</f>
        <v>18</v>
      </c>
      <c r="F12" s="6">
        <f>IFERROR(VLOOKUP($B12&amp;$C12&amp;F$11,'Original Data'!$D:$F,3,),0)</f>
        <v>17</v>
      </c>
      <c r="G12" s="6">
        <f>IFERROR(VLOOKUP($B12&amp;$C12&amp;G$11,'Original Data'!$D:$F,3,),0)</f>
        <v>18</v>
      </c>
      <c r="H12" s="6">
        <f>IFERROR(VLOOKUP($B12&amp;$C12&amp;H$11,'Original Data'!$D:$F,3,),0)</f>
        <v>16</v>
      </c>
      <c r="I12">
        <f>STANDARDIZE(D12,D$8,D$9)</f>
        <v>0.63206926337264047</v>
      </c>
      <c r="J12">
        <f t="shared" ref="J12:M12" si="7">STANDARDIZE(E12,E$8,E$9)</f>
        <v>0.78653472925778034</v>
      </c>
      <c r="K12">
        <f t="shared" si="7"/>
        <v>0.43461203593362607</v>
      </c>
      <c r="L12">
        <f t="shared" si="7"/>
        <v>0.28795107120971181</v>
      </c>
      <c r="M12">
        <f t="shared" si="7"/>
        <v>0.14090132069287817</v>
      </c>
      <c r="N12">
        <f>SUMXMY2($I12:$M12,$I$2:$M$2)</f>
        <v>26.869224737416793</v>
      </c>
      <c r="O12">
        <f>SUMXMY2($I12:$M12,$I$3:$M$3)</f>
        <v>6.937934948736709</v>
      </c>
      <c r="P12">
        <f>SUMXMY2($I12:$M12,$I$4:$M$4)</f>
        <v>0.76418581505479355</v>
      </c>
      <c r="Q12">
        <f>SUMXMY2($I12:$M12,$I$5:$M$5)</f>
        <v>49.391999838328118</v>
      </c>
      <c r="R12">
        <f>SUMXMY2($I12:$M12,$I$6:$M$6)</f>
        <v>12.416412614649406</v>
      </c>
      <c r="S12">
        <f>MIN(N12:R12)</f>
        <v>0.76418581505479355</v>
      </c>
      <c r="T12">
        <f>MATCH(S12,N12:R12,0)</f>
        <v>3</v>
      </c>
      <c r="U12">
        <f>AVERAGE(D12:H12)</f>
        <v>17</v>
      </c>
    </row>
    <row r="13" spans="1:21" x14ac:dyDescent="0.3">
      <c r="A13" s="5">
        <v>2</v>
      </c>
      <c r="B13" s="5" t="s">
        <v>5</v>
      </c>
      <c r="C13" s="7" t="s">
        <v>9</v>
      </c>
      <c r="D13" s="7">
        <f>IFERROR(VLOOKUP($B13&amp;$C13&amp;D$11,'Original Data'!$D:$F,3,),0)</f>
        <v>6</v>
      </c>
      <c r="E13" s="7">
        <f>IFERROR(VLOOKUP($B13&amp;$C13&amp;E$11,'Original Data'!$D:$F,3,),0)</f>
        <v>1</v>
      </c>
      <c r="F13" s="7">
        <f>IFERROR(VLOOKUP($B13&amp;$C13&amp;F$11,'Original Data'!$D:$F,3,),0)</f>
        <v>1</v>
      </c>
      <c r="G13" s="7">
        <f>IFERROR(VLOOKUP($B13&amp;$C13&amp;G$11,'Original Data'!$D:$F,3,),0)</f>
        <v>0</v>
      </c>
      <c r="H13" s="7">
        <f>IFERROR(VLOOKUP($B13&amp;$C13&amp;H$11,'Original Data'!$D:$F,3,),0)</f>
        <v>0</v>
      </c>
      <c r="I13">
        <f t="shared" ref="I13:I58" si="8">STANDARDIZE(D13,D$8,D$9)</f>
        <v>-0.35817258257782958</v>
      </c>
      <c r="J13">
        <f t="shared" ref="J13:J58" si="9">STANDARDIZE(E13,E$8,E$9)</f>
        <v>-0.82485308786264666</v>
      </c>
      <c r="K13">
        <f t="shared" ref="K13:K58" si="10">STANDARDIZE(F13,F$8,F$9)</f>
        <v>-0.71619166484836982</v>
      </c>
      <c r="L13">
        <f t="shared" ref="L13:L58" si="11">STANDARDIZE(G13,G$8,G$9)</f>
        <v>-0.73132343190081606</v>
      </c>
      <c r="M13">
        <f t="shared" ref="M13:M58" si="12">STANDARDIZE(H13,H$8,H$9)</f>
        <v>-0.64982847901640817</v>
      </c>
      <c r="N13">
        <f t="shared" ref="N13:N58" si="13">SUMXMY2($I13:$M13,$I$2:$M$2)</f>
        <v>26.784131603704886</v>
      </c>
      <c r="O13">
        <f t="shared" ref="O13:O58" si="14">SUMXMY2($I13:$M13,$I$3:$M$3)</f>
        <v>0.17425708353768604</v>
      </c>
      <c r="P13">
        <f t="shared" ref="P13:P58" si="15">SUMXMY2($I13:$M13,$I$4:$M$4)</f>
        <v>2.8795634414088349</v>
      </c>
      <c r="Q13">
        <f t="shared" ref="Q13:Q58" si="16">SUMXMY2($I13:$M13,$I$5:$M$5)</f>
        <v>87.56600608558449</v>
      </c>
      <c r="R13">
        <f t="shared" ref="R13:R58" si="17">SUMXMY2($I13:$M13,$I$6:$M$6)</f>
        <v>34.532364242405869</v>
      </c>
      <c r="S13">
        <f t="shared" ref="S13:S58" si="18">MIN(N13:R13)</f>
        <v>0.17425708353768604</v>
      </c>
      <c r="T13">
        <f t="shared" ref="T13:T58" si="19">MATCH(S13,N13:R13,0)</f>
        <v>2</v>
      </c>
      <c r="U13">
        <f t="shared" ref="U13:U58" si="20">AVERAGE(D13:H13)</f>
        <v>1.6</v>
      </c>
    </row>
    <row r="14" spans="1:21" x14ac:dyDescent="0.3">
      <c r="A14" s="4">
        <v>3</v>
      </c>
      <c r="B14" s="4" t="s">
        <v>5</v>
      </c>
      <c r="C14" s="6" t="s">
        <v>10</v>
      </c>
      <c r="D14" s="6">
        <f>IFERROR(VLOOKUP($B14&amp;$C14&amp;D$11,'Original Data'!$D:$F,3,),0)</f>
        <v>12</v>
      </c>
      <c r="E14" s="6">
        <f>IFERROR(VLOOKUP($B14&amp;$C14&amp;E$11,'Original Data'!$D:$F,3,),0)</f>
        <v>12</v>
      </c>
      <c r="F14" s="6">
        <f>IFERROR(VLOOKUP($B14&amp;$C14&amp;F$11,'Original Data'!$D:$F,3,),0)</f>
        <v>12</v>
      </c>
      <c r="G14" s="6">
        <f>IFERROR(VLOOKUP($B14&amp;$C14&amp;G$11,'Original Data'!$D:$F,3,),0)</f>
        <v>12</v>
      </c>
      <c r="H14" s="6">
        <f>IFERROR(VLOOKUP($B14&amp;$C14&amp;H$11,'Original Data'!$D:$F,3,),0)</f>
        <v>12</v>
      </c>
      <c r="I14">
        <f t="shared" si="8"/>
        <v>0.23597252499245241</v>
      </c>
      <c r="J14">
        <f t="shared" si="9"/>
        <v>0.21780961733292373</v>
      </c>
      <c r="K14">
        <f t="shared" si="10"/>
        <v>7.4985879439252348E-2</v>
      </c>
      <c r="L14">
        <f t="shared" si="11"/>
        <v>-5.1807096493797479E-2</v>
      </c>
      <c r="M14">
        <f t="shared" si="12"/>
        <v>-5.6781129234443416E-2</v>
      </c>
      <c r="N14">
        <f t="shared" si="13"/>
        <v>24.584963182347451</v>
      </c>
      <c r="O14">
        <f t="shared" si="14"/>
        <v>3.136067251418492</v>
      </c>
      <c r="P14">
        <f t="shared" si="15"/>
        <v>0</v>
      </c>
      <c r="Q14">
        <f t="shared" si="16"/>
        <v>61.119714489341277</v>
      </c>
      <c r="R14">
        <f t="shared" si="17"/>
        <v>18.311648425462145</v>
      </c>
      <c r="S14">
        <f t="shared" si="18"/>
        <v>0</v>
      </c>
      <c r="T14">
        <f t="shared" si="19"/>
        <v>3</v>
      </c>
      <c r="U14">
        <f t="shared" si="20"/>
        <v>12</v>
      </c>
    </row>
    <row r="15" spans="1:21" x14ac:dyDescent="0.3">
      <c r="A15" s="5">
        <v>4</v>
      </c>
      <c r="B15" s="5" t="s">
        <v>5</v>
      </c>
      <c r="C15" s="7" t="s">
        <v>11</v>
      </c>
      <c r="D15" s="7">
        <f>IFERROR(VLOOKUP($B15&amp;$C15&amp;D$11,'Original Data'!$D:$F,3,),0)</f>
        <v>4</v>
      </c>
      <c r="E15" s="7">
        <f>IFERROR(VLOOKUP($B15&amp;$C15&amp;E$11,'Original Data'!$D:$F,3,),0)</f>
        <v>6</v>
      </c>
      <c r="F15" s="7">
        <f>IFERROR(VLOOKUP($B15&amp;$C15&amp;F$11,'Original Data'!$D:$F,3,),0)</f>
        <v>3</v>
      </c>
      <c r="G15" s="7">
        <f>IFERROR(VLOOKUP($B15&amp;$C15&amp;G$11,'Original Data'!$D:$F,3,),0)</f>
        <v>28</v>
      </c>
      <c r="H15" s="7">
        <f>IFERROR(VLOOKUP($B15&amp;$C15&amp;H$11,'Original Data'!$D:$F,3,),0)</f>
        <v>35</v>
      </c>
      <c r="I15">
        <f t="shared" si="8"/>
        <v>-0.55622095176792363</v>
      </c>
      <c r="J15">
        <f t="shared" si="9"/>
        <v>-0.35091549459193283</v>
      </c>
      <c r="K15">
        <f t="shared" si="10"/>
        <v>-0.57234120225062035</v>
      </c>
      <c r="L15">
        <f t="shared" si="11"/>
        <v>0.85421468404889389</v>
      </c>
      <c r="M15">
        <f t="shared" si="12"/>
        <v>1.0798929578476557</v>
      </c>
      <c r="N15">
        <f t="shared" si="13"/>
        <v>14.669082968490605</v>
      </c>
      <c r="O15">
        <f t="shared" si="14"/>
        <v>5.5176585772203151</v>
      </c>
      <c r="P15">
        <f t="shared" si="15"/>
        <v>3.4829545553064323</v>
      </c>
      <c r="Q15">
        <f t="shared" si="16"/>
        <v>72.597147976311945</v>
      </c>
      <c r="R15">
        <f t="shared" si="17"/>
        <v>19.618395128984812</v>
      </c>
      <c r="S15">
        <f t="shared" si="18"/>
        <v>3.4829545553064323</v>
      </c>
      <c r="T15">
        <f t="shared" si="19"/>
        <v>3</v>
      </c>
      <c r="U15">
        <f t="shared" si="20"/>
        <v>15.2</v>
      </c>
    </row>
    <row r="16" spans="1:21" x14ac:dyDescent="0.3">
      <c r="A16" s="4">
        <v>5</v>
      </c>
      <c r="B16" s="4" t="s">
        <v>5</v>
      </c>
      <c r="C16" s="6" t="s">
        <v>14</v>
      </c>
      <c r="D16" s="6">
        <f>IFERROR(VLOOKUP($B16&amp;$C16&amp;D$11,'Original Data'!$D:$F,3,),0)</f>
        <v>0</v>
      </c>
      <c r="E16" s="6">
        <f>IFERROR(VLOOKUP($B16&amp;$C16&amp;E$11,'Original Data'!$D:$F,3,),0)</f>
        <v>0</v>
      </c>
      <c r="F16" s="6">
        <f>IFERROR(VLOOKUP($B16&amp;$C16&amp;F$11,'Original Data'!$D:$F,3,),0)</f>
        <v>1</v>
      </c>
      <c r="G16" s="6">
        <f>IFERROR(VLOOKUP($B16&amp;$C16&amp;G$11,'Original Data'!$D:$F,3,),0)</f>
        <v>0</v>
      </c>
      <c r="H16" s="6">
        <f>IFERROR(VLOOKUP($B16&amp;$C16&amp;H$11,'Original Data'!$D:$F,3,),0)</f>
        <v>0</v>
      </c>
      <c r="I16">
        <f t="shared" si="8"/>
        <v>-0.95231769014811163</v>
      </c>
      <c r="J16">
        <f t="shared" si="9"/>
        <v>-0.91964060651678936</v>
      </c>
      <c r="K16">
        <f t="shared" si="10"/>
        <v>-0.71619166484836982</v>
      </c>
      <c r="L16">
        <f t="shared" si="11"/>
        <v>-0.73132343190081606</v>
      </c>
      <c r="M16">
        <f t="shared" si="12"/>
        <v>-0.64982847901640817</v>
      </c>
      <c r="N16">
        <f t="shared" si="13"/>
        <v>26.422138521162573</v>
      </c>
      <c r="O16">
        <f t="shared" si="14"/>
        <v>8.3541634998947109E-2</v>
      </c>
      <c r="P16">
        <f t="shared" si="15"/>
        <v>4.1452361628879588</v>
      </c>
      <c r="Q16">
        <f t="shared" si="16"/>
        <v>92.763467076890123</v>
      </c>
      <c r="R16">
        <f t="shared" si="17"/>
        <v>38.26735840260762</v>
      </c>
      <c r="S16">
        <f t="shared" si="18"/>
        <v>8.3541634998947109E-2</v>
      </c>
      <c r="T16">
        <f t="shared" si="19"/>
        <v>2</v>
      </c>
      <c r="U16">
        <f t="shared" si="20"/>
        <v>0.2</v>
      </c>
    </row>
    <row r="17" spans="1:21" x14ac:dyDescent="0.3">
      <c r="A17" s="5">
        <v>6</v>
      </c>
      <c r="B17" s="5" t="s">
        <v>17</v>
      </c>
      <c r="C17" s="7" t="s">
        <v>18</v>
      </c>
      <c r="D17" s="7">
        <f>IFERROR(VLOOKUP($B17&amp;$C17&amp;D$11,'Original Data'!$D:$F,3,),0)</f>
        <v>10</v>
      </c>
      <c r="E17" s="7">
        <f>IFERROR(VLOOKUP($B17&amp;$C17&amp;E$11,'Original Data'!$D:$F,3,),0)</f>
        <v>8</v>
      </c>
      <c r="F17" s="7">
        <f>IFERROR(VLOOKUP($B17&amp;$C17&amp;F$11,'Original Data'!$D:$F,3,),0)</f>
        <v>5</v>
      </c>
      <c r="G17" s="7">
        <f>IFERROR(VLOOKUP($B17&amp;$C17&amp;G$11,'Original Data'!$D:$F,3,),0)</f>
        <v>4</v>
      </c>
      <c r="H17" s="7">
        <f>IFERROR(VLOOKUP($B17&amp;$C17&amp;H$11,'Original Data'!$D:$F,3,),0)</f>
        <v>6</v>
      </c>
      <c r="I17">
        <f t="shared" si="8"/>
        <v>3.7924155802358417E-2</v>
      </c>
      <c r="J17">
        <f t="shared" si="9"/>
        <v>-0.16134045728364732</v>
      </c>
      <c r="K17">
        <f t="shared" si="10"/>
        <v>-0.42849073965287082</v>
      </c>
      <c r="L17">
        <f t="shared" si="11"/>
        <v>-0.50481798676514311</v>
      </c>
      <c r="M17">
        <f t="shared" si="12"/>
        <v>-0.35330480412542581</v>
      </c>
      <c r="N17">
        <f t="shared" si="13"/>
        <v>25.193013912222547</v>
      </c>
      <c r="O17">
        <f t="shared" si="14"/>
        <v>1.1143631005333674</v>
      </c>
      <c r="P17">
        <f t="shared" si="15"/>
        <v>0.72961179806833221</v>
      </c>
      <c r="Q17">
        <f t="shared" si="16"/>
        <v>73.892601201353102</v>
      </c>
      <c r="R17">
        <f t="shared" si="17"/>
        <v>25.953985130077999</v>
      </c>
      <c r="S17">
        <f t="shared" si="18"/>
        <v>0.72961179806833221</v>
      </c>
      <c r="T17">
        <f t="shared" si="19"/>
        <v>3</v>
      </c>
      <c r="U17">
        <f t="shared" si="20"/>
        <v>6.6</v>
      </c>
    </row>
    <row r="18" spans="1:21" x14ac:dyDescent="0.3">
      <c r="A18" s="4">
        <v>7</v>
      </c>
      <c r="B18" s="4" t="s">
        <v>17</v>
      </c>
      <c r="C18" s="6" t="s">
        <v>19</v>
      </c>
      <c r="D18" s="6">
        <f>IFERROR(VLOOKUP($B18&amp;$C18&amp;D$11,'Original Data'!$D:$F,3,),0)</f>
        <v>9</v>
      </c>
      <c r="E18" s="6">
        <f>IFERROR(VLOOKUP($B18&amp;$C18&amp;E$11,'Original Data'!$D:$F,3,),0)</f>
        <v>10</v>
      </c>
      <c r="F18" s="6">
        <f>IFERROR(VLOOKUP($B18&amp;$C18&amp;F$11,'Original Data'!$D:$F,3,),0)</f>
        <v>2</v>
      </c>
      <c r="G18" s="6">
        <f>IFERROR(VLOOKUP($B18&amp;$C18&amp;G$11,'Original Data'!$D:$F,3,),0)</f>
        <v>3</v>
      </c>
      <c r="H18" s="6">
        <f>IFERROR(VLOOKUP($B18&amp;$C18&amp;H$11,'Original Data'!$D:$F,3,),0)</f>
        <v>1</v>
      </c>
      <c r="I18">
        <f t="shared" si="8"/>
        <v>-6.1100028792688589E-2</v>
      </c>
      <c r="J18">
        <f t="shared" si="9"/>
        <v>2.8234580024638203E-2</v>
      </c>
      <c r="K18">
        <f t="shared" si="10"/>
        <v>-0.64426643354949509</v>
      </c>
      <c r="L18">
        <f t="shared" si="11"/>
        <v>-0.5614443480490614</v>
      </c>
      <c r="M18">
        <f t="shared" si="12"/>
        <v>-0.60040786653457778</v>
      </c>
      <c r="N18">
        <f t="shared" si="13"/>
        <v>27.653677263975446</v>
      </c>
      <c r="O18">
        <f t="shared" si="14"/>
        <v>1.0707713600350954</v>
      </c>
      <c r="P18">
        <f t="shared" si="15"/>
        <v>1.1967748444029191</v>
      </c>
      <c r="Q18">
        <f t="shared" si="16"/>
        <v>75.467564292904555</v>
      </c>
      <c r="R18">
        <f t="shared" si="17"/>
        <v>28.319250833898749</v>
      </c>
      <c r="S18">
        <f t="shared" si="18"/>
        <v>1.0707713600350954</v>
      </c>
      <c r="T18">
        <f t="shared" si="19"/>
        <v>2</v>
      </c>
      <c r="U18">
        <f t="shared" si="20"/>
        <v>5</v>
      </c>
    </row>
    <row r="19" spans="1:21" x14ac:dyDescent="0.3">
      <c r="A19" s="5">
        <v>8</v>
      </c>
      <c r="B19" s="5" t="s">
        <v>17</v>
      </c>
      <c r="C19" s="7" t="s">
        <v>20</v>
      </c>
      <c r="D19" s="7">
        <f>IFERROR(VLOOKUP($B19&amp;$C19&amp;D$11,'Original Data'!$D:$F,3,),0)</f>
        <v>6</v>
      </c>
      <c r="E19" s="7">
        <f>IFERROR(VLOOKUP($B19&amp;$C19&amp;E$11,'Original Data'!$D:$F,3,),0)</f>
        <v>5</v>
      </c>
      <c r="F19" s="7">
        <f>IFERROR(VLOOKUP($B19&amp;$C19&amp;F$11,'Original Data'!$D:$F,3,),0)</f>
        <v>4</v>
      </c>
      <c r="G19" s="7">
        <f>IFERROR(VLOOKUP($B19&amp;$C19&amp;G$11,'Original Data'!$D:$F,3,),0)</f>
        <v>3</v>
      </c>
      <c r="H19" s="7">
        <f>IFERROR(VLOOKUP($B19&amp;$C19&amp;H$11,'Original Data'!$D:$F,3,),0)</f>
        <v>1</v>
      </c>
      <c r="I19">
        <f t="shared" si="8"/>
        <v>-0.35817258257782958</v>
      </c>
      <c r="J19">
        <f t="shared" si="9"/>
        <v>-0.44570301324607559</v>
      </c>
      <c r="K19">
        <f t="shared" si="10"/>
        <v>-0.50041597095174561</v>
      </c>
      <c r="L19">
        <f t="shared" si="11"/>
        <v>-0.5614443480490614</v>
      </c>
      <c r="M19">
        <f t="shared" si="12"/>
        <v>-0.60040786653457778</v>
      </c>
      <c r="N19">
        <f t="shared" si="13"/>
        <v>26.600645092736368</v>
      </c>
      <c r="O19">
        <f t="shared" si="14"/>
        <v>0.27371622108560129</v>
      </c>
      <c r="P19">
        <f t="shared" si="15"/>
        <v>1.6796048669013428</v>
      </c>
      <c r="Q19">
        <f t="shared" si="16"/>
        <v>80.050224815157847</v>
      </c>
      <c r="R19">
        <f t="shared" si="17"/>
        <v>30.570624508054131</v>
      </c>
      <c r="S19">
        <f t="shared" si="18"/>
        <v>0.27371622108560129</v>
      </c>
      <c r="T19">
        <f t="shared" si="19"/>
        <v>2</v>
      </c>
      <c r="U19">
        <f t="shared" si="20"/>
        <v>3.8</v>
      </c>
    </row>
    <row r="20" spans="1:21" x14ac:dyDescent="0.3">
      <c r="A20" s="4">
        <v>9</v>
      </c>
      <c r="B20" s="4" t="s">
        <v>17</v>
      </c>
      <c r="C20" s="6" t="s">
        <v>21</v>
      </c>
      <c r="D20" s="6">
        <f>IFERROR(VLOOKUP($B20&amp;$C20&amp;D$11,'Original Data'!$D:$F,3,),0)</f>
        <v>17</v>
      </c>
      <c r="E20" s="6">
        <f>IFERROR(VLOOKUP($B20&amp;$C20&amp;E$11,'Original Data'!$D:$F,3,),0)</f>
        <v>20</v>
      </c>
      <c r="F20" s="6">
        <f>IFERROR(VLOOKUP($B20&amp;$C20&amp;F$11,'Original Data'!$D:$F,3,),0)</f>
        <v>24</v>
      </c>
      <c r="G20" s="6">
        <f>IFERROR(VLOOKUP($B20&amp;$C20&amp;G$11,'Original Data'!$D:$F,3,),0)</f>
        <v>23</v>
      </c>
      <c r="H20" s="6">
        <f>IFERROR(VLOOKUP($B20&amp;$C20&amp;H$11,'Original Data'!$D:$F,3,),0)</f>
        <v>20</v>
      </c>
      <c r="I20">
        <f t="shared" si="8"/>
        <v>0.73109344796768738</v>
      </c>
      <c r="J20">
        <f t="shared" si="9"/>
        <v>0.97610976656606585</v>
      </c>
      <c r="K20">
        <f t="shared" si="10"/>
        <v>0.93808865502574923</v>
      </c>
      <c r="L20">
        <f t="shared" si="11"/>
        <v>0.57108287762930288</v>
      </c>
      <c r="M20">
        <f t="shared" si="12"/>
        <v>0.33858377062019973</v>
      </c>
      <c r="N20">
        <f t="shared" si="13"/>
        <v>28.337343132067634</v>
      </c>
      <c r="O20">
        <f t="shared" si="14"/>
        <v>10.150110912740079</v>
      </c>
      <c r="P20">
        <f t="shared" si="15"/>
        <v>2.1094155698201176</v>
      </c>
      <c r="Q20">
        <f t="shared" si="16"/>
        <v>42.077841845024203</v>
      </c>
      <c r="R20">
        <f t="shared" si="17"/>
        <v>8.9257519104994216</v>
      </c>
      <c r="S20">
        <f t="shared" si="18"/>
        <v>2.1094155698201176</v>
      </c>
      <c r="T20">
        <f t="shared" si="19"/>
        <v>3</v>
      </c>
      <c r="U20">
        <f t="shared" si="20"/>
        <v>20.8</v>
      </c>
    </row>
    <row r="21" spans="1:21" x14ac:dyDescent="0.3">
      <c r="A21" s="5">
        <v>10</v>
      </c>
      <c r="B21" s="5" t="s">
        <v>17</v>
      </c>
      <c r="C21" s="7" t="s">
        <v>22</v>
      </c>
      <c r="D21" s="7">
        <f>IFERROR(VLOOKUP($B21&amp;$C21&amp;D$11,'Original Data'!$D:$F,3,),0)</f>
        <v>8</v>
      </c>
      <c r="E21" s="7">
        <f>IFERROR(VLOOKUP($B21&amp;$C21&amp;E$11,'Original Data'!$D:$F,3,),0)</f>
        <v>8</v>
      </c>
      <c r="F21" s="7">
        <f>IFERROR(VLOOKUP($B21&amp;$C21&amp;F$11,'Original Data'!$D:$F,3,),0)</f>
        <v>11</v>
      </c>
      <c r="G21" s="7">
        <f>IFERROR(VLOOKUP($B21&amp;$C21&amp;G$11,'Original Data'!$D:$F,3,),0)</f>
        <v>16</v>
      </c>
      <c r="H21" s="7">
        <f>IFERROR(VLOOKUP($B21&amp;$C21&amp;H$11,'Original Data'!$D:$F,3,),0)</f>
        <v>12</v>
      </c>
      <c r="I21">
        <f t="shared" si="8"/>
        <v>-0.16012421338773558</v>
      </c>
      <c r="J21">
        <f t="shared" si="9"/>
        <v>-0.16134045728364732</v>
      </c>
      <c r="K21">
        <f t="shared" si="10"/>
        <v>3.060648140377605E-3</v>
      </c>
      <c r="L21">
        <f t="shared" si="11"/>
        <v>0.17469834864187536</v>
      </c>
      <c r="M21">
        <f t="shared" si="12"/>
        <v>-5.6781129234443416E-2</v>
      </c>
      <c r="N21">
        <f t="shared" si="13"/>
        <v>23.321874678254222</v>
      </c>
      <c r="O21">
        <f t="shared" si="14"/>
        <v>2.1686667498139687</v>
      </c>
      <c r="P21">
        <f t="shared" si="15"/>
        <v>0.35712536081068041</v>
      </c>
      <c r="Q21">
        <f t="shared" si="16"/>
        <v>65.295296575757177</v>
      </c>
      <c r="R21">
        <f t="shared" si="17"/>
        <v>20.197965618438104</v>
      </c>
      <c r="S21">
        <f t="shared" si="18"/>
        <v>0.35712536081068041</v>
      </c>
      <c r="T21">
        <f t="shared" si="19"/>
        <v>3</v>
      </c>
      <c r="U21">
        <f t="shared" si="20"/>
        <v>11</v>
      </c>
    </row>
    <row r="22" spans="1:21" x14ac:dyDescent="0.3">
      <c r="A22" s="4">
        <v>11</v>
      </c>
      <c r="B22" s="4" t="s">
        <v>17</v>
      </c>
      <c r="C22" s="6" t="s">
        <v>23</v>
      </c>
      <c r="D22" s="6">
        <f>IFERROR(VLOOKUP($B22&amp;$C22&amp;D$11,'Original Data'!$D:$F,3,),0)</f>
        <v>19</v>
      </c>
      <c r="E22" s="6">
        <f>IFERROR(VLOOKUP($B22&amp;$C22&amp;E$11,'Original Data'!$D:$F,3,),0)</f>
        <v>16</v>
      </c>
      <c r="F22" s="6">
        <f>IFERROR(VLOOKUP($B22&amp;$C22&amp;F$11,'Original Data'!$D:$F,3,),0)</f>
        <v>13</v>
      </c>
      <c r="G22" s="6">
        <f>IFERROR(VLOOKUP($B22&amp;$C22&amp;G$11,'Original Data'!$D:$F,3,),0)</f>
        <v>14</v>
      </c>
      <c r="H22" s="6">
        <f>IFERROR(VLOOKUP($B22&amp;$C22&amp;H$11,'Original Data'!$D:$F,3,),0)</f>
        <v>11</v>
      </c>
      <c r="I22">
        <f t="shared" si="8"/>
        <v>0.92914181715778144</v>
      </c>
      <c r="J22">
        <f t="shared" si="9"/>
        <v>0.59695969194949472</v>
      </c>
      <c r="K22">
        <f t="shared" si="10"/>
        <v>0.1469111107381271</v>
      </c>
      <c r="L22">
        <f t="shared" si="11"/>
        <v>6.1445626074038938E-2</v>
      </c>
      <c r="M22">
        <f t="shared" si="12"/>
        <v>-0.10620174171627382</v>
      </c>
      <c r="N22">
        <f t="shared" si="13"/>
        <v>28.467017613329567</v>
      </c>
      <c r="O22">
        <f t="shared" si="14"/>
        <v>6.0582671096677707</v>
      </c>
      <c r="P22">
        <f t="shared" si="15"/>
        <v>0.6446802616872378</v>
      </c>
      <c r="Q22">
        <f t="shared" si="16"/>
        <v>53.374413808547502</v>
      </c>
      <c r="R22">
        <f t="shared" si="17"/>
        <v>14.763364873102054</v>
      </c>
      <c r="S22">
        <f t="shared" si="18"/>
        <v>0.6446802616872378</v>
      </c>
      <c r="T22">
        <f t="shared" si="19"/>
        <v>3</v>
      </c>
      <c r="U22">
        <f t="shared" si="20"/>
        <v>14.6</v>
      </c>
    </row>
    <row r="23" spans="1:21" x14ac:dyDescent="0.3">
      <c r="A23" s="5">
        <v>12</v>
      </c>
      <c r="B23" s="5" t="s">
        <v>17</v>
      </c>
      <c r="C23" s="7" t="s">
        <v>24</v>
      </c>
      <c r="D23" s="7">
        <f>IFERROR(VLOOKUP($B23&amp;$C23&amp;D$11,'Original Data'!$D:$F,3,),0)</f>
        <v>5</v>
      </c>
      <c r="E23" s="7">
        <f>IFERROR(VLOOKUP($B23&amp;$C23&amp;E$11,'Original Data'!$D:$F,3,),0)</f>
        <v>3</v>
      </c>
      <c r="F23" s="7">
        <f>IFERROR(VLOOKUP($B23&amp;$C23&amp;F$11,'Original Data'!$D:$F,3,),0)</f>
        <v>9</v>
      </c>
      <c r="G23" s="7">
        <f>IFERROR(VLOOKUP($B23&amp;$C23&amp;G$11,'Original Data'!$D:$F,3,),0)</f>
        <v>11</v>
      </c>
      <c r="H23" s="7">
        <f>IFERROR(VLOOKUP($B23&amp;$C23&amp;H$11,'Original Data'!$D:$F,3,),0)</f>
        <v>15</v>
      </c>
      <c r="I23">
        <f t="shared" si="8"/>
        <v>-0.45719676717287661</v>
      </c>
      <c r="J23">
        <f t="shared" si="9"/>
        <v>-0.63527805055436115</v>
      </c>
      <c r="K23">
        <f t="shared" si="10"/>
        <v>-0.14078981445737188</v>
      </c>
      <c r="L23">
        <f t="shared" si="11"/>
        <v>-0.10843345777771569</v>
      </c>
      <c r="M23">
        <f t="shared" si="12"/>
        <v>9.148070821104777E-2</v>
      </c>
      <c r="N23">
        <f t="shared" si="13"/>
        <v>20.479257208679286</v>
      </c>
      <c r="O23">
        <f t="shared" si="14"/>
        <v>1.2209192721709843</v>
      </c>
      <c r="P23">
        <f t="shared" si="15"/>
        <v>1.2799895040138893</v>
      </c>
      <c r="Q23">
        <f t="shared" si="16"/>
        <v>75.4553584223017</v>
      </c>
      <c r="R23">
        <f t="shared" si="17"/>
        <v>24.810099847411099</v>
      </c>
      <c r="S23">
        <f t="shared" si="18"/>
        <v>1.2209192721709843</v>
      </c>
      <c r="T23">
        <f t="shared" si="19"/>
        <v>2</v>
      </c>
      <c r="U23">
        <f t="shared" si="20"/>
        <v>8.6</v>
      </c>
    </row>
    <row r="24" spans="1:21" x14ac:dyDescent="0.3">
      <c r="A24" s="4">
        <v>13</v>
      </c>
      <c r="B24" s="4" t="s">
        <v>17</v>
      </c>
      <c r="C24" s="6" t="s">
        <v>25</v>
      </c>
      <c r="D24" s="6">
        <f>IFERROR(VLOOKUP($B24&amp;$C24&amp;D$11,'Original Data'!$D:$F,3,),0)</f>
        <v>2</v>
      </c>
      <c r="E24" s="6">
        <f>IFERROR(VLOOKUP($B24&amp;$C24&amp;E$11,'Original Data'!$D:$F,3,),0)</f>
        <v>2</v>
      </c>
      <c r="F24" s="6">
        <f>IFERROR(VLOOKUP($B24&amp;$C24&amp;F$11,'Original Data'!$D:$F,3,),0)</f>
        <v>2</v>
      </c>
      <c r="G24" s="6">
        <f>IFERROR(VLOOKUP($B24&amp;$C24&amp;G$11,'Original Data'!$D:$F,3,),0)</f>
        <v>1</v>
      </c>
      <c r="H24" s="6">
        <f>IFERROR(VLOOKUP($B24&amp;$C24&amp;H$11,'Original Data'!$D:$F,3,),0)</f>
        <v>0</v>
      </c>
      <c r="I24">
        <f t="shared" si="8"/>
        <v>-0.75426932095801758</v>
      </c>
      <c r="J24">
        <f t="shared" si="9"/>
        <v>-0.73006556920850385</v>
      </c>
      <c r="K24">
        <f t="shared" si="10"/>
        <v>-0.64426643354949509</v>
      </c>
      <c r="L24">
        <f t="shared" si="11"/>
        <v>-0.67469707061689776</v>
      </c>
      <c r="M24">
        <f t="shared" si="12"/>
        <v>-0.64982847901640817</v>
      </c>
      <c r="N24">
        <f t="shared" si="13"/>
        <v>26.516026633956315</v>
      </c>
      <c r="O24">
        <f t="shared" si="14"/>
        <v>0</v>
      </c>
      <c r="P24">
        <f t="shared" si="15"/>
        <v>3.136067251418492</v>
      </c>
      <c r="Q24">
        <f t="shared" si="16"/>
        <v>88.067317804607725</v>
      </c>
      <c r="R24">
        <f t="shared" si="17"/>
        <v>35.498495508711251</v>
      </c>
      <c r="S24">
        <f t="shared" si="18"/>
        <v>0</v>
      </c>
      <c r="T24">
        <f t="shared" si="19"/>
        <v>2</v>
      </c>
      <c r="U24">
        <f t="shared" si="20"/>
        <v>1.4</v>
      </c>
    </row>
    <row r="25" spans="1:21" x14ac:dyDescent="0.3">
      <c r="A25" s="5">
        <v>14</v>
      </c>
      <c r="B25" s="5" t="s">
        <v>17</v>
      </c>
      <c r="C25" s="7" t="s">
        <v>26</v>
      </c>
      <c r="D25" s="7">
        <f>IFERROR(VLOOKUP($B25&amp;$C25&amp;D$11,'Original Data'!$D:$F,3,),0)</f>
        <v>5</v>
      </c>
      <c r="E25" s="7">
        <f>IFERROR(VLOOKUP($B25&amp;$C25&amp;E$11,'Original Data'!$D:$F,3,),0)</f>
        <v>2</v>
      </c>
      <c r="F25" s="7">
        <f>IFERROR(VLOOKUP($B25&amp;$C25&amp;F$11,'Original Data'!$D:$F,3,),0)</f>
        <v>0</v>
      </c>
      <c r="G25" s="7">
        <f>IFERROR(VLOOKUP($B25&amp;$C25&amp;G$11,'Original Data'!$D:$F,3,),0)</f>
        <v>1</v>
      </c>
      <c r="H25" s="7">
        <f>IFERROR(VLOOKUP($B25&amp;$C25&amp;H$11,'Original Data'!$D:$F,3,),0)</f>
        <v>1</v>
      </c>
      <c r="I25">
        <f t="shared" si="8"/>
        <v>-0.45719676717287661</v>
      </c>
      <c r="J25">
        <f t="shared" si="9"/>
        <v>-0.73006556920850385</v>
      </c>
      <c r="K25">
        <f t="shared" si="10"/>
        <v>-0.78811689614724456</v>
      </c>
      <c r="L25">
        <f t="shared" si="11"/>
        <v>-0.67469707061689776</v>
      </c>
      <c r="M25">
        <f t="shared" si="12"/>
        <v>-0.60040786653457778</v>
      </c>
      <c r="N25">
        <f t="shared" si="13"/>
        <v>26.195679084013317</v>
      </c>
      <c r="O25">
        <f t="shared" si="14"/>
        <v>0.11138745474009125</v>
      </c>
      <c r="P25">
        <f t="shared" si="15"/>
        <v>2.8074193874577102</v>
      </c>
      <c r="Q25">
        <f t="shared" si="16"/>
        <v>87.471019918301977</v>
      </c>
      <c r="R25">
        <f t="shared" si="17"/>
        <v>34.383689405838723</v>
      </c>
      <c r="S25">
        <f t="shared" si="18"/>
        <v>0.11138745474009125</v>
      </c>
      <c r="T25">
        <f t="shared" si="19"/>
        <v>2</v>
      </c>
      <c r="U25">
        <f t="shared" si="20"/>
        <v>1.8</v>
      </c>
    </row>
    <row r="26" spans="1:21" x14ac:dyDescent="0.3">
      <c r="A26" s="4">
        <v>15</v>
      </c>
      <c r="B26" s="4" t="s">
        <v>17</v>
      </c>
      <c r="C26" s="6" t="s">
        <v>27</v>
      </c>
      <c r="D26" s="6">
        <f>IFERROR(VLOOKUP($B26&amp;$C26&amp;D$11,'Original Data'!$D:$F,3,),0)</f>
        <v>9</v>
      </c>
      <c r="E26" s="6">
        <f>IFERROR(VLOOKUP($B26&amp;$C26&amp;E$11,'Original Data'!$D:$F,3,),0)</f>
        <v>8</v>
      </c>
      <c r="F26" s="6">
        <f>IFERROR(VLOOKUP($B26&amp;$C26&amp;F$11,'Original Data'!$D:$F,3,),0)</f>
        <v>8</v>
      </c>
      <c r="G26" s="6">
        <f>IFERROR(VLOOKUP($B26&amp;$C26&amp;G$11,'Original Data'!$D:$F,3,),0)</f>
        <v>9</v>
      </c>
      <c r="H26" s="6">
        <f>IFERROR(VLOOKUP($B26&amp;$C26&amp;H$11,'Original Data'!$D:$F,3,),0)</f>
        <v>9</v>
      </c>
      <c r="I26">
        <f t="shared" si="8"/>
        <v>-6.1100028792688589E-2</v>
      </c>
      <c r="J26">
        <f t="shared" si="9"/>
        <v>-0.16134045728364732</v>
      </c>
      <c r="K26">
        <f t="shared" si="10"/>
        <v>-0.21271504575624661</v>
      </c>
      <c r="L26">
        <f t="shared" si="11"/>
        <v>-0.2216861803455521</v>
      </c>
      <c r="M26">
        <f t="shared" si="12"/>
        <v>-0.2050429666799346</v>
      </c>
      <c r="N26">
        <f t="shared" si="13"/>
        <v>24.002737820010267</v>
      </c>
      <c r="O26">
        <f t="shared" si="14"/>
        <v>1.3932215395300591</v>
      </c>
      <c r="P26">
        <f t="shared" si="15"/>
        <v>0.36561917922554771</v>
      </c>
      <c r="Q26">
        <f t="shared" si="16"/>
        <v>69.90359429676424</v>
      </c>
      <c r="R26">
        <f t="shared" si="17"/>
        <v>23.186815005347206</v>
      </c>
      <c r="S26">
        <f t="shared" si="18"/>
        <v>0.36561917922554771</v>
      </c>
      <c r="T26">
        <f t="shared" si="19"/>
        <v>3</v>
      </c>
      <c r="U26">
        <f t="shared" si="20"/>
        <v>8.6</v>
      </c>
    </row>
    <row r="27" spans="1:21" x14ac:dyDescent="0.3">
      <c r="A27" s="5">
        <v>16</v>
      </c>
      <c r="B27" s="5" t="s">
        <v>17</v>
      </c>
      <c r="C27" s="7" t="s">
        <v>28</v>
      </c>
      <c r="D27" s="7">
        <f>IFERROR(VLOOKUP($B27&amp;$C27&amp;D$11,'Original Data'!$D:$F,3,),0)</f>
        <v>0</v>
      </c>
      <c r="E27" s="7">
        <f>IFERROR(VLOOKUP($B27&amp;$C27&amp;E$11,'Original Data'!$D:$F,3,),0)</f>
        <v>3</v>
      </c>
      <c r="F27" s="7">
        <f>IFERROR(VLOOKUP($B27&amp;$C27&amp;F$11,'Original Data'!$D:$F,3,),0)</f>
        <v>7</v>
      </c>
      <c r="G27" s="7">
        <f>IFERROR(VLOOKUP($B27&amp;$C27&amp;G$11,'Original Data'!$D:$F,3,),0)</f>
        <v>9</v>
      </c>
      <c r="H27" s="7">
        <f>IFERROR(VLOOKUP($B27&amp;$C27&amp;H$11,'Original Data'!$D:$F,3,),0)</f>
        <v>2</v>
      </c>
      <c r="I27">
        <f t="shared" si="8"/>
        <v>-0.95231769014811163</v>
      </c>
      <c r="J27">
        <f t="shared" si="9"/>
        <v>-0.63527805055436115</v>
      </c>
      <c r="K27">
        <f t="shared" si="10"/>
        <v>-0.28464027705512135</v>
      </c>
      <c r="L27">
        <f t="shared" si="11"/>
        <v>-0.2216861803455521</v>
      </c>
      <c r="M27">
        <f t="shared" si="12"/>
        <v>-0.5509872540527474</v>
      </c>
      <c r="N27">
        <f t="shared" si="13"/>
        <v>26.004778641155255</v>
      </c>
      <c r="O27">
        <f t="shared" si="14"/>
        <v>0.39252725712313524</v>
      </c>
      <c r="P27">
        <f t="shared" si="15"/>
        <v>2.5422217738733268</v>
      </c>
      <c r="Q27">
        <f t="shared" si="16"/>
        <v>80.840185821664036</v>
      </c>
      <c r="R27">
        <f t="shared" si="17"/>
        <v>31.443022180034376</v>
      </c>
      <c r="S27">
        <f t="shared" si="18"/>
        <v>0.39252725712313524</v>
      </c>
      <c r="T27">
        <f t="shared" si="19"/>
        <v>2</v>
      </c>
      <c r="U27">
        <f t="shared" si="20"/>
        <v>4.2</v>
      </c>
    </row>
    <row r="28" spans="1:21" x14ac:dyDescent="0.3">
      <c r="A28" s="4">
        <v>17</v>
      </c>
      <c r="B28" s="4" t="s">
        <v>17</v>
      </c>
      <c r="C28" s="6" t="s">
        <v>29</v>
      </c>
      <c r="D28" s="6">
        <f>IFERROR(VLOOKUP($B28&amp;$C28&amp;D$11,'Original Data'!$D:$F,3,),0)</f>
        <v>0</v>
      </c>
      <c r="E28" s="6">
        <f>IFERROR(VLOOKUP($B28&amp;$C28&amp;E$11,'Original Data'!$D:$F,3,),0)</f>
        <v>0</v>
      </c>
      <c r="F28" s="6">
        <f>IFERROR(VLOOKUP($B28&amp;$C28&amp;F$11,'Original Data'!$D:$F,3,),0)</f>
        <v>1</v>
      </c>
      <c r="G28" s="6">
        <f>IFERROR(VLOOKUP($B28&amp;$C28&amp;G$11,'Original Data'!$D:$F,3,),0)</f>
        <v>0</v>
      </c>
      <c r="H28" s="6">
        <f>IFERROR(VLOOKUP($B28&amp;$C28&amp;H$11,'Original Data'!$D:$F,3,),0)</f>
        <v>0</v>
      </c>
      <c r="I28">
        <f t="shared" si="8"/>
        <v>-0.95231769014811163</v>
      </c>
      <c r="J28">
        <f t="shared" si="9"/>
        <v>-0.91964060651678936</v>
      </c>
      <c r="K28">
        <f t="shared" si="10"/>
        <v>-0.71619166484836982</v>
      </c>
      <c r="L28">
        <f t="shared" si="11"/>
        <v>-0.73132343190081606</v>
      </c>
      <c r="M28">
        <f t="shared" si="12"/>
        <v>-0.64982847901640817</v>
      </c>
      <c r="N28">
        <f t="shared" si="13"/>
        <v>26.422138521162573</v>
      </c>
      <c r="O28">
        <f t="shared" si="14"/>
        <v>8.3541634998947109E-2</v>
      </c>
      <c r="P28">
        <f t="shared" si="15"/>
        <v>4.1452361628879588</v>
      </c>
      <c r="Q28">
        <f t="shared" si="16"/>
        <v>92.763467076890123</v>
      </c>
      <c r="R28">
        <f t="shared" si="17"/>
        <v>38.26735840260762</v>
      </c>
      <c r="S28">
        <f t="shared" si="18"/>
        <v>8.3541634998947109E-2</v>
      </c>
      <c r="T28">
        <f t="shared" si="19"/>
        <v>2</v>
      </c>
      <c r="U28">
        <f t="shared" si="20"/>
        <v>0.2</v>
      </c>
    </row>
    <row r="29" spans="1:21" x14ac:dyDescent="0.3">
      <c r="A29" s="5">
        <v>18</v>
      </c>
      <c r="B29" s="5" t="s">
        <v>17</v>
      </c>
      <c r="C29" s="7" t="s">
        <v>30</v>
      </c>
      <c r="D29" s="7">
        <f>IFERROR(VLOOKUP($B29&amp;$C29&amp;D$11,'Original Data'!$D:$F,3,),0)</f>
        <v>0</v>
      </c>
      <c r="E29" s="7">
        <f>IFERROR(VLOOKUP($B29&amp;$C29&amp;E$11,'Original Data'!$D:$F,3,),0)</f>
        <v>0</v>
      </c>
      <c r="F29" s="7">
        <f>IFERROR(VLOOKUP($B29&amp;$C29&amp;F$11,'Original Data'!$D:$F,3,),0)</f>
        <v>0</v>
      </c>
      <c r="G29" s="7">
        <f>IFERROR(VLOOKUP($B29&amp;$C29&amp;G$11,'Original Data'!$D:$F,3,),0)</f>
        <v>1</v>
      </c>
      <c r="H29" s="7">
        <f>IFERROR(VLOOKUP($B29&amp;$C29&amp;H$11,'Original Data'!$D:$F,3,),0)</f>
        <v>0</v>
      </c>
      <c r="I29">
        <f t="shared" si="8"/>
        <v>-0.95231769014811163</v>
      </c>
      <c r="J29">
        <f t="shared" si="9"/>
        <v>-0.91964060651678936</v>
      </c>
      <c r="K29">
        <f t="shared" si="10"/>
        <v>-0.78811689614724456</v>
      </c>
      <c r="L29">
        <f t="shared" si="11"/>
        <v>-0.67469707061689776</v>
      </c>
      <c r="M29">
        <f t="shared" si="12"/>
        <v>-0.64982847901640817</v>
      </c>
      <c r="N29">
        <f t="shared" si="13"/>
        <v>26.420171827057434</v>
      </c>
      <c r="O29">
        <f t="shared" si="14"/>
        <v>9.5854806898880165E-2</v>
      </c>
      <c r="P29">
        <f t="shared" si="15"/>
        <v>4.190470127306174</v>
      </c>
      <c r="Q29">
        <f t="shared" si="16"/>
        <v>92.952441378367695</v>
      </c>
      <c r="R29">
        <f t="shared" si="17"/>
        <v>38.282665280592546</v>
      </c>
      <c r="S29">
        <f t="shared" si="18"/>
        <v>9.5854806898880165E-2</v>
      </c>
      <c r="T29">
        <f t="shared" si="19"/>
        <v>2</v>
      </c>
      <c r="U29">
        <f t="shared" si="20"/>
        <v>0.2</v>
      </c>
    </row>
    <row r="30" spans="1:21" x14ac:dyDescent="0.3">
      <c r="A30" s="4">
        <v>19</v>
      </c>
      <c r="B30" s="4" t="s">
        <v>31</v>
      </c>
      <c r="C30" s="6" t="s">
        <v>32</v>
      </c>
      <c r="D30" s="6">
        <f>IFERROR(VLOOKUP($B30&amp;$C30&amp;D$11,'Original Data'!$D:$F,3,),0)</f>
        <v>4</v>
      </c>
      <c r="E30" s="6">
        <f>IFERROR(VLOOKUP($B30&amp;$C30&amp;E$11,'Original Data'!$D:$F,3,),0)</f>
        <v>16</v>
      </c>
      <c r="F30" s="6">
        <f>IFERROR(VLOOKUP($B30&amp;$C30&amp;F$11,'Original Data'!$D:$F,3,),0)</f>
        <v>17</v>
      </c>
      <c r="G30" s="6">
        <f>IFERROR(VLOOKUP($B30&amp;$C30&amp;G$11,'Original Data'!$D:$F,3,),0)</f>
        <v>18</v>
      </c>
      <c r="H30" s="6">
        <f>IFERROR(VLOOKUP($B30&amp;$C30&amp;H$11,'Original Data'!$D:$F,3,),0)</f>
        <v>22</v>
      </c>
      <c r="I30">
        <f t="shared" si="8"/>
        <v>-0.55622095176792363</v>
      </c>
      <c r="J30">
        <f t="shared" si="9"/>
        <v>0.59695969194949472</v>
      </c>
      <c r="K30">
        <f t="shared" si="10"/>
        <v>0.43461203593362607</v>
      </c>
      <c r="L30">
        <f t="shared" si="11"/>
        <v>0.28795107120971181</v>
      </c>
      <c r="M30">
        <f t="shared" si="12"/>
        <v>0.43742499558386055</v>
      </c>
      <c r="N30">
        <f t="shared" si="13"/>
        <v>21.413632657147168</v>
      </c>
      <c r="O30">
        <f t="shared" si="14"/>
        <v>5.0730095151971337</v>
      </c>
      <c r="P30">
        <f t="shared" si="15"/>
        <v>1.2603315624675304</v>
      </c>
      <c r="Q30">
        <f t="shared" si="16"/>
        <v>58.103427284477306</v>
      </c>
      <c r="R30">
        <f t="shared" si="17"/>
        <v>16.737468235743258</v>
      </c>
      <c r="S30">
        <f t="shared" si="18"/>
        <v>1.2603315624675304</v>
      </c>
      <c r="T30">
        <f t="shared" si="19"/>
        <v>3</v>
      </c>
      <c r="U30">
        <f t="shared" si="20"/>
        <v>15.4</v>
      </c>
    </row>
    <row r="31" spans="1:21" x14ac:dyDescent="0.3">
      <c r="A31" s="5">
        <v>20</v>
      </c>
      <c r="B31" s="5" t="s">
        <v>31</v>
      </c>
      <c r="C31" s="7" t="s">
        <v>33</v>
      </c>
      <c r="D31" s="7">
        <f>IFERROR(VLOOKUP($B31&amp;$C31&amp;D$11,'Original Data'!$D:$F,3,),0)</f>
        <v>31</v>
      </c>
      <c r="E31" s="7">
        <f>IFERROR(VLOOKUP($B31&amp;$C31&amp;E$11,'Original Data'!$D:$F,3,),0)</f>
        <v>25</v>
      </c>
      <c r="F31" s="7">
        <f>IFERROR(VLOOKUP($B31&amp;$C31&amp;F$11,'Original Data'!$D:$F,3,),0)</f>
        <v>37</v>
      </c>
      <c r="G31" s="7">
        <f>IFERROR(VLOOKUP($B31&amp;$C31&amp;G$11,'Original Data'!$D:$F,3,),0)</f>
        <v>57</v>
      </c>
      <c r="H31" s="7">
        <f>IFERROR(VLOOKUP($B31&amp;$C31&amp;H$11,'Original Data'!$D:$F,3,),0)</f>
        <v>50</v>
      </c>
      <c r="I31">
        <f t="shared" si="8"/>
        <v>2.1174320322983458</v>
      </c>
      <c r="J31">
        <f t="shared" si="9"/>
        <v>1.4500473598367796</v>
      </c>
      <c r="K31">
        <f t="shared" si="10"/>
        <v>1.8731166619111208</v>
      </c>
      <c r="L31">
        <f t="shared" si="11"/>
        <v>2.4963791612825217</v>
      </c>
      <c r="M31">
        <f t="shared" si="12"/>
        <v>1.8212021450751117</v>
      </c>
      <c r="N31">
        <f t="shared" si="13"/>
        <v>39.661041968358546</v>
      </c>
      <c r="O31">
        <f t="shared" si="14"/>
        <v>35.498495508711251</v>
      </c>
      <c r="P31">
        <f t="shared" si="15"/>
        <v>18.311648425462145</v>
      </c>
      <c r="Q31">
        <f t="shared" si="16"/>
        <v>24.07568058168922</v>
      </c>
      <c r="R31">
        <f t="shared" si="17"/>
        <v>0</v>
      </c>
      <c r="S31">
        <f t="shared" si="18"/>
        <v>0</v>
      </c>
      <c r="T31">
        <f t="shared" si="19"/>
        <v>5</v>
      </c>
      <c r="U31">
        <f t="shared" si="20"/>
        <v>40</v>
      </c>
    </row>
    <row r="32" spans="1:21" x14ac:dyDescent="0.3">
      <c r="A32" s="4">
        <v>21</v>
      </c>
      <c r="B32" s="4" t="s">
        <v>31</v>
      </c>
      <c r="C32" s="6" t="s">
        <v>34</v>
      </c>
      <c r="D32" s="6">
        <f>IFERROR(VLOOKUP($B32&amp;$C32&amp;D$11,'Original Data'!$D:$F,3,),0)</f>
        <v>39</v>
      </c>
      <c r="E32" s="6">
        <f>IFERROR(VLOOKUP($B32&amp;$C32&amp;E$11,'Original Data'!$D:$F,3,),0)</f>
        <v>54</v>
      </c>
      <c r="F32" s="6">
        <f>IFERROR(VLOOKUP($B32&amp;$C32&amp;F$11,'Original Data'!$D:$F,3,),0)</f>
        <v>73</v>
      </c>
      <c r="G32" s="6">
        <f>IFERROR(VLOOKUP($B32&amp;$C32&amp;G$11,'Original Data'!$D:$F,3,),0)</f>
        <v>88</v>
      </c>
      <c r="H32" s="6">
        <f>IFERROR(VLOOKUP($B32&amp;$C32&amp;H$11,'Original Data'!$D:$F,3,),0)</f>
        <v>0</v>
      </c>
      <c r="I32">
        <f t="shared" si="8"/>
        <v>2.9096255090587215</v>
      </c>
      <c r="J32">
        <f t="shared" si="9"/>
        <v>4.198885400806919</v>
      </c>
      <c r="K32">
        <f t="shared" si="10"/>
        <v>4.4624249886706115</v>
      </c>
      <c r="L32">
        <f t="shared" si="11"/>
        <v>4.2517963610839864</v>
      </c>
      <c r="M32">
        <f t="shared" si="12"/>
        <v>-0.64982847901640817</v>
      </c>
      <c r="N32">
        <f t="shared" si="13"/>
        <v>119.93055199927782</v>
      </c>
      <c r="O32">
        <f t="shared" si="14"/>
        <v>88.067317804607725</v>
      </c>
      <c r="P32">
        <f t="shared" si="15"/>
        <v>61.119714489341277</v>
      </c>
      <c r="Q32">
        <f t="shared" si="16"/>
        <v>0</v>
      </c>
      <c r="R32">
        <f t="shared" si="17"/>
        <v>24.07568058168922</v>
      </c>
      <c r="S32">
        <f t="shared" si="18"/>
        <v>0</v>
      </c>
      <c r="T32">
        <f t="shared" si="19"/>
        <v>4</v>
      </c>
      <c r="U32">
        <f t="shared" si="20"/>
        <v>50.8</v>
      </c>
    </row>
    <row r="33" spans="1:21" x14ac:dyDescent="0.3">
      <c r="A33" s="5">
        <v>22</v>
      </c>
      <c r="B33" s="5" t="s">
        <v>31</v>
      </c>
      <c r="C33" s="7" t="s">
        <v>35</v>
      </c>
      <c r="D33" s="7">
        <f>IFERROR(VLOOKUP($B33&amp;$C33&amp;D$11,'Original Data'!$D:$F,3,),0)</f>
        <v>4</v>
      </c>
      <c r="E33" s="7">
        <f>IFERROR(VLOOKUP($B33&amp;$C33&amp;E$11,'Original Data'!$D:$F,3,),0)</f>
        <v>2</v>
      </c>
      <c r="F33" s="7">
        <f>IFERROR(VLOOKUP($B33&amp;$C33&amp;F$11,'Original Data'!$D:$F,3,),0)</f>
        <v>4</v>
      </c>
      <c r="G33" s="7">
        <f>IFERROR(VLOOKUP($B33&amp;$C33&amp;G$11,'Original Data'!$D:$F,3,),0)</f>
        <v>2</v>
      </c>
      <c r="H33" s="7">
        <f>IFERROR(VLOOKUP($B33&amp;$C33&amp;H$11,'Original Data'!$D:$F,3,),0)</f>
        <v>6</v>
      </c>
      <c r="I33">
        <f t="shared" si="8"/>
        <v>-0.55622095176792363</v>
      </c>
      <c r="J33">
        <f t="shared" si="9"/>
        <v>-0.73006556920850385</v>
      </c>
      <c r="K33">
        <f t="shared" si="10"/>
        <v>-0.50041597095174561</v>
      </c>
      <c r="L33">
        <f t="shared" si="11"/>
        <v>-0.61807070933297958</v>
      </c>
      <c r="M33">
        <f t="shared" si="12"/>
        <v>-0.35330480412542581</v>
      </c>
      <c r="N33">
        <f t="shared" si="13"/>
        <v>23.745209515766355</v>
      </c>
      <c r="O33">
        <f t="shared" si="14"/>
        <v>0.15104894669155211</v>
      </c>
      <c r="P33">
        <f t="shared" si="15"/>
        <v>2.2657059323125592</v>
      </c>
      <c r="Q33">
        <f t="shared" si="16"/>
        <v>84.739971318648287</v>
      </c>
      <c r="R33">
        <f t="shared" si="17"/>
        <v>31.963248290560145</v>
      </c>
      <c r="S33">
        <f t="shared" si="18"/>
        <v>0.15104894669155211</v>
      </c>
      <c r="T33">
        <f t="shared" si="19"/>
        <v>2</v>
      </c>
      <c r="U33">
        <f t="shared" si="20"/>
        <v>3.6</v>
      </c>
    </row>
    <row r="34" spans="1:21" x14ac:dyDescent="0.3">
      <c r="A34" s="4">
        <v>23</v>
      </c>
      <c r="B34" s="4" t="s">
        <v>31</v>
      </c>
      <c r="C34" s="6" t="s">
        <v>36</v>
      </c>
      <c r="D34" s="6">
        <f>IFERROR(VLOOKUP($B34&amp;$C34&amp;D$11,'Original Data'!$D:$F,3,),0)</f>
        <v>9</v>
      </c>
      <c r="E34" s="6">
        <f>IFERROR(VLOOKUP($B34&amp;$C34&amp;E$11,'Original Data'!$D:$F,3,),0)</f>
        <v>6</v>
      </c>
      <c r="F34" s="6">
        <f>IFERROR(VLOOKUP($B34&amp;$C34&amp;F$11,'Original Data'!$D:$F,3,),0)</f>
        <v>8</v>
      </c>
      <c r="G34" s="6">
        <f>IFERROR(VLOOKUP($B34&amp;$C34&amp;G$11,'Original Data'!$D:$F,3,),0)</f>
        <v>10</v>
      </c>
      <c r="H34" s="6">
        <f>IFERROR(VLOOKUP($B34&amp;$C34&amp;H$11,'Original Data'!$D:$F,3,),0)</f>
        <v>9</v>
      </c>
      <c r="I34">
        <f t="shared" si="8"/>
        <v>-6.1100028792688589E-2</v>
      </c>
      <c r="J34">
        <f t="shared" si="9"/>
        <v>-0.35091549459193283</v>
      </c>
      <c r="K34">
        <f t="shared" si="10"/>
        <v>-0.21271504575624661</v>
      </c>
      <c r="L34">
        <f t="shared" si="11"/>
        <v>-0.16505981906163389</v>
      </c>
      <c r="M34">
        <f t="shared" si="12"/>
        <v>-0.2050429666799346</v>
      </c>
      <c r="N34">
        <f t="shared" si="13"/>
        <v>23.81209130767008</v>
      </c>
      <c r="O34">
        <f t="shared" si="14"/>
        <v>1.268039327146236</v>
      </c>
      <c r="P34">
        <f t="shared" si="15"/>
        <v>0.52927992911645272</v>
      </c>
      <c r="Q34">
        <f t="shared" si="16"/>
        <v>71.089285418590492</v>
      </c>
      <c r="R34">
        <f t="shared" si="17"/>
        <v>23.52908975595069</v>
      </c>
      <c r="S34">
        <f t="shared" si="18"/>
        <v>0.52927992911645272</v>
      </c>
      <c r="T34">
        <f t="shared" si="19"/>
        <v>3</v>
      </c>
      <c r="U34">
        <f t="shared" si="20"/>
        <v>8.4</v>
      </c>
    </row>
    <row r="35" spans="1:21" x14ac:dyDescent="0.3">
      <c r="A35" s="5">
        <v>24</v>
      </c>
      <c r="B35" s="5" t="s">
        <v>31</v>
      </c>
      <c r="C35" s="7" t="s">
        <v>37</v>
      </c>
      <c r="D35" s="7">
        <f>IFERROR(VLOOKUP($B35&amp;$C35&amp;D$11,'Original Data'!$D:$F,3,),0)</f>
        <v>3</v>
      </c>
      <c r="E35" s="7">
        <f>IFERROR(VLOOKUP($B35&amp;$C35&amp;E$11,'Original Data'!$D:$F,3,),0)</f>
        <v>0</v>
      </c>
      <c r="F35" s="7">
        <f>IFERROR(VLOOKUP($B35&amp;$C35&amp;F$11,'Original Data'!$D:$F,3,),0)</f>
        <v>0</v>
      </c>
      <c r="G35" s="7">
        <f>IFERROR(VLOOKUP($B35&amp;$C35&amp;G$11,'Original Data'!$D:$F,3,),0)</f>
        <v>0</v>
      </c>
      <c r="H35" s="7">
        <f>IFERROR(VLOOKUP($B35&amp;$C35&amp;H$11,'Original Data'!$D:$F,3,),0)</f>
        <v>0</v>
      </c>
      <c r="I35">
        <f t="shared" si="8"/>
        <v>-0.65524513636297055</v>
      </c>
      <c r="J35">
        <f t="shared" si="9"/>
        <v>-0.91964060651678936</v>
      </c>
      <c r="K35">
        <f t="shared" si="10"/>
        <v>-0.78811689614724456</v>
      </c>
      <c r="L35">
        <f t="shared" si="11"/>
        <v>-0.73132343190081606</v>
      </c>
      <c r="M35">
        <f t="shared" si="12"/>
        <v>-0.64982847901640817</v>
      </c>
      <c r="N35">
        <f t="shared" si="13"/>
        <v>26.505217384477604</v>
      </c>
      <c r="O35">
        <f t="shared" si="14"/>
        <v>6.9643984286995156E-2</v>
      </c>
      <c r="P35">
        <f t="shared" si="15"/>
        <v>3.6464559420411025</v>
      </c>
      <c r="Q35">
        <f t="shared" si="16"/>
        <v>91.307284161702</v>
      </c>
      <c r="R35">
        <f t="shared" si="17"/>
        <v>36.909380165273205</v>
      </c>
      <c r="S35">
        <f t="shared" si="18"/>
        <v>6.9643984286995156E-2</v>
      </c>
      <c r="T35">
        <f t="shared" si="19"/>
        <v>2</v>
      </c>
      <c r="U35">
        <f t="shared" si="20"/>
        <v>0.6</v>
      </c>
    </row>
    <row r="36" spans="1:21" x14ac:dyDescent="0.3">
      <c r="A36" s="4">
        <v>25</v>
      </c>
      <c r="B36" s="4" t="s">
        <v>31</v>
      </c>
      <c r="C36" s="6" t="s">
        <v>38</v>
      </c>
      <c r="D36" s="6">
        <f>IFERROR(VLOOKUP($B36&amp;$C36&amp;D$11,'Original Data'!$D:$F,3,),0)</f>
        <v>7</v>
      </c>
      <c r="E36" s="6">
        <f>IFERROR(VLOOKUP($B36&amp;$C36&amp;E$11,'Original Data'!$D:$F,3,),0)</f>
        <v>11</v>
      </c>
      <c r="F36" s="6">
        <f>IFERROR(VLOOKUP($B36&amp;$C36&amp;F$11,'Original Data'!$D:$F,3,),0)</f>
        <v>13</v>
      </c>
      <c r="G36" s="6">
        <f>IFERROR(VLOOKUP($B36&amp;$C36&amp;G$11,'Original Data'!$D:$F,3,),0)</f>
        <v>11</v>
      </c>
      <c r="H36" s="6">
        <f>IFERROR(VLOOKUP($B36&amp;$C36&amp;H$11,'Original Data'!$D:$F,3,),0)</f>
        <v>12</v>
      </c>
      <c r="I36">
        <f t="shared" si="8"/>
        <v>-0.25914839798278261</v>
      </c>
      <c r="J36">
        <f t="shared" si="9"/>
        <v>0.12302209867878097</v>
      </c>
      <c r="K36">
        <f t="shared" si="10"/>
        <v>0.1469111107381271</v>
      </c>
      <c r="L36">
        <f t="shared" si="11"/>
        <v>-0.10843345777771569</v>
      </c>
      <c r="M36">
        <f t="shared" si="12"/>
        <v>-5.6781129234443416E-2</v>
      </c>
      <c r="N36">
        <f t="shared" si="13"/>
        <v>23.502346161832616</v>
      </c>
      <c r="O36">
        <f t="shared" si="14"/>
        <v>2.2712248423633024</v>
      </c>
      <c r="P36">
        <f t="shared" si="15"/>
        <v>0.26250918575011156</v>
      </c>
      <c r="Q36">
        <f t="shared" si="16"/>
        <v>64.64075899458399</v>
      </c>
      <c r="R36">
        <f t="shared" si="17"/>
        <v>20.700786149249037</v>
      </c>
      <c r="S36">
        <f t="shared" si="18"/>
        <v>0.26250918575011156</v>
      </c>
      <c r="T36">
        <f t="shared" si="19"/>
        <v>3</v>
      </c>
      <c r="U36">
        <f t="shared" si="20"/>
        <v>10.8</v>
      </c>
    </row>
    <row r="37" spans="1:21" x14ac:dyDescent="0.3">
      <c r="A37" s="5">
        <v>26</v>
      </c>
      <c r="B37" s="5" t="s">
        <v>31</v>
      </c>
      <c r="C37" s="7" t="s">
        <v>39</v>
      </c>
      <c r="D37" s="7">
        <f>IFERROR(VLOOKUP($B37&amp;$C37&amp;D$11,'Original Data'!$D:$F,3,),0)</f>
        <v>35</v>
      </c>
      <c r="E37" s="7">
        <f>IFERROR(VLOOKUP($B37&amp;$C37&amp;E$11,'Original Data'!$D:$F,3,),0)</f>
        <v>23</v>
      </c>
      <c r="F37" s="7">
        <f>IFERROR(VLOOKUP($B37&amp;$C37&amp;F$11,'Original Data'!$D:$F,3,),0)</f>
        <v>20</v>
      </c>
      <c r="G37" s="7">
        <f>IFERROR(VLOOKUP($B37&amp;$C37&amp;G$11,'Original Data'!$D:$F,3,),0)</f>
        <v>21</v>
      </c>
      <c r="H37" s="7">
        <f>IFERROR(VLOOKUP($B37&amp;$C37&amp;H$11,'Original Data'!$D:$F,3,),0)</f>
        <v>22</v>
      </c>
      <c r="I37">
        <f t="shared" si="8"/>
        <v>2.5135287706785339</v>
      </c>
      <c r="J37">
        <f t="shared" si="9"/>
        <v>1.2604723225284942</v>
      </c>
      <c r="K37">
        <f t="shared" si="10"/>
        <v>0.65038772983025028</v>
      </c>
      <c r="L37">
        <f t="shared" si="11"/>
        <v>0.4578301550614664</v>
      </c>
      <c r="M37">
        <f t="shared" si="12"/>
        <v>0.43742499558386055</v>
      </c>
      <c r="N37">
        <f t="shared" si="13"/>
        <v>36.671042897403794</v>
      </c>
      <c r="O37">
        <f t="shared" si="14"/>
        <v>18.78161290383386</v>
      </c>
      <c r="P37">
        <f t="shared" si="15"/>
        <v>7.1094650804835346</v>
      </c>
      <c r="Q37">
        <f t="shared" si="16"/>
        <v>38.899091798011511</v>
      </c>
      <c r="R37">
        <f t="shared" si="17"/>
        <v>7.7584186124924717</v>
      </c>
      <c r="S37">
        <f t="shared" si="18"/>
        <v>7.1094650804835346</v>
      </c>
      <c r="T37">
        <f t="shared" si="19"/>
        <v>3</v>
      </c>
      <c r="U37">
        <f t="shared" si="20"/>
        <v>24.2</v>
      </c>
    </row>
    <row r="38" spans="1:21" x14ac:dyDescent="0.3">
      <c r="A38" s="4">
        <v>27</v>
      </c>
      <c r="B38" s="4" t="s">
        <v>31</v>
      </c>
      <c r="C38" s="6" t="s">
        <v>40</v>
      </c>
      <c r="D38" s="6">
        <f>IFERROR(VLOOKUP($B38&amp;$C38&amp;D$11,'Original Data'!$D:$F,3,),0)</f>
        <v>26</v>
      </c>
      <c r="E38" s="6">
        <f>IFERROR(VLOOKUP($B38&amp;$C38&amp;E$11,'Original Data'!$D:$F,3,),0)</f>
        <v>31</v>
      </c>
      <c r="F38" s="6">
        <f>IFERROR(VLOOKUP($B38&amp;$C38&amp;F$11,'Original Data'!$D:$F,3,),0)</f>
        <v>31</v>
      </c>
      <c r="G38" s="6">
        <f>IFERROR(VLOOKUP($B38&amp;$C38&amp;G$11,'Original Data'!$D:$F,3,),0)</f>
        <v>36</v>
      </c>
      <c r="H38" s="6">
        <f>IFERROR(VLOOKUP($B38&amp;$C38&amp;H$11,'Original Data'!$D:$F,3,),0)</f>
        <v>44</v>
      </c>
      <c r="I38">
        <f t="shared" si="8"/>
        <v>1.6223111093231106</v>
      </c>
      <c r="J38">
        <f t="shared" si="9"/>
        <v>2.0187724717616362</v>
      </c>
      <c r="K38">
        <f t="shared" si="10"/>
        <v>1.4415652741178724</v>
      </c>
      <c r="L38">
        <f t="shared" si="11"/>
        <v>1.3072255743202394</v>
      </c>
      <c r="M38">
        <f t="shared" si="12"/>
        <v>1.5246784701841294</v>
      </c>
      <c r="N38">
        <f t="shared" si="13"/>
        <v>33.182778481912635</v>
      </c>
      <c r="O38">
        <f t="shared" si="14"/>
        <v>26.211436872426404</v>
      </c>
      <c r="P38">
        <f t="shared" si="15"/>
        <v>11.38092538032922</v>
      </c>
      <c r="Q38">
        <f t="shared" si="16"/>
        <v>28.934641752548618</v>
      </c>
      <c r="R38">
        <f t="shared" si="17"/>
        <v>2.2568421247641832</v>
      </c>
      <c r="S38">
        <f t="shared" si="18"/>
        <v>2.2568421247641832</v>
      </c>
      <c r="T38">
        <f t="shared" si="19"/>
        <v>5</v>
      </c>
      <c r="U38">
        <f t="shared" si="20"/>
        <v>33.6</v>
      </c>
    </row>
    <row r="39" spans="1:21" x14ac:dyDescent="0.3">
      <c r="A39" s="5">
        <v>28</v>
      </c>
      <c r="B39" s="5" t="s">
        <v>31</v>
      </c>
      <c r="C39" s="7" t="s">
        <v>41</v>
      </c>
      <c r="D39" s="7">
        <f>IFERROR(VLOOKUP($B39&amp;$C39&amp;D$11,'Original Data'!$D:$F,3,),0)</f>
        <v>14</v>
      </c>
      <c r="E39" s="7">
        <f>IFERROR(VLOOKUP($B39&amp;$C39&amp;E$11,'Original Data'!$D:$F,3,),0)</f>
        <v>11</v>
      </c>
      <c r="F39" s="7">
        <f>IFERROR(VLOOKUP($B39&amp;$C39&amp;F$11,'Original Data'!$D:$F,3,),0)</f>
        <v>6</v>
      </c>
      <c r="G39" s="7">
        <f>IFERROR(VLOOKUP($B39&amp;$C39&amp;G$11,'Original Data'!$D:$F,3,),0)</f>
        <v>5</v>
      </c>
      <c r="H39" s="7">
        <f>IFERROR(VLOOKUP($B39&amp;$C39&amp;H$11,'Original Data'!$D:$F,3,),0)</f>
        <v>4</v>
      </c>
      <c r="I39">
        <f t="shared" si="8"/>
        <v>0.43402089418254641</v>
      </c>
      <c r="J39">
        <f t="shared" si="9"/>
        <v>0.12302209867878097</v>
      </c>
      <c r="K39">
        <f t="shared" si="10"/>
        <v>-0.35656550835399609</v>
      </c>
      <c r="L39">
        <f t="shared" si="11"/>
        <v>-0.44819162548122493</v>
      </c>
      <c r="M39">
        <f t="shared" si="12"/>
        <v>-0.45214602908908658</v>
      </c>
      <c r="N39">
        <f t="shared" si="13"/>
        <v>27.699449788114887</v>
      </c>
      <c r="O39">
        <f t="shared" si="14"/>
        <v>2.312947094543897</v>
      </c>
      <c r="P39">
        <f t="shared" si="15"/>
        <v>0.5478785293954006</v>
      </c>
      <c r="Q39">
        <f t="shared" si="16"/>
        <v>68.092914702111145</v>
      </c>
      <c r="R39">
        <f t="shared" si="17"/>
        <v>23.404960723320112</v>
      </c>
      <c r="S39">
        <f t="shared" si="18"/>
        <v>0.5478785293954006</v>
      </c>
      <c r="T39">
        <f t="shared" si="19"/>
        <v>3</v>
      </c>
      <c r="U39">
        <f t="shared" si="20"/>
        <v>8</v>
      </c>
    </row>
    <row r="40" spans="1:21" x14ac:dyDescent="0.3">
      <c r="A40" s="4">
        <v>29</v>
      </c>
      <c r="B40" s="4" t="s">
        <v>31</v>
      </c>
      <c r="C40" s="6" t="s">
        <v>42</v>
      </c>
      <c r="D40" s="6">
        <f>IFERROR(VLOOKUP($B40&amp;$C40&amp;D$11,'Original Data'!$D:$F,3,),0)</f>
        <v>3</v>
      </c>
      <c r="E40" s="6">
        <f>IFERROR(VLOOKUP($B40&amp;$C40&amp;E$11,'Original Data'!$D:$F,3,),0)</f>
        <v>4</v>
      </c>
      <c r="F40" s="6">
        <f>IFERROR(VLOOKUP($B40&amp;$C40&amp;F$11,'Original Data'!$D:$F,3,),0)</f>
        <v>1</v>
      </c>
      <c r="G40" s="6">
        <f>IFERROR(VLOOKUP($B40&amp;$C40&amp;G$11,'Original Data'!$D:$F,3,),0)</f>
        <v>2</v>
      </c>
      <c r="H40" s="6">
        <f>IFERROR(VLOOKUP($B40&amp;$C40&amp;H$11,'Original Data'!$D:$F,3,),0)</f>
        <v>3</v>
      </c>
      <c r="I40">
        <f t="shared" si="8"/>
        <v>-0.65524513636297055</v>
      </c>
      <c r="J40">
        <f t="shared" si="9"/>
        <v>-0.54049053190021834</v>
      </c>
      <c r="K40">
        <f t="shared" si="10"/>
        <v>-0.71619166484836982</v>
      </c>
      <c r="L40">
        <f t="shared" si="11"/>
        <v>-0.61807070933297958</v>
      </c>
      <c r="M40">
        <f t="shared" si="12"/>
        <v>-0.50156664157091702</v>
      </c>
      <c r="N40">
        <f t="shared" si="13"/>
        <v>25.164897464707035</v>
      </c>
      <c r="O40">
        <f t="shared" si="14"/>
        <v>7.6105840037518496E-2</v>
      </c>
      <c r="P40">
        <f t="shared" si="15"/>
        <v>2.5137385740339298</v>
      </c>
      <c r="Q40">
        <f t="shared" si="16"/>
        <v>85.72564425019128</v>
      </c>
      <c r="R40">
        <f t="shared" si="17"/>
        <v>33.449550223876514</v>
      </c>
      <c r="S40">
        <f t="shared" si="18"/>
        <v>7.6105840037518496E-2</v>
      </c>
      <c r="T40">
        <f t="shared" si="19"/>
        <v>2</v>
      </c>
      <c r="U40">
        <f t="shared" si="20"/>
        <v>2.6</v>
      </c>
    </row>
    <row r="41" spans="1:21" x14ac:dyDescent="0.3">
      <c r="A41" s="5">
        <v>30</v>
      </c>
      <c r="B41" s="5" t="s">
        <v>31</v>
      </c>
      <c r="C41" s="7" t="s">
        <v>43</v>
      </c>
      <c r="D41" s="7">
        <f>IFERROR(VLOOKUP($B41&amp;$C41&amp;D$11,'Original Data'!$D:$F,3,),0)</f>
        <v>11</v>
      </c>
      <c r="E41" s="7">
        <f>IFERROR(VLOOKUP($B41&amp;$C41&amp;E$11,'Original Data'!$D:$F,3,),0)</f>
        <v>9</v>
      </c>
      <c r="F41" s="7">
        <f>IFERROR(VLOOKUP($B41&amp;$C41&amp;F$11,'Original Data'!$D:$F,3,),0)</f>
        <v>9</v>
      </c>
      <c r="G41" s="7">
        <f>IFERROR(VLOOKUP($B41&amp;$C41&amp;G$11,'Original Data'!$D:$F,3,),0)</f>
        <v>4</v>
      </c>
      <c r="H41" s="7">
        <f>IFERROR(VLOOKUP($B41&amp;$C41&amp;H$11,'Original Data'!$D:$F,3,),0)</f>
        <v>0</v>
      </c>
      <c r="I41">
        <f t="shared" si="8"/>
        <v>0.13694834039740542</v>
      </c>
      <c r="J41">
        <f t="shared" si="9"/>
        <v>-6.6552938629504552E-2</v>
      </c>
      <c r="K41">
        <f t="shared" si="10"/>
        <v>-0.14078981445737188</v>
      </c>
      <c r="L41">
        <f t="shared" si="11"/>
        <v>-0.50481798676514311</v>
      </c>
      <c r="M41">
        <f t="shared" si="12"/>
        <v>-0.64982847901640817</v>
      </c>
      <c r="N41">
        <f t="shared" si="13"/>
        <v>28.801561404032167</v>
      </c>
      <c r="O41">
        <f t="shared" si="14"/>
        <v>1.5168655399524396</v>
      </c>
      <c r="P41">
        <f t="shared" si="15"/>
        <v>0.69415102823261798</v>
      </c>
      <c r="Q41">
        <f t="shared" si="16"/>
        <v>69.696669487050684</v>
      </c>
      <c r="R41">
        <f t="shared" si="17"/>
        <v>25.39138808140012</v>
      </c>
      <c r="S41">
        <f t="shared" si="18"/>
        <v>0.69415102823261798</v>
      </c>
      <c r="T41">
        <f t="shared" si="19"/>
        <v>3</v>
      </c>
      <c r="U41">
        <f t="shared" si="20"/>
        <v>6.6</v>
      </c>
    </row>
    <row r="42" spans="1:21" x14ac:dyDescent="0.3">
      <c r="A42" s="4">
        <v>31</v>
      </c>
      <c r="B42" s="4" t="s">
        <v>31</v>
      </c>
      <c r="C42" s="6" t="s">
        <v>44</v>
      </c>
      <c r="D42" s="6">
        <f>IFERROR(VLOOKUP($B42&amp;$C42&amp;D$11,'Original Data'!$D:$F,3,),0)</f>
        <v>1</v>
      </c>
      <c r="E42" s="6">
        <f>IFERROR(VLOOKUP($B42&amp;$C42&amp;E$11,'Original Data'!$D:$F,3,),0)</f>
        <v>0</v>
      </c>
      <c r="F42" s="6">
        <f>IFERROR(VLOOKUP($B42&amp;$C42&amp;F$11,'Original Data'!$D:$F,3,),0)</f>
        <v>0</v>
      </c>
      <c r="G42" s="6">
        <f>IFERROR(VLOOKUP($B42&amp;$C42&amp;G$11,'Original Data'!$D:$F,3,),0)</f>
        <v>0</v>
      </c>
      <c r="H42" s="6">
        <f>IFERROR(VLOOKUP($B42&amp;$C42&amp;H$11,'Original Data'!$D:$F,3,),0)</f>
        <v>0</v>
      </c>
      <c r="I42">
        <f t="shared" si="8"/>
        <v>-0.8532935055530646</v>
      </c>
      <c r="J42">
        <f t="shared" si="9"/>
        <v>-0.91964060651678936</v>
      </c>
      <c r="K42">
        <f t="shared" si="10"/>
        <v>-0.78811689614724456</v>
      </c>
      <c r="L42">
        <f t="shared" si="11"/>
        <v>-0.73132343190081606</v>
      </c>
      <c r="M42">
        <f t="shared" si="12"/>
        <v>-0.64982847901640817</v>
      </c>
      <c r="N42">
        <f t="shared" si="13"/>
        <v>26.426771071399891</v>
      </c>
      <c r="O42">
        <f t="shared" si="14"/>
        <v>6.9643984286995156E-2</v>
      </c>
      <c r="P42">
        <f t="shared" si="15"/>
        <v>4.0386875074296604</v>
      </c>
      <c r="Q42">
        <f t="shared" si="16"/>
        <v>92.758540953639667</v>
      </c>
      <c r="R42">
        <f t="shared" si="17"/>
        <v>38.046851704900021</v>
      </c>
      <c r="S42">
        <f t="shared" si="18"/>
        <v>6.9643984286995156E-2</v>
      </c>
      <c r="T42">
        <f t="shared" si="19"/>
        <v>2</v>
      </c>
      <c r="U42">
        <f t="shared" si="20"/>
        <v>0.2</v>
      </c>
    </row>
    <row r="43" spans="1:21" x14ac:dyDescent="0.3">
      <c r="A43" s="5">
        <v>32</v>
      </c>
      <c r="B43" s="5" t="s">
        <v>31</v>
      </c>
      <c r="C43" s="7" t="s">
        <v>45</v>
      </c>
      <c r="D43" s="7">
        <f>IFERROR(VLOOKUP($B43&amp;$C43&amp;D$11,'Original Data'!$D:$F,3,),0)</f>
        <v>0</v>
      </c>
      <c r="E43" s="7">
        <f>IFERROR(VLOOKUP($B43&amp;$C43&amp;E$11,'Original Data'!$D:$F,3,),0)</f>
        <v>2</v>
      </c>
      <c r="F43" s="7">
        <f>IFERROR(VLOOKUP($B43&amp;$C43&amp;F$11,'Original Data'!$D:$F,3,),0)</f>
        <v>4</v>
      </c>
      <c r="G43" s="7">
        <f>IFERROR(VLOOKUP($B43&amp;$C43&amp;G$11,'Original Data'!$D:$F,3,),0)</f>
        <v>2</v>
      </c>
      <c r="H43" s="7">
        <f>IFERROR(VLOOKUP($B43&amp;$C43&amp;H$11,'Original Data'!$D:$F,3,),0)</f>
        <v>2</v>
      </c>
      <c r="I43">
        <f t="shared" si="8"/>
        <v>-0.95231769014811163</v>
      </c>
      <c r="J43">
        <f t="shared" si="9"/>
        <v>-0.73006556920850385</v>
      </c>
      <c r="K43">
        <f t="shared" si="10"/>
        <v>-0.50041597095174561</v>
      </c>
      <c r="L43">
        <f t="shared" si="11"/>
        <v>-0.61807070933297958</v>
      </c>
      <c r="M43">
        <f t="shared" si="12"/>
        <v>-0.5509872540527474</v>
      </c>
      <c r="N43">
        <f t="shared" si="13"/>
        <v>25.542234440074342</v>
      </c>
      <c r="O43">
        <f t="shared" si="14"/>
        <v>7.2892244673016138E-2</v>
      </c>
      <c r="P43">
        <f t="shared" si="15"/>
        <v>3.2064824671267473</v>
      </c>
      <c r="Q43">
        <f t="shared" si="16"/>
        <v>87.564328200505088</v>
      </c>
      <c r="R43">
        <f t="shared" si="17"/>
        <v>35.136993443026945</v>
      </c>
      <c r="S43">
        <f t="shared" si="18"/>
        <v>7.2892244673016138E-2</v>
      </c>
      <c r="T43">
        <f t="shared" si="19"/>
        <v>2</v>
      </c>
      <c r="U43">
        <f t="shared" si="20"/>
        <v>2</v>
      </c>
    </row>
    <row r="44" spans="1:21" x14ac:dyDescent="0.3">
      <c r="A44" s="4">
        <v>33</v>
      </c>
      <c r="B44" s="4" t="s">
        <v>31</v>
      </c>
      <c r="C44" s="6" t="s">
        <v>46</v>
      </c>
      <c r="D44" s="6">
        <f>IFERROR(VLOOKUP($B44&amp;$C44&amp;D$11,'Original Data'!$D:$F,3,),0)</f>
        <v>0</v>
      </c>
      <c r="E44" s="6">
        <f>IFERROR(VLOOKUP($B44&amp;$C44&amp;E$11,'Original Data'!$D:$F,3,),0)</f>
        <v>0</v>
      </c>
      <c r="F44" s="6">
        <f>IFERROR(VLOOKUP($B44&amp;$C44&amp;F$11,'Original Data'!$D:$F,3,),0)</f>
        <v>5</v>
      </c>
      <c r="G44" s="6">
        <f>IFERROR(VLOOKUP($B44&amp;$C44&amp;G$11,'Original Data'!$D:$F,3,),0)</f>
        <v>8</v>
      </c>
      <c r="H44" s="6">
        <f>IFERROR(VLOOKUP($B44&amp;$C44&amp;H$11,'Original Data'!$D:$F,3,),0)</f>
        <v>6</v>
      </c>
      <c r="I44">
        <f t="shared" si="8"/>
        <v>-0.95231769014811163</v>
      </c>
      <c r="J44">
        <f t="shared" si="9"/>
        <v>-0.91964060651678936</v>
      </c>
      <c r="K44">
        <f t="shared" si="10"/>
        <v>-0.42849073965287082</v>
      </c>
      <c r="L44">
        <f t="shared" si="11"/>
        <v>-0.27831254162947033</v>
      </c>
      <c r="M44">
        <f t="shared" si="12"/>
        <v>-0.35330480412542581</v>
      </c>
      <c r="N44">
        <f t="shared" si="13"/>
        <v>23.791330032452475</v>
      </c>
      <c r="O44">
        <f t="shared" si="14"/>
        <v>0.36676798597730104</v>
      </c>
      <c r="P44">
        <f t="shared" si="15"/>
        <v>3.0985463595539673</v>
      </c>
      <c r="Q44">
        <f t="shared" si="16"/>
        <v>85.644783383325674</v>
      </c>
      <c r="R44">
        <f t="shared" si="17"/>
        <v>32.763575565605244</v>
      </c>
      <c r="S44">
        <f t="shared" si="18"/>
        <v>0.36676798597730104</v>
      </c>
      <c r="T44">
        <f t="shared" si="19"/>
        <v>2</v>
      </c>
      <c r="U44">
        <f t="shared" si="20"/>
        <v>3.8</v>
      </c>
    </row>
    <row r="45" spans="1:21" x14ac:dyDescent="0.3">
      <c r="A45" s="5">
        <v>34</v>
      </c>
      <c r="B45" s="5" t="s">
        <v>47</v>
      </c>
      <c r="C45" s="7" t="s">
        <v>48</v>
      </c>
      <c r="D45" s="7">
        <f>IFERROR(VLOOKUP($B45&amp;$C45&amp;D$11,'Original Data'!$D:$F,3,),0)</f>
        <v>1</v>
      </c>
      <c r="E45" s="7">
        <f>IFERROR(VLOOKUP($B45&amp;$C45&amp;E$11,'Original Data'!$D:$F,3,),0)</f>
        <v>1</v>
      </c>
      <c r="F45" s="7">
        <f>IFERROR(VLOOKUP($B45&amp;$C45&amp;F$11,'Original Data'!$D:$F,3,),0)</f>
        <v>1</v>
      </c>
      <c r="G45" s="7">
        <f>IFERROR(VLOOKUP($B45&amp;$C45&amp;G$11,'Original Data'!$D:$F,3,),0)</f>
        <v>0</v>
      </c>
      <c r="H45" s="7">
        <f>IFERROR(VLOOKUP($B45&amp;$C45&amp;H$11,'Original Data'!$D:$F,3,),0)</f>
        <v>0</v>
      </c>
      <c r="I45">
        <f t="shared" si="8"/>
        <v>-0.8532935055530646</v>
      </c>
      <c r="J45">
        <f t="shared" si="9"/>
        <v>-0.82485308786264666</v>
      </c>
      <c r="K45">
        <f t="shared" si="10"/>
        <v>-0.71619166484836982</v>
      </c>
      <c r="L45">
        <f t="shared" si="11"/>
        <v>-0.73132343190081606</v>
      </c>
      <c r="M45">
        <f t="shared" si="12"/>
        <v>-0.64982847901640817</v>
      </c>
      <c r="N45">
        <f t="shared" si="13"/>
        <v>26.440928983989899</v>
      </c>
      <c r="O45">
        <f t="shared" si="14"/>
        <v>2.7170246516976887E-2</v>
      </c>
      <c r="P45">
        <f t="shared" si="15"/>
        <v>3.7130555178595204</v>
      </c>
      <c r="Q45">
        <f t="shared" si="16"/>
        <v>91.047061228407941</v>
      </c>
      <c r="R45">
        <f t="shared" si="17"/>
        <v>37.2289562544522</v>
      </c>
      <c r="S45">
        <f t="shared" si="18"/>
        <v>2.7170246516976887E-2</v>
      </c>
      <c r="T45">
        <f t="shared" si="19"/>
        <v>2</v>
      </c>
      <c r="U45">
        <f t="shared" si="20"/>
        <v>0.6</v>
      </c>
    </row>
    <row r="46" spans="1:21" x14ac:dyDescent="0.3">
      <c r="A46" s="4">
        <v>35</v>
      </c>
      <c r="B46" s="4" t="s">
        <v>47</v>
      </c>
      <c r="C46" s="6" t="s">
        <v>49</v>
      </c>
      <c r="D46" s="6">
        <f>IFERROR(VLOOKUP($B46&amp;$C46&amp;D$11,'Original Data'!$D:$F,3,),0)</f>
        <v>5</v>
      </c>
      <c r="E46" s="6">
        <f>IFERROR(VLOOKUP($B46&amp;$C46&amp;E$11,'Original Data'!$D:$F,3,),0)</f>
        <v>6</v>
      </c>
      <c r="F46" s="6">
        <f>IFERROR(VLOOKUP($B46&amp;$C46&amp;F$11,'Original Data'!$D:$F,3,),0)</f>
        <v>7</v>
      </c>
      <c r="G46" s="6">
        <f>IFERROR(VLOOKUP($B46&amp;$C46&amp;G$11,'Original Data'!$D:$F,3,),0)</f>
        <v>9</v>
      </c>
      <c r="H46" s="6">
        <f>IFERROR(VLOOKUP($B46&amp;$C46&amp;H$11,'Original Data'!$D:$F,3,),0)</f>
        <v>12</v>
      </c>
      <c r="I46">
        <f t="shared" si="8"/>
        <v>-0.45719676717287661</v>
      </c>
      <c r="J46">
        <f t="shared" si="9"/>
        <v>-0.35091549459193283</v>
      </c>
      <c r="K46">
        <f t="shared" si="10"/>
        <v>-0.28464027705512135</v>
      </c>
      <c r="L46">
        <f t="shared" si="11"/>
        <v>-0.2216861803455521</v>
      </c>
      <c r="M46">
        <f t="shared" si="12"/>
        <v>-5.6781129234443416E-2</v>
      </c>
      <c r="N46">
        <f t="shared" si="13"/>
        <v>21.754259499349807</v>
      </c>
      <c r="O46">
        <f t="shared" si="14"/>
        <v>0.91826187951694171</v>
      </c>
      <c r="P46">
        <f t="shared" si="15"/>
        <v>0.96212179610015103</v>
      </c>
      <c r="Q46">
        <f t="shared" si="16"/>
        <v>74.934560272119526</v>
      </c>
      <c r="R46">
        <f t="shared" si="17"/>
        <v>25.442796045701783</v>
      </c>
      <c r="S46">
        <f t="shared" si="18"/>
        <v>0.91826187951694171</v>
      </c>
      <c r="T46">
        <f t="shared" si="19"/>
        <v>2</v>
      </c>
      <c r="U46">
        <f t="shared" si="20"/>
        <v>7.8</v>
      </c>
    </row>
    <row r="47" spans="1:21" x14ac:dyDescent="0.3">
      <c r="A47" s="5">
        <v>36</v>
      </c>
      <c r="B47" s="5" t="s">
        <v>47</v>
      </c>
      <c r="C47" s="7" t="s">
        <v>50</v>
      </c>
      <c r="D47" s="7">
        <f>IFERROR(VLOOKUP($B47&amp;$C47&amp;D$11,'Original Data'!$D:$F,3,),0)</f>
        <v>1</v>
      </c>
      <c r="E47" s="7">
        <f>IFERROR(VLOOKUP($B47&amp;$C47&amp;E$11,'Original Data'!$D:$F,3,),0)</f>
        <v>1</v>
      </c>
      <c r="F47" s="7">
        <f>IFERROR(VLOOKUP($B47&amp;$C47&amp;F$11,'Original Data'!$D:$F,3,),0)</f>
        <v>2</v>
      </c>
      <c r="G47" s="7">
        <f>IFERROR(VLOOKUP($B47&amp;$C47&amp;G$11,'Original Data'!$D:$F,3,),0)</f>
        <v>2</v>
      </c>
      <c r="H47" s="7">
        <f>IFERROR(VLOOKUP($B47&amp;$C47&amp;H$11,'Original Data'!$D:$F,3,),0)</f>
        <v>0</v>
      </c>
      <c r="I47">
        <f t="shared" si="8"/>
        <v>-0.8532935055530646</v>
      </c>
      <c r="J47">
        <f t="shared" si="9"/>
        <v>-0.82485308786264666</v>
      </c>
      <c r="K47">
        <f t="shared" si="10"/>
        <v>-0.64426643354949509</v>
      </c>
      <c r="L47">
        <f t="shared" si="11"/>
        <v>-0.61807070933297958</v>
      </c>
      <c r="M47">
        <f t="shared" si="12"/>
        <v>-0.64982847901640817</v>
      </c>
      <c r="N47">
        <f t="shared" si="13"/>
        <v>26.469274879851113</v>
      </c>
      <c r="O47">
        <f t="shared" si="14"/>
        <v>2.1997007619580247E-2</v>
      </c>
      <c r="P47">
        <f t="shared" si="15"/>
        <v>3.463329530154891</v>
      </c>
      <c r="Q47">
        <f t="shared" si="16"/>
        <v>89.191410478374848</v>
      </c>
      <c r="R47">
        <f t="shared" si="17"/>
        <v>36.143390259271513</v>
      </c>
      <c r="S47">
        <f t="shared" si="18"/>
        <v>2.1997007619580247E-2</v>
      </c>
      <c r="T47">
        <f t="shared" si="19"/>
        <v>2</v>
      </c>
      <c r="U47">
        <f t="shared" si="20"/>
        <v>1.2</v>
      </c>
    </row>
    <row r="48" spans="1:21" x14ac:dyDescent="0.3">
      <c r="A48" s="4">
        <v>37</v>
      </c>
      <c r="B48" s="4" t="s">
        <v>47</v>
      </c>
      <c r="C48" s="6" t="s">
        <v>51</v>
      </c>
      <c r="D48" s="6">
        <f>IFERROR(VLOOKUP($B48&amp;$C48&amp;D$11,'Original Data'!$D:$F,3,),0)</f>
        <v>14</v>
      </c>
      <c r="E48" s="6">
        <f>IFERROR(VLOOKUP($B48&amp;$C48&amp;E$11,'Original Data'!$D:$F,3,),0)</f>
        <v>14</v>
      </c>
      <c r="F48" s="6">
        <f>IFERROR(VLOOKUP($B48&amp;$C48&amp;F$11,'Original Data'!$D:$F,3,),0)</f>
        <v>13</v>
      </c>
      <c r="G48" s="6">
        <f>IFERROR(VLOOKUP($B48&amp;$C48&amp;G$11,'Original Data'!$D:$F,3,),0)</f>
        <v>16</v>
      </c>
      <c r="H48" s="6">
        <f>IFERROR(VLOOKUP($B48&amp;$C48&amp;H$11,'Original Data'!$D:$F,3,),0)</f>
        <v>23</v>
      </c>
      <c r="I48">
        <f t="shared" si="8"/>
        <v>0.43402089418254641</v>
      </c>
      <c r="J48">
        <f t="shared" si="9"/>
        <v>0.40738465464120927</v>
      </c>
      <c r="K48">
        <f t="shared" si="10"/>
        <v>0.1469111107381271</v>
      </c>
      <c r="L48">
        <f t="shared" si="11"/>
        <v>0.17469834864187536</v>
      </c>
      <c r="M48">
        <f t="shared" si="12"/>
        <v>0.48684560806569094</v>
      </c>
      <c r="N48">
        <f t="shared" si="13"/>
        <v>21.402649865371135</v>
      </c>
      <c r="O48">
        <f t="shared" si="14"/>
        <v>5.3452891122212725</v>
      </c>
      <c r="P48">
        <f t="shared" si="15"/>
        <v>0.4271698363903888</v>
      </c>
      <c r="Q48">
        <f t="shared" si="16"/>
        <v>57.042512331302547</v>
      </c>
      <c r="R48">
        <f t="shared" si="17"/>
        <v>14.071513345282039</v>
      </c>
      <c r="S48">
        <f t="shared" si="18"/>
        <v>0.4271698363903888</v>
      </c>
      <c r="T48">
        <f t="shared" si="19"/>
        <v>3</v>
      </c>
      <c r="U48">
        <f t="shared" si="20"/>
        <v>16</v>
      </c>
    </row>
    <row r="49" spans="1:21" x14ac:dyDescent="0.3">
      <c r="A49" s="5">
        <v>38</v>
      </c>
      <c r="B49" s="5" t="s">
        <v>47</v>
      </c>
      <c r="C49" s="7" t="s">
        <v>52</v>
      </c>
      <c r="D49" s="7">
        <f>IFERROR(VLOOKUP($B49&amp;$C49&amp;D$11,'Original Data'!$D:$F,3,),0)</f>
        <v>10</v>
      </c>
      <c r="E49" s="7">
        <f>IFERROR(VLOOKUP($B49&amp;$C49&amp;E$11,'Original Data'!$D:$F,3,),0)</f>
        <v>8</v>
      </c>
      <c r="F49" s="7">
        <f>IFERROR(VLOOKUP($B49&amp;$C49&amp;F$11,'Original Data'!$D:$F,3,),0)</f>
        <v>13</v>
      </c>
      <c r="G49" s="7">
        <f>IFERROR(VLOOKUP($B49&amp;$C49&amp;G$11,'Original Data'!$D:$F,3,),0)</f>
        <v>23</v>
      </c>
      <c r="H49" s="7">
        <f>IFERROR(VLOOKUP($B49&amp;$C49&amp;H$11,'Original Data'!$D:$F,3,),0)</f>
        <v>24</v>
      </c>
      <c r="I49">
        <f t="shared" si="8"/>
        <v>3.7924155802358417E-2</v>
      </c>
      <c r="J49">
        <f t="shared" si="9"/>
        <v>-0.16134045728364732</v>
      </c>
      <c r="K49">
        <f t="shared" si="10"/>
        <v>0.1469111107381271</v>
      </c>
      <c r="L49">
        <f t="shared" si="11"/>
        <v>0.57108287762930288</v>
      </c>
      <c r="M49">
        <f t="shared" si="12"/>
        <v>0.53626622054752138</v>
      </c>
      <c r="N49">
        <f t="shared" si="13"/>
        <v>19.757478002269501</v>
      </c>
      <c r="O49">
        <f t="shared" si="14"/>
        <v>4.5357689799265799</v>
      </c>
      <c r="P49">
        <f t="shared" si="15"/>
        <v>0.92784825346449251</v>
      </c>
      <c r="Q49">
        <f t="shared" si="16"/>
        <v>60.836370610102669</v>
      </c>
      <c r="R49">
        <f t="shared" si="17"/>
        <v>15.258535420463913</v>
      </c>
      <c r="S49">
        <f t="shared" si="18"/>
        <v>0.92784825346449251</v>
      </c>
      <c r="T49">
        <f t="shared" si="19"/>
        <v>3</v>
      </c>
      <c r="U49">
        <f t="shared" si="20"/>
        <v>15.6</v>
      </c>
    </row>
    <row r="50" spans="1:21" x14ac:dyDescent="0.3">
      <c r="A50" s="4">
        <v>39</v>
      </c>
      <c r="B50" s="4" t="s">
        <v>47</v>
      </c>
      <c r="C50" s="6" t="s">
        <v>53</v>
      </c>
      <c r="D50" s="6">
        <f>IFERROR(VLOOKUP($B50&amp;$C50&amp;D$11,'Original Data'!$D:$F,3,),0)</f>
        <v>2</v>
      </c>
      <c r="E50" s="6">
        <f>IFERROR(VLOOKUP($B50&amp;$C50&amp;E$11,'Original Data'!$D:$F,3,),0)</f>
        <v>5</v>
      </c>
      <c r="F50" s="6">
        <f>IFERROR(VLOOKUP($B50&amp;$C50&amp;F$11,'Original Data'!$D:$F,3,),0)</f>
        <v>6</v>
      </c>
      <c r="G50" s="6">
        <f>IFERROR(VLOOKUP($B50&amp;$C50&amp;G$11,'Original Data'!$D:$F,3,),0)</f>
        <v>6</v>
      </c>
      <c r="H50" s="6">
        <f>IFERROR(VLOOKUP($B50&amp;$C50&amp;H$11,'Original Data'!$D:$F,3,),0)</f>
        <v>6</v>
      </c>
      <c r="I50">
        <f t="shared" si="8"/>
        <v>-0.75426932095801758</v>
      </c>
      <c r="J50">
        <f t="shared" si="9"/>
        <v>-0.44570301324607559</v>
      </c>
      <c r="K50">
        <f t="shared" si="10"/>
        <v>-0.35656550835399609</v>
      </c>
      <c r="L50">
        <f t="shared" si="11"/>
        <v>-0.39156526419730675</v>
      </c>
      <c r="M50">
        <f t="shared" si="12"/>
        <v>-0.35330480412542581</v>
      </c>
      <c r="N50">
        <f t="shared" si="13"/>
        <v>24.02229240499474</v>
      </c>
      <c r="O50">
        <f t="shared" si="14"/>
        <v>0.331723795169105</v>
      </c>
      <c r="P50">
        <f t="shared" si="15"/>
        <v>1.8104264270076358</v>
      </c>
      <c r="Q50">
        <f t="shared" si="16"/>
        <v>79.867729744697954</v>
      </c>
      <c r="R50">
        <f t="shared" si="17"/>
        <v>29.880724196517821</v>
      </c>
      <c r="S50">
        <f t="shared" si="18"/>
        <v>0.331723795169105</v>
      </c>
      <c r="T50">
        <f t="shared" si="19"/>
        <v>2</v>
      </c>
      <c r="U50">
        <f t="shared" si="20"/>
        <v>5</v>
      </c>
    </row>
    <row r="51" spans="1:21" x14ac:dyDescent="0.3">
      <c r="A51" s="5">
        <v>40</v>
      </c>
      <c r="B51" s="5" t="s">
        <v>47</v>
      </c>
      <c r="C51" s="7" t="s">
        <v>54</v>
      </c>
      <c r="D51" s="7">
        <f>IFERROR(VLOOKUP($B51&amp;$C51&amp;D$11,'Original Data'!$D:$F,3,),0)</f>
        <v>8</v>
      </c>
      <c r="E51" s="7">
        <f>IFERROR(VLOOKUP($B51&amp;$C51&amp;E$11,'Original Data'!$D:$F,3,),0)</f>
        <v>12</v>
      </c>
      <c r="F51" s="7">
        <f>IFERROR(VLOOKUP($B51&amp;$C51&amp;F$11,'Original Data'!$D:$F,3,),0)</f>
        <v>8</v>
      </c>
      <c r="G51" s="7">
        <f>IFERROR(VLOOKUP($B51&amp;$C51&amp;G$11,'Original Data'!$D:$F,3,),0)</f>
        <v>6</v>
      </c>
      <c r="H51" s="7">
        <f>IFERROR(VLOOKUP($B51&amp;$C51&amp;H$11,'Original Data'!$D:$F,3,),0)</f>
        <v>3</v>
      </c>
      <c r="I51">
        <f t="shared" si="8"/>
        <v>-0.16012421338773558</v>
      </c>
      <c r="J51">
        <f t="shared" si="9"/>
        <v>0.21780961733292373</v>
      </c>
      <c r="K51">
        <f t="shared" si="10"/>
        <v>-0.21271504575624661</v>
      </c>
      <c r="L51">
        <f t="shared" si="11"/>
        <v>-0.39156526419730675</v>
      </c>
      <c r="M51">
        <f t="shared" si="12"/>
        <v>-0.50156664157091702</v>
      </c>
      <c r="N51">
        <f t="shared" si="13"/>
        <v>27.282777583658522</v>
      </c>
      <c r="O51">
        <f t="shared" si="14"/>
        <v>1.5398575706660609</v>
      </c>
      <c r="P51">
        <f t="shared" si="15"/>
        <v>0.55293421301943435</v>
      </c>
      <c r="Q51">
        <f t="shared" si="16"/>
        <v>68.71205084930159</v>
      </c>
      <c r="R51">
        <f t="shared" si="17"/>
        <v>24.791844059902324</v>
      </c>
      <c r="S51">
        <f t="shared" si="18"/>
        <v>0.55293421301943435</v>
      </c>
      <c r="T51">
        <f t="shared" si="19"/>
        <v>3</v>
      </c>
      <c r="U51">
        <f t="shared" si="20"/>
        <v>7.4</v>
      </c>
    </row>
    <row r="52" spans="1:21" x14ac:dyDescent="0.3">
      <c r="A52" s="4">
        <v>41</v>
      </c>
      <c r="B52" s="4" t="s">
        <v>47</v>
      </c>
      <c r="C52" s="6" t="s">
        <v>55</v>
      </c>
      <c r="D52" s="6">
        <f>IFERROR(VLOOKUP($B52&amp;$C52&amp;D$11,'Original Data'!$D:$F,3,),0)</f>
        <v>17</v>
      </c>
      <c r="E52" s="6">
        <f>IFERROR(VLOOKUP($B52&amp;$C52&amp;E$11,'Original Data'!$D:$F,3,),0)</f>
        <v>21</v>
      </c>
      <c r="F52" s="6">
        <f>IFERROR(VLOOKUP($B52&amp;$C52&amp;F$11,'Original Data'!$D:$F,3,),0)</f>
        <v>32</v>
      </c>
      <c r="G52" s="6">
        <f>IFERROR(VLOOKUP($B52&amp;$C52&amp;G$11,'Original Data'!$D:$F,3,),0)</f>
        <v>22</v>
      </c>
      <c r="H52" s="6">
        <f>IFERROR(VLOOKUP($B52&amp;$C52&amp;H$11,'Original Data'!$D:$F,3,),0)</f>
        <v>22</v>
      </c>
      <c r="I52">
        <f t="shared" si="8"/>
        <v>0.73109344796768738</v>
      </c>
      <c r="J52">
        <f t="shared" si="9"/>
        <v>1.0708972852202086</v>
      </c>
      <c r="K52">
        <f t="shared" si="10"/>
        <v>1.5134905054167471</v>
      </c>
      <c r="L52">
        <f t="shared" si="11"/>
        <v>0.51445651634538458</v>
      </c>
      <c r="M52">
        <f t="shared" si="12"/>
        <v>0.43742499558386055</v>
      </c>
      <c r="N52">
        <f t="shared" si="13"/>
        <v>30.068155480404442</v>
      </c>
      <c r="O52">
        <f t="shared" si="14"/>
        <v>12.701891137415238</v>
      </c>
      <c r="P52">
        <f t="shared" si="15"/>
        <v>3.6070930294614754</v>
      </c>
      <c r="Q52">
        <f t="shared" si="16"/>
        <v>38.376355412078091</v>
      </c>
      <c r="R52">
        <f t="shared" si="17"/>
        <v>8.03787699188935</v>
      </c>
      <c r="S52">
        <f t="shared" si="18"/>
        <v>3.6070930294614754</v>
      </c>
      <c r="T52">
        <f t="shared" si="19"/>
        <v>3</v>
      </c>
      <c r="U52">
        <f t="shared" si="20"/>
        <v>22.8</v>
      </c>
    </row>
    <row r="53" spans="1:21" x14ac:dyDescent="0.3">
      <c r="A53" s="5">
        <v>42</v>
      </c>
      <c r="B53" s="5" t="s">
        <v>47</v>
      </c>
      <c r="C53" s="7" t="s">
        <v>56</v>
      </c>
      <c r="D53" s="7">
        <f>IFERROR(VLOOKUP($B53&amp;$C53&amp;D$11,'Original Data'!$D:$F,3,),0)</f>
        <v>14</v>
      </c>
      <c r="E53" s="7">
        <f>IFERROR(VLOOKUP($B53&amp;$C53&amp;E$11,'Original Data'!$D:$F,3,),0)</f>
        <v>13</v>
      </c>
      <c r="F53" s="7">
        <f>IFERROR(VLOOKUP($B53&amp;$C53&amp;F$11,'Original Data'!$D:$F,3,),0)</f>
        <v>12</v>
      </c>
      <c r="G53" s="7">
        <f>IFERROR(VLOOKUP($B53&amp;$C53&amp;G$11,'Original Data'!$D:$F,3,),0)</f>
        <v>12</v>
      </c>
      <c r="H53" s="7">
        <f>IFERROR(VLOOKUP($B53&amp;$C53&amp;H$11,'Original Data'!$D:$F,3,),0)</f>
        <v>6</v>
      </c>
      <c r="I53">
        <f t="shared" si="8"/>
        <v>0.43402089418254641</v>
      </c>
      <c r="J53">
        <f t="shared" si="9"/>
        <v>0.31259713598706651</v>
      </c>
      <c r="K53">
        <f t="shared" si="10"/>
        <v>7.4985879439252348E-2</v>
      </c>
      <c r="L53">
        <f t="shared" si="11"/>
        <v>-5.1807096493797479E-2</v>
      </c>
      <c r="M53">
        <f t="shared" si="12"/>
        <v>-0.35330480412542581</v>
      </c>
      <c r="N53">
        <f t="shared" si="13"/>
        <v>28.103813569078152</v>
      </c>
      <c r="O53">
        <f t="shared" si="14"/>
        <v>3.4924212515781452</v>
      </c>
      <c r="P53">
        <f t="shared" si="15"/>
        <v>0.13613412000231828</v>
      </c>
      <c r="Q53">
        <f t="shared" si="16"/>
        <v>59.090405633531894</v>
      </c>
      <c r="R53">
        <f t="shared" si="17"/>
        <v>18.582674058982498</v>
      </c>
      <c r="S53">
        <f t="shared" si="18"/>
        <v>0.13613412000231828</v>
      </c>
      <c r="T53">
        <f t="shared" si="19"/>
        <v>3</v>
      </c>
      <c r="U53">
        <f t="shared" si="20"/>
        <v>11.4</v>
      </c>
    </row>
    <row r="54" spans="1:21" x14ac:dyDescent="0.3">
      <c r="A54" s="4">
        <v>43</v>
      </c>
      <c r="B54" s="4" t="s">
        <v>47</v>
      </c>
      <c r="C54" s="6" t="s">
        <v>57</v>
      </c>
      <c r="D54" s="6">
        <f>IFERROR(VLOOKUP($B54&amp;$C54&amp;D$11,'Original Data'!$D:$F,3,),0)</f>
        <v>13</v>
      </c>
      <c r="E54" s="6">
        <f>IFERROR(VLOOKUP($B54&amp;$C54&amp;E$11,'Original Data'!$D:$F,3,),0)</f>
        <v>14</v>
      </c>
      <c r="F54" s="6">
        <f>IFERROR(VLOOKUP($B54&amp;$C54&amp;F$11,'Original Data'!$D:$F,3,),0)</f>
        <v>10</v>
      </c>
      <c r="G54" s="6">
        <f>IFERROR(VLOOKUP($B54&amp;$C54&amp;G$11,'Original Data'!$D:$F,3,),0)</f>
        <v>18</v>
      </c>
      <c r="H54" s="6">
        <f>IFERROR(VLOOKUP($B54&amp;$C54&amp;H$11,'Original Data'!$D:$F,3,),0)</f>
        <v>10</v>
      </c>
      <c r="I54">
        <f t="shared" si="8"/>
        <v>0.33499670958749944</v>
      </c>
      <c r="J54">
        <f t="shared" si="9"/>
        <v>0.40738465464120927</v>
      </c>
      <c r="K54">
        <f t="shared" si="10"/>
        <v>-6.8864583158497139E-2</v>
      </c>
      <c r="L54">
        <f t="shared" si="11"/>
        <v>0.28795107120971181</v>
      </c>
      <c r="M54">
        <f t="shared" si="12"/>
        <v>-0.15562235419810422</v>
      </c>
      <c r="N54">
        <f t="shared" si="13"/>
        <v>26.555438154817246</v>
      </c>
      <c r="O54">
        <f t="shared" si="14"/>
        <v>3.9823119252396832</v>
      </c>
      <c r="P54">
        <f t="shared" si="15"/>
        <v>0.19164263976830129</v>
      </c>
      <c r="Q54">
        <f t="shared" si="16"/>
        <v>57.493085722875378</v>
      </c>
      <c r="R54">
        <f t="shared" si="17"/>
        <v>16.820502082604644</v>
      </c>
      <c r="S54">
        <f t="shared" si="18"/>
        <v>0.19164263976830129</v>
      </c>
      <c r="T54">
        <f t="shared" si="19"/>
        <v>3</v>
      </c>
      <c r="U54">
        <f t="shared" si="20"/>
        <v>13</v>
      </c>
    </row>
    <row r="55" spans="1:21" x14ac:dyDescent="0.3">
      <c r="A55" s="5">
        <v>44</v>
      </c>
      <c r="B55" s="5" t="s">
        <v>47</v>
      </c>
      <c r="C55" s="7" t="s">
        <v>58</v>
      </c>
      <c r="D55" s="7">
        <f>IFERROR(VLOOKUP($B55&amp;$C55&amp;D$11,'Original Data'!$D:$F,3,),0)</f>
        <v>15</v>
      </c>
      <c r="E55" s="7">
        <f>IFERROR(VLOOKUP($B55&amp;$C55&amp;E$11,'Original Data'!$D:$F,3,),0)</f>
        <v>16</v>
      </c>
      <c r="F55" s="7">
        <f>IFERROR(VLOOKUP($B55&amp;$C55&amp;F$11,'Original Data'!$D:$F,3,),0)</f>
        <v>16</v>
      </c>
      <c r="G55" s="7">
        <f>IFERROR(VLOOKUP($B55&amp;$C55&amp;G$11,'Original Data'!$D:$F,3,),0)</f>
        <v>11</v>
      </c>
      <c r="H55" s="7">
        <f>IFERROR(VLOOKUP($B55&amp;$C55&amp;H$11,'Original Data'!$D:$F,3,),0)</f>
        <v>9</v>
      </c>
      <c r="I55">
        <f t="shared" si="8"/>
        <v>0.53304507877759344</v>
      </c>
      <c r="J55">
        <f t="shared" si="9"/>
        <v>0.59695969194949472</v>
      </c>
      <c r="K55">
        <f t="shared" si="10"/>
        <v>0.36268680463475134</v>
      </c>
      <c r="L55">
        <f t="shared" si="11"/>
        <v>-0.10843345777771569</v>
      </c>
      <c r="M55">
        <f t="shared" si="12"/>
        <v>-0.2050429666799346</v>
      </c>
      <c r="N55">
        <f t="shared" si="13"/>
        <v>28.261352464380515</v>
      </c>
      <c r="O55">
        <f t="shared" si="14"/>
        <v>4.9506178626179533</v>
      </c>
      <c r="P55">
        <f t="shared" si="15"/>
        <v>0.33996682088749314</v>
      </c>
      <c r="Q55">
        <f t="shared" si="16"/>
        <v>54.639294756640119</v>
      </c>
      <c r="R55">
        <f t="shared" si="17"/>
        <v>16.410156974666723</v>
      </c>
      <c r="S55">
        <f t="shared" si="18"/>
        <v>0.33996682088749314</v>
      </c>
      <c r="T55">
        <f t="shared" si="19"/>
        <v>3</v>
      </c>
      <c r="U55">
        <f t="shared" si="20"/>
        <v>13.4</v>
      </c>
    </row>
    <row r="56" spans="1:21" x14ac:dyDescent="0.3">
      <c r="A56" s="4">
        <v>45</v>
      </c>
      <c r="B56" s="4" t="s">
        <v>47</v>
      </c>
      <c r="C56" s="6" t="s">
        <v>59</v>
      </c>
      <c r="D56" s="6">
        <f>IFERROR(VLOOKUP($B56&amp;$C56&amp;D$11,'Original Data'!$D:$F,3,),0)</f>
        <v>37</v>
      </c>
      <c r="E56" s="6">
        <f>IFERROR(VLOOKUP($B56&amp;$C56&amp;E$11,'Original Data'!$D:$F,3,),0)</f>
        <v>29</v>
      </c>
      <c r="F56" s="6">
        <f>IFERROR(VLOOKUP($B56&amp;$C56&amp;F$11,'Original Data'!$D:$F,3,),0)</f>
        <v>47</v>
      </c>
      <c r="G56" s="6">
        <f>IFERROR(VLOOKUP($B56&amp;$C56&amp;G$11,'Original Data'!$D:$F,3,),0)</f>
        <v>65</v>
      </c>
      <c r="H56" s="6">
        <f>IFERROR(VLOOKUP($B56&amp;$C56&amp;H$11,'Original Data'!$D:$F,3,),0)</f>
        <v>76</v>
      </c>
      <c r="I56">
        <f t="shared" si="8"/>
        <v>2.7115771398686275</v>
      </c>
      <c r="J56">
        <f t="shared" si="9"/>
        <v>1.8291974344533506</v>
      </c>
      <c r="K56">
        <f t="shared" si="10"/>
        <v>2.5923689748998684</v>
      </c>
      <c r="L56">
        <f t="shared" si="11"/>
        <v>2.9493900515538676</v>
      </c>
      <c r="M56">
        <f t="shared" si="12"/>
        <v>3.1061380696027019</v>
      </c>
      <c r="N56">
        <f t="shared" si="13"/>
        <v>47.870411571996343</v>
      </c>
      <c r="O56">
        <f t="shared" si="14"/>
        <v>56.279019762594785</v>
      </c>
      <c r="P56">
        <f t="shared" si="15"/>
        <v>34.073648735493272</v>
      </c>
      <c r="Q56">
        <f t="shared" si="16"/>
        <v>24.955300618509504</v>
      </c>
      <c r="R56">
        <f t="shared" si="17"/>
        <v>2.870366274517127</v>
      </c>
      <c r="S56">
        <f t="shared" si="18"/>
        <v>2.870366274517127</v>
      </c>
      <c r="T56">
        <f t="shared" si="19"/>
        <v>5</v>
      </c>
      <c r="U56">
        <f t="shared" si="20"/>
        <v>50.8</v>
      </c>
    </row>
    <row r="57" spans="1:21" x14ac:dyDescent="0.3">
      <c r="A57" s="5">
        <v>46</v>
      </c>
      <c r="B57" s="5" t="s">
        <v>47</v>
      </c>
      <c r="C57" s="7" t="s">
        <v>34</v>
      </c>
      <c r="D57" s="7">
        <f>IFERROR(VLOOKUP($B57&amp;$C57&amp;D$11,'Original Data'!$D:$F,3,),0)</f>
        <v>0</v>
      </c>
      <c r="E57" s="7">
        <f>IFERROR(VLOOKUP($B57&amp;$C57&amp;E$11,'Original Data'!$D:$F,3,),0)</f>
        <v>0</v>
      </c>
      <c r="F57" s="7">
        <f>IFERROR(VLOOKUP($B57&amp;$C57&amp;F$11,'Original Data'!$D:$F,3,),0)</f>
        <v>0</v>
      </c>
      <c r="G57" s="7">
        <f>IFERROR(VLOOKUP($B57&amp;$C57&amp;G$11,'Original Data'!$D:$F,3,),0)</f>
        <v>0</v>
      </c>
      <c r="H57" s="7">
        <f>IFERROR(VLOOKUP($B57&amp;$C57&amp;H$11,'Original Data'!$D:$F,3,),0)</f>
        <v>104</v>
      </c>
      <c r="I57">
        <f t="shared" si="8"/>
        <v>-0.95231769014811163</v>
      </c>
      <c r="J57">
        <f t="shared" si="9"/>
        <v>-0.91964060651678936</v>
      </c>
      <c r="K57">
        <f t="shared" si="10"/>
        <v>-0.78811689614724456</v>
      </c>
      <c r="L57">
        <f t="shared" si="11"/>
        <v>-0.73132343190081606</v>
      </c>
      <c r="M57">
        <f t="shared" si="12"/>
        <v>4.4899152190939535</v>
      </c>
      <c r="N57">
        <f t="shared" si="13"/>
        <v>0</v>
      </c>
      <c r="O57">
        <f t="shared" si="14"/>
        <v>26.516026633956315</v>
      </c>
      <c r="P57">
        <f t="shared" si="15"/>
        <v>24.584963182347451</v>
      </c>
      <c r="Q57">
        <f t="shared" si="16"/>
        <v>119.93055199927782</v>
      </c>
      <c r="R57">
        <f t="shared" si="17"/>
        <v>39.661041968358546</v>
      </c>
      <c r="S57">
        <f t="shared" si="18"/>
        <v>0</v>
      </c>
      <c r="T57">
        <f t="shared" si="19"/>
        <v>1</v>
      </c>
      <c r="U57">
        <f t="shared" si="20"/>
        <v>20.8</v>
      </c>
    </row>
    <row r="58" spans="1:21" x14ac:dyDescent="0.3">
      <c r="A58" s="4">
        <v>47</v>
      </c>
      <c r="B58" s="4" t="s">
        <v>47</v>
      </c>
      <c r="C58" s="6" t="s">
        <v>60</v>
      </c>
      <c r="D58" s="6">
        <f>IFERROR(VLOOKUP($B58&amp;$C58&amp;D$11,'Original Data'!$D:$F,3,),0)</f>
        <v>0</v>
      </c>
      <c r="E58" s="6">
        <f>IFERROR(VLOOKUP($B58&amp;$C58&amp;E$11,'Original Data'!$D:$F,3,),0)</f>
        <v>0</v>
      </c>
      <c r="F58" s="6">
        <f>IFERROR(VLOOKUP($B58&amp;$C58&amp;F$11,'Original Data'!$D:$F,3,),0)</f>
        <v>0</v>
      </c>
      <c r="G58" s="6">
        <f>IFERROR(VLOOKUP($B58&amp;$C58&amp;G$11,'Original Data'!$D:$F,3,),0)</f>
        <v>0</v>
      </c>
      <c r="H58" s="6">
        <f>IFERROR(VLOOKUP($B58&amp;$C58&amp;H$11,'Original Data'!$D:$F,3,),0)</f>
        <v>2</v>
      </c>
      <c r="I58">
        <f t="shared" si="8"/>
        <v>-0.95231769014811163</v>
      </c>
      <c r="J58">
        <f t="shared" si="9"/>
        <v>-0.91964060651678936</v>
      </c>
      <c r="K58">
        <f t="shared" si="10"/>
        <v>-0.78811689614724456</v>
      </c>
      <c r="L58">
        <f t="shared" si="11"/>
        <v>-0.73132343190081606</v>
      </c>
      <c r="M58">
        <f t="shared" si="12"/>
        <v>-0.5509872540527474</v>
      </c>
      <c r="N58">
        <f t="shared" si="13"/>
        <v>25.410697743776531</v>
      </c>
      <c r="O58">
        <f t="shared" si="14"/>
        <v>0.108830939443454</v>
      </c>
      <c r="P58">
        <f t="shared" si="15"/>
        <v>4.1567551922525947</v>
      </c>
      <c r="Q58">
        <f t="shared" si="16"/>
        <v>93.52335630476496</v>
      </c>
      <c r="R58">
        <f t="shared" si="17"/>
        <v>38.166295042254042</v>
      </c>
      <c r="S58">
        <f t="shared" si="18"/>
        <v>0.108830939443454</v>
      </c>
      <c r="T58">
        <f t="shared" si="19"/>
        <v>2</v>
      </c>
      <c r="U58">
        <f t="shared" si="20"/>
        <v>0.4</v>
      </c>
    </row>
  </sheetData>
  <autoFilter ref="A11:T58" xr:uid="{FB1EAFC3-2D57-4624-BAE3-652E742F38FF}"/>
  <mergeCells count="3">
    <mergeCell ref="D10:H10"/>
    <mergeCell ref="I10:M10"/>
    <mergeCell ref="N10:R10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h b h a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I W 4 W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u F p Q y P G F Y V Q B A A B I A g A A E w A c A E Z v c m 1 1 b G F z L 1 N l Y 3 R p b 2 4 x L m 0 g o h g A K K A U A A A A A A A A A A A A A A A A A A A A A A A A A A A A h U 9 N a w I x F L w L / o e w v S i E R a H 2 0 L K H s l v b X u y H W 3 q o R e L m q a H Z P H l 5 s S 3 i f 2 9 k B U s V m k u S m X n z Z j x U b N C J c X P 3 r 9 q t d s s v F Y E W N 4 7 Q 2 h o c T 3 M M j v 3 0 F e n D L w F 4 q h U r k Q k L 3 G 6 J e M Y Y q I K I 5 H 6 d F l i F 3 V h n a C y k O T q O H 9 9 J 8 s v J i w f y k 1 K x U R z 8 p M B P Z 1 F p P / l v W V r 5 d d K V b w V Y U x s G y h K Z S J G j D b X z 2 U D G u B V q 4 x b Z x a D X 6 0 v x F J B h z N 8 W s s M z H a G D 9 6 5 s U p 8 l j 4 R 1 5 L S 4 A 6 V j t C R W K N U s C v f M H u 8 0 B a V 4 2 + P X 1 o 4 r Z R X 5 j C n 8 t s y X y i 2 i Y / m 9 g o N d S c r 5 O V L d J N 6 R v n N i v 9 x s k s L 4 y q y s c R A b c l Q K h i / e S r F J h s p a U Q L V R 8 w t K R 0 U g x g a s P q I f l g D 7 W Y L W B B A E + 6 v Z h T q G Z D A u X i G C k n H N O L e 8 c V 5 u p N v t 9 1 2 y 7 i T N a 9 + A F B L A Q I t A B Q A A g A I A I W 4 W l C W q e w m q A A A A P g A A A A S A A A A A A A A A A A A A A A A A A A A A A B D b 2 5 m a W c v U G F j a 2 F n Z S 5 4 b W x Q S w E C L Q A U A A I A C A C F u F p Q D 8 r p q 6 Q A A A D p A A A A E w A A A A A A A A A A A A A A A A D 0 A A A A W 0 N v b n R l b n R f V H l w Z X N d L n h t b F B L A Q I t A B Q A A g A I A I W 4 W l D I 8 Y V h V A E A A E g C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M A A A A A A A A 9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x t Z W 5 0 X 0 N v d W 5 0 c 1 9 X b 3 J r c 2 h l Z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c m 9 s b G 1 l b n R f Q 2 9 1 b n R z X 1 d v c m t z a G V l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w N D o w N D o x M C 4 x M z A w O T Y 3 W i I g L z 4 8 R W 5 0 c n k g V H l w Z T 0 i R m l s b E N v b H V t b l R 5 c G V z I i B W Y W x 1 Z T 0 i c 0 J n W U d C Z 0 0 9 I i A v P j x F b n R y e S B U e X B l P S J G a W x s Q 2 9 s d W 1 u T m F t Z X M i I F Z h b H V l P S J z W y Z x d W 9 0 O 0 R p c 2 N p c G x p b m U m c X V v d D s s J n F 1 b 3 Q 7 R m F s b C B U Z X J t J n F 1 b 3 Q 7 L C Z x d W 9 0 O 0 d y Y W R 1 Y X R l I E Z p Z W x k J n F 1 b 3 Q 7 L C Z x d W 9 0 O 0 9 2 Z X J h b G w g R G V n c m V l I F R 5 c G U m c X V v d D s s J n F 1 b 3 Q 7 T n V t Y m V y I G 9 m I F J l Y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J v b G x t Z W 5 0 X 0 N v d W 5 0 c 1 9 X b 3 J r c 2 h l Z X R f Z G F 0 Y S 9 D a G F u Z 2 V k I F R 5 c G U u e 0 R p c 2 N p c G x p b m U s M H 0 m c X V v d D s s J n F 1 b 3 Q 7 U 2 V j d G l v b j E v R W 5 y b 2 x s b W V u d F 9 D b 3 V u d H N f V 2 9 y a 3 N o Z W V 0 X 2 R h d G E v Q 2 h h b m d l Z C B U e X B l L n t G Y W x s I F R l c m 0 s M X 0 m c X V v d D s s J n F 1 b 3 Q 7 U 2 V j d G l v b j E v R W 5 y b 2 x s b W V u d F 9 D b 3 V u d H N f V 2 9 y a 3 N o Z W V 0 X 2 R h d G E v Q 2 h h b m d l Z C B U e X B l L n t H c m F k d W F 0 Z S B G a W V s Z C w y f S Z x d W 9 0 O y w m c X V v d D t T Z W N 0 a W 9 u M S 9 F b n J v b G x t Z W 5 0 X 0 N v d W 5 0 c 1 9 X b 3 J r c 2 h l Z X R f Z G F 0 Y S 9 D a G F u Z 2 V k I F R 5 c G U u e 0 9 2 Z X J h b G w g R G V n c m V l I F R 5 c G U s M 3 0 m c X V v d D s s J n F 1 b 3 Q 7 U 2 V j d G l v b j E v R W 5 y b 2 x s b W V u d F 9 D b 3 V u d H N f V 2 9 y a 3 N o Z W V 0 X 2 R h d G E v Q 2 h h b m d l Z C B U e X B l L n t O d W 1 i Z X I g b 2 Y g U m V j b 3 J k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b n J v b G x t Z W 5 0 X 0 N v d W 5 0 c 1 9 X b 3 J r c 2 h l Z X R f Z G F 0 Y S 9 D a G F u Z 2 V k I F R 5 c G U u e 0 R p c 2 N p c G x p b m U s M H 0 m c X V v d D s s J n F 1 b 3 Q 7 U 2 V j d G l v b j E v R W 5 y b 2 x s b W V u d F 9 D b 3 V u d H N f V 2 9 y a 3 N o Z W V 0 X 2 R h d G E v Q 2 h h b m d l Z C B U e X B l L n t G Y W x s I F R l c m 0 s M X 0 m c X V v d D s s J n F 1 b 3 Q 7 U 2 V j d G l v b j E v R W 5 y b 2 x s b W V u d F 9 D b 3 V u d H N f V 2 9 y a 3 N o Z W V 0 X 2 R h d G E v Q 2 h h b m d l Z C B U e X B l L n t H c m F k d W F 0 Z S B G a W V s Z C w y f S Z x d W 9 0 O y w m c X V v d D t T Z W N 0 a W 9 u M S 9 F b n J v b G x t Z W 5 0 X 0 N v d W 5 0 c 1 9 X b 3 J r c 2 h l Z X R f Z G F 0 Y S 9 D a G F u Z 2 V k I F R 5 c G U u e 0 9 2 Z X J h b G w g R G V n c m V l I F R 5 c G U s M 3 0 m c X V v d D s s J n F 1 b 3 Q 7 U 2 V j d G l v b j E v R W 5 y b 2 x s b W V u d F 9 D b 3 V u d H N f V 2 9 y a 3 N o Z W V 0 X 2 R h d G E v Q 2 h h b m d l Z C B U e X B l L n t O d W 1 i Z X I g b 2 Y g U m V j b 3 J k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y b 2 x s b W V u d F 9 D b 3 V u d H N f V 2 9 y a 3 N o Z W V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s b W V u d F 9 D b 3 V u d H N f V 2 9 y a 3 N o Z W V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s b W V u d F 9 D b 3 V u d H N f V 2 9 y a 3 N o Z W V 0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Y r f V E g d H U 6 h 7 y G 5 D u Z O N w A A A A A C A A A A A A A Q Z g A A A A E A A C A A A A B K u B h 4 r H L X 4 r j V h A F o B D u I k 9 y b X F P 7 c t R M Z o t P 1 n m W z w A A A A A O g A A A A A I A A C A A A A C Y 8 Z y / a D y v L W F H x v K I U A A X 8 p G s h x Z a U O a L W V a i P 7 L K P V A A A A A 5 n Y n r a s l K S V p y 2 e J X O P 9 a 8 3 z n w v x N + B W 7 + Y l N e c X H z O u U F x I r l U 2 Z k Q / I X 0 q m N 6 T / 4 y r c F K E y j I 4 p S i V 2 h s v 2 C 4 g 2 N q T Z d 4 f I Z E 5 V V 3 S y 8 0 A A A A A O Q Q Z I j O h h L X P o D E S e U w Z n T t h C p h 3 v e 6 0 N / S d p 7 6 y e t w X m z F s C l i t 9 E v / G p e j Z K d a O 2 N N A E e Y / f s z 5 b o l 2 2 2 g 3 < / D a t a M a s h u p > 
</file>

<file path=customXml/itemProps1.xml><?xml version="1.0" encoding="utf-8"?>
<ds:datastoreItem xmlns:ds="http://schemas.openxmlformats.org/officeDocument/2006/customXml" ds:itemID="{74F75C8C-2B80-40AD-A9E6-45B4C78D7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Rearranged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Tatiatus</dc:creator>
  <cp:lastModifiedBy>Tatiatus</cp:lastModifiedBy>
  <dcterms:created xsi:type="dcterms:W3CDTF">2020-02-27T03:38:26Z</dcterms:created>
  <dcterms:modified xsi:type="dcterms:W3CDTF">2020-02-27T04:47:37Z</dcterms:modified>
</cp:coreProperties>
</file>