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auli\OneDrive\Escritorio\"/>
    </mc:Choice>
  </mc:AlternateContent>
  <xr:revisionPtr revIDLastSave="0" documentId="8_{A62D3A98-E0C3-484F-B218-A838EBE6B7B8}" xr6:coauthVersionLast="47" xr6:coauthVersionMax="47" xr10:uidLastSave="{00000000-0000-0000-0000-000000000000}"/>
  <bookViews>
    <workbookView xWindow="-108" yWindow="-108" windowWidth="23256" windowHeight="12456" activeTab="1"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externalReferences>
    <externalReference r:id="rId8"/>
  </externalReferences>
  <definedNames>
    <definedName name="_xlnm._FilterDatabase" localSheetId="0" hidden="1">'365RE'!$A$5:$AM$926</definedName>
    <definedName name="_xlchart.v1.0" hidden="1">'[1]365RE'!$I$6:$I$272</definedName>
    <definedName name="_xlchart.v1.1" hidden="1">'[1]365RE'!$I$6:$I$272</definedName>
    <definedName name="_xlchart.v1.2" hidden="1">'[1]365RE'!$I$6:$I$272</definedName>
    <definedName name="_xlchart.v1.3" hidden="1">'[1]365RE'!$I$6:$I$272</definedName>
  </definedNames>
  <calcPr calcId="191028"/>
  <fileRecoveryPr autoRecover="0"/>
</workbook>
</file>

<file path=xl/calcChain.xml><?xml version="1.0" encoding="utf-8"?>
<calcChain xmlns="http://schemas.openxmlformats.org/spreadsheetml/2006/main">
  <c r="D8" i="6" l="1"/>
  <c r="D7" i="6"/>
  <c r="D13" i="5"/>
  <c r="D12" i="5"/>
  <c r="D11" i="5"/>
  <c r="D10" i="5"/>
  <c r="D9" i="5"/>
  <c r="D8" i="5"/>
  <c r="E12" i="10"/>
  <c r="E13" i="10"/>
  <c r="E14" i="10"/>
  <c r="E15" i="10"/>
  <c r="E16" i="10"/>
  <c r="E17" i="10"/>
  <c r="E11" i="10"/>
  <c r="E10" i="10"/>
  <c r="E18" i="10" l="1"/>
  <c r="F11" i="10" s="1"/>
  <c r="F16" i="10" l="1"/>
  <c r="F13" i="10"/>
  <c r="F17" i="10"/>
  <c r="F14" i="10"/>
  <c r="F15" i="10"/>
  <c r="F12" i="10"/>
  <c r="F10" i="10"/>
  <c r="G10" i="10"/>
  <c r="G11" i="10" s="1"/>
  <c r="G12" i="10" s="1"/>
  <c r="G13" i="10" s="1"/>
  <c r="G14" i="10" s="1"/>
  <c r="G15" i="10" s="1"/>
  <c r="G16" i="10" s="1"/>
  <c r="G17" i="10" s="1"/>
  <c r="F18" i="10" l="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<sst xmlns="http://schemas.openxmlformats.org/spreadsheetml/2006/main" count="2546" uniqueCount="581">
  <si>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</si>
  <si>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</si>
  <si>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</si>
  <si>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</si>
  <si>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</si>
  <si>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</si>
  <si>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</si>
  <si>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</si>
  <si>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</si>
  <si>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</si>
  <si>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</si>
  <si>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</si>
  <si>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</si>
  <si>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</si>
  <si>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</si>
  <si>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</si>
  <si>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</si>
  <si>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</si>
  <si>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</si>
  <si>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</si>
  <si>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</si>
  <si>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</si>
  <si>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</si>
  <si>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</si>
  <si>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</si>
  <si>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</si>
  <si>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</si>
  <si>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</si>
  <si>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</si>
  <si>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</si>
  <si>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</si>
  <si>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</si>
  <si>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</si>
  <si>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</si>
  <si>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</si>
  <si>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</si>
  <si>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</si>
  <si>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</si>
  <si>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</si>
  <si>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</si>
  <si>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</si>
  <si>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</si>
  <si>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</si>
  <si>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</si>
  <si>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</si>
  <si>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</si>
  <si>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</si>
  <si>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</si>
  <si>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</si>
  <si>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</si>
  <si>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</si>
  <si>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</si>
  <si>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</si>
  <si>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</si>
  <si>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</si>
  <si>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</si>
  <si>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</si>
  <si>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</si>
  <si>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</si>
  <si>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</si>
  <si>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</si>
  <si>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</si>
  <si>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</si>
  <si>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</si>
  <si>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</si>
  <si>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</si>
  <si>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</si>
  <si>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</si>
  <si>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</si>
  <si>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</si>
  <si>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</si>
  <si>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</si>
  <si>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</si>
  <si>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</si>
  <si>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</si>
  <si>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</si>
  <si>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</si>
  <si>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</si>
  <si>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</si>
  <si>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</si>
  <si>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</si>
  <si>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</si>
  <si>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</si>
  <si>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</si>
  <si>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</si>
  <si>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</si>
  <si>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</si>
  <si>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</si>
  <si>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</si>
  <si>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</si>
  <si>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</si>
  <si>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</si>
  <si>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</si>
  <si>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</si>
  <si>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</si>
  <si>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</si>
  <si>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</si>
  <si>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</si>
  <si>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</si>
  <si>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</si>
  <si>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</si>
  <si>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</si>
  <si>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</si>
  <si>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</si>
  <si>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</si>
  <si>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</si>
  <si>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</si>
  <si>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</si>
  <si>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</si>
  <si>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</si>
  <si>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</si>
  <si>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</si>
  <si>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</si>
  <si>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</si>
  <si>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</si>
  <si>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</si>
  <si>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</si>
  <si>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</si>
  <si>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</si>
  <si>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</si>
  <si>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</si>
  <si>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</si>
  <si>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</si>
  <si>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</si>
  <si>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</si>
  <si>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</si>
  <si>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</si>
  <si>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</si>
  <si>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</si>
  <si>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</si>
  <si>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</si>
  <si>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</si>
  <si>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</si>
  <si>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</si>
  <si>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</si>
  <si>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</si>
  <si>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</si>
  <si>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</si>
  <si>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</si>
  <si>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</si>
  <si>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</si>
  <si>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</si>
  <si>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</si>
  <si>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</si>
  <si>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</si>
  <si>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</si>
  <si>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</si>
  <si>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</si>
  <si>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</si>
  <si>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</si>
  <si>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</si>
  <si>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</si>
  <si>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</si>
  <si>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</si>
  <si>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</si>
  <si>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</si>
  <si>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</si>
  <si>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</si>
  <si>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</si>
  <si>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</si>
  <si>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</si>
  <si>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</si>
  <si>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</si>
  <si>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</si>
  <si>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</si>
  <si>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</si>
  <si>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</si>
  <si>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</si>
  <si>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</si>
  <si>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</si>
  <si>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</si>
  <si>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</si>
  <si>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</si>
  <si>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</si>
  <si>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</si>
  <si>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</si>
  <si>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</si>
  <si>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</si>
  <si>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</si>
  <si>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</si>
  <si>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</si>
  <si>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</si>
  <si>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</si>
  <si>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</si>
  <si>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</si>
  <si>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</si>
  <si>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</si>
  <si>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</si>
  <si>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</si>
  <si>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</si>
  <si>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</si>
  <si>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</si>
  <si>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</si>
  <si>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</si>
  <si>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</si>
  <si>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</si>
  <si>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</si>
  <si>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</si>
  <si>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</si>
  <si>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</si>
  <si>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</si>
  <si>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</si>
  <si>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</si>
  <si>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</si>
  <si>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</si>
  <si>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</si>
  <si>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</si>
  <si>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</si>
  <si>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</si>
  <si>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</si>
  <si>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</si>
  <si>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</si>
  <si>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</si>
  <si>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</si>
  <si>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</si>
  <si>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</si>
  <si>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</si>
  <si>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</si>
  <si>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</si>
  <si>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</si>
  <si>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</si>
  <si>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</si>
  <si>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</si>
  <si>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</si>
  <si>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</si>
  <si>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</si>
  <si>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</si>
  <si>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</si>
  <si>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</si>
  <si>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</si>
  <si>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</si>
  <si>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</si>
  <si>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</si>
  <si>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</si>
  <si>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</si>
  <si>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</si>
  <si>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</si>
  <si>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</si>
  <si>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</si>
  <si>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</si>
  <si>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</si>
  <si>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</si>
  <si>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</si>
  <si>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</si>
  <si>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</si>
  <si>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</si>
  <si>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</si>
  <si>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</si>
  <si>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</si>
  <si>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</si>
  <si>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</si>
  <si>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</si>
  <si>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</si>
  <si>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</si>
  <si>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</si>
  <si>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</si>
  <si>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</si>
  <si>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</si>
  <si>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</si>
  <si>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</si>
  <si>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</si>
  <si>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</si>
  <si>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</si>
  <si>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</si>
  <si>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</si>
  <si>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</si>
  <si>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</si>
  <si>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</si>
  <si>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</si>
  <si>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</si>
  <si>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</si>
  <si>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</si>
  <si>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</si>
  <si>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</si>
  <si>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</si>
  <si>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</si>
  <si>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</si>
  <si>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</si>
  <si>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</si>
  <si>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</si>
  <si>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</si>
  <si>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</si>
  <si>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</si>
  <si>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</si>
  <si>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</si>
  <si>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</si>
  <si>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</si>
  <si>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</si>
  <si>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</si>
  <si>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</si>
  <si>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</si>
  <si>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</si>
  <si>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</si>
  <si>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</si>
  <si>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</si>
  <si>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</si>
  <si>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</si>
  <si>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</si>
  <si>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</si>
  <si>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</si>
  <si>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</si>
  <si>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</si>
  <si>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</si>
  <si>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</si>
  <si>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</si>
  <si>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</si>
  <si>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</si>
  <si>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</si>
  <si>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</si>
  <si>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</si>
  <si>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</si>
  <si>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</si>
  <si>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</si>
  <si>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</si>
  <si>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</si>
  <si>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</si>
  <si>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</si>
  <si>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</si>
  <si>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</si>
  <si>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</si>
  <si>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</si>
  <si>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</si>
  <si>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</si>
  <si>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</si>
  <si>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</si>
  <si>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</si>
  <si>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</si>
  <si>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</si>
  <si>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</si>
  <si>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</si>
  <si>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</si>
  <si>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</si>
  <si>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</si>
  <si>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</si>
  <si>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</si>
  <si>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</si>
  <si>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</si>
  <si>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</si>
  <si>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</si>
  <si>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</si>
  <si>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</si>
  <si>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</si>
  <si>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</si>
  <si>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</si>
  <si>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</si>
  <si>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</si>
  <si>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</si>
  <si>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</si>
  <si>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</si>
  <si>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</si>
  <si>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</si>
  <si>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</si>
  <si>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</si>
  <si>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</si>
  <si>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</si>
  <si>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</si>
  <si>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</si>
  <si>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</si>
  <si>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</si>
  <si>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</si>
  <si>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</si>
  <si>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</si>
  <si>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</si>
  <si>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</si>
  <si>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</si>
  <si>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</si>
  <si>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</si>
  <si>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</si>
  <si>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</si>
  <si>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</si>
  <si>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</si>
  <si>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</si>
  <si>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</si>
  <si>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</si>
  <si>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</si>
  <si>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</si>
  <si>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</si>
  <si>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</si>
  <si>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</si>
  <si>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</si>
  <si>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</si>
  <si>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</si>
  <si>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</si>
  <si>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</si>
  <si>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</si>
  <si>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</si>
  <si>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</si>
  <si>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</si>
  <si>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</si>
  <si>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</si>
  <si>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</si>
  <si>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</si>
  <si>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</si>
  <si>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</si>
  <si>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</si>
  <si>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</si>
  <si>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</si>
  <si>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</si>
  <si>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</si>
  <si>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</si>
  <si>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</si>
  <si>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</si>
  <si>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</si>
  <si>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</si>
  <si>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</si>
  <si>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</si>
  <si>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</si>
  <si>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</si>
  <si>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</si>
  <si>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</si>
  <si>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</si>
  <si>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</si>
  <si>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</si>
  <si>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</si>
  <si>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</si>
  <si>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</si>
  <si>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</si>
  <si>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</si>
  <si>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</si>
  <si>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</si>
  <si>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</si>
  <si>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</si>
  <si>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</si>
  <si>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</si>
  <si>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</si>
  <si>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</si>
  <si>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</si>
  <si>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</si>
  <si>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</si>
  <si>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</si>
  <si>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</si>
  <si>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</si>
  <si>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</si>
  <si>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</si>
  <si>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</si>
  <si>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</si>
  <si>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</si>
  <si>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</si>
  <si>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</si>
  <si>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</si>
  <si>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</si>
  <si>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</si>
  <si>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</si>
  <si>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</si>
  <si>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</si>
  <si>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</si>
  <si>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</si>
  <si>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</si>
  <si>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</si>
  <si>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</si>
  <si>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</si>
  <si>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</si>
  <si>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</si>
  <si>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</si>
  <si>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</si>
  <si>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</si>
  <si>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</si>
  <si>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</si>
  <si>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</si>
  <si>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</si>
  <si>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</si>
  <si>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</si>
  <si>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</si>
  <si>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</si>
  <si>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</si>
  <si>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</si>
  <si>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</si>
  <si>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</si>
  <si>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</si>
  <si>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</si>
  <si>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</si>
  <si>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</si>
  <si>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</si>
  <si>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</si>
  <si>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</si>
  <si>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</si>
  <si>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</si>
  <si>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</si>
  <si>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</si>
  <si>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</si>
  <si>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</si>
  <si>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</si>
  <si>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</si>
  <si>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</si>
  <si>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</si>
  <si>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</si>
  <si>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</si>
  <si>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</si>
  <si>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</si>
  <si>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</si>
  <si>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</si>
  <si>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</si>
  <si>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</si>
  <si>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</si>
  <si>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</si>
  <si>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</si>
  <si>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</si>
  <si>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</si>
  <si>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</si>
  <si>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</si>
  <si>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</si>
  <si>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</si>
  <si>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</si>
  <si>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</si>
  <si>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</si>
  <si>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</si>
  <si>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</si>
  <si>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</si>
  <si>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</si>
  <si>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</si>
  <si>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</si>
  <si>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</si>
  <si>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</si>
  <si>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</si>
  <si>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</si>
  <si>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</si>
  <si>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</si>
  <si>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</si>
  <si>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</si>
  <si>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</si>
  <si>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</si>
  <si>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</si>
  <si>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</si>
  <si>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</si>
  <si>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</si>
  <si>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</si>
  <si>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</si>
  <si>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</si>
  <si>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</si>
  <si>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</si>
  <si>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</si>
  <si>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</si>
  <si>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</si>
  <si>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</si>
  <si>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</si>
  <si>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</si>
  <si>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</si>
  <si>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</si>
  <si>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</si>
  <si>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</si>
  <si>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</si>
  <si>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</si>
  <si>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</si>
  <si>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</si>
  <si>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</si>
  <si>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</si>
  <si>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</si>
  <si>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</si>
  <si>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</si>
  <si>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</si>
  <si>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</si>
  <si>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Nominal</t>
  </si>
  <si>
    <t xml:space="preserve">Discrete </t>
  </si>
  <si>
    <t>Numeric</t>
  </si>
  <si>
    <t>Category</t>
  </si>
  <si>
    <t>Types of Data</t>
  </si>
  <si>
    <t>Levels of Measurement</t>
  </si>
  <si>
    <t>Task 2</t>
  </si>
  <si>
    <t>Task 3</t>
  </si>
  <si>
    <t>Task 4</t>
  </si>
  <si>
    <t>California property prices are concentrated in imports between approximately 217k to 317k.</t>
  </si>
  <si>
    <t>Task 5</t>
  </si>
  <si>
    <t>The graph guides us to conclude that the larger the property, the greater the price difference.</t>
  </si>
  <si>
    <t>Task 6</t>
  </si>
  <si>
    <t>Frequency</t>
  </si>
  <si>
    <t>Cumulative frequency</t>
  </si>
  <si>
    <t>Total</t>
  </si>
  <si>
    <t xml:space="preserve">Frequency Relative </t>
  </si>
  <si>
    <t>Task 8</t>
  </si>
  <si>
    <t>Mean</t>
  </si>
  <si>
    <t>Median</t>
  </si>
  <si>
    <t>Mode</t>
  </si>
  <si>
    <t>Skew</t>
  </si>
  <si>
    <t>Variance</t>
  </si>
  <si>
    <t>St. dev.</t>
  </si>
  <si>
    <t>Task 9</t>
  </si>
  <si>
    <t>We have a situation similar to the laboratory's annual salary exercise in the USA, in this exercise a great dispersion is identified with some houses that are very far from the average price.</t>
  </si>
  <si>
    <t>Covariance</t>
  </si>
  <si>
    <t>Correlation</t>
  </si>
  <si>
    <t>Task 10</t>
  </si>
  <si>
    <t>If it is 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</si>
</sst>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8"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ont>
    <font>
      <b/>
      <sz val="9"/>
      <color theme="1"/>
      <name val="Arial"/>
      <family val="2"/>
    </font>
    <font>
      <b/>
      <sz val="9"/>
      <color rgb="FF000000"/>
      <name val="Calibri"/>
      <family val="2"/>
    </font>
    <font>
      <b/>
      <sz val="9"/>
      <color rgb="FF000000"/>
      <name val="Arial"/>
      <family val="2"/>
    </font>
    <font>
      <sz val="8"/>
      <color rgb="FF000000"/>
      <name val="Arial"/>
      <family val="2"/>
    </font>
    <font>
      <b/>
      <sz val="8"/>
      <color rgb="FF000000"/>
      <name val="Arial"/>
      <family val="2"/>
    </font>
    <font>
      <sz val="8"/>
      <color theme="1"/>
      <name val="Arial"/>
      <family val="2"/>
    </font>
    <font>
      <sz val="8"/>
      <color rgb="FF000000"/>
      <name val="Calibri"/>
      <family val="2"/>
    </font>
  </fonts>
  <fills count="10">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theme="0" tint="-4.9989318521683403E-2"/>
        <bgColor indexed="64"/>
      </patternFill>
    </fill>
    <fill>
      <patternFill patternType="solid">
        <fgColor theme="0" tint="-4.9989318521683403E-2"/>
        <bgColor rgb="FFFFFFFF"/>
      </patternFill>
    </fill>
    <fill>
      <patternFill patternType="solid">
        <fgColor theme="0" tint="-0.14999847407452621"/>
        <bgColor indexed="64"/>
      </patternFill>
    </fill>
  </fills>
  <borders count="19">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164" fontId="1" fillId="0" borderId="0" applyFont="0" applyFill="0" applyBorder="0" applyAlignment="0" applyProtection="0"/>
    <xf numFmtId="9" fontId="10" fillId="0" borderId="0" applyFont="0" applyFill="0" applyBorder="0" applyAlignment="0" applyProtection="0"/>
  </cellStyleXfs>
  <cellXfs count="104">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0" fontId="7" fillId="4" borderId="0" xfId="0" applyFont="1" applyFill="1"/>
    <xf numFmtId="0" fontId="9" fillId="6" borderId="0" xfId="0" applyFont="1" applyFill="1" applyAlignment="1">
      <alignment horizontal="center" vertical="center"/>
    </xf>
    <xf numFmtId="0" fontId="7" fillId="4" borderId="2" xfId="0" applyFont="1" applyFill="1" applyBorder="1" applyAlignment="1">
      <alignment horizontal="center" vertical="center"/>
    </xf>
    <xf numFmtId="0" fontId="6" fillId="4" borderId="2" xfId="0" applyFont="1" applyFill="1" applyBorder="1" applyAlignment="1">
      <alignment horizontal="center" vertical="center"/>
    </xf>
    <xf numFmtId="0" fontId="7" fillId="4" borderId="0" xfId="0" applyFont="1" applyFill="1" applyAlignment="1">
      <alignment horizontal="center" vertical="center"/>
    </xf>
    <xf numFmtId="0" fontId="6" fillId="4" borderId="0" xfId="0" applyFont="1" applyFill="1" applyAlignment="1">
      <alignment horizontal="center" vertical="center"/>
    </xf>
    <xf numFmtId="0" fontId="2" fillId="4" borderId="0" xfId="0" applyFont="1" applyFill="1" applyAlignment="1">
      <alignment horizontal="center"/>
    </xf>
    <xf numFmtId="0" fontId="11" fillId="7" borderId="2" xfId="0" applyFont="1" applyFill="1" applyBorder="1" applyAlignment="1">
      <alignment horizontal="center" vertical="center"/>
    </xf>
    <xf numFmtId="0" fontId="12" fillId="7" borderId="2" xfId="0" applyFont="1" applyFill="1" applyBorder="1" applyAlignment="1">
      <alignment horizontal="center" vertical="center" wrapText="1"/>
    </xf>
    <xf numFmtId="0" fontId="13" fillId="7" borderId="2" xfId="0" applyFont="1" applyFill="1" applyBorder="1" applyAlignment="1">
      <alignment horizontal="center" vertical="center"/>
    </xf>
    <xf numFmtId="0" fontId="13" fillId="8" borderId="2" xfId="0" applyFont="1" applyFill="1" applyBorder="1" applyAlignment="1">
      <alignment horizontal="center" vertical="center"/>
    </xf>
    <xf numFmtId="0" fontId="2" fillId="4" borderId="2" xfId="0" applyFont="1" applyFill="1" applyBorder="1" applyAlignment="1">
      <alignment horizontal="center" vertical="center"/>
    </xf>
    <xf numFmtId="0" fontId="5" fillId="7" borderId="3" xfId="0" applyFont="1" applyFill="1" applyBorder="1" applyAlignment="1">
      <alignment horizontal="center"/>
    </xf>
    <xf numFmtId="0" fontId="5" fillId="7" borderId="4" xfId="0" applyFont="1" applyFill="1" applyBorder="1" applyAlignment="1">
      <alignment horizontal="center"/>
    </xf>
    <xf numFmtId="0" fontId="5" fillId="7" borderId="5" xfId="0" applyFont="1" applyFill="1" applyBorder="1" applyAlignment="1">
      <alignment horizontal="center"/>
    </xf>
    <xf numFmtId="0" fontId="2" fillId="4" borderId="6" xfId="0" applyFont="1" applyFill="1" applyBorder="1"/>
    <xf numFmtId="0" fontId="2" fillId="4" borderId="0" xfId="0" applyFont="1" applyFill="1" applyBorder="1"/>
    <xf numFmtId="0" fontId="2" fillId="4" borderId="7" xfId="0" applyFont="1" applyFill="1" applyBorder="1"/>
    <xf numFmtId="0" fontId="2" fillId="4" borderId="8" xfId="0" applyFont="1" applyFill="1" applyBorder="1"/>
    <xf numFmtId="0" fontId="2" fillId="4" borderId="9" xfId="0" applyFont="1" applyFill="1" applyBorder="1"/>
    <xf numFmtId="0" fontId="2" fillId="4" borderId="10" xfId="0" applyFont="1" applyFill="1" applyBorder="1"/>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5" fillId="7" borderId="16" xfId="0" applyFont="1" applyFill="1" applyBorder="1" applyAlignment="1">
      <alignment horizontal="center"/>
    </xf>
    <xf numFmtId="0" fontId="5" fillId="7" borderId="17" xfId="0" applyFont="1" applyFill="1" applyBorder="1" applyAlignment="1">
      <alignment horizontal="center"/>
    </xf>
    <xf numFmtId="0" fontId="5" fillId="7" borderId="18" xfId="0" applyFont="1" applyFill="1" applyBorder="1" applyAlignment="1">
      <alignment horizontal="center"/>
    </xf>
    <xf numFmtId="0" fontId="14" fillId="4" borderId="6"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9"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5" fillId="9" borderId="2" xfId="0" applyFont="1" applyFill="1" applyBorder="1" applyAlignment="1">
      <alignment horizontal="center" vertical="center"/>
    </xf>
    <xf numFmtId="10" fontId="15" fillId="9" borderId="2" xfId="2" applyNumberFormat="1" applyFont="1" applyFill="1" applyBorder="1" applyAlignment="1">
      <alignment horizontal="center" vertical="center"/>
    </xf>
    <xf numFmtId="0" fontId="14" fillId="4" borderId="2" xfId="0" applyFont="1" applyFill="1" applyBorder="1" applyAlignment="1">
      <alignment horizontal="center" vertical="center"/>
    </xf>
    <xf numFmtId="10" fontId="14" fillId="4" borderId="2" xfId="2" applyNumberFormat="1" applyFont="1" applyFill="1" applyBorder="1" applyAlignment="1">
      <alignment horizontal="center" vertical="center"/>
    </xf>
    <xf numFmtId="0" fontId="5" fillId="4" borderId="6" xfId="0" applyFont="1" applyFill="1" applyBorder="1" applyAlignment="1">
      <alignment horizontal="center"/>
    </xf>
    <xf numFmtId="0" fontId="5" fillId="4" borderId="0" xfId="0" applyFont="1" applyFill="1" applyBorder="1" applyAlignment="1">
      <alignment horizontal="center"/>
    </xf>
    <xf numFmtId="0" fontId="5" fillId="4" borderId="7" xfId="0" applyFont="1" applyFill="1" applyBorder="1" applyAlignment="1">
      <alignment horizontal="center"/>
    </xf>
    <xf numFmtId="0" fontId="13" fillId="7" borderId="12" xfId="0" applyFont="1" applyFill="1" applyBorder="1" applyAlignment="1">
      <alignment horizontal="center" vertical="center"/>
    </xf>
    <xf numFmtId="0" fontId="13" fillId="7" borderId="11" xfId="0" applyFont="1" applyFill="1" applyBorder="1"/>
    <xf numFmtId="10" fontId="14" fillId="4" borderId="12" xfId="2" applyNumberFormat="1" applyFont="1" applyFill="1" applyBorder="1" applyAlignment="1">
      <alignment horizontal="center" vertical="center"/>
    </xf>
    <xf numFmtId="0" fontId="13" fillId="9" borderId="11" xfId="0" applyFont="1" applyFill="1" applyBorder="1"/>
    <xf numFmtId="0" fontId="2" fillId="4" borderId="7" xfId="0" applyFont="1" applyFill="1" applyBorder="1" applyAlignment="1">
      <alignment horizontal="center" vertical="center"/>
    </xf>
    <xf numFmtId="0" fontId="0" fillId="4" borderId="0" xfId="0" applyFill="1" applyBorder="1"/>
    <xf numFmtId="0" fontId="0" fillId="4" borderId="9" xfId="0" applyFill="1" applyBorder="1"/>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5" fillId="5" borderId="11" xfId="0" applyFont="1" applyFill="1" applyBorder="1" applyAlignment="1">
      <alignment horizontal="left" vertical="center"/>
    </xf>
    <xf numFmtId="0" fontId="5" fillId="4" borderId="11" xfId="0" applyFont="1" applyFill="1" applyBorder="1"/>
    <xf numFmtId="0" fontId="5" fillId="4" borderId="13" xfId="0" applyFont="1" applyFill="1" applyBorder="1"/>
    <xf numFmtId="164" fontId="16" fillId="4" borderId="12" xfId="1" applyFont="1" applyFill="1" applyBorder="1" applyAlignment="1">
      <alignment vertical="center"/>
    </xf>
    <xf numFmtId="2" fontId="16" fillId="4" borderId="12" xfId="0" applyNumberFormat="1" applyFont="1" applyFill="1" applyBorder="1" applyAlignment="1">
      <alignment vertical="center"/>
    </xf>
    <xf numFmtId="164" fontId="16" fillId="4" borderId="15" xfId="1" applyFont="1" applyFill="1" applyBorder="1" applyAlignment="1">
      <alignment vertical="center"/>
    </xf>
    <xf numFmtId="0" fontId="5" fillId="9" borderId="11" xfId="0" applyFont="1" applyFill="1" applyBorder="1" applyAlignment="1">
      <alignment horizontal="center" vertical="center"/>
    </xf>
    <xf numFmtId="0" fontId="5" fillId="9" borderId="13" xfId="0" applyFont="1" applyFill="1" applyBorder="1" applyAlignment="1">
      <alignment horizontal="center" vertical="center"/>
    </xf>
    <xf numFmtId="0" fontId="17" fillId="4" borderId="5"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5" xfId="0" applyFont="1" applyFill="1" applyBorder="1" applyAlignment="1">
      <alignment horizontal="center" vertical="center" wrapText="1"/>
    </xf>
    <xf numFmtId="0" fontId="5" fillId="9" borderId="3" xfId="0" applyFont="1" applyFill="1" applyBorder="1" applyAlignment="1">
      <alignment horizontal="center"/>
    </xf>
    <xf numFmtId="0" fontId="5" fillId="9" borderId="5" xfId="0" applyFont="1" applyFill="1" applyBorder="1" applyAlignment="1">
      <alignment horizontal="center"/>
    </xf>
    <xf numFmtId="0" fontId="5" fillId="9" borderId="11" xfId="0" applyFont="1" applyFill="1" applyBorder="1"/>
    <xf numFmtId="2" fontId="2" fillId="4" borderId="12" xfId="0" applyNumberFormat="1" applyFont="1" applyFill="1" applyBorder="1"/>
    <xf numFmtId="0" fontId="2" fillId="4" borderId="13" xfId="0" applyFont="1" applyFill="1" applyBorder="1" applyAlignment="1">
      <alignment horizontal="center"/>
    </xf>
    <xf numFmtId="0" fontId="2" fillId="4" borderId="15" xfId="0" applyFont="1" applyFill="1" applyBorder="1" applyAlignment="1">
      <alignment horizontal="center"/>
    </xf>
  </cellXfs>
  <cellStyles count="3">
    <cellStyle name="Moneda" xfId="1" builtinId="4"/>
    <cellStyle name="Normal" xfId="0" builtinId="0"/>
    <cellStyle name="Porcentaje"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0558882379190718"/>
          <c:y val="3.8354253835425386E-2"/>
          <c:w val="0.72493366345660171"/>
          <c:h val="0.88075917811528792"/>
        </c:manualLayout>
      </c:layout>
      <c:scatterChart>
        <c:scatterStyle val="lineMarker"/>
        <c:varyColors val="0"/>
        <c:ser>
          <c:idx val="0"/>
          <c:order val="0"/>
          <c:spPr>
            <a:ln w="19050" cap="rnd">
              <a:noFill/>
              <a:round/>
            </a:ln>
            <a:effectLst/>
          </c:spPr>
          <c:marker>
            <c:symbol val="circle"/>
            <c:size val="3"/>
            <c:spPr>
              <a:solidFill>
                <a:schemeClr val="accent3"/>
              </a:solidFill>
              <a:ln w="9525">
                <a:solidFill>
                  <a:schemeClr val="accent3"/>
                </a:solidFill>
              </a:ln>
              <a:effectLst/>
            </c:spPr>
          </c:marker>
          <c:xVal>
            <c:numRef>
              <c:f>'[1]365RE'!$H$6:$H$272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'[1]365RE'!$I$6:$I$272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A14C-48B8-B9DD-B9E53E71FF79}"/>
            </c:ext>
          </c:extLst>
        </c:ser>
        <c:dLbls>
          <c:showLegendKey val="0"/>
          <c:showVal val="0"/>
          <c:showCatName val="0"/>
          <c:showSerName val="0"/>
          <c:showPercent val="0"/>
          <c:showBubbleSize val="0"/>
        </c:dLbls>
        <c:axId val="326888456"/>
        <c:axId val="326886488"/>
      </c:scatterChart>
      <c:valAx>
        <c:axId val="3268884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6886488"/>
        <c:crosses val="autoZero"/>
        <c:crossBetween val="midCat"/>
      </c:valAx>
      <c:valAx>
        <c:axId val="326886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688845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spPr>
            <a:solidFill>
              <a:schemeClr val="accent3">
                <a:shade val="76000"/>
              </a:schemeClr>
            </a:solidFill>
            <a:ln>
              <a:noFill/>
            </a:ln>
            <a:effectLst/>
          </c:spPr>
          <c:invertIfNegative val="0"/>
          <c:cat>
            <c:strRef>
              <c:f>'[1]Tasks 6,7'!$B$13:$B$20</c:f>
              <c:strCache>
                <c:ptCount val="8"/>
                <c:pt idx="0">
                  <c:v>USA</c:v>
                </c:pt>
                <c:pt idx="1">
                  <c:v>Canada</c:v>
                </c:pt>
                <c:pt idx="2">
                  <c:v>Russia</c:v>
                </c:pt>
                <c:pt idx="3">
                  <c:v>Belgium</c:v>
                </c:pt>
                <c:pt idx="4">
                  <c:v>UK</c:v>
                </c:pt>
                <c:pt idx="5">
                  <c:v>Denmark</c:v>
                </c:pt>
                <c:pt idx="6">
                  <c:v>Germany</c:v>
                </c:pt>
                <c:pt idx="7">
                  <c:v>Mexico</c:v>
                </c:pt>
              </c:strCache>
            </c:strRef>
          </c:cat>
          <c:val>
            <c:numRef>
              <c:f>'[1]Tasks 6,7'!$C$13:$C$20</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67A4-4805-818A-A2BC3409214C}"/>
            </c:ext>
          </c:extLst>
        </c:ser>
        <c:dLbls>
          <c:showLegendKey val="0"/>
          <c:showVal val="0"/>
          <c:showCatName val="0"/>
          <c:showSerName val="0"/>
          <c:showPercent val="0"/>
          <c:showBubbleSize val="0"/>
        </c:dLbls>
        <c:gapWidth val="224"/>
        <c:overlap val="-27"/>
        <c:axId val="605551168"/>
        <c:axId val="605554120"/>
      </c:barChart>
      <c:lineChart>
        <c:grouping val="standard"/>
        <c:varyColors val="0"/>
        <c:ser>
          <c:idx val="1"/>
          <c:order val="1"/>
          <c:tx>
            <c:v>Cumulative</c:v>
          </c:tx>
          <c:spPr>
            <a:ln w="28575" cap="rnd">
              <a:solidFill>
                <a:schemeClr val="accent3">
                  <a:tint val="77000"/>
                </a:schemeClr>
              </a:solidFill>
              <a:round/>
            </a:ln>
            <a:effectLst/>
          </c:spPr>
          <c:marker>
            <c:symbol val="diamond"/>
            <c:size val="5"/>
            <c:spPr>
              <a:solidFill>
                <a:schemeClr val="accent3">
                  <a:tint val="77000"/>
                </a:schemeClr>
              </a:solidFill>
              <a:ln w="9525">
                <a:solidFill>
                  <a:schemeClr val="accent3">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'[1]Tasks 6,7'!$E$13:$E$20</c:f>
              <c:numCache>
                <c:formatCode>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67A4-4805-818A-A2BC3409214C}"/>
            </c:ext>
          </c:extLst>
        </c:ser>
        <c:dLbls>
          <c:showLegendKey val="0"/>
          <c:showVal val="0"/>
          <c:showCatName val="0"/>
          <c:showSerName val="0"/>
          <c:showPercent val="0"/>
          <c:showBubbleSize val="0"/>
        </c:dLbls>
        <c:marker val="1"/>
        <c:smooth val="0"/>
        <c:axId val="575454072"/>
        <c:axId val="575454728"/>
      </c:lineChart>
      <c:catAx>
        <c:axId val="60555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05554120"/>
        <c:crosses val="autoZero"/>
        <c:auto val="1"/>
        <c:lblAlgn val="ctr"/>
        <c:lblOffset val="100"/>
        <c:noMultiLvlLbl val="0"/>
      </c:catAx>
      <c:valAx>
        <c:axId val="6055541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05551168"/>
        <c:crosses val="autoZero"/>
        <c:crossBetween val="between"/>
      </c:valAx>
      <c:valAx>
        <c:axId val="575454728"/>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75454072"/>
        <c:crosses val="max"/>
        <c:crossBetween val="between"/>
      </c:valAx>
      <c:catAx>
        <c:axId val="575454072"/>
        <c:scaling>
          <c:orientation val="minMax"/>
        </c:scaling>
        <c:delete val="1"/>
        <c:axPos val="b"/>
        <c:majorTickMark val="out"/>
        <c:minorTickMark val="none"/>
        <c:tickLblPos val="nextTo"/>
        <c:crossAx val="57545472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series layoutId="clusteredColumn" uniqueId="{60C73AA5-6568-4A26-B0F4-45A0923AC3EF}">
          <cx:tx>
            <cx:txData>
              <cx:v>PRICE</cx:v>
            </cx:txData>
          </cx:tx>
          <cx:dataId val="0"/>
          <cx:layoutPr>
            <cx:binning intervalClosed="r">
              <cx:binSize val="100000"/>
            </cx:binning>
          </cx:layoutPr>
        </cx:series>
      </cx:plotAreaRegion>
      <cx:axis id="0">
        <cx:catScaling gapWidth="0"/>
        <cx:tickLabels/>
      </cx:axis>
      <cx:axis id="1">
        <cx:valScaling/>
        <cx:majorGridlines>
          <cx:spPr>
            <a:ln>
              <a:no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plotArea>
      <cx:plotAreaRegion>
        <cx:series layoutId="clusteredColumn" uniqueId="{60C73AA5-6568-4A26-B0F4-45A0923AC3EF}">
          <cx:tx>
            <cx:txData>
              <cx:v>PRICE</cx:v>
            </cx:txData>
          </cx:tx>
          <cx:dataId val="0"/>
          <cx:layoutPr>
            <cx:binning intervalClosed="r">
              <cx:binCount val="272"/>
            </cx:binning>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91440</xdr:colOff>
      <xdr:row>34</xdr:row>
      <xdr:rowOff>112395</xdr:rowOff>
    </xdr:from>
    <xdr:to>
      <xdr:col>12</xdr:col>
      <xdr:colOff>510540</xdr:colOff>
      <xdr:row>53</xdr:row>
      <xdr:rowOff>76200</xdr:rowOff>
    </xdr:to>
    <mc:AlternateContent xmlns:mc="http://schemas.openxmlformats.org/markup-compatibility/2006">
      <mc:Choice xmlns:cx1="http://schemas.microsoft.com/office/drawing/2015/9/8/chartex" Requires="cx1">
        <xdr:graphicFrame macro="">
          <xdr:nvGraphicFramePr>
            <xdr:cNvPr id="2" name="Chart 2">
              <a:extLst>
                <a:ext uri="{FF2B5EF4-FFF2-40B4-BE49-F238E27FC236}">
                  <a16:creationId xmlns:a16="http://schemas.microsoft.com/office/drawing/2014/main" id="{F27EC61B-54EF-4EDE-A05C-3A656164FE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1520" y="5172075"/>
              <a:ext cx="7589520" cy="2714625"/>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2</xdr:col>
      <xdr:colOff>68580</xdr:colOff>
      <xdr:row>11</xdr:row>
      <xdr:rowOff>60960</xdr:rowOff>
    </xdr:from>
    <xdr:to>
      <xdr:col>12</xdr:col>
      <xdr:colOff>518159</xdr:colOff>
      <xdr:row>30</xdr:row>
      <xdr:rowOff>17145</xdr:rowOff>
    </xdr:to>
    <mc:AlternateContent xmlns:mc="http://schemas.openxmlformats.org/markup-compatibility/2006">
      <mc:Choice xmlns:cx1="http://schemas.microsoft.com/office/drawing/2015/9/8/chartex" Requires="cx1">
        <xdr:graphicFrame macro="">
          <xdr:nvGraphicFramePr>
            <xdr:cNvPr id="3" name="Chart 3">
              <a:extLst>
                <a:ext uri="{FF2B5EF4-FFF2-40B4-BE49-F238E27FC236}">
                  <a16:creationId xmlns:a16="http://schemas.microsoft.com/office/drawing/2014/main" id="{BA982A7C-153B-4E0B-8388-247C82194D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8660" y="1767840"/>
              <a:ext cx="7619999" cy="2707005"/>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xdr:colOff>
      <xdr:row>7</xdr:row>
      <xdr:rowOff>30480</xdr:rowOff>
    </xdr:from>
    <xdr:to>
      <xdr:col>8</xdr:col>
      <xdr:colOff>525780</xdr:colOff>
      <xdr:row>26</xdr:row>
      <xdr:rowOff>68580</xdr:rowOff>
    </xdr:to>
    <xdr:graphicFrame macro="">
      <xdr:nvGraphicFramePr>
        <xdr:cNvPr id="2" name="Chart 3">
          <a:extLst>
            <a:ext uri="{FF2B5EF4-FFF2-40B4-BE49-F238E27FC236}">
              <a16:creationId xmlns:a16="http://schemas.microsoft.com/office/drawing/2014/main" id="{CBF26720-6B15-48AF-81C6-A0EFC653F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129540</xdr:colOff>
      <xdr:row>7</xdr:row>
      <xdr:rowOff>68580</xdr:rowOff>
    </xdr:from>
    <xdr:to>
      <xdr:col>14</xdr:col>
      <xdr:colOff>518160</xdr:colOff>
      <xdr:row>20</xdr:row>
      <xdr:rowOff>175260</xdr:rowOff>
    </xdr:to>
    <xdr:graphicFrame macro="">
      <xdr:nvGraphicFramePr>
        <xdr:cNvPr id="2" name="Chart 2">
          <a:extLst>
            <a:ext uri="{FF2B5EF4-FFF2-40B4-BE49-F238E27FC236}">
              <a16:creationId xmlns:a16="http://schemas.microsoft.com/office/drawing/2014/main" id="{5599A9DB-6277-4566-B107-D73C00A6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289560</xdr:colOff>
      <xdr:row>8</xdr:row>
      <xdr:rowOff>0</xdr:rowOff>
    </xdr:from>
    <xdr:to>
      <xdr:col>9</xdr:col>
      <xdr:colOff>304800</xdr:colOff>
      <xdr:row>18</xdr:row>
      <xdr:rowOff>68580</xdr:rowOff>
    </xdr:to>
    <xdr:cxnSp macro="">
      <xdr:nvCxnSpPr>
        <xdr:cNvPr id="4" name="Conector recto 3">
          <a:extLst>
            <a:ext uri="{FF2B5EF4-FFF2-40B4-BE49-F238E27FC236}">
              <a16:creationId xmlns:a16="http://schemas.microsoft.com/office/drawing/2014/main" id="{F829C28E-DFBF-27CA-AEA2-7A416C8C1501}"/>
            </a:ext>
          </a:extLst>
        </xdr:cNvPr>
        <xdr:cNvCxnSpPr/>
      </xdr:nvCxnSpPr>
      <xdr:spPr>
        <a:xfrm>
          <a:off x="7345680" y="1295400"/>
          <a:ext cx="15240" cy="1897380"/>
        </a:xfrm>
        <a:prstGeom prst="line">
          <a:avLst/>
        </a:prstGeom>
        <a:ln w="12700">
          <a:solidFill>
            <a:srgbClr val="7030A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auli\Downloads\2.13.Practical-example.Descriptive-statistics-exercise%20(2).xlsx" TargetMode="External"/><Relationship Id="rId1" Type="http://schemas.openxmlformats.org/officeDocument/2006/relationships/externalLinkPath" Target="file:///C:\Users\pauli\Downloads\2.13.Practical-example.Descriptive-statistics-exercise%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65RE"/>
      <sheetName val="Task 1"/>
      <sheetName val="Tasks 2,3,4"/>
      <sheetName val="Task 5"/>
      <sheetName val="Tasks 6,7"/>
      <sheetName val="Tasks 8,9"/>
      <sheetName val="Task 10"/>
    </sheetNames>
    <sheetDataSet>
      <sheetData sheetId="0">
        <row r="6">
          <cell r="H6">
            <v>743.0856</v>
          </cell>
          <cell r="I6">
            <v>246172.67600000001</v>
          </cell>
        </row>
        <row r="7">
          <cell r="H7">
            <v>756.21280000000002</v>
          </cell>
          <cell r="I7">
            <v>246331.90400000001</v>
          </cell>
        </row>
        <row r="8">
          <cell r="H8">
            <v>587.2808</v>
          </cell>
          <cell r="I8">
            <v>209280.91039999999</v>
          </cell>
        </row>
        <row r="9">
          <cell r="H9">
            <v>1604.7463999999998</v>
          </cell>
          <cell r="I9">
            <v>452667.00639999995</v>
          </cell>
        </row>
        <row r="10">
          <cell r="H10">
            <v>1375.4507999999998</v>
          </cell>
          <cell r="I10">
            <v>467083.31319999998</v>
          </cell>
        </row>
        <row r="11">
          <cell r="H11">
            <v>675.18999999999994</v>
          </cell>
          <cell r="I11">
            <v>203491.84999999998</v>
          </cell>
        </row>
        <row r="12">
          <cell r="H12">
            <v>670.88599999999997</v>
          </cell>
          <cell r="I12">
            <v>212520.826</v>
          </cell>
        </row>
        <row r="13">
          <cell r="H13">
            <v>720.81239999999991</v>
          </cell>
          <cell r="I13">
            <v>198591.84879999998</v>
          </cell>
        </row>
        <row r="14">
          <cell r="H14">
            <v>782.25200000000007</v>
          </cell>
          <cell r="I14">
            <v>265467.68000000005</v>
          </cell>
        </row>
        <row r="15">
          <cell r="H15">
            <v>794.51840000000004</v>
          </cell>
          <cell r="I15">
            <v>235633.2592</v>
          </cell>
        </row>
        <row r="16">
          <cell r="H16">
            <v>1160.3584000000001</v>
          </cell>
          <cell r="I16">
            <v>317473.86080000002</v>
          </cell>
        </row>
        <row r="17">
          <cell r="H17">
            <v>1942.5028</v>
          </cell>
          <cell r="I17">
            <v>503790.23080000002</v>
          </cell>
        </row>
        <row r="18">
          <cell r="H18">
            <v>794.51840000000004</v>
          </cell>
          <cell r="I18">
            <v>217786.37600000002</v>
          </cell>
        </row>
        <row r="19">
          <cell r="H19">
            <v>1109.2483999999999</v>
          </cell>
          <cell r="I19">
            <v>460001.25599999994</v>
          </cell>
        </row>
        <row r="20">
          <cell r="H20">
            <v>1400.9519999999998</v>
          </cell>
          <cell r="I20">
            <v>460001.25599999994</v>
          </cell>
        </row>
        <row r="21">
          <cell r="H21">
            <v>1479.7152000000001</v>
          </cell>
          <cell r="I21">
            <v>448134.26880000002</v>
          </cell>
        </row>
        <row r="22">
          <cell r="H22">
            <v>790.53719999999998</v>
          </cell>
          <cell r="I22">
            <v>249591.99479999999</v>
          </cell>
        </row>
        <row r="23">
          <cell r="H23">
            <v>723.93280000000004</v>
          </cell>
          <cell r="I23">
            <v>196142.19200000001</v>
          </cell>
        </row>
        <row r="24">
          <cell r="H24">
            <v>781.0684</v>
          </cell>
          <cell r="I24">
            <v>258572.47760000001</v>
          </cell>
        </row>
        <row r="25">
          <cell r="H25">
            <v>1127.7556</v>
          </cell>
          <cell r="I25">
            <v>310831.21159999998</v>
          </cell>
        </row>
        <row r="26">
          <cell r="H26">
            <v>720.70479999999998</v>
          </cell>
          <cell r="I26">
            <v>207281.5912</v>
          </cell>
        </row>
        <row r="27">
          <cell r="H27">
            <v>649.68880000000001</v>
          </cell>
          <cell r="I27">
            <v>168834.04240000001</v>
          </cell>
        </row>
        <row r="28">
          <cell r="H28">
            <v>1307.4476</v>
          </cell>
          <cell r="I28">
            <v>396973.83240000001</v>
          </cell>
        </row>
        <row r="29">
          <cell r="H29">
            <v>618.37720000000002</v>
          </cell>
          <cell r="I29">
            <v>188743.1072</v>
          </cell>
        </row>
        <row r="30">
          <cell r="H30">
            <v>625.80160000000001</v>
          </cell>
          <cell r="I30">
            <v>179674.07519999999</v>
          </cell>
        </row>
        <row r="31">
          <cell r="H31">
            <v>1203.2908</v>
          </cell>
          <cell r="I31">
            <v>306363.64360000001</v>
          </cell>
        </row>
        <row r="32">
          <cell r="H32">
            <v>670.88599999999997</v>
          </cell>
          <cell r="I32">
            <v>200300.63399999999</v>
          </cell>
        </row>
        <row r="33">
          <cell r="H33">
            <v>1434.0927999999999</v>
          </cell>
          <cell r="I33">
            <v>382041.12799999997</v>
          </cell>
        </row>
        <row r="34">
          <cell r="H34">
            <v>781.0684</v>
          </cell>
          <cell r="I34">
            <v>245572.7936</v>
          </cell>
        </row>
        <row r="35">
          <cell r="H35">
            <v>1596.3536000000001</v>
          </cell>
          <cell r="I35">
            <v>407214.28960000002</v>
          </cell>
        </row>
        <row r="36">
          <cell r="H36">
            <v>1110.3244</v>
          </cell>
          <cell r="I36">
            <v>355073.4032</v>
          </cell>
        </row>
        <row r="37">
          <cell r="H37">
            <v>781.0684</v>
          </cell>
          <cell r="I37">
            <v>256821.6404</v>
          </cell>
        </row>
        <row r="38">
          <cell r="H38">
            <v>697.89359999999999</v>
          </cell>
          <cell r="I38">
            <v>226342.80319999999</v>
          </cell>
        </row>
        <row r="39">
          <cell r="H39">
            <v>625.80160000000001</v>
          </cell>
          <cell r="I39">
            <v>191389.8688</v>
          </cell>
        </row>
        <row r="40">
          <cell r="H40">
            <v>957.53239999999994</v>
          </cell>
          <cell r="I40">
            <v>297008.96519999998</v>
          </cell>
        </row>
        <row r="41">
          <cell r="H41">
            <v>722.96439999999996</v>
          </cell>
          <cell r="I41">
            <v>250773.1452</v>
          </cell>
        </row>
        <row r="42">
          <cell r="H42">
            <v>923.20799999999997</v>
          </cell>
          <cell r="I42">
            <v>312211.14399999997</v>
          </cell>
        </row>
        <row r="43">
          <cell r="H43">
            <v>670.24040000000002</v>
          </cell>
          <cell r="I43">
            <v>190119.50400000002</v>
          </cell>
        </row>
        <row r="44">
          <cell r="H44">
            <v>785.48</v>
          </cell>
          <cell r="I44">
            <v>225050.52000000002</v>
          </cell>
        </row>
        <row r="45">
          <cell r="H45">
            <v>798.28440000000001</v>
          </cell>
          <cell r="I45">
            <v>261742.742</v>
          </cell>
        </row>
        <row r="46">
          <cell r="H46">
            <v>1121.9451999999999</v>
          </cell>
          <cell r="I46">
            <v>344530.88879999996</v>
          </cell>
        </row>
        <row r="47">
          <cell r="H47">
            <v>782.25200000000007</v>
          </cell>
          <cell r="I47">
            <v>215410.27600000001</v>
          </cell>
        </row>
        <row r="48">
          <cell r="H48">
            <v>923.20799999999997</v>
          </cell>
          <cell r="I48">
            <v>252185.992</v>
          </cell>
        </row>
        <row r="49">
          <cell r="H49">
            <v>1434.0927999999999</v>
          </cell>
          <cell r="I49">
            <v>480545.80959999998</v>
          </cell>
        </row>
        <row r="50">
          <cell r="H50">
            <v>1160.3584000000001</v>
          </cell>
          <cell r="I50">
            <v>300385.6176</v>
          </cell>
        </row>
        <row r="51">
          <cell r="H51">
            <v>798.28440000000001</v>
          </cell>
          <cell r="I51">
            <v>240539.34760000001</v>
          </cell>
        </row>
        <row r="52">
          <cell r="H52">
            <v>733.18639999999994</v>
          </cell>
          <cell r="I52">
            <v>222138.71599999999</v>
          </cell>
        </row>
        <row r="53">
          <cell r="H53">
            <v>798.28440000000001</v>
          </cell>
          <cell r="I53">
            <v>228410.054</v>
          </cell>
        </row>
        <row r="54">
          <cell r="H54">
            <v>733.18639999999994</v>
          </cell>
          <cell r="I54">
            <v>197053.51439999999</v>
          </cell>
        </row>
        <row r="55">
          <cell r="H55">
            <v>717.04639999999995</v>
          </cell>
          <cell r="I55">
            <v>193660.62079999998</v>
          </cell>
        </row>
        <row r="56">
          <cell r="H56">
            <v>747.49720000000002</v>
          </cell>
          <cell r="I56">
            <v>237060.1488</v>
          </cell>
        </row>
        <row r="57">
          <cell r="H57">
            <v>1121.9451999999999</v>
          </cell>
          <cell r="I57">
            <v>372001.69679999998</v>
          </cell>
        </row>
        <row r="58">
          <cell r="H58">
            <v>1121.9451999999999</v>
          </cell>
          <cell r="I58">
            <v>290031.25879999995</v>
          </cell>
        </row>
        <row r="59">
          <cell r="H59">
            <v>827.87439999999992</v>
          </cell>
          <cell r="I59">
            <v>238811.06399999998</v>
          </cell>
        </row>
        <row r="60">
          <cell r="H60">
            <v>747.49720000000002</v>
          </cell>
          <cell r="I60">
            <v>199054.1992</v>
          </cell>
        </row>
        <row r="61">
          <cell r="H61">
            <v>1608.8352</v>
          </cell>
          <cell r="I61">
            <v>496266.40639999998</v>
          </cell>
        </row>
        <row r="62">
          <cell r="H62">
            <v>1132.0595999999998</v>
          </cell>
          <cell r="I62">
            <v>346906.89319999993</v>
          </cell>
        </row>
        <row r="63">
          <cell r="H63">
            <v>1383.8436000000002</v>
          </cell>
          <cell r="I63">
            <v>376964.61560000002</v>
          </cell>
        </row>
        <row r="64">
          <cell r="H64">
            <v>927.83479999999997</v>
          </cell>
          <cell r="I64">
            <v>315733.15360000002</v>
          </cell>
        </row>
        <row r="65">
          <cell r="H65">
            <v>669.1644</v>
          </cell>
          <cell r="I65">
            <v>188273.7304</v>
          </cell>
        </row>
        <row r="66">
          <cell r="H66">
            <v>928.1576</v>
          </cell>
          <cell r="I66">
            <v>253831.02480000001</v>
          </cell>
        </row>
        <row r="67">
          <cell r="H67">
            <v>798.49959999999987</v>
          </cell>
          <cell r="I67">
            <v>278575.86879999994</v>
          </cell>
        </row>
        <row r="68">
          <cell r="H68">
            <v>1305.6184000000001</v>
          </cell>
          <cell r="I68">
            <v>402081.79600000003</v>
          </cell>
        </row>
        <row r="69">
          <cell r="H69">
            <v>1121.9451999999999</v>
          </cell>
          <cell r="I69">
            <v>310832.58759999997</v>
          </cell>
        </row>
        <row r="70">
          <cell r="H70">
            <v>785.48</v>
          </cell>
          <cell r="I70">
            <v>257183.48</v>
          </cell>
        </row>
        <row r="71">
          <cell r="H71">
            <v>927.08159999999998</v>
          </cell>
          <cell r="I71">
            <v>326885.33600000001</v>
          </cell>
        </row>
        <row r="72">
          <cell r="H72">
            <v>1109.2483999999999</v>
          </cell>
          <cell r="I72">
            <v>344568.74280000001</v>
          </cell>
        </row>
        <row r="73">
          <cell r="H73">
            <v>649.79639999999995</v>
          </cell>
          <cell r="I73">
            <v>214631.68039999998</v>
          </cell>
        </row>
        <row r="74">
          <cell r="H74">
            <v>785.48</v>
          </cell>
          <cell r="I74">
            <v>237207.67999999999</v>
          </cell>
        </row>
        <row r="75">
          <cell r="H75">
            <v>1596.3536000000001</v>
          </cell>
          <cell r="I75">
            <v>464549.19040000002</v>
          </cell>
        </row>
        <row r="76">
          <cell r="H76">
            <v>1121.9451999999999</v>
          </cell>
          <cell r="I76">
            <v>310577.03959999996</v>
          </cell>
        </row>
        <row r="77">
          <cell r="H77">
            <v>743.40840000000003</v>
          </cell>
          <cell r="I77">
            <v>205098.2108</v>
          </cell>
        </row>
        <row r="78">
          <cell r="H78">
            <v>756.21280000000002</v>
          </cell>
          <cell r="I78">
            <v>248525.11680000002</v>
          </cell>
        </row>
        <row r="79">
          <cell r="H79">
            <v>649.79639999999995</v>
          </cell>
          <cell r="I79">
            <v>224463.86599999998</v>
          </cell>
        </row>
        <row r="80">
          <cell r="H80">
            <v>785.48</v>
          </cell>
          <cell r="I80">
            <v>220606.28</v>
          </cell>
        </row>
        <row r="81">
          <cell r="H81">
            <v>785.48</v>
          </cell>
          <cell r="I81">
            <v>220865</v>
          </cell>
        </row>
        <row r="82">
          <cell r="H82">
            <v>1283.4528</v>
          </cell>
          <cell r="I82">
            <v>338181.18080000003</v>
          </cell>
        </row>
        <row r="83">
          <cell r="H83">
            <v>1434.0927999999999</v>
          </cell>
          <cell r="I83">
            <v>432679.91199999995</v>
          </cell>
        </row>
        <row r="84">
          <cell r="H84">
            <v>782.25200000000007</v>
          </cell>
          <cell r="I84">
            <v>196220.04800000001</v>
          </cell>
        </row>
        <row r="85">
          <cell r="H85">
            <v>1288.6176</v>
          </cell>
          <cell r="I85">
            <v>323915.8112</v>
          </cell>
        </row>
        <row r="86">
          <cell r="H86">
            <v>781.0684</v>
          </cell>
          <cell r="I86">
            <v>200719.01519999999</v>
          </cell>
        </row>
        <row r="87">
          <cell r="H87">
            <v>1222.336</v>
          </cell>
          <cell r="I87">
            <v>380809.52</v>
          </cell>
        </row>
        <row r="88">
          <cell r="H88">
            <v>781.0684</v>
          </cell>
          <cell r="I88">
            <v>213942.5624</v>
          </cell>
        </row>
        <row r="89">
          <cell r="H89">
            <v>743.0856</v>
          </cell>
          <cell r="I89">
            <v>207581.42720000001</v>
          </cell>
        </row>
        <row r="90">
          <cell r="H90">
            <v>785.48</v>
          </cell>
          <cell r="I90">
            <v>241671.52000000002</v>
          </cell>
        </row>
        <row r="91">
          <cell r="H91">
            <v>1109.2483999999999</v>
          </cell>
          <cell r="I91">
            <v>336695.2524</v>
          </cell>
        </row>
        <row r="92">
          <cell r="H92">
            <v>579.74879999999996</v>
          </cell>
          <cell r="I92">
            <v>171262.6544</v>
          </cell>
        </row>
        <row r="93">
          <cell r="H93">
            <v>1128.4012</v>
          </cell>
          <cell r="I93">
            <v>299159.1384</v>
          </cell>
        </row>
        <row r="94">
          <cell r="H94">
            <v>701.65959999999995</v>
          </cell>
          <cell r="I94">
            <v>212265.66799999998</v>
          </cell>
        </row>
        <row r="95">
          <cell r="H95">
            <v>1336.93</v>
          </cell>
          <cell r="I95">
            <v>388515.14</v>
          </cell>
        </row>
        <row r="96">
          <cell r="H96">
            <v>794.51840000000004</v>
          </cell>
          <cell r="I96">
            <v>263790.81440000003</v>
          </cell>
        </row>
        <row r="97">
          <cell r="H97">
            <v>1171.5488</v>
          </cell>
          <cell r="I97">
            <v>367976.45760000002</v>
          </cell>
        </row>
        <row r="98">
          <cell r="H98">
            <v>794.51840000000004</v>
          </cell>
          <cell r="I98">
            <v>243052.59039999999</v>
          </cell>
        </row>
        <row r="99">
          <cell r="H99">
            <v>798.28440000000001</v>
          </cell>
          <cell r="I99">
            <v>269075.30160000001</v>
          </cell>
        </row>
        <row r="100">
          <cell r="H100">
            <v>798.28440000000001</v>
          </cell>
          <cell r="I100">
            <v>223577.32</v>
          </cell>
        </row>
        <row r="101">
          <cell r="H101">
            <v>649.79639999999995</v>
          </cell>
          <cell r="I101">
            <v>198075.992</v>
          </cell>
        </row>
        <row r="102">
          <cell r="H102">
            <v>1137.4395999999999</v>
          </cell>
          <cell r="I102">
            <v>354553.23239999998</v>
          </cell>
        </row>
        <row r="103">
          <cell r="H103">
            <v>1604.7463999999998</v>
          </cell>
          <cell r="I103">
            <v>456919.45599999995</v>
          </cell>
        </row>
        <row r="104">
          <cell r="H104">
            <v>675.18999999999994</v>
          </cell>
          <cell r="I104">
            <v>233142.8</v>
          </cell>
        </row>
        <row r="105">
          <cell r="H105">
            <v>649.68880000000001</v>
          </cell>
          <cell r="I105">
            <v>225401.6152</v>
          </cell>
        </row>
        <row r="106">
          <cell r="H106">
            <v>785.48</v>
          </cell>
          <cell r="I106">
            <v>195153.16</v>
          </cell>
        </row>
        <row r="107">
          <cell r="H107">
            <v>781.0684</v>
          </cell>
          <cell r="I107">
            <v>206631.81</v>
          </cell>
        </row>
        <row r="108">
          <cell r="H108">
            <v>1127.7556</v>
          </cell>
          <cell r="I108">
            <v>358525.59239999996</v>
          </cell>
        </row>
        <row r="109">
          <cell r="H109">
            <v>794.51840000000004</v>
          </cell>
          <cell r="I109">
            <v>223917.33600000001</v>
          </cell>
        </row>
        <row r="110">
          <cell r="H110">
            <v>794.51840000000004</v>
          </cell>
          <cell r="I110">
            <v>201518.89440000002</v>
          </cell>
        </row>
        <row r="111">
          <cell r="H111">
            <v>781.0684</v>
          </cell>
          <cell r="I111">
            <v>269278.57199999999</v>
          </cell>
        </row>
        <row r="112">
          <cell r="H112">
            <v>720.81239999999991</v>
          </cell>
          <cell r="I112">
            <v>204808.16039999996</v>
          </cell>
        </row>
        <row r="113">
          <cell r="H113">
            <v>927.83479999999997</v>
          </cell>
          <cell r="I113">
            <v>306878.45759999997</v>
          </cell>
        </row>
        <row r="114">
          <cell r="H114">
            <v>927.83479999999997</v>
          </cell>
          <cell r="I114">
            <v>275394.24839999998</v>
          </cell>
        </row>
        <row r="115">
          <cell r="H115">
            <v>785.48</v>
          </cell>
          <cell r="I115">
            <v>192092.24</v>
          </cell>
        </row>
        <row r="116">
          <cell r="H116">
            <v>618.16200000000003</v>
          </cell>
          <cell r="I116">
            <v>165430.28200000001</v>
          </cell>
        </row>
        <row r="117">
          <cell r="H117">
            <v>1109.2483999999999</v>
          </cell>
          <cell r="I117">
            <v>310223.29079999996</v>
          </cell>
        </row>
        <row r="118">
          <cell r="H118">
            <v>720.70479999999998</v>
          </cell>
          <cell r="I118">
            <v>231552.32559999998</v>
          </cell>
        </row>
        <row r="119">
          <cell r="H119">
            <v>720.81239999999991</v>
          </cell>
          <cell r="I119">
            <v>215774.28439999997</v>
          </cell>
        </row>
        <row r="120">
          <cell r="H120">
            <v>927.08159999999998</v>
          </cell>
          <cell r="I120">
            <v>289727.99040000001</v>
          </cell>
        </row>
        <row r="121">
          <cell r="H121">
            <v>798.28440000000001</v>
          </cell>
          <cell r="I121">
            <v>195874.94399999999</v>
          </cell>
        </row>
        <row r="122">
          <cell r="H122">
            <v>1057.9232</v>
          </cell>
          <cell r="I122">
            <v>357538.19519999996</v>
          </cell>
        </row>
        <row r="123">
          <cell r="H123">
            <v>781.0684</v>
          </cell>
          <cell r="I123">
            <v>239248.7512</v>
          </cell>
        </row>
        <row r="124">
          <cell r="H124">
            <v>1396.8632</v>
          </cell>
          <cell r="I124">
            <v>382277.14880000002</v>
          </cell>
        </row>
        <row r="125">
          <cell r="H125">
            <v>794.51840000000004</v>
          </cell>
          <cell r="I125">
            <v>248422.66399999999</v>
          </cell>
        </row>
        <row r="126">
          <cell r="H126">
            <v>923.20799999999997</v>
          </cell>
          <cell r="I126">
            <v>242740.65599999999</v>
          </cell>
        </row>
        <row r="127">
          <cell r="H127">
            <v>781.0684</v>
          </cell>
          <cell r="I127">
            <v>253025.77720000001</v>
          </cell>
        </row>
        <row r="128">
          <cell r="H128">
            <v>782.25200000000007</v>
          </cell>
          <cell r="I128">
            <v>234172.38800000004</v>
          </cell>
        </row>
        <row r="129">
          <cell r="H129">
            <v>733.18639999999994</v>
          </cell>
          <cell r="I129">
            <v>200678.75119999997</v>
          </cell>
        </row>
        <row r="130">
          <cell r="H130">
            <v>733.18639999999994</v>
          </cell>
          <cell r="I130">
            <v>226578.51199999999</v>
          </cell>
        </row>
        <row r="131">
          <cell r="H131">
            <v>794.51840000000004</v>
          </cell>
          <cell r="I131">
            <v>200148.89440000002</v>
          </cell>
        </row>
        <row r="132">
          <cell r="H132">
            <v>756.21280000000002</v>
          </cell>
          <cell r="I132">
            <v>218585.92480000001</v>
          </cell>
        </row>
        <row r="133">
          <cell r="H133">
            <v>736.62959999999987</v>
          </cell>
          <cell r="I133">
            <v>198841.69519999996</v>
          </cell>
        </row>
        <row r="134">
          <cell r="H134">
            <v>785.48</v>
          </cell>
          <cell r="I134">
            <v>252927.84</v>
          </cell>
        </row>
        <row r="135">
          <cell r="H135">
            <v>781.0684</v>
          </cell>
          <cell r="I135">
            <v>225290.22039999999</v>
          </cell>
        </row>
        <row r="136">
          <cell r="H136">
            <v>798.28440000000001</v>
          </cell>
          <cell r="I136">
            <v>234750.58600000001</v>
          </cell>
        </row>
        <row r="137">
          <cell r="H137">
            <v>798.28440000000001</v>
          </cell>
          <cell r="I137">
            <v>287466.41159999999</v>
          </cell>
        </row>
        <row r="138">
          <cell r="H138">
            <v>827.87439999999992</v>
          </cell>
          <cell r="I138">
            <v>229464.71119999999</v>
          </cell>
        </row>
        <row r="139">
          <cell r="H139">
            <v>1160.3584000000001</v>
          </cell>
          <cell r="I139">
            <v>377313.5552</v>
          </cell>
        </row>
        <row r="140">
          <cell r="H140">
            <v>827.87439999999992</v>
          </cell>
          <cell r="I140">
            <v>276759.18</v>
          </cell>
        </row>
        <row r="141">
          <cell r="H141">
            <v>723.8252</v>
          </cell>
          <cell r="I141">
            <v>219373.4056</v>
          </cell>
        </row>
        <row r="142">
          <cell r="H142">
            <v>798.28440000000001</v>
          </cell>
          <cell r="I142">
            <v>230216.21919999999</v>
          </cell>
        </row>
        <row r="143">
          <cell r="H143">
            <v>1238.5835999999999</v>
          </cell>
          <cell r="I143">
            <v>410932.67319999996</v>
          </cell>
        </row>
        <row r="144">
          <cell r="H144">
            <v>723.8252</v>
          </cell>
          <cell r="I144">
            <v>214341.3364</v>
          </cell>
        </row>
        <row r="145">
          <cell r="H145">
            <v>977.86879999999996</v>
          </cell>
          <cell r="I145">
            <v>248274.31359999999</v>
          </cell>
        </row>
        <row r="146">
          <cell r="H146">
            <v>1093.0008</v>
          </cell>
          <cell r="I146">
            <v>390494.27120000002</v>
          </cell>
        </row>
        <row r="147">
          <cell r="H147">
            <v>927.83479999999997</v>
          </cell>
          <cell r="I147">
            <v>293876.27480000001</v>
          </cell>
        </row>
        <row r="148">
          <cell r="H148">
            <v>701.65959999999995</v>
          </cell>
          <cell r="I148">
            <v>204286.66679999998</v>
          </cell>
        </row>
        <row r="149">
          <cell r="H149">
            <v>680.56999999999994</v>
          </cell>
          <cell r="I149">
            <v>230154.52999999997</v>
          </cell>
        </row>
        <row r="150">
          <cell r="H150">
            <v>723.93280000000004</v>
          </cell>
          <cell r="I150">
            <v>228170.02560000002</v>
          </cell>
        </row>
        <row r="151">
          <cell r="H151">
            <v>649.79639999999995</v>
          </cell>
          <cell r="I151">
            <v>205085.40479999999</v>
          </cell>
        </row>
        <row r="152">
          <cell r="H152">
            <v>649.79639999999995</v>
          </cell>
          <cell r="I152">
            <v>177555.06399999998</v>
          </cell>
        </row>
        <row r="153">
          <cell r="H153">
            <v>785.48</v>
          </cell>
          <cell r="I153">
            <v>217748.48000000001</v>
          </cell>
        </row>
        <row r="154">
          <cell r="H154">
            <v>785.48</v>
          </cell>
          <cell r="I154">
            <v>247739.44</v>
          </cell>
        </row>
        <row r="155">
          <cell r="H155">
            <v>1615.2912000000001</v>
          </cell>
          <cell r="I155">
            <v>484458.03040000005</v>
          </cell>
        </row>
        <row r="156">
          <cell r="H156">
            <v>1132.0595999999998</v>
          </cell>
          <cell r="I156">
            <v>356506.36999999994</v>
          </cell>
        </row>
        <row r="157">
          <cell r="H157">
            <v>720.38200000000006</v>
          </cell>
          <cell r="I157">
            <v>197869.36400000003</v>
          </cell>
        </row>
        <row r="158">
          <cell r="H158">
            <v>733.18639999999994</v>
          </cell>
          <cell r="I158">
            <v>236608.95279999997</v>
          </cell>
        </row>
        <row r="159">
          <cell r="H159">
            <v>782.25200000000007</v>
          </cell>
          <cell r="I159">
            <v>208930.81200000001</v>
          </cell>
        </row>
        <row r="160">
          <cell r="H160">
            <v>798.28440000000001</v>
          </cell>
          <cell r="I160">
            <v>263123.42080000002</v>
          </cell>
        </row>
        <row r="161">
          <cell r="H161">
            <v>1057.9232</v>
          </cell>
          <cell r="I161">
            <v>286433.57279999997</v>
          </cell>
        </row>
        <row r="162">
          <cell r="H162">
            <v>723.8252</v>
          </cell>
          <cell r="I162">
            <v>229581.7836</v>
          </cell>
        </row>
        <row r="163">
          <cell r="H163">
            <v>798.28440000000001</v>
          </cell>
          <cell r="I163">
            <v>252053.0264</v>
          </cell>
        </row>
        <row r="164">
          <cell r="H164">
            <v>794.51840000000004</v>
          </cell>
          <cell r="I164">
            <v>244820.66720000003</v>
          </cell>
        </row>
        <row r="165">
          <cell r="H165">
            <v>794.51840000000004</v>
          </cell>
          <cell r="I165">
            <v>241620.48320000002</v>
          </cell>
        </row>
        <row r="166">
          <cell r="H166">
            <v>782.25200000000007</v>
          </cell>
          <cell r="I166">
            <v>235762.34000000003</v>
          </cell>
        </row>
        <row r="167">
          <cell r="H167">
            <v>785.48</v>
          </cell>
          <cell r="I167">
            <v>236639.56</v>
          </cell>
        </row>
        <row r="168">
          <cell r="H168">
            <v>923.20799999999997</v>
          </cell>
          <cell r="I168">
            <v>294807.64799999999</v>
          </cell>
        </row>
        <row r="169">
          <cell r="H169">
            <v>923.20799999999997</v>
          </cell>
          <cell r="I169">
            <v>293828.68799999997</v>
          </cell>
        </row>
        <row r="170">
          <cell r="H170">
            <v>1434.0927999999999</v>
          </cell>
          <cell r="I170">
            <v>412856.56159999996</v>
          </cell>
        </row>
        <row r="171">
          <cell r="H171">
            <v>782.25200000000007</v>
          </cell>
          <cell r="I171">
            <v>224076.83600000001</v>
          </cell>
        </row>
        <row r="172">
          <cell r="H172">
            <v>781.0684</v>
          </cell>
          <cell r="I172">
            <v>258015.61439999999</v>
          </cell>
        </row>
        <row r="173">
          <cell r="H173">
            <v>618.37720000000002</v>
          </cell>
          <cell r="I173">
            <v>153466.71240000002</v>
          </cell>
        </row>
        <row r="174">
          <cell r="H174">
            <v>923.20799999999997</v>
          </cell>
          <cell r="I174">
            <v>261871.696</v>
          </cell>
        </row>
        <row r="175">
          <cell r="H175">
            <v>781.0684</v>
          </cell>
          <cell r="I175">
            <v>210038.6992</v>
          </cell>
        </row>
        <row r="176">
          <cell r="H176">
            <v>781.0684</v>
          </cell>
          <cell r="I176">
            <v>210824.0576</v>
          </cell>
        </row>
        <row r="177">
          <cell r="H177">
            <v>781.0684</v>
          </cell>
          <cell r="I177">
            <v>249075.6568</v>
          </cell>
        </row>
        <row r="178">
          <cell r="H178">
            <v>697.89359999999999</v>
          </cell>
          <cell r="I178">
            <v>219865.76079999999</v>
          </cell>
        </row>
        <row r="179">
          <cell r="H179">
            <v>670.88599999999997</v>
          </cell>
          <cell r="I179">
            <v>204292.49399999998</v>
          </cell>
        </row>
        <row r="180">
          <cell r="H180">
            <v>782.25200000000007</v>
          </cell>
          <cell r="I180">
            <v>261579.89200000002</v>
          </cell>
        </row>
        <row r="181">
          <cell r="H181">
            <v>743.40840000000003</v>
          </cell>
          <cell r="I181">
            <v>222867.42080000002</v>
          </cell>
        </row>
        <row r="182">
          <cell r="H182">
            <v>923.20799999999997</v>
          </cell>
          <cell r="I182">
            <v>291494.36</v>
          </cell>
        </row>
        <row r="183">
          <cell r="H183">
            <v>923.20799999999997</v>
          </cell>
          <cell r="I183">
            <v>296483.14399999997</v>
          </cell>
        </row>
        <row r="184">
          <cell r="H184">
            <v>1769.4819999999997</v>
          </cell>
          <cell r="I184">
            <v>532877.38399999996</v>
          </cell>
        </row>
        <row r="185">
          <cell r="H185">
            <v>410.70920000000001</v>
          </cell>
          <cell r="I185">
            <v>117564.0716</v>
          </cell>
        </row>
        <row r="186">
          <cell r="H186">
            <v>1200.82</v>
          </cell>
          <cell r="I186">
            <v>317196.39999999997</v>
          </cell>
        </row>
        <row r="187">
          <cell r="H187">
            <v>800.96</v>
          </cell>
          <cell r="I187">
            <v>264142.16000000003</v>
          </cell>
        </row>
        <row r="188">
          <cell r="H188">
            <v>827.87439999999992</v>
          </cell>
          <cell r="I188">
            <v>222947.20879999999</v>
          </cell>
        </row>
        <row r="189">
          <cell r="H189">
            <v>775.6884</v>
          </cell>
          <cell r="I189">
            <v>250312.5344</v>
          </cell>
        </row>
        <row r="190">
          <cell r="H190">
            <v>775.6884</v>
          </cell>
          <cell r="I190">
            <v>246050.40400000001</v>
          </cell>
        </row>
        <row r="191">
          <cell r="H191">
            <v>1604.7463999999998</v>
          </cell>
          <cell r="I191">
            <v>529317.28319999995</v>
          </cell>
        </row>
        <row r="192">
          <cell r="H192">
            <v>587.2808</v>
          </cell>
          <cell r="I192">
            <v>169158.29440000001</v>
          </cell>
        </row>
        <row r="193">
          <cell r="H193">
            <v>756.21280000000002</v>
          </cell>
          <cell r="I193">
            <v>206958.712</v>
          </cell>
        </row>
        <row r="194">
          <cell r="H194">
            <v>743.0856</v>
          </cell>
          <cell r="I194">
            <v>206445.42319999999</v>
          </cell>
        </row>
        <row r="195">
          <cell r="H195">
            <v>827.87439999999992</v>
          </cell>
          <cell r="I195">
            <v>239341.58079999997</v>
          </cell>
        </row>
        <row r="196">
          <cell r="H196">
            <v>1160.3584000000001</v>
          </cell>
          <cell r="I196">
            <v>398903.42240000004</v>
          </cell>
        </row>
        <row r="197">
          <cell r="H197">
            <v>743.0856</v>
          </cell>
          <cell r="I197">
            <v>210745.16639999999</v>
          </cell>
        </row>
        <row r="198">
          <cell r="H198">
            <v>1160.3584000000001</v>
          </cell>
          <cell r="I198">
            <v>331154.87840000005</v>
          </cell>
        </row>
        <row r="199">
          <cell r="H199">
            <v>625.80160000000001</v>
          </cell>
          <cell r="I199">
            <v>204434.6784</v>
          </cell>
        </row>
        <row r="200">
          <cell r="H200">
            <v>756.21280000000002</v>
          </cell>
          <cell r="I200">
            <v>189194.30720000001</v>
          </cell>
        </row>
        <row r="201">
          <cell r="H201">
            <v>625.80160000000001</v>
          </cell>
          <cell r="I201">
            <v>204027.0912</v>
          </cell>
        </row>
        <row r="202">
          <cell r="H202">
            <v>1238.5835999999999</v>
          </cell>
          <cell r="I202">
            <v>400865.91599999997</v>
          </cell>
        </row>
        <row r="203">
          <cell r="H203">
            <v>713.71079999999995</v>
          </cell>
          <cell r="I203">
            <v>217787.71039999998</v>
          </cell>
        </row>
        <row r="204">
          <cell r="H204">
            <v>763.20680000000004</v>
          </cell>
          <cell r="I204">
            <v>219630.90120000002</v>
          </cell>
        </row>
        <row r="205">
          <cell r="H205">
            <v>798.49959999999987</v>
          </cell>
          <cell r="I205">
            <v>244624.87199999997</v>
          </cell>
        </row>
        <row r="206">
          <cell r="H206">
            <v>618.37720000000002</v>
          </cell>
          <cell r="I206">
            <v>163162.8792</v>
          </cell>
        </row>
        <row r="207">
          <cell r="H207">
            <v>1479.7152000000001</v>
          </cell>
          <cell r="I207">
            <v>401302.81920000003</v>
          </cell>
        </row>
        <row r="208">
          <cell r="H208">
            <v>1603.9931999999999</v>
          </cell>
          <cell r="I208">
            <v>538271.73560000001</v>
          </cell>
        </row>
        <row r="209">
          <cell r="H209">
            <v>1615.2912000000001</v>
          </cell>
          <cell r="I209">
            <v>461464.99200000003</v>
          </cell>
        </row>
        <row r="210">
          <cell r="H210">
            <v>784.1887999999999</v>
          </cell>
          <cell r="I210">
            <v>275812.49280000001</v>
          </cell>
        </row>
        <row r="211">
          <cell r="H211">
            <v>720.38200000000006</v>
          </cell>
          <cell r="I211">
            <v>216552.71200000003</v>
          </cell>
        </row>
        <row r="212">
          <cell r="H212">
            <v>1596.3536000000001</v>
          </cell>
          <cell r="I212">
            <v>495570.44480000006</v>
          </cell>
        </row>
        <row r="213">
          <cell r="H213">
            <v>1121.9451999999999</v>
          </cell>
          <cell r="I213">
            <v>388656.80639999994</v>
          </cell>
        </row>
        <row r="214">
          <cell r="H214">
            <v>1596.3536000000001</v>
          </cell>
          <cell r="I214">
            <v>495024.09120000002</v>
          </cell>
        </row>
        <row r="215">
          <cell r="H215">
            <v>1596.3536000000001</v>
          </cell>
          <cell r="I215">
            <v>526947.16320000007</v>
          </cell>
        </row>
        <row r="216">
          <cell r="H216">
            <v>1273.8763999999999</v>
          </cell>
          <cell r="I216">
            <v>427236.09959999996</v>
          </cell>
        </row>
        <row r="217">
          <cell r="H217">
            <v>966.57079999999996</v>
          </cell>
          <cell r="I217">
            <v>327044.36839999998</v>
          </cell>
        </row>
        <row r="218">
          <cell r="H218">
            <v>1357.1587999999999</v>
          </cell>
          <cell r="I218">
            <v>385447.68719999999</v>
          </cell>
        </row>
        <row r="219">
          <cell r="H219">
            <v>1343.386</v>
          </cell>
          <cell r="I219">
            <v>401894.81799999997</v>
          </cell>
        </row>
        <row r="220">
          <cell r="H220">
            <v>758.68760000000009</v>
          </cell>
          <cell r="I220">
            <v>264275.78240000003</v>
          </cell>
        </row>
        <row r="221">
          <cell r="H221">
            <v>789.24599999999987</v>
          </cell>
          <cell r="I221">
            <v>231348.92799999996</v>
          </cell>
        </row>
        <row r="222">
          <cell r="H222">
            <v>789.24599999999987</v>
          </cell>
          <cell r="I222">
            <v>264238.94999999995</v>
          </cell>
        </row>
        <row r="223">
          <cell r="H223">
            <v>733.18639999999994</v>
          </cell>
          <cell r="I223">
            <v>217357.63279999999</v>
          </cell>
        </row>
        <row r="224">
          <cell r="H224">
            <v>1611.8480000000002</v>
          </cell>
          <cell r="I224">
            <v>482404.31200000003</v>
          </cell>
        </row>
        <row r="225">
          <cell r="H225">
            <v>789.24599999999987</v>
          </cell>
          <cell r="I225">
            <v>228937.89599999995</v>
          </cell>
        </row>
        <row r="226">
          <cell r="H226">
            <v>1611.8480000000002</v>
          </cell>
          <cell r="I226">
            <v>498994.03200000006</v>
          </cell>
        </row>
        <row r="227">
          <cell r="H227">
            <v>789.24599999999987</v>
          </cell>
          <cell r="I227">
            <v>256376.27599999995</v>
          </cell>
        </row>
        <row r="228">
          <cell r="H228">
            <v>794.51840000000004</v>
          </cell>
          <cell r="I228">
            <v>255243.10879999999</v>
          </cell>
        </row>
        <row r="229">
          <cell r="H229">
            <v>1611.8480000000002</v>
          </cell>
          <cell r="I229">
            <v>506786.66400000005</v>
          </cell>
        </row>
        <row r="230">
          <cell r="H230">
            <v>789.24599999999987</v>
          </cell>
          <cell r="I230">
            <v>233172.48999999996</v>
          </cell>
        </row>
        <row r="231">
          <cell r="H231">
            <v>794.51840000000004</v>
          </cell>
          <cell r="I231">
            <v>233834.00480000002</v>
          </cell>
        </row>
        <row r="232">
          <cell r="H232">
            <v>1611.8480000000002</v>
          </cell>
          <cell r="I232">
            <v>523373.44800000009</v>
          </cell>
        </row>
        <row r="233">
          <cell r="H233">
            <v>789.24599999999987</v>
          </cell>
          <cell r="I233">
            <v>228872.91199999995</v>
          </cell>
        </row>
        <row r="234">
          <cell r="H234">
            <v>794.51840000000004</v>
          </cell>
          <cell r="I234">
            <v>208655.6704</v>
          </cell>
        </row>
        <row r="235">
          <cell r="H235">
            <v>1111.7231999999999</v>
          </cell>
          <cell r="I235">
            <v>322952.55839999998</v>
          </cell>
        </row>
        <row r="236">
          <cell r="H236">
            <v>785.48</v>
          </cell>
          <cell r="I236">
            <v>216826</v>
          </cell>
        </row>
        <row r="237">
          <cell r="H237">
            <v>1058.2459999999999</v>
          </cell>
          <cell r="I237">
            <v>298730.40399999998</v>
          </cell>
        </row>
        <row r="238">
          <cell r="H238">
            <v>791.72079999999994</v>
          </cell>
          <cell r="I238">
            <v>230495.00639999998</v>
          </cell>
        </row>
        <row r="239">
          <cell r="H239">
            <v>1068.5755999999999</v>
          </cell>
          <cell r="I239">
            <v>346048.04079999996</v>
          </cell>
        </row>
        <row r="240">
          <cell r="H240">
            <v>1325.3091999999999</v>
          </cell>
          <cell r="I240">
            <v>377043.5956</v>
          </cell>
        </row>
        <row r="241">
          <cell r="H241">
            <v>1273.8763999999999</v>
          </cell>
          <cell r="I241">
            <v>413761.70639999997</v>
          </cell>
        </row>
        <row r="242">
          <cell r="H242">
            <v>798.49959999999987</v>
          </cell>
          <cell r="I242">
            <v>212644.39479999998</v>
          </cell>
        </row>
        <row r="243">
          <cell r="H243">
            <v>798.49959999999987</v>
          </cell>
          <cell r="I243">
            <v>250415.38199999995</v>
          </cell>
        </row>
        <row r="244">
          <cell r="H244">
            <v>798.49959999999987</v>
          </cell>
          <cell r="I244">
            <v>219252.89199999996</v>
          </cell>
        </row>
        <row r="245">
          <cell r="H245">
            <v>1058.2459999999999</v>
          </cell>
          <cell r="I245">
            <v>264011.69799999997</v>
          </cell>
        </row>
        <row r="246">
          <cell r="H246">
            <v>618.16200000000003</v>
          </cell>
          <cell r="I246">
            <v>211406.86800000002</v>
          </cell>
        </row>
        <row r="247">
          <cell r="H247">
            <v>1273.8763999999999</v>
          </cell>
          <cell r="I247">
            <v>396330.29079999996</v>
          </cell>
        </row>
        <row r="248">
          <cell r="H248">
            <v>798.49959999999987</v>
          </cell>
          <cell r="I248">
            <v>227072.87839999996</v>
          </cell>
        </row>
        <row r="249">
          <cell r="H249">
            <v>798.49959999999987</v>
          </cell>
          <cell r="I249">
            <v>276323.86559999996</v>
          </cell>
        </row>
        <row r="250">
          <cell r="H250">
            <v>798.49959999999987</v>
          </cell>
          <cell r="I250">
            <v>230943.37959999996</v>
          </cell>
        </row>
        <row r="251">
          <cell r="H251">
            <v>1058.2459999999999</v>
          </cell>
          <cell r="I251">
            <v>315382.11</v>
          </cell>
        </row>
        <row r="252">
          <cell r="H252">
            <v>1273.5536</v>
          </cell>
          <cell r="I252">
            <v>372016.56160000002</v>
          </cell>
        </row>
        <row r="253">
          <cell r="H253">
            <v>798.49959999999987</v>
          </cell>
          <cell r="I253">
            <v>237680.87519999995</v>
          </cell>
        </row>
        <row r="254">
          <cell r="H254">
            <v>798.49959999999987</v>
          </cell>
          <cell r="I254">
            <v>234032.88399999996</v>
          </cell>
        </row>
        <row r="255">
          <cell r="H255">
            <v>798.28440000000001</v>
          </cell>
          <cell r="I255">
            <v>273165.57680000004</v>
          </cell>
        </row>
        <row r="256">
          <cell r="H256">
            <v>1057.9232</v>
          </cell>
          <cell r="I256">
            <v>271227.49439999997</v>
          </cell>
        </row>
        <row r="257">
          <cell r="H257">
            <v>1273.5536</v>
          </cell>
          <cell r="I257">
            <v>349865.22239999997</v>
          </cell>
        </row>
        <row r="258">
          <cell r="H258">
            <v>618.16200000000003</v>
          </cell>
          <cell r="I258">
            <v>199730.734</v>
          </cell>
        </row>
        <row r="259">
          <cell r="H259">
            <v>1273.5536</v>
          </cell>
          <cell r="I259">
            <v>338482.45439999999</v>
          </cell>
        </row>
        <row r="260">
          <cell r="H260">
            <v>1057.9232</v>
          </cell>
          <cell r="I260">
            <v>351304.57759999996</v>
          </cell>
        </row>
        <row r="261">
          <cell r="H261">
            <v>1273.5536</v>
          </cell>
          <cell r="I261">
            <v>338472.13279999996</v>
          </cell>
        </row>
        <row r="262">
          <cell r="H262">
            <v>798.28440000000001</v>
          </cell>
          <cell r="I262">
            <v>212916.35680000001</v>
          </cell>
        </row>
        <row r="263">
          <cell r="H263">
            <v>1057.9232</v>
          </cell>
          <cell r="I263">
            <v>308660.80319999997</v>
          </cell>
        </row>
        <row r="264">
          <cell r="H264">
            <v>606.32600000000002</v>
          </cell>
          <cell r="I264">
            <v>147343.69400000002</v>
          </cell>
        </row>
        <row r="265">
          <cell r="H265">
            <v>1273.5536</v>
          </cell>
          <cell r="I265">
            <v>448574.6704</v>
          </cell>
        </row>
        <row r="266">
          <cell r="H266">
            <v>798.28440000000001</v>
          </cell>
          <cell r="I266">
            <v>255337.89800000002</v>
          </cell>
        </row>
        <row r="267">
          <cell r="H267">
            <v>598.5788</v>
          </cell>
          <cell r="I267">
            <v>175773.58559999999</v>
          </cell>
        </row>
        <row r="268">
          <cell r="H268">
            <v>1238.5835999999999</v>
          </cell>
          <cell r="I268">
            <v>322610.73919999995</v>
          </cell>
        </row>
        <row r="269">
          <cell r="H269">
            <v>794.51840000000004</v>
          </cell>
          <cell r="I269">
            <v>279191.25599999999</v>
          </cell>
        </row>
        <row r="270">
          <cell r="H270">
            <v>1013.2692</v>
          </cell>
          <cell r="I270">
            <v>287996.52960000001</v>
          </cell>
        </row>
        <row r="271">
          <cell r="H271">
            <v>1074.7087999999999</v>
          </cell>
          <cell r="I271">
            <v>365868.77759999997</v>
          </cell>
        </row>
        <row r="272">
          <cell r="H272">
            <v>789.24599999999987</v>
          </cell>
          <cell r="I272">
            <v>199216.40399999995</v>
          </cell>
        </row>
      </sheetData>
      <sheetData sheetId="1"/>
      <sheetData sheetId="2"/>
      <sheetData sheetId="3"/>
      <sheetData sheetId="4">
        <row r="13">
          <cell r="B13" t="str">
            <v>USA</v>
          </cell>
          <cell r="C13">
            <v>177</v>
          </cell>
          <cell r="E13">
            <v>0.90769230769230769</v>
          </cell>
        </row>
        <row r="14">
          <cell r="B14" t="str">
            <v>Canada</v>
          </cell>
          <cell r="C14">
            <v>7</v>
          </cell>
          <cell r="E14">
            <v>0.94358974358974357</v>
          </cell>
        </row>
        <row r="15">
          <cell r="B15" t="str">
            <v>Russia</v>
          </cell>
          <cell r="C15">
            <v>4</v>
          </cell>
          <cell r="E15">
            <v>0.96410256410256412</v>
          </cell>
        </row>
        <row r="16">
          <cell r="B16" t="str">
            <v>Belgium</v>
          </cell>
          <cell r="C16">
            <v>2</v>
          </cell>
          <cell r="E16">
            <v>0.97435897435897434</v>
          </cell>
        </row>
        <row r="17">
          <cell r="B17" t="str">
            <v>UK</v>
          </cell>
          <cell r="C17">
            <v>2</v>
          </cell>
          <cell r="E17">
            <v>0.98461538461538456</v>
          </cell>
        </row>
        <row r="18">
          <cell r="B18" t="str">
            <v>Denmark</v>
          </cell>
          <cell r="C18">
            <v>1</v>
          </cell>
          <cell r="E18">
            <v>0.98974358974358967</v>
          </cell>
        </row>
        <row r="19">
          <cell r="B19" t="str">
            <v>Germany</v>
          </cell>
          <cell r="C19">
            <v>1</v>
          </cell>
          <cell r="E19">
            <v>0.99487179487179478</v>
          </cell>
        </row>
        <row r="20">
          <cell r="B20" t="str">
            <v>Mexico</v>
          </cell>
          <cell r="C20">
            <v>1</v>
          </cell>
          <cell r="E20">
            <v>0.99999999999999989</v>
          </cell>
        </row>
      </sheetData>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F1" zoomScale="102" zoomScaleNormal="102" workbookViewId="0">
      <pane ySplit="5" topLeftCell="A6" activePane="bottomLeft" state="frozen"/>
      <selection pane="bottomLeft" activeCell="Z5" sqref="Z5"/>
    </sheetView>
  </sheetViews>
  <sheetFormatPr baseColWidth="10"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33203125" style="11" bestFit="1" customWidth="1"/>
    <col min="8" max="8" width="8.109375" style="11" bestFit="1" customWidth="1"/>
    <col min="9" max="9" width="10.6640625" style="11" bestFit="1" customWidth="1"/>
    <col min="10" max="10" width="5.6640625" style="11" bestFit="1" customWidth="1"/>
    <col min="11" max="11" width="2" style="11" customWidth="1"/>
    <col min="12" max="12" width="10.33203125" style="14" customWidth="1"/>
    <col min="13" max="13" width="7.33203125" style="14" bestFit="1" customWidth="1"/>
    <col min="14" max="15" width="9.5546875" style="11" bestFit="1" customWidth="1"/>
    <col min="16" max="16" width="19.44140625" style="14" bestFit="1" customWidth="1"/>
    <col min="17" max="17" width="6.6640625" style="14" bestFit="1" customWidth="1"/>
    <col min="18" max="18" width="4.33203125" style="14" bestFit="1" customWidth="1"/>
    <col min="19" max="20" width="2.5546875" style="14" hidden="1" customWidth="1"/>
    <col min="21" max="21" width="6.664062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0</v>
      </c>
      <c r="W1" s="14"/>
    </row>
    <row r="2" spans="2:27" ht="12" x14ac:dyDescent="0.3">
      <c r="B2" s="19" t="s">
        <v>1</v>
      </c>
      <c r="W2" s="14"/>
    </row>
    <row r="3" spans="2:27" ht="12" x14ac:dyDescent="0.3">
      <c r="B3" s="19"/>
      <c r="W3" s="14"/>
    </row>
    <row r="4" spans="2:27" ht="15" customHeight="1" x14ac:dyDescent="0.3">
      <c r="B4" s="36" t="s">
        <v>2</v>
      </c>
      <c r="C4" s="36"/>
      <c r="D4" s="36"/>
      <c r="E4" s="36"/>
      <c r="F4" s="36"/>
      <c r="G4" s="36"/>
      <c r="H4" s="36"/>
      <c r="I4" s="36"/>
      <c r="J4" s="36"/>
      <c r="L4" s="36" t="s">
        <v>3</v>
      </c>
      <c r="M4" s="36"/>
      <c r="N4" s="36"/>
      <c r="O4" s="36"/>
      <c r="P4" s="36"/>
      <c r="Q4" s="36"/>
      <c r="R4" s="36"/>
      <c r="S4" s="36"/>
      <c r="T4" s="36"/>
      <c r="U4" s="36"/>
      <c r="V4" s="36"/>
      <c r="W4" s="36"/>
      <c r="X4" s="36"/>
      <c r="Y4" s="36"/>
      <c r="Z4" s="36"/>
      <c r="AA4" s="36"/>
    </row>
    <row r="5" spans="2:27" ht="13.95" customHeight="1" thickBot="1" x14ac:dyDescent="0.35">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x14ac:dyDescent="0.3">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x14ac:dyDescent="0.3">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x14ac:dyDescent="0.3">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x14ac:dyDescent="0.3">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x14ac:dyDescent="0.3">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x14ac:dyDescent="0.3">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f t="shared" si="4"/>
        <v>26</v>
      </c>
      <c r="Q11" s="4" t="str">
        <f t="shared" si="1"/>
        <v>26-35</v>
      </c>
      <c r="R11" s="11">
        <v>1981</v>
      </c>
      <c r="S11" s="4">
        <v>12</v>
      </c>
      <c r="T11" s="4">
        <v>26</v>
      </c>
      <c r="U11" s="3" t="s">
        <v>35</v>
      </c>
      <c r="V11" s="3" t="s">
        <v>36</v>
      </c>
      <c r="W11" s="3" t="s">
        <v>60</v>
      </c>
      <c r="X11" s="3" t="s">
        <v>52</v>
      </c>
      <c r="Y11" s="4">
        <v>5</v>
      </c>
      <c r="Z11" s="3" t="s">
        <v>39</v>
      </c>
      <c r="AA11" s="3" t="s">
        <v>48</v>
      </c>
    </row>
    <row r="12" spans="2:27" ht="14.25" customHeight="1" x14ac:dyDescent="0.3">
      <c r="B12" s="29">
        <f t="shared" si="0"/>
        <v>3026</v>
      </c>
      <c r="C12" s="4">
        <v>3</v>
      </c>
      <c r="D12" s="4">
        <v>2007</v>
      </c>
      <c r="E12" s="12">
        <v>9</v>
      </c>
      <c r="F12" s="3" t="s">
        <v>29</v>
      </c>
      <c r="G12" s="4">
        <v>26</v>
      </c>
      <c r="H12" s="7">
        <v>670.88599999999997</v>
      </c>
      <c r="I12" s="20">
        <v>212520.826</v>
      </c>
      <c r="J12" s="20" t="s">
        <v>30</v>
      </c>
      <c r="K12" s="20"/>
      <c r="L12" s="3" t="s">
        <v>57</v>
      </c>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x14ac:dyDescent="0.3">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x14ac:dyDescent="0.3">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x14ac:dyDescent="0.3">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x14ac:dyDescent="0.3">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x14ac:dyDescent="0.3">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x14ac:dyDescent="0.3">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x14ac:dyDescent="0.3">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x14ac:dyDescent="0.3">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x14ac:dyDescent="0.3">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x14ac:dyDescent="0.3">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x14ac:dyDescent="0.3">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x14ac:dyDescent="0.3">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x14ac:dyDescent="0.3">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x14ac:dyDescent="0.3">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x14ac:dyDescent="0.3">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x14ac:dyDescent="0.3">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x14ac:dyDescent="0.3">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x14ac:dyDescent="0.3">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x14ac:dyDescent="0.3">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x14ac:dyDescent="0.3">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x14ac:dyDescent="0.3">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x14ac:dyDescent="0.3">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x14ac:dyDescent="0.3">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x14ac:dyDescent="0.3">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x14ac:dyDescent="0.3">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x14ac:dyDescent="0.3">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x14ac:dyDescent="0.3">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x14ac:dyDescent="0.3">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x14ac:dyDescent="0.3">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x14ac:dyDescent="0.3">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x14ac:dyDescent="0.3">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x14ac:dyDescent="0.3">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x14ac:dyDescent="0.3">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x14ac:dyDescent="0.3">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x14ac:dyDescent="0.3">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x14ac:dyDescent="0.3">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x14ac:dyDescent="0.3">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x14ac:dyDescent="0.3">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x14ac:dyDescent="0.3">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x14ac:dyDescent="0.3">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x14ac:dyDescent="0.3">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x14ac:dyDescent="0.3">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x14ac:dyDescent="0.3">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x14ac:dyDescent="0.3">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x14ac:dyDescent="0.3">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x14ac:dyDescent="0.3">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x14ac:dyDescent="0.3">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x14ac:dyDescent="0.3">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x14ac:dyDescent="0.3">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x14ac:dyDescent="0.3">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x14ac:dyDescent="0.3">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x14ac:dyDescent="0.3">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x14ac:dyDescent="0.3">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x14ac:dyDescent="0.3">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x14ac:dyDescent="0.3">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x14ac:dyDescent="0.3">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x14ac:dyDescent="0.3">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x14ac:dyDescent="0.3">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x14ac:dyDescent="0.3">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x14ac:dyDescent="0.3">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x14ac:dyDescent="0.3">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x14ac:dyDescent="0.3">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x14ac:dyDescent="0.3">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x14ac:dyDescent="0.3">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x14ac:dyDescent="0.3">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x14ac:dyDescent="0.3">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x14ac:dyDescent="0.3">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x14ac:dyDescent="0.3">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x14ac:dyDescent="0.3">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x14ac:dyDescent="0.3">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x14ac:dyDescent="0.3">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x14ac:dyDescent="0.3">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x14ac:dyDescent="0.3">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x14ac:dyDescent="0.3">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x14ac:dyDescent="0.3">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x14ac:dyDescent="0.3">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x14ac:dyDescent="0.3">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x14ac:dyDescent="0.3">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x14ac:dyDescent="0.3">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x14ac:dyDescent="0.3">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x14ac:dyDescent="0.3">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x14ac:dyDescent="0.3">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x14ac:dyDescent="0.3">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x14ac:dyDescent="0.3">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x14ac:dyDescent="0.3">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x14ac:dyDescent="0.3">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x14ac:dyDescent="0.3">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x14ac:dyDescent="0.3">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x14ac:dyDescent="0.3">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x14ac:dyDescent="0.3">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x14ac:dyDescent="0.3">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x14ac:dyDescent="0.3">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x14ac:dyDescent="0.3">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x14ac:dyDescent="0.3">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x14ac:dyDescent="0.3">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x14ac:dyDescent="0.3">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x14ac:dyDescent="0.3">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x14ac:dyDescent="0.3">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x14ac:dyDescent="0.3">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x14ac:dyDescent="0.3">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x14ac:dyDescent="0.3">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x14ac:dyDescent="0.3">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x14ac:dyDescent="0.3">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x14ac:dyDescent="0.3">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x14ac:dyDescent="0.3">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x14ac:dyDescent="0.3">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x14ac:dyDescent="0.3">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x14ac:dyDescent="0.3">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x14ac:dyDescent="0.3">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x14ac:dyDescent="0.3">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x14ac:dyDescent="0.3">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x14ac:dyDescent="0.3">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x14ac:dyDescent="0.3">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x14ac:dyDescent="0.3">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x14ac:dyDescent="0.3">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x14ac:dyDescent="0.3">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x14ac:dyDescent="0.3">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x14ac:dyDescent="0.3">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x14ac:dyDescent="0.3">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x14ac:dyDescent="0.3">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x14ac:dyDescent="0.3">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x14ac:dyDescent="0.3">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x14ac:dyDescent="0.3">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x14ac:dyDescent="0.3">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x14ac:dyDescent="0.3">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x14ac:dyDescent="0.3">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x14ac:dyDescent="0.3">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x14ac:dyDescent="0.3">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x14ac:dyDescent="0.3">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x14ac:dyDescent="0.3">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x14ac:dyDescent="0.3">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x14ac:dyDescent="0.3">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x14ac:dyDescent="0.3">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x14ac:dyDescent="0.3">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x14ac:dyDescent="0.3">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x14ac:dyDescent="0.3">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x14ac:dyDescent="0.3">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x14ac:dyDescent="0.3">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x14ac:dyDescent="0.3">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x14ac:dyDescent="0.3">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x14ac:dyDescent="0.3">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x14ac:dyDescent="0.3">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x14ac:dyDescent="0.3">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x14ac:dyDescent="0.3">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x14ac:dyDescent="0.3">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x14ac:dyDescent="0.3">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x14ac:dyDescent="0.3">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x14ac:dyDescent="0.3">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x14ac:dyDescent="0.3">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x14ac:dyDescent="0.3">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x14ac:dyDescent="0.3">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x14ac:dyDescent="0.3">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x14ac:dyDescent="0.3">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x14ac:dyDescent="0.3">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x14ac:dyDescent="0.3">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x14ac:dyDescent="0.3">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x14ac:dyDescent="0.3">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x14ac:dyDescent="0.3">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x14ac:dyDescent="0.3">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x14ac:dyDescent="0.3">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x14ac:dyDescent="0.3">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x14ac:dyDescent="0.3">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x14ac:dyDescent="0.3">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x14ac:dyDescent="0.3">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x14ac:dyDescent="0.3">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x14ac:dyDescent="0.3">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x14ac:dyDescent="0.3">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x14ac:dyDescent="0.3">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x14ac:dyDescent="0.3">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x14ac:dyDescent="0.3">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x14ac:dyDescent="0.3">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x14ac:dyDescent="0.3">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x14ac:dyDescent="0.3">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x14ac:dyDescent="0.3">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x14ac:dyDescent="0.3">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x14ac:dyDescent="0.3">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x14ac:dyDescent="0.3">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x14ac:dyDescent="0.3">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x14ac:dyDescent="0.3">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x14ac:dyDescent="0.3">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x14ac:dyDescent="0.3">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x14ac:dyDescent="0.3">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x14ac:dyDescent="0.3">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x14ac:dyDescent="0.3">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x14ac:dyDescent="0.3">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x14ac:dyDescent="0.3">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x14ac:dyDescent="0.3">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x14ac:dyDescent="0.3">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x14ac:dyDescent="0.3">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3" t="s">
        <v>29</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3" t="s">
        <v>29</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3" t="s">
        <v>29</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3" t="s">
        <v>29</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tabSelected="1" workbookViewId="0"/>
  </sheetViews>
  <sheetFormatPr baseColWidth="10" defaultColWidth="8.88671875" defaultRowHeight="11.4" x14ac:dyDescent="0.2"/>
  <cols>
    <col min="1" max="1" width="2" style="27" customWidth="1"/>
    <col min="2" max="2" width="11" style="27" customWidth="1"/>
    <col min="3" max="3" width="15" style="27" bestFit="1" customWidth="1"/>
    <col min="4" max="4" width="13.21875" style="27" customWidth="1"/>
    <col min="5" max="16384" width="8.88671875" style="27"/>
  </cols>
  <sheetData>
    <row r="1" spans="2:4" ht="15.6" x14ac:dyDescent="0.2">
      <c r="B1" s="21" t="s">
        <v>0</v>
      </c>
    </row>
    <row r="2" spans="2:4" ht="12" x14ac:dyDescent="0.2">
      <c r="B2" s="22" t="s">
        <v>534</v>
      </c>
    </row>
    <row r="4" spans="2:4" ht="12" x14ac:dyDescent="0.25">
      <c r="B4" s="28" t="s">
        <v>535</v>
      </c>
    </row>
    <row r="5" spans="2:4" ht="12" x14ac:dyDescent="0.2">
      <c r="B5" s="25"/>
      <c r="C5" s="33"/>
      <c r="D5" s="33"/>
    </row>
    <row r="6" spans="2:4" ht="24" x14ac:dyDescent="0.2">
      <c r="C6" s="42" t="s">
        <v>555</v>
      </c>
      <c r="D6" s="43" t="s">
        <v>556</v>
      </c>
    </row>
    <row r="7" spans="2:4" ht="12" x14ac:dyDescent="0.2">
      <c r="B7" s="44" t="s">
        <v>4</v>
      </c>
      <c r="C7" s="37" t="s">
        <v>552</v>
      </c>
      <c r="D7" s="38" t="s">
        <v>553</v>
      </c>
    </row>
    <row r="8" spans="2:4" ht="12" x14ac:dyDescent="0.2">
      <c r="B8" s="45" t="s">
        <v>27</v>
      </c>
      <c r="C8" s="37" t="s">
        <v>554</v>
      </c>
      <c r="D8" s="38" t="s">
        <v>551</v>
      </c>
    </row>
    <row r="9" spans="2:4" ht="12" x14ac:dyDescent="0.2">
      <c r="B9" s="45" t="s">
        <v>6</v>
      </c>
      <c r="C9" s="37" t="s">
        <v>552</v>
      </c>
      <c r="D9" s="38" t="s">
        <v>553</v>
      </c>
    </row>
    <row r="10" spans="2:4" ht="12" x14ac:dyDescent="0.2">
      <c r="C10" s="39"/>
      <c r="D10" s="40"/>
    </row>
    <row r="11" spans="2:4" x14ac:dyDescent="0.2">
      <c r="C11" s="41"/>
      <c r="D11" s="41"/>
    </row>
    <row r="12" spans="2:4" x14ac:dyDescent="0.2">
      <c r="C12" s="41"/>
      <c r="D12" s="41"/>
    </row>
    <row r="13" spans="2:4" x14ac:dyDescent="0.2">
      <c r="C13" s="41"/>
      <c r="D13" s="41"/>
    </row>
    <row r="14" spans="2:4" x14ac:dyDescent="0.2">
      <c r="C14" s="41"/>
      <c r="D14" s="41"/>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M58"/>
  <sheetViews>
    <sheetView workbookViewId="0">
      <selection activeCell="P32" sqref="P32"/>
    </sheetView>
  </sheetViews>
  <sheetFormatPr baseColWidth="10" defaultColWidth="8.88671875"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13" ht="15.6" x14ac:dyDescent="0.2">
      <c r="B1" s="21" t="s">
        <v>0</v>
      </c>
    </row>
    <row r="2" spans="2:13" ht="12" x14ac:dyDescent="0.2">
      <c r="B2" s="22" t="s">
        <v>536</v>
      </c>
    </row>
    <row r="4" spans="2:13" ht="12" x14ac:dyDescent="0.25">
      <c r="B4" s="28" t="s">
        <v>537</v>
      </c>
    </row>
    <row r="5" spans="2:13" ht="12" x14ac:dyDescent="0.25">
      <c r="B5" s="28" t="s">
        <v>538</v>
      </c>
      <c r="C5" s="33"/>
      <c r="D5" s="33"/>
    </row>
    <row r="6" spans="2:13" ht="12" x14ac:dyDescent="0.2">
      <c r="B6" s="35" t="s">
        <v>539</v>
      </c>
      <c r="C6" s="25"/>
      <c r="D6" s="24"/>
    </row>
    <row r="7" spans="2:13" ht="12" x14ac:dyDescent="0.25">
      <c r="B7" s="28" t="s">
        <v>540</v>
      </c>
      <c r="C7" s="25"/>
      <c r="D7" s="24"/>
    </row>
    <row r="8" spans="2:13" ht="12" x14ac:dyDescent="0.2">
      <c r="B8" s="23"/>
      <c r="C8" s="25"/>
      <c r="D8" s="24"/>
    </row>
    <row r="9" spans="2:13" ht="12" thickBot="1" x14ac:dyDescent="0.25"/>
    <row r="10" spans="2:13" ht="12" x14ac:dyDescent="0.25">
      <c r="C10" s="47" t="s">
        <v>557</v>
      </c>
      <c r="D10" s="48"/>
      <c r="E10" s="48"/>
      <c r="F10" s="48"/>
      <c r="G10" s="48"/>
      <c r="H10" s="48"/>
      <c r="I10" s="48"/>
      <c r="J10" s="48"/>
      <c r="K10" s="48"/>
      <c r="L10" s="48"/>
      <c r="M10" s="49"/>
    </row>
    <row r="11" spans="2:13" x14ac:dyDescent="0.2">
      <c r="C11" s="50"/>
      <c r="D11" s="51"/>
      <c r="E11" s="51"/>
      <c r="F11" s="51"/>
      <c r="G11" s="51"/>
      <c r="H11" s="51"/>
      <c r="I11" s="51"/>
      <c r="J11" s="51"/>
      <c r="K11" s="51"/>
      <c r="L11" s="51"/>
      <c r="M11" s="52"/>
    </row>
    <row r="12" spans="2:13" x14ac:dyDescent="0.2">
      <c r="C12" s="50"/>
      <c r="D12" s="51"/>
      <c r="E12" s="51"/>
      <c r="F12" s="51"/>
      <c r="G12" s="51"/>
      <c r="H12" s="51"/>
      <c r="I12" s="51"/>
      <c r="J12" s="51"/>
      <c r="K12" s="51"/>
      <c r="L12" s="51"/>
      <c r="M12" s="52"/>
    </row>
    <row r="13" spans="2:13" x14ac:dyDescent="0.2">
      <c r="C13" s="50"/>
      <c r="D13" s="51"/>
      <c r="E13" s="51"/>
      <c r="F13" s="51"/>
      <c r="G13" s="51"/>
      <c r="H13" s="51"/>
      <c r="I13" s="51"/>
      <c r="J13" s="51"/>
      <c r="K13" s="51"/>
      <c r="L13" s="51"/>
      <c r="M13" s="52"/>
    </row>
    <row r="14" spans="2:13" x14ac:dyDescent="0.2">
      <c r="C14" s="50"/>
      <c r="D14" s="51"/>
      <c r="E14" s="51"/>
      <c r="F14" s="51"/>
      <c r="G14" s="51"/>
      <c r="H14" s="51"/>
      <c r="I14" s="51"/>
      <c r="J14" s="51"/>
      <c r="K14" s="51"/>
      <c r="L14" s="51"/>
      <c r="M14" s="52"/>
    </row>
    <row r="15" spans="2:13" x14ac:dyDescent="0.2">
      <c r="C15" s="50"/>
      <c r="D15" s="51"/>
      <c r="E15" s="51"/>
      <c r="F15" s="51"/>
      <c r="G15" s="51"/>
      <c r="H15" s="51"/>
      <c r="I15" s="51"/>
      <c r="J15" s="51"/>
      <c r="K15" s="51"/>
      <c r="L15" s="51"/>
      <c r="M15" s="52"/>
    </row>
    <row r="16" spans="2:13" x14ac:dyDescent="0.2">
      <c r="C16" s="50"/>
      <c r="D16" s="51"/>
      <c r="E16" s="51"/>
      <c r="F16" s="51"/>
      <c r="G16" s="51"/>
      <c r="H16" s="51"/>
      <c r="I16" s="51"/>
      <c r="J16" s="51"/>
      <c r="K16" s="51"/>
      <c r="L16" s="51"/>
      <c r="M16" s="52"/>
    </row>
    <row r="17" spans="3:13" x14ac:dyDescent="0.2">
      <c r="C17" s="50"/>
      <c r="D17" s="51"/>
      <c r="E17" s="51"/>
      <c r="F17" s="51"/>
      <c r="G17" s="51"/>
      <c r="H17" s="51"/>
      <c r="I17" s="51"/>
      <c r="J17" s="51"/>
      <c r="K17" s="51"/>
      <c r="L17" s="51"/>
      <c r="M17" s="52"/>
    </row>
    <row r="18" spans="3:13" x14ac:dyDescent="0.2">
      <c r="C18" s="50"/>
      <c r="D18" s="51"/>
      <c r="E18" s="51"/>
      <c r="F18" s="51"/>
      <c r="G18" s="51"/>
      <c r="H18" s="51"/>
      <c r="I18" s="51"/>
      <c r="J18" s="51"/>
      <c r="K18" s="51"/>
      <c r="L18" s="51"/>
      <c r="M18" s="52"/>
    </row>
    <row r="19" spans="3:13" x14ac:dyDescent="0.2">
      <c r="C19" s="50"/>
      <c r="D19" s="51"/>
      <c r="E19" s="51"/>
      <c r="F19" s="51"/>
      <c r="G19" s="51"/>
      <c r="H19" s="51"/>
      <c r="I19" s="51"/>
      <c r="J19" s="51"/>
      <c r="K19" s="51"/>
      <c r="L19" s="51"/>
      <c r="M19" s="52"/>
    </row>
    <row r="20" spans="3:13" x14ac:dyDescent="0.2">
      <c r="C20" s="50"/>
      <c r="D20" s="51"/>
      <c r="E20" s="51"/>
      <c r="F20" s="51"/>
      <c r="G20" s="51"/>
      <c r="H20" s="51"/>
      <c r="I20" s="51"/>
      <c r="J20" s="51"/>
      <c r="K20" s="51"/>
      <c r="L20" s="51"/>
      <c r="M20" s="52"/>
    </row>
    <row r="21" spans="3:13" x14ac:dyDescent="0.2">
      <c r="C21" s="50"/>
      <c r="D21" s="51"/>
      <c r="E21" s="51"/>
      <c r="F21" s="51"/>
      <c r="G21" s="51"/>
      <c r="H21" s="51"/>
      <c r="I21" s="51"/>
      <c r="J21" s="51"/>
      <c r="K21" s="51"/>
      <c r="L21" s="51"/>
      <c r="M21" s="52"/>
    </row>
    <row r="22" spans="3:13" x14ac:dyDescent="0.2">
      <c r="C22" s="50"/>
      <c r="D22" s="51"/>
      <c r="E22" s="51"/>
      <c r="F22" s="51"/>
      <c r="G22" s="51"/>
      <c r="H22" s="51"/>
      <c r="I22" s="51"/>
      <c r="J22" s="51"/>
      <c r="K22" s="51"/>
      <c r="L22" s="51"/>
      <c r="M22" s="52"/>
    </row>
    <row r="23" spans="3:13" x14ac:dyDescent="0.2">
      <c r="C23" s="50"/>
      <c r="D23" s="51"/>
      <c r="E23" s="51"/>
      <c r="F23" s="51"/>
      <c r="G23" s="51"/>
      <c r="H23" s="51"/>
      <c r="I23" s="51"/>
      <c r="J23" s="51"/>
      <c r="K23" s="51"/>
      <c r="L23" s="51"/>
      <c r="M23" s="52"/>
    </row>
    <row r="24" spans="3:13" x14ac:dyDescent="0.2">
      <c r="C24" s="50"/>
      <c r="D24" s="51"/>
      <c r="E24" s="51"/>
      <c r="F24" s="51"/>
      <c r="G24" s="51"/>
      <c r="H24" s="51"/>
      <c r="I24" s="51"/>
      <c r="J24" s="51"/>
      <c r="K24" s="51"/>
      <c r="L24" s="51"/>
      <c r="M24" s="52"/>
    </row>
    <row r="25" spans="3:13" x14ac:dyDescent="0.2">
      <c r="C25" s="50"/>
      <c r="D25" s="51"/>
      <c r="E25" s="51"/>
      <c r="F25" s="51"/>
      <c r="G25" s="51"/>
      <c r="H25" s="51"/>
      <c r="I25" s="51"/>
      <c r="J25" s="51"/>
      <c r="K25" s="51"/>
      <c r="L25" s="51"/>
      <c r="M25" s="52"/>
    </row>
    <row r="26" spans="3:13" x14ac:dyDescent="0.2">
      <c r="C26" s="50"/>
      <c r="D26" s="51"/>
      <c r="E26" s="51"/>
      <c r="F26" s="51"/>
      <c r="G26" s="51"/>
      <c r="H26" s="51"/>
      <c r="I26" s="51"/>
      <c r="J26" s="51"/>
      <c r="K26" s="51"/>
      <c r="L26" s="51"/>
      <c r="M26" s="52"/>
    </row>
    <row r="27" spans="3:13" x14ac:dyDescent="0.2">
      <c r="C27" s="50"/>
      <c r="D27" s="51"/>
      <c r="E27" s="51"/>
      <c r="F27" s="51"/>
      <c r="G27" s="51"/>
      <c r="H27" s="51"/>
      <c r="I27" s="51"/>
      <c r="J27" s="51"/>
      <c r="K27" s="51"/>
      <c r="L27" s="51"/>
      <c r="M27" s="52"/>
    </row>
    <row r="28" spans="3:13" x14ac:dyDescent="0.2">
      <c r="C28" s="50"/>
      <c r="D28" s="51"/>
      <c r="E28" s="51"/>
      <c r="F28" s="51"/>
      <c r="G28" s="51"/>
      <c r="H28" s="51"/>
      <c r="I28" s="51"/>
      <c r="J28" s="51"/>
      <c r="K28" s="51"/>
      <c r="L28" s="51"/>
      <c r="M28" s="52"/>
    </row>
    <row r="29" spans="3:13" x14ac:dyDescent="0.2">
      <c r="C29" s="50"/>
      <c r="D29" s="51"/>
      <c r="E29" s="51"/>
      <c r="F29" s="51"/>
      <c r="G29" s="51"/>
      <c r="H29" s="51"/>
      <c r="I29" s="51"/>
      <c r="J29" s="51"/>
      <c r="K29" s="51"/>
      <c r="L29" s="51"/>
      <c r="M29" s="52"/>
    </row>
    <row r="30" spans="3:13" x14ac:dyDescent="0.2">
      <c r="C30" s="50"/>
      <c r="D30" s="51"/>
      <c r="E30" s="51"/>
      <c r="F30" s="51"/>
      <c r="G30" s="51"/>
      <c r="H30" s="51"/>
      <c r="I30" s="51"/>
      <c r="J30" s="51"/>
      <c r="K30" s="51"/>
      <c r="L30" s="51"/>
      <c r="M30" s="52"/>
    </row>
    <row r="31" spans="3:13" ht="12" thickBot="1" x14ac:dyDescent="0.25">
      <c r="C31" s="53"/>
      <c r="D31" s="54"/>
      <c r="E31" s="54"/>
      <c r="F31" s="54"/>
      <c r="G31" s="54"/>
      <c r="H31" s="54"/>
      <c r="I31" s="54"/>
      <c r="J31" s="54"/>
      <c r="K31" s="54"/>
      <c r="L31" s="54"/>
      <c r="M31" s="55"/>
    </row>
    <row r="32" spans="3:13" ht="12" thickBot="1" x14ac:dyDescent="0.25"/>
    <row r="33" spans="3:13" ht="12" x14ac:dyDescent="0.25">
      <c r="C33" s="47" t="s">
        <v>558</v>
      </c>
      <c r="D33" s="48"/>
      <c r="E33" s="48"/>
      <c r="F33" s="48"/>
      <c r="G33" s="48"/>
      <c r="H33" s="48"/>
      <c r="I33" s="48"/>
      <c r="J33" s="48"/>
      <c r="K33" s="48"/>
      <c r="L33" s="48"/>
      <c r="M33" s="49"/>
    </row>
    <row r="34" spans="3:13" x14ac:dyDescent="0.2">
      <c r="C34" s="50"/>
      <c r="D34" s="51"/>
      <c r="E34" s="51"/>
      <c r="F34" s="51"/>
      <c r="G34" s="51"/>
      <c r="H34" s="51"/>
      <c r="I34" s="51"/>
      <c r="J34" s="51"/>
      <c r="K34" s="51"/>
      <c r="L34" s="51"/>
      <c r="M34" s="52"/>
    </row>
    <row r="35" spans="3:13" x14ac:dyDescent="0.2">
      <c r="C35" s="50"/>
      <c r="D35" s="51"/>
      <c r="E35" s="51"/>
      <c r="F35" s="51"/>
      <c r="G35" s="51"/>
      <c r="H35" s="51"/>
      <c r="I35" s="51"/>
      <c r="J35" s="51"/>
      <c r="K35" s="51"/>
      <c r="L35" s="51"/>
      <c r="M35" s="52"/>
    </row>
    <row r="36" spans="3:13" x14ac:dyDescent="0.2">
      <c r="C36" s="50"/>
      <c r="D36" s="51"/>
      <c r="E36" s="51"/>
      <c r="F36" s="51"/>
      <c r="G36" s="51"/>
      <c r="H36" s="51"/>
      <c r="I36" s="51"/>
      <c r="J36" s="51"/>
      <c r="K36" s="51"/>
      <c r="L36" s="51"/>
      <c r="M36" s="52"/>
    </row>
    <row r="37" spans="3:13" x14ac:dyDescent="0.2">
      <c r="C37" s="50"/>
      <c r="D37" s="51"/>
      <c r="E37" s="51"/>
      <c r="F37" s="51"/>
      <c r="G37" s="51"/>
      <c r="H37" s="51"/>
      <c r="I37" s="51"/>
      <c r="J37" s="51"/>
      <c r="K37" s="51"/>
      <c r="L37" s="51"/>
      <c r="M37" s="52"/>
    </row>
    <row r="38" spans="3:13" x14ac:dyDescent="0.2">
      <c r="C38" s="50"/>
      <c r="D38" s="51"/>
      <c r="E38" s="51"/>
      <c r="F38" s="51"/>
      <c r="G38" s="51"/>
      <c r="H38" s="51"/>
      <c r="I38" s="51"/>
      <c r="J38" s="51"/>
      <c r="K38" s="51"/>
      <c r="L38" s="51"/>
      <c r="M38" s="52"/>
    </row>
    <row r="39" spans="3:13" x14ac:dyDescent="0.2">
      <c r="C39" s="50"/>
      <c r="D39" s="51"/>
      <c r="E39" s="51"/>
      <c r="F39" s="51"/>
      <c r="G39" s="51"/>
      <c r="H39" s="51"/>
      <c r="I39" s="51"/>
      <c r="J39" s="51"/>
      <c r="K39" s="51"/>
      <c r="L39" s="51"/>
      <c r="M39" s="52"/>
    </row>
    <row r="40" spans="3:13" x14ac:dyDescent="0.2">
      <c r="C40" s="50"/>
      <c r="D40" s="51"/>
      <c r="E40" s="51"/>
      <c r="F40" s="51"/>
      <c r="G40" s="51"/>
      <c r="H40" s="51"/>
      <c r="I40" s="51"/>
      <c r="J40" s="51"/>
      <c r="K40" s="51"/>
      <c r="L40" s="51"/>
      <c r="M40" s="52"/>
    </row>
    <row r="41" spans="3:13" x14ac:dyDescent="0.2">
      <c r="C41" s="50"/>
      <c r="D41" s="51"/>
      <c r="E41" s="51"/>
      <c r="F41" s="51"/>
      <c r="G41" s="51"/>
      <c r="H41" s="51"/>
      <c r="I41" s="51"/>
      <c r="J41" s="51"/>
      <c r="K41" s="51"/>
      <c r="L41" s="51"/>
      <c r="M41" s="52"/>
    </row>
    <row r="42" spans="3:13" x14ac:dyDescent="0.2">
      <c r="C42" s="50"/>
      <c r="D42" s="51"/>
      <c r="E42" s="51"/>
      <c r="F42" s="51"/>
      <c r="G42" s="51"/>
      <c r="H42" s="51"/>
      <c r="I42" s="51"/>
      <c r="J42" s="51"/>
      <c r="K42" s="51"/>
      <c r="L42" s="51"/>
      <c r="M42" s="52"/>
    </row>
    <row r="43" spans="3:13" x14ac:dyDescent="0.2">
      <c r="C43" s="50"/>
      <c r="D43" s="51"/>
      <c r="E43" s="51"/>
      <c r="F43" s="51"/>
      <c r="G43" s="51"/>
      <c r="H43" s="51"/>
      <c r="I43" s="51"/>
      <c r="J43" s="51"/>
      <c r="K43" s="51"/>
      <c r="L43" s="51"/>
      <c r="M43" s="52"/>
    </row>
    <row r="44" spans="3:13" x14ac:dyDescent="0.2">
      <c r="C44" s="50"/>
      <c r="D44" s="51"/>
      <c r="E44" s="51"/>
      <c r="F44" s="51"/>
      <c r="G44" s="51"/>
      <c r="H44" s="51"/>
      <c r="I44" s="51"/>
      <c r="J44" s="51"/>
      <c r="K44" s="51"/>
      <c r="L44" s="51"/>
      <c r="M44" s="52"/>
    </row>
    <row r="45" spans="3:13" x14ac:dyDescent="0.2">
      <c r="C45" s="50"/>
      <c r="D45" s="51"/>
      <c r="E45" s="51"/>
      <c r="F45" s="51"/>
      <c r="G45" s="51"/>
      <c r="H45" s="51"/>
      <c r="I45" s="51"/>
      <c r="J45" s="51"/>
      <c r="K45" s="51"/>
      <c r="L45" s="51"/>
      <c r="M45" s="52"/>
    </row>
    <row r="46" spans="3:13" x14ac:dyDescent="0.2">
      <c r="C46" s="50"/>
      <c r="D46" s="51"/>
      <c r="E46" s="51"/>
      <c r="F46" s="51"/>
      <c r="G46" s="51"/>
      <c r="H46" s="51"/>
      <c r="I46" s="51"/>
      <c r="J46" s="51"/>
      <c r="K46" s="51"/>
      <c r="L46" s="51"/>
      <c r="M46" s="52"/>
    </row>
    <row r="47" spans="3:13" x14ac:dyDescent="0.2">
      <c r="C47" s="50"/>
      <c r="D47" s="51"/>
      <c r="E47" s="51"/>
      <c r="F47" s="51"/>
      <c r="G47" s="51"/>
      <c r="H47" s="51"/>
      <c r="I47" s="51"/>
      <c r="J47" s="51"/>
      <c r="K47" s="51"/>
      <c r="L47" s="51"/>
      <c r="M47" s="52"/>
    </row>
    <row r="48" spans="3:13" x14ac:dyDescent="0.2">
      <c r="C48" s="50"/>
      <c r="D48" s="51"/>
      <c r="E48" s="51"/>
      <c r="F48" s="51"/>
      <c r="G48" s="51"/>
      <c r="H48" s="51"/>
      <c r="I48" s="51"/>
      <c r="J48" s="51"/>
      <c r="K48" s="51"/>
      <c r="L48" s="51"/>
      <c r="M48" s="52"/>
    </row>
    <row r="49" spans="3:13" x14ac:dyDescent="0.2">
      <c r="C49" s="50"/>
      <c r="D49" s="51"/>
      <c r="E49" s="51"/>
      <c r="F49" s="51"/>
      <c r="G49" s="51"/>
      <c r="H49" s="51"/>
      <c r="I49" s="51"/>
      <c r="J49" s="51"/>
      <c r="K49" s="51"/>
      <c r="L49" s="51"/>
      <c r="M49" s="52"/>
    </row>
    <row r="50" spans="3:13" x14ac:dyDescent="0.2">
      <c r="C50" s="50"/>
      <c r="D50" s="51"/>
      <c r="E50" s="51"/>
      <c r="F50" s="51"/>
      <c r="G50" s="51"/>
      <c r="H50" s="51"/>
      <c r="I50" s="51"/>
      <c r="J50" s="51"/>
      <c r="K50" s="51"/>
      <c r="L50" s="51"/>
      <c r="M50" s="52"/>
    </row>
    <row r="51" spans="3:13" x14ac:dyDescent="0.2">
      <c r="C51" s="50"/>
      <c r="D51" s="51"/>
      <c r="E51" s="51"/>
      <c r="F51" s="51"/>
      <c r="G51" s="51"/>
      <c r="H51" s="51"/>
      <c r="I51" s="51"/>
      <c r="J51" s="51"/>
      <c r="K51" s="51"/>
      <c r="L51" s="51"/>
      <c r="M51" s="52"/>
    </row>
    <row r="52" spans="3:13" x14ac:dyDescent="0.2">
      <c r="C52" s="50"/>
      <c r="D52" s="51"/>
      <c r="E52" s="51"/>
      <c r="F52" s="51"/>
      <c r="G52" s="51"/>
      <c r="H52" s="51"/>
      <c r="I52" s="51"/>
      <c r="J52" s="51"/>
      <c r="K52" s="51"/>
      <c r="L52" s="51"/>
      <c r="M52" s="52"/>
    </row>
    <row r="53" spans="3:13" x14ac:dyDescent="0.2">
      <c r="C53" s="50"/>
      <c r="D53" s="51"/>
      <c r="E53" s="51"/>
      <c r="F53" s="51"/>
      <c r="G53" s="51"/>
      <c r="H53" s="51"/>
      <c r="I53" s="51"/>
      <c r="J53" s="51"/>
      <c r="K53" s="51"/>
      <c r="L53" s="51"/>
      <c r="M53" s="52"/>
    </row>
    <row r="54" spans="3:13" ht="12" thickBot="1" x14ac:dyDescent="0.25">
      <c r="C54" s="53"/>
      <c r="D54" s="54"/>
      <c r="E54" s="54"/>
      <c r="F54" s="54"/>
      <c r="G54" s="54"/>
      <c r="H54" s="54"/>
      <c r="I54" s="54"/>
      <c r="J54" s="54"/>
      <c r="K54" s="54"/>
      <c r="L54" s="54"/>
      <c r="M54" s="55"/>
    </row>
    <row r="55" spans="3:13" ht="12" thickBot="1" x14ac:dyDescent="0.25"/>
    <row r="56" spans="3:13" ht="12" x14ac:dyDescent="0.25">
      <c r="C56" s="47" t="s">
        <v>559</v>
      </c>
      <c r="D56" s="48"/>
      <c r="E56" s="48"/>
      <c r="F56" s="48"/>
      <c r="G56" s="48"/>
      <c r="H56" s="48"/>
      <c r="I56" s="48"/>
      <c r="J56" s="48"/>
      <c r="K56" s="48"/>
      <c r="L56" s="48"/>
      <c r="M56" s="49"/>
    </row>
    <row r="57" spans="3:13" x14ac:dyDescent="0.2">
      <c r="C57" s="56" t="s">
        <v>560</v>
      </c>
      <c r="D57" s="46"/>
      <c r="E57" s="46"/>
      <c r="F57" s="46"/>
      <c r="G57" s="46"/>
      <c r="H57" s="46"/>
      <c r="I57" s="46"/>
      <c r="J57" s="46"/>
      <c r="K57" s="46"/>
      <c r="L57" s="46"/>
      <c r="M57" s="57"/>
    </row>
    <row r="58" spans="3:13" ht="12" thickBot="1" x14ac:dyDescent="0.25">
      <c r="C58" s="58"/>
      <c r="D58" s="59"/>
      <c r="E58" s="59"/>
      <c r="F58" s="59"/>
      <c r="G58" s="59"/>
      <c r="H58" s="59"/>
      <c r="I58" s="59"/>
      <c r="J58" s="59"/>
      <c r="K58" s="59"/>
      <c r="L58" s="59"/>
      <c r="M58" s="60"/>
    </row>
  </sheetData>
  <mergeCells count="4">
    <mergeCell ref="C10:M10"/>
    <mergeCell ref="C33:M33"/>
    <mergeCell ref="C56:M56"/>
    <mergeCell ref="C57:M58"/>
  </mergeCells>
  <dataValidations disablePrompts="1"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I30"/>
  <sheetViews>
    <sheetView workbookViewId="0">
      <selection activeCell="M10" sqref="M10"/>
    </sheetView>
  </sheetViews>
  <sheetFormatPr baseColWidth="10" defaultColWidth="8.88671875"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9" ht="15.6" x14ac:dyDescent="0.2">
      <c r="B1" s="21" t="s">
        <v>0</v>
      </c>
    </row>
    <row r="2" spans="2:9" ht="12" x14ac:dyDescent="0.2">
      <c r="B2" s="22" t="s">
        <v>541</v>
      </c>
    </row>
    <row r="4" spans="2:9" ht="12" x14ac:dyDescent="0.25">
      <c r="B4" s="28" t="s">
        <v>542</v>
      </c>
    </row>
    <row r="5" spans="2:9" ht="12" x14ac:dyDescent="0.25">
      <c r="B5" s="28"/>
      <c r="C5" s="33"/>
      <c r="D5" s="33"/>
    </row>
    <row r="6" spans="2:9" ht="12" thickBot="1" x14ac:dyDescent="0.25"/>
    <row r="7" spans="2:9" ht="12" x14ac:dyDescent="0.25">
      <c r="D7" s="61" t="s">
        <v>561</v>
      </c>
      <c r="E7" s="62"/>
      <c r="F7" s="62"/>
      <c r="G7" s="62"/>
      <c r="H7" s="62"/>
      <c r="I7" s="63"/>
    </row>
    <row r="8" spans="2:9" x14ac:dyDescent="0.2">
      <c r="D8" s="50"/>
      <c r="E8" s="51"/>
      <c r="F8" s="51"/>
      <c r="G8" s="51"/>
      <c r="H8" s="51"/>
      <c r="I8" s="52"/>
    </row>
    <row r="9" spans="2:9" x14ac:dyDescent="0.2">
      <c r="D9" s="50"/>
      <c r="E9" s="51"/>
      <c r="F9" s="51"/>
      <c r="G9" s="51"/>
      <c r="H9" s="51"/>
      <c r="I9" s="52"/>
    </row>
    <row r="10" spans="2:9" x14ac:dyDescent="0.2">
      <c r="D10" s="50"/>
      <c r="E10" s="51"/>
      <c r="F10" s="51"/>
      <c r="G10" s="51"/>
      <c r="H10" s="51"/>
      <c r="I10" s="52"/>
    </row>
    <row r="11" spans="2:9" x14ac:dyDescent="0.2">
      <c r="D11" s="50"/>
      <c r="E11" s="51"/>
      <c r="F11" s="51"/>
      <c r="G11" s="51"/>
      <c r="H11" s="51"/>
      <c r="I11" s="52"/>
    </row>
    <row r="12" spans="2:9" x14ac:dyDescent="0.2">
      <c r="D12" s="50"/>
      <c r="E12" s="51"/>
      <c r="F12" s="51"/>
      <c r="G12" s="51"/>
      <c r="H12" s="51"/>
      <c r="I12" s="52"/>
    </row>
    <row r="13" spans="2:9" x14ac:dyDescent="0.2">
      <c r="D13" s="50"/>
      <c r="E13" s="51"/>
      <c r="F13" s="51"/>
      <c r="G13" s="51"/>
      <c r="H13" s="51"/>
      <c r="I13" s="52"/>
    </row>
    <row r="14" spans="2:9" x14ac:dyDescent="0.2">
      <c r="D14" s="50"/>
      <c r="E14" s="51"/>
      <c r="F14" s="51"/>
      <c r="G14" s="51"/>
      <c r="H14" s="51"/>
      <c r="I14" s="52"/>
    </row>
    <row r="15" spans="2:9" x14ac:dyDescent="0.2">
      <c r="D15" s="50"/>
      <c r="E15" s="51"/>
      <c r="F15" s="51"/>
      <c r="G15" s="51"/>
      <c r="H15" s="51"/>
      <c r="I15" s="52"/>
    </row>
    <row r="16" spans="2:9" x14ac:dyDescent="0.2">
      <c r="D16" s="50"/>
      <c r="E16" s="51"/>
      <c r="F16" s="51"/>
      <c r="G16" s="51"/>
      <c r="H16" s="51"/>
      <c r="I16" s="52"/>
    </row>
    <row r="17" spans="4:9" x14ac:dyDescent="0.2">
      <c r="D17" s="50"/>
      <c r="E17" s="51"/>
      <c r="F17" s="51"/>
      <c r="G17" s="51"/>
      <c r="H17" s="51"/>
      <c r="I17" s="52"/>
    </row>
    <row r="18" spans="4:9" x14ac:dyDescent="0.2">
      <c r="D18" s="50"/>
      <c r="E18" s="51"/>
      <c r="F18" s="51"/>
      <c r="G18" s="51"/>
      <c r="H18" s="51"/>
      <c r="I18" s="52"/>
    </row>
    <row r="19" spans="4:9" x14ac:dyDescent="0.2">
      <c r="D19" s="50"/>
      <c r="E19" s="51"/>
      <c r="F19" s="51"/>
      <c r="G19" s="51"/>
      <c r="H19" s="51"/>
      <c r="I19" s="52"/>
    </row>
    <row r="20" spans="4:9" x14ac:dyDescent="0.2">
      <c r="D20" s="50"/>
      <c r="E20" s="51"/>
      <c r="F20" s="51"/>
      <c r="G20" s="51"/>
      <c r="H20" s="51"/>
      <c r="I20" s="52"/>
    </row>
    <row r="21" spans="4:9" x14ac:dyDescent="0.2">
      <c r="D21" s="50"/>
      <c r="E21" s="51"/>
      <c r="F21" s="51"/>
      <c r="G21" s="51"/>
      <c r="H21" s="51"/>
      <c r="I21" s="52"/>
    </row>
    <row r="22" spans="4:9" x14ac:dyDescent="0.2">
      <c r="D22" s="50"/>
      <c r="E22" s="51"/>
      <c r="F22" s="51"/>
      <c r="G22" s="51"/>
      <c r="H22" s="51"/>
      <c r="I22" s="52"/>
    </row>
    <row r="23" spans="4:9" x14ac:dyDescent="0.2">
      <c r="D23" s="50"/>
      <c r="E23" s="51"/>
      <c r="F23" s="51"/>
      <c r="G23" s="51"/>
      <c r="H23" s="51"/>
      <c r="I23" s="52"/>
    </row>
    <row r="24" spans="4:9" x14ac:dyDescent="0.2">
      <c r="D24" s="50"/>
      <c r="E24" s="51"/>
      <c r="F24" s="51"/>
      <c r="G24" s="51"/>
      <c r="H24" s="51"/>
      <c r="I24" s="52"/>
    </row>
    <row r="25" spans="4:9" x14ac:dyDescent="0.2">
      <c r="D25" s="50"/>
      <c r="E25" s="51"/>
      <c r="F25" s="51"/>
      <c r="G25" s="51"/>
      <c r="H25" s="51"/>
      <c r="I25" s="52"/>
    </row>
    <row r="26" spans="4:9" x14ac:dyDescent="0.2">
      <c r="D26" s="50"/>
      <c r="E26" s="51"/>
      <c r="F26" s="51"/>
      <c r="G26" s="51"/>
      <c r="H26" s="51"/>
      <c r="I26" s="52"/>
    </row>
    <row r="27" spans="4:9" x14ac:dyDescent="0.2">
      <c r="D27" s="50"/>
      <c r="E27" s="51"/>
      <c r="F27" s="51"/>
      <c r="G27" s="51"/>
      <c r="H27" s="51"/>
      <c r="I27" s="52"/>
    </row>
    <row r="28" spans="4:9" ht="14.4" customHeight="1" x14ac:dyDescent="0.2">
      <c r="D28" s="64" t="s">
        <v>562</v>
      </c>
      <c r="E28" s="65"/>
      <c r="F28" s="65"/>
      <c r="G28" s="65"/>
      <c r="H28" s="65"/>
      <c r="I28" s="66"/>
    </row>
    <row r="29" spans="4:9" ht="14.4" customHeight="1" x14ac:dyDescent="0.2">
      <c r="D29" s="64"/>
      <c r="E29" s="65"/>
      <c r="F29" s="65"/>
      <c r="G29" s="65"/>
      <c r="H29" s="65"/>
      <c r="I29" s="66"/>
    </row>
    <row r="30" spans="4:9" ht="14.4" customHeight="1" thickBot="1" x14ac:dyDescent="0.25">
      <c r="D30" s="67"/>
      <c r="E30" s="68"/>
      <c r="F30" s="68"/>
      <c r="G30" s="68"/>
      <c r="H30" s="68"/>
      <c r="I30" s="69"/>
    </row>
  </sheetData>
  <mergeCells count="2">
    <mergeCell ref="D7:I7"/>
    <mergeCell ref="D28:I30"/>
  </mergeCells>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O170"/>
  <sheetViews>
    <sheetView workbookViewId="0">
      <selection activeCell="R15" sqref="R15"/>
    </sheetView>
  </sheetViews>
  <sheetFormatPr baseColWidth="10" defaultColWidth="8.88671875" defaultRowHeight="11.4" x14ac:dyDescent="0.2"/>
  <cols>
    <col min="1" max="1" width="2" style="27" customWidth="1"/>
    <col min="2" max="2" width="7.33203125" style="27" customWidth="1"/>
    <col min="3" max="3" width="14.88671875" style="27" bestFit="1" customWidth="1"/>
    <col min="4" max="4" width="15.6640625" style="27" bestFit="1" customWidth="1"/>
    <col min="5" max="5" width="10.44140625" style="27" customWidth="1"/>
    <col min="6" max="6" width="16.6640625" style="27" bestFit="1" customWidth="1"/>
    <col min="7" max="7" width="18.109375" style="27" bestFit="1" customWidth="1"/>
    <col min="8" max="16384" width="8.88671875" style="27"/>
  </cols>
  <sheetData>
    <row r="1" spans="2:15" ht="15.6" x14ac:dyDescent="0.2">
      <c r="B1" s="21" t="s">
        <v>0</v>
      </c>
    </row>
    <row r="2" spans="2:15" ht="12" x14ac:dyDescent="0.2">
      <c r="B2" s="22" t="s">
        <v>543</v>
      </c>
    </row>
    <row r="4" spans="2:15" ht="12" x14ac:dyDescent="0.25">
      <c r="B4" s="28" t="s">
        <v>544</v>
      </c>
    </row>
    <row r="5" spans="2:15" ht="12" x14ac:dyDescent="0.25">
      <c r="B5" s="28" t="s">
        <v>545</v>
      </c>
      <c r="C5" s="33"/>
      <c r="D5" s="33"/>
    </row>
    <row r="6" spans="2:15" ht="12.6" thickBot="1" x14ac:dyDescent="0.3">
      <c r="B6" s="28"/>
      <c r="C6" s="33"/>
      <c r="D6" s="33"/>
    </row>
    <row r="7" spans="2:15" ht="14.4" customHeight="1" x14ac:dyDescent="0.25">
      <c r="B7" s="28"/>
      <c r="C7" s="33"/>
      <c r="D7" s="84" t="s">
        <v>563</v>
      </c>
      <c r="E7" s="85"/>
      <c r="F7" s="85"/>
      <c r="G7" s="86"/>
      <c r="I7" s="84" t="s">
        <v>563</v>
      </c>
      <c r="J7" s="85"/>
      <c r="K7" s="85"/>
      <c r="L7" s="85"/>
      <c r="M7" s="85"/>
      <c r="N7" s="85"/>
      <c r="O7" s="86"/>
    </row>
    <row r="8" spans="2:15" ht="12" x14ac:dyDescent="0.25">
      <c r="B8" s="28"/>
      <c r="C8" s="33"/>
      <c r="D8" s="74"/>
      <c r="E8" s="75"/>
      <c r="F8" s="75"/>
      <c r="G8" s="76"/>
      <c r="I8" s="50"/>
      <c r="J8" s="51"/>
      <c r="K8" s="51"/>
      <c r="L8" s="51"/>
      <c r="M8" s="51"/>
      <c r="N8" s="51"/>
      <c r="O8" s="52"/>
    </row>
    <row r="9" spans="2:15" ht="14.4" x14ac:dyDescent="0.3">
      <c r="D9" s="50"/>
      <c r="E9" s="44" t="s">
        <v>564</v>
      </c>
      <c r="F9" s="44" t="s">
        <v>567</v>
      </c>
      <c r="G9" s="77" t="s">
        <v>565</v>
      </c>
      <c r="I9" s="50"/>
      <c r="J9" s="82"/>
      <c r="K9" s="51"/>
      <c r="L9" s="51"/>
      <c r="M9" s="51"/>
      <c r="N9" s="51"/>
      <c r="O9" s="52"/>
    </row>
    <row r="10" spans="2:15" ht="14.4" x14ac:dyDescent="0.3">
      <c r="D10" s="78" t="s">
        <v>36</v>
      </c>
      <c r="E10" s="72">
        <f>COUNTIF('365RE'!$V$6:$V$272,D10)</f>
        <v>177</v>
      </c>
      <c r="F10" s="73">
        <f>E10/$E$18</f>
        <v>0.90769230769230769</v>
      </c>
      <c r="G10" s="79">
        <f>F10</f>
        <v>0.90769230769230769</v>
      </c>
      <c r="I10" s="50"/>
      <c r="J10" s="82"/>
      <c r="K10" s="51"/>
      <c r="L10" s="51"/>
      <c r="M10" s="51"/>
      <c r="N10" s="51"/>
      <c r="O10" s="52"/>
    </row>
    <row r="11" spans="2:15" ht="14.4" x14ac:dyDescent="0.3">
      <c r="D11" s="78" t="s">
        <v>455</v>
      </c>
      <c r="E11" s="72">
        <f>COUNTIF('365RE'!$V$6:$V$272,D11)</f>
        <v>7</v>
      </c>
      <c r="F11" s="73">
        <f t="shared" ref="F11:F17" si="0">E11/$E$18</f>
        <v>3.5897435897435895E-2</v>
      </c>
      <c r="G11" s="79">
        <f>F11+G10</f>
        <v>0.94358974358974357</v>
      </c>
      <c r="I11" s="50"/>
      <c r="J11" s="82"/>
      <c r="K11" s="51"/>
      <c r="L11" s="51"/>
      <c r="M11" s="51"/>
      <c r="N11" s="51"/>
      <c r="O11" s="52"/>
    </row>
    <row r="12" spans="2:15" ht="14.4" x14ac:dyDescent="0.3">
      <c r="D12" s="78" t="s">
        <v>221</v>
      </c>
      <c r="E12" s="72">
        <f>COUNTIF('365RE'!$V$6:$V$272,D12)</f>
        <v>4</v>
      </c>
      <c r="F12" s="73">
        <f t="shared" si="0"/>
        <v>2.0512820512820513E-2</v>
      </c>
      <c r="G12" s="79">
        <f t="shared" ref="G12:G17" si="1">F12+G11</f>
        <v>0.96410256410256412</v>
      </c>
      <c r="I12" s="50"/>
      <c r="J12" s="82"/>
      <c r="K12" s="51"/>
      <c r="L12" s="51"/>
      <c r="M12" s="51"/>
      <c r="N12" s="51"/>
      <c r="O12" s="52"/>
    </row>
    <row r="13" spans="2:15" ht="14.4" x14ac:dyDescent="0.3">
      <c r="B13" s="28"/>
      <c r="D13" s="78" t="s">
        <v>166</v>
      </c>
      <c r="E13" s="72">
        <f>COUNTIF('365RE'!$V$6:$V$272,D13)</f>
        <v>2</v>
      </c>
      <c r="F13" s="73">
        <f t="shared" si="0"/>
        <v>1.0256410256410256E-2</v>
      </c>
      <c r="G13" s="79">
        <f t="shared" si="1"/>
        <v>0.97435897435897434</v>
      </c>
      <c r="I13" s="50"/>
      <c r="J13" s="82"/>
      <c r="K13" s="51"/>
      <c r="L13" s="51"/>
      <c r="M13" s="51"/>
      <c r="N13" s="51"/>
      <c r="O13" s="52"/>
    </row>
    <row r="14" spans="2:15" ht="14.4" x14ac:dyDescent="0.3">
      <c r="D14" s="78" t="s">
        <v>138</v>
      </c>
      <c r="E14" s="72">
        <f>COUNTIF('365RE'!$V$6:$V$272,D14)</f>
        <v>2</v>
      </c>
      <c r="F14" s="73">
        <f t="shared" si="0"/>
        <v>1.0256410256410256E-2</v>
      </c>
      <c r="G14" s="79">
        <f t="shared" si="1"/>
        <v>0.98461538461538456</v>
      </c>
      <c r="I14" s="50"/>
      <c r="J14" s="82"/>
      <c r="K14" s="51"/>
      <c r="L14" s="51"/>
      <c r="M14" s="51"/>
      <c r="N14" s="51"/>
      <c r="O14" s="52"/>
    </row>
    <row r="15" spans="2:15" ht="14.4" x14ac:dyDescent="0.3">
      <c r="D15" s="78" t="s">
        <v>240</v>
      </c>
      <c r="E15" s="72">
        <f>COUNTIF('365RE'!$V$6:$V$272,D15)</f>
        <v>1</v>
      </c>
      <c r="F15" s="73">
        <f t="shared" si="0"/>
        <v>5.1282051282051282E-3</v>
      </c>
      <c r="G15" s="79">
        <f t="shared" si="1"/>
        <v>0.98974358974358967</v>
      </c>
      <c r="I15" s="50"/>
      <c r="J15" s="82"/>
      <c r="K15" s="51"/>
      <c r="L15" s="51"/>
      <c r="M15" s="51"/>
      <c r="N15" s="51"/>
      <c r="O15" s="52"/>
    </row>
    <row r="16" spans="2:15" ht="14.4" x14ac:dyDescent="0.3">
      <c r="D16" s="78" t="s">
        <v>261</v>
      </c>
      <c r="E16" s="72">
        <f>COUNTIF('365RE'!$V$6:$V$272,D16)</f>
        <v>1</v>
      </c>
      <c r="F16" s="73">
        <f t="shared" si="0"/>
        <v>5.1282051282051282E-3</v>
      </c>
      <c r="G16" s="79">
        <f t="shared" si="1"/>
        <v>0.99487179487179478</v>
      </c>
      <c r="I16" s="50"/>
      <c r="J16" s="82"/>
      <c r="K16" s="51"/>
      <c r="L16" s="51"/>
      <c r="M16" s="51"/>
      <c r="N16" s="51"/>
      <c r="O16" s="52"/>
    </row>
    <row r="17" spans="4:15" ht="14.4" x14ac:dyDescent="0.3">
      <c r="D17" s="78" t="s">
        <v>277</v>
      </c>
      <c r="E17" s="72">
        <f>COUNTIF('365RE'!$V$6:$V$272,D17)</f>
        <v>1</v>
      </c>
      <c r="F17" s="73">
        <f t="shared" si="0"/>
        <v>5.1282051282051282E-3</v>
      </c>
      <c r="G17" s="79">
        <f t="shared" si="1"/>
        <v>0.99999999999999989</v>
      </c>
      <c r="I17" s="50"/>
      <c r="J17" s="82"/>
      <c r="K17" s="51"/>
      <c r="L17" s="51"/>
      <c r="M17" s="51"/>
      <c r="N17" s="51"/>
      <c r="O17" s="52"/>
    </row>
    <row r="18" spans="4:15" ht="14.4" x14ac:dyDescent="0.3">
      <c r="D18" s="80" t="s">
        <v>566</v>
      </c>
      <c r="E18" s="70">
        <f>SUM(E10:E17)</f>
        <v>195</v>
      </c>
      <c r="F18" s="71">
        <f>SUM(F10:F17)</f>
        <v>0.99999999999999989</v>
      </c>
      <c r="G18" s="81"/>
      <c r="I18" s="50"/>
      <c r="J18" s="82"/>
      <c r="K18" s="51"/>
      <c r="L18" s="51"/>
      <c r="M18" s="51"/>
      <c r="N18" s="51"/>
      <c r="O18" s="52"/>
    </row>
    <row r="19" spans="4:15" ht="15" thickBot="1" x14ac:dyDescent="0.35">
      <c r="D19" s="53"/>
      <c r="E19" s="54"/>
      <c r="F19" s="54"/>
      <c r="G19" s="55"/>
      <c r="I19" s="50"/>
      <c r="J19" s="82"/>
      <c r="K19" s="51"/>
      <c r="L19" s="51"/>
      <c r="M19" s="51"/>
      <c r="N19" s="51"/>
      <c r="O19" s="52"/>
    </row>
    <row r="20" spans="4:15" ht="14.4" x14ac:dyDescent="0.3">
      <c r="I20" s="50"/>
      <c r="J20" s="82"/>
      <c r="K20" s="51"/>
      <c r="L20" s="51"/>
      <c r="M20" s="51"/>
      <c r="N20" s="51"/>
      <c r="O20" s="52"/>
    </row>
    <row r="21" spans="4:15" ht="14.4" x14ac:dyDescent="0.3">
      <c r="I21" s="50"/>
      <c r="J21" s="82"/>
      <c r="K21" s="51"/>
      <c r="L21" s="51"/>
      <c r="M21" s="51"/>
      <c r="N21" s="51"/>
      <c r="O21" s="52"/>
    </row>
    <row r="22" spans="4:15" ht="15" thickBot="1" x14ac:dyDescent="0.35">
      <c r="I22" s="53"/>
      <c r="J22" s="83"/>
      <c r="K22" s="54"/>
      <c r="L22" s="54"/>
      <c r="M22" s="54"/>
      <c r="N22" s="54"/>
      <c r="O22" s="55"/>
    </row>
    <row r="23" spans="4:15" ht="14.4" x14ac:dyDescent="0.3">
      <c r="J23" s="26"/>
    </row>
    <row r="24" spans="4:15" ht="14.4" x14ac:dyDescent="0.3">
      <c r="J24" s="26"/>
    </row>
    <row r="25" spans="4:15" ht="14.4" x14ac:dyDescent="0.3">
      <c r="J25" s="26"/>
    </row>
    <row r="26" spans="4:15" ht="14.4" x14ac:dyDescent="0.3">
      <c r="J26" s="26"/>
    </row>
    <row r="27" spans="4:15" ht="14.4" x14ac:dyDescent="0.3">
      <c r="J27" s="26"/>
    </row>
    <row r="28" spans="4:15" ht="14.4" x14ac:dyDescent="0.3">
      <c r="J28" s="26"/>
    </row>
    <row r="29" spans="4:15" ht="14.4" x14ac:dyDescent="0.3">
      <c r="J29" s="26"/>
    </row>
    <row r="30" spans="4:15" ht="14.4" x14ac:dyDescent="0.3">
      <c r="J30" s="26"/>
    </row>
    <row r="31" spans="4:15" ht="14.4" x14ac:dyDescent="0.3">
      <c r="J31" s="26"/>
    </row>
    <row r="32" spans="4:15" ht="14.4" x14ac:dyDescent="0.3">
      <c r="J32" s="26"/>
    </row>
    <row r="33" spans="10:10" ht="14.4" x14ac:dyDescent="0.3">
      <c r="J33" s="26"/>
    </row>
    <row r="34" spans="10:10" ht="14.4" x14ac:dyDescent="0.3">
      <c r="J34" s="26"/>
    </row>
    <row r="35" spans="10:10" ht="14.4" x14ac:dyDescent="0.3">
      <c r="J35" s="26"/>
    </row>
    <row r="36" spans="10:10" ht="14.4" x14ac:dyDescent="0.3">
      <c r="J36" s="26"/>
    </row>
    <row r="37" spans="10:10" ht="14.4" x14ac:dyDescent="0.3">
      <c r="J37" s="26"/>
    </row>
    <row r="38" spans="10:10" ht="14.4" x14ac:dyDescent="0.3">
      <c r="J38" s="26"/>
    </row>
    <row r="39" spans="10:10" ht="14.4" x14ac:dyDescent="0.3">
      <c r="J39" s="26"/>
    </row>
    <row r="40" spans="10:10" ht="14.4" x14ac:dyDescent="0.3">
      <c r="J40" s="26"/>
    </row>
    <row r="41" spans="10:10" ht="14.4" x14ac:dyDescent="0.3">
      <c r="J41" s="26"/>
    </row>
    <row r="42" spans="10:10" ht="14.4" x14ac:dyDescent="0.3">
      <c r="J42" s="26"/>
    </row>
    <row r="43" spans="10:10" ht="14.4" x14ac:dyDescent="0.3">
      <c r="J43" s="26"/>
    </row>
    <row r="44" spans="10:10" ht="14.4" x14ac:dyDescent="0.3">
      <c r="J44" s="26"/>
    </row>
    <row r="45" spans="10:10" ht="14.4" x14ac:dyDescent="0.3">
      <c r="J45" s="26"/>
    </row>
    <row r="46" spans="10:10" ht="14.4" x14ac:dyDescent="0.3">
      <c r="J46" s="26"/>
    </row>
    <row r="47" spans="10:10" ht="14.4" x14ac:dyDescent="0.3">
      <c r="J47" s="26"/>
    </row>
    <row r="48" spans="10:10" ht="14.4" x14ac:dyDescent="0.3">
      <c r="J48" s="26"/>
    </row>
    <row r="49" spans="10:10" ht="14.4" x14ac:dyDescent="0.3">
      <c r="J49" s="26"/>
    </row>
    <row r="50" spans="10:10" ht="14.4" x14ac:dyDescent="0.3">
      <c r="J50" s="26"/>
    </row>
    <row r="51" spans="10:10" ht="14.4" x14ac:dyDescent="0.3">
      <c r="J51" s="26"/>
    </row>
    <row r="52" spans="10:10" ht="14.4" x14ac:dyDescent="0.3">
      <c r="J52" s="26"/>
    </row>
    <row r="53" spans="10:10" ht="14.4" x14ac:dyDescent="0.3">
      <c r="J53" s="26"/>
    </row>
    <row r="54" spans="10:10" ht="14.4" x14ac:dyDescent="0.3">
      <c r="J54" s="26"/>
    </row>
    <row r="55" spans="10:10" ht="14.4" x14ac:dyDescent="0.3">
      <c r="J55" s="26"/>
    </row>
    <row r="56" spans="10:10" ht="14.4" x14ac:dyDescent="0.3">
      <c r="J56" s="26"/>
    </row>
    <row r="57" spans="10:10" ht="14.4" x14ac:dyDescent="0.3">
      <c r="J57" s="26"/>
    </row>
    <row r="58" spans="10:10" ht="14.4" x14ac:dyDescent="0.3">
      <c r="J58" s="26"/>
    </row>
    <row r="59" spans="10:10" ht="14.4" x14ac:dyDescent="0.3">
      <c r="J59" s="26"/>
    </row>
    <row r="60" spans="10:10" ht="14.4" x14ac:dyDescent="0.3">
      <c r="J60" s="26"/>
    </row>
    <row r="61" spans="10:10" ht="14.4" x14ac:dyDescent="0.3">
      <c r="J61" s="26"/>
    </row>
    <row r="62" spans="10:10" ht="14.4" x14ac:dyDescent="0.3">
      <c r="J62" s="26"/>
    </row>
    <row r="63" spans="10:10" ht="14.4" x14ac:dyDescent="0.3">
      <c r="J63" s="26"/>
    </row>
    <row r="64" spans="10:10" ht="14.4" x14ac:dyDescent="0.3">
      <c r="J64" s="26"/>
    </row>
    <row r="65" spans="10:10" ht="14.4" x14ac:dyDescent="0.3">
      <c r="J65" s="26"/>
    </row>
    <row r="66" spans="10:10" ht="14.4" x14ac:dyDescent="0.3">
      <c r="J66" s="26"/>
    </row>
    <row r="67" spans="10:10" ht="14.4" x14ac:dyDescent="0.3">
      <c r="J67" s="26"/>
    </row>
    <row r="68" spans="10:10" ht="14.4" x14ac:dyDescent="0.3">
      <c r="J68" s="26"/>
    </row>
    <row r="69" spans="10:10" ht="14.4" x14ac:dyDescent="0.3">
      <c r="J69" s="26"/>
    </row>
    <row r="70" spans="10:10" ht="14.4" x14ac:dyDescent="0.3">
      <c r="J70" s="26"/>
    </row>
    <row r="71" spans="10:10" ht="14.4" x14ac:dyDescent="0.3">
      <c r="J71" s="26"/>
    </row>
    <row r="72" spans="10:10" ht="14.4" x14ac:dyDescent="0.3">
      <c r="J72" s="26"/>
    </row>
    <row r="73" spans="10:10" ht="14.4" x14ac:dyDescent="0.3">
      <c r="J73" s="26"/>
    </row>
    <row r="74" spans="10:10" ht="14.4" x14ac:dyDescent="0.3">
      <c r="J74" s="26"/>
    </row>
    <row r="75" spans="10:10" ht="14.4" x14ac:dyDescent="0.3">
      <c r="J75" s="26"/>
    </row>
    <row r="76" spans="10:10" ht="14.4" x14ac:dyDescent="0.3">
      <c r="J76" s="26"/>
    </row>
    <row r="77" spans="10:10" ht="14.4" x14ac:dyDescent="0.3">
      <c r="J77" s="26"/>
    </row>
    <row r="78" spans="10:10" ht="14.4" x14ac:dyDescent="0.3">
      <c r="J78" s="26"/>
    </row>
    <row r="79" spans="10:10" ht="14.4" x14ac:dyDescent="0.3">
      <c r="J79" s="26"/>
    </row>
    <row r="80" spans="10:10" ht="14.4" x14ac:dyDescent="0.3">
      <c r="J80" s="26"/>
    </row>
    <row r="81" spans="10:10" ht="14.4" x14ac:dyDescent="0.3">
      <c r="J81" s="26"/>
    </row>
    <row r="82" spans="10:10" ht="14.4" x14ac:dyDescent="0.3">
      <c r="J82" s="26"/>
    </row>
    <row r="83" spans="10:10" ht="14.4" x14ac:dyDescent="0.3">
      <c r="J83" s="26"/>
    </row>
    <row r="84" spans="10:10" ht="14.4" x14ac:dyDescent="0.3">
      <c r="J84" s="26"/>
    </row>
    <row r="85" spans="10:10" ht="14.4" x14ac:dyDescent="0.3">
      <c r="J85" s="26"/>
    </row>
    <row r="86" spans="10:10" ht="14.4" x14ac:dyDescent="0.3">
      <c r="J86" s="26"/>
    </row>
    <row r="87" spans="10:10" ht="14.4" x14ac:dyDescent="0.3">
      <c r="J87" s="26"/>
    </row>
    <row r="88" spans="10:10" ht="14.4" x14ac:dyDescent="0.3">
      <c r="J88" s="26"/>
    </row>
    <row r="89" spans="10:10" ht="14.4" x14ac:dyDescent="0.3">
      <c r="J89" s="26"/>
    </row>
    <row r="90" spans="10:10" ht="14.4" x14ac:dyDescent="0.3">
      <c r="J90" s="26"/>
    </row>
    <row r="91" spans="10:10" ht="14.4" x14ac:dyDescent="0.3">
      <c r="J91" s="26"/>
    </row>
    <row r="92" spans="10:10" ht="14.4" x14ac:dyDescent="0.3">
      <c r="J92" s="26"/>
    </row>
    <row r="93" spans="10:10" ht="14.4" x14ac:dyDescent="0.3">
      <c r="J93" s="26"/>
    </row>
    <row r="94" spans="10:10" ht="14.4" x14ac:dyDescent="0.3">
      <c r="J94" s="26"/>
    </row>
    <row r="95" spans="10:10" ht="14.4" x14ac:dyDescent="0.3">
      <c r="J95" s="26"/>
    </row>
    <row r="96" spans="10:10" ht="14.4" x14ac:dyDescent="0.3">
      <c r="J96" s="26"/>
    </row>
    <row r="97" spans="10:10" ht="14.4" x14ac:dyDescent="0.3">
      <c r="J97" s="26"/>
    </row>
    <row r="98" spans="10:10" ht="14.4" x14ac:dyDescent="0.3">
      <c r="J98" s="26"/>
    </row>
    <row r="99" spans="10:10" ht="14.4" x14ac:dyDescent="0.3">
      <c r="J99" s="26"/>
    </row>
    <row r="100" spans="10:10" ht="14.4" x14ac:dyDescent="0.3">
      <c r="J100" s="26"/>
    </row>
    <row r="101" spans="10:10" ht="14.4" x14ac:dyDescent="0.3">
      <c r="J101" s="26"/>
    </row>
    <row r="102" spans="10:10" ht="14.4" x14ac:dyDescent="0.3">
      <c r="J102" s="26"/>
    </row>
    <row r="103" spans="10:10" ht="14.4" x14ac:dyDescent="0.3">
      <c r="J103" s="26"/>
    </row>
    <row r="104" spans="10:10" ht="14.4" x14ac:dyDescent="0.3">
      <c r="J104" s="26"/>
    </row>
    <row r="105" spans="10:10" ht="14.4" x14ac:dyDescent="0.3">
      <c r="J105" s="26"/>
    </row>
    <row r="106" spans="10:10" ht="14.4" x14ac:dyDescent="0.3">
      <c r="J106" s="26"/>
    </row>
    <row r="107" spans="10:10" ht="14.4" x14ac:dyDescent="0.3">
      <c r="J107" s="26"/>
    </row>
    <row r="108" spans="10:10" ht="14.4" x14ac:dyDescent="0.3">
      <c r="J108" s="26"/>
    </row>
    <row r="109" spans="10:10" ht="14.4" x14ac:dyDescent="0.3">
      <c r="J109" s="26"/>
    </row>
    <row r="110" spans="10:10" ht="14.4" x14ac:dyDescent="0.3">
      <c r="J110" s="26"/>
    </row>
    <row r="111" spans="10:10" ht="14.4" x14ac:dyDescent="0.3">
      <c r="J111" s="26"/>
    </row>
    <row r="112" spans="10:10" ht="14.4" x14ac:dyDescent="0.3">
      <c r="J112" s="26"/>
    </row>
    <row r="113" spans="10:10" ht="14.4" x14ac:dyDescent="0.3">
      <c r="J113" s="26"/>
    </row>
    <row r="114" spans="10:10" ht="14.4" x14ac:dyDescent="0.3">
      <c r="J114" s="26"/>
    </row>
    <row r="115" spans="10:10" ht="14.4" x14ac:dyDescent="0.3">
      <c r="J115" s="26"/>
    </row>
    <row r="116" spans="10:10" ht="14.4" x14ac:dyDescent="0.3">
      <c r="J116" s="26"/>
    </row>
    <row r="117" spans="10:10" ht="14.4" x14ac:dyDescent="0.3">
      <c r="J117" s="26"/>
    </row>
    <row r="118" spans="10:10" ht="14.4" x14ac:dyDescent="0.3">
      <c r="J118" s="26"/>
    </row>
    <row r="119" spans="10:10" ht="14.4" x14ac:dyDescent="0.3">
      <c r="J119" s="26"/>
    </row>
    <row r="120" spans="10:10" ht="14.4" x14ac:dyDescent="0.3">
      <c r="J120" s="26"/>
    </row>
    <row r="121" spans="10:10" ht="14.4" x14ac:dyDescent="0.3">
      <c r="J121" s="26"/>
    </row>
    <row r="122" spans="10:10" ht="14.4" x14ac:dyDescent="0.3">
      <c r="J122" s="26"/>
    </row>
    <row r="123" spans="10:10" ht="14.4" x14ac:dyDescent="0.3">
      <c r="J123" s="26"/>
    </row>
    <row r="124" spans="10:10" ht="14.4" x14ac:dyDescent="0.3">
      <c r="J124" s="26"/>
    </row>
    <row r="125" spans="10:10" ht="14.4" x14ac:dyDescent="0.3">
      <c r="J125" s="26"/>
    </row>
    <row r="126" spans="10:10" ht="14.4" x14ac:dyDescent="0.3">
      <c r="J126" s="26"/>
    </row>
    <row r="127" spans="10:10" ht="14.4" x14ac:dyDescent="0.3">
      <c r="J127" s="26"/>
    </row>
    <row r="128" spans="10:10" ht="14.4" x14ac:dyDescent="0.3">
      <c r="J128" s="26"/>
    </row>
    <row r="129" spans="10:10" ht="14.4" x14ac:dyDescent="0.3">
      <c r="J129" s="26"/>
    </row>
    <row r="130" spans="10:10" ht="14.4" x14ac:dyDescent="0.3">
      <c r="J130" s="26"/>
    </row>
    <row r="131" spans="10:10" ht="14.4" x14ac:dyDescent="0.3">
      <c r="J131" s="26"/>
    </row>
    <row r="132" spans="10:10" ht="14.4" x14ac:dyDescent="0.3">
      <c r="J132" s="26"/>
    </row>
    <row r="133" spans="10:10" ht="14.4" x14ac:dyDescent="0.3">
      <c r="J133" s="26"/>
    </row>
    <row r="134" spans="10:10" ht="14.4" x14ac:dyDescent="0.3">
      <c r="J134" s="26"/>
    </row>
    <row r="135" spans="10:10" ht="14.4" x14ac:dyDescent="0.3">
      <c r="J135" s="26"/>
    </row>
    <row r="136" spans="10:10" ht="14.4" x14ac:dyDescent="0.3">
      <c r="J136" s="26"/>
    </row>
    <row r="137" spans="10:10" ht="14.4" x14ac:dyDescent="0.3">
      <c r="J137" s="26"/>
    </row>
    <row r="138" spans="10:10" ht="14.4" x14ac:dyDescent="0.3">
      <c r="J138" s="26"/>
    </row>
    <row r="139" spans="10:10" ht="14.4" x14ac:dyDescent="0.3">
      <c r="J139" s="26"/>
    </row>
    <row r="140" spans="10:10" ht="14.4" x14ac:dyDescent="0.3">
      <c r="J140" s="26"/>
    </row>
    <row r="141" spans="10:10" ht="14.4" x14ac:dyDescent="0.3">
      <c r="J141" s="26"/>
    </row>
    <row r="142" spans="10:10" ht="14.4" x14ac:dyDescent="0.3">
      <c r="J142" s="26"/>
    </row>
    <row r="143" spans="10:10" ht="14.4" x14ac:dyDescent="0.3">
      <c r="J143" s="26"/>
    </row>
    <row r="144" spans="10:10" ht="14.4" x14ac:dyDescent="0.3">
      <c r="J144" s="26"/>
    </row>
    <row r="145" spans="10:10" ht="14.4" x14ac:dyDescent="0.3">
      <c r="J145" s="26"/>
    </row>
    <row r="146" spans="10:10" ht="14.4" x14ac:dyDescent="0.3">
      <c r="J146" s="26"/>
    </row>
    <row r="147" spans="10:10" ht="14.4" x14ac:dyDescent="0.3">
      <c r="J147" s="26"/>
    </row>
    <row r="148" spans="10:10" ht="14.4" x14ac:dyDescent="0.3">
      <c r="J148" s="26"/>
    </row>
    <row r="149" spans="10:10" ht="14.4" x14ac:dyDescent="0.3">
      <c r="J149" s="26"/>
    </row>
    <row r="150" spans="10:10" ht="14.4" x14ac:dyDescent="0.3">
      <c r="J150" s="26"/>
    </row>
    <row r="151" spans="10:10" ht="14.4" x14ac:dyDescent="0.3">
      <c r="J151" s="26"/>
    </row>
    <row r="152" spans="10:10" ht="14.4" x14ac:dyDescent="0.3">
      <c r="J152" s="26"/>
    </row>
    <row r="153" spans="10:10" ht="14.4" x14ac:dyDescent="0.3">
      <c r="J153" s="26"/>
    </row>
    <row r="154" spans="10:10" ht="14.4" x14ac:dyDescent="0.3">
      <c r="J154" s="26"/>
    </row>
    <row r="155" spans="10:10" ht="14.4" x14ac:dyDescent="0.3">
      <c r="J155" s="26"/>
    </row>
    <row r="156" spans="10:10" ht="14.4" x14ac:dyDescent="0.3">
      <c r="J156" s="26"/>
    </row>
    <row r="157" spans="10:10" ht="14.4" x14ac:dyDescent="0.3">
      <c r="J157" s="26"/>
    </row>
    <row r="158" spans="10:10" ht="14.4" x14ac:dyDescent="0.3">
      <c r="J158" s="26"/>
    </row>
    <row r="159" spans="10:10" ht="14.4" x14ac:dyDescent="0.3">
      <c r="J159" s="26"/>
    </row>
    <row r="160" spans="10:10" ht="14.4" x14ac:dyDescent="0.3">
      <c r="J160" s="26"/>
    </row>
    <row r="161" spans="10:10" ht="14.4" x14ac:dyDescent="0.3">
      <c r="J161" s="26"/>
    </row>
    <row r="162" spans="10:10" ht="14.4" x14ac:dyDescent="0.3">
      <c r="J162" s="26"/>
    </row>
    <row r="163" spans="10:10" ht="14.4" x14ac:dyDescent="0.3">
      <c r="J163" s="26"/>
    </row>
    <row r="164" spans="10:10" ht="14.4" x14ac:dyDescent="0.3">
      <c r="J164" s="26"/>
    </row>
    <row r="165" spans="10:10" ht="14.4" x14ac:dyDescent="0.3">
      <c r="J165" s="26"/>
    </row>
    <row r="166" spans="10:10" ht="14.4" x14ac:dyDescent="0.3">
      <c r="J166" s="26"/>
    </row>
    <row r="167" spans="10:10" ht="14.4" x14ac:dyDescent="0.3">
      <c r="J167" s="26"/>
    </row>
    <row r="168" spans="10:10" ht="14.4" x14ac:dyDescent="0.3">
      <c r="J168" s="26"/>
    </row>
    <row r="169" spans="10:10" ht="14.4" x14ac:dyDescent="0.3">
      <c r="J169" s="26"/>
    </row>
    <row r="170" spans="10:10" ht="14.4" x14ac:dyDescent="0.3">
      <c r="J170" s="26"/>
    </row>
  </sheetData>
  <mergeCells count="2">
    <mergeCell ref="D7:G7"/>
    <mergeCell ref="I7:O7"/>
  </mergeCells>
  <dataValidations disablePrompts="1"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H11" sqref="H11"/>
    </sheetView>
  </sheetViews>
  <sheetFormatPr baseColWidth="10" defaultColWidth="8.88671875" defaultRowHeight="11.4" x14ac:dyDescent="0.2"/>
  <cols>
    <col min="1" max="1" width="2" style="27" customWidth="1"/>
    <col min="2" max="2" width="7" style="27" customWidth="1"/>
    <col min="3" max="3" width="11.88671875" style="27" bestFit="1" customWidth="1"/>
    <col min="4" max="4" width="15.6640625" style="27" bestFit="1" customWidth="1"/>
    <col min="5" max="16384" width="8.88671875" style="27"/>
  </cols>
  <sheetData>
    <row r="1" spans="2:8" ht="15.6" x14ac:dyDescent="0.2">
      <c r="B1" s="21" t="s">
        <v>0</v>
      </c>
    </row>
    <row r="2" spans="2:8" ht="12" x14ac:dyDescent="0.2">
      <c r="B2" s="22" t="s">
        <v>546</v>
      </c>
    </row>
    <row r="4" spans="2:8" ht="12" x14ac:dyDescent="0.2">
      <c r="B4" s="22" t="s">
        <v>547</v>
      </c>
    </row>
    <row r="5" spans="2:8" ht="12" x14ac:dyDescent="0.25">
      <c r="B5" s="27" t="s">
        <v>548</v>
      </c>
    </row>
    <row r="6" spans="2:8" ht="12.6" thickBot="1" x14ac:dyDescent="0.25">
      <c r="B6" s="25"/>
      <c r="C6" s="33"/>
      <c r="D6" s="33"/>
    </row>
    <row r="7" spans="2:8" ht="14.4" x14ac:dyDescent="0.3">
      <c r="C7" s="84" t="s">
        <v>568</v>
      </c>
      <c r="D7" s="86"/>
      <c r="H7" s="26"/>
    </row>
    <row r="8" spans="2:8" ht="14.4" x14ac:dyDescent="0.3">
      <c r="C8" s="87" t="s">
        <v>569</v>
      </c>
      <c r="D8" s="90">
        <f>AVERAGE('365RE'!$I$6:$I$272)</f>
        <v>281171.90150112362</v>
      </c>
      <c r="H8" s="26"/>
    </row>
    <row r="9" spans="2:8" ht="14.4" x14ac:dyDescent="0.3">
      <c r="C9" s="87" t="s">
        <v>570</v>
      </c>
      <c r="D9" s="90">
        <f>MEDIAN('365RE'!$I$6:$I$272)</f>
        <v>249075.6568</v>
      </c>
      <c r="H9" s="26"/>
    </row>
    <row r="10" spans="2:8" ht="14.4" x14ac:dyDescent="0.3">
      <c r="C10" s="88" t="s">
        <v>571</v>
      </c>
      <c r="D10" s="90">
        <f>_xlfn.MODE.SNGL('365RE'!$I$6:$I$272)</f>
        <v>460001.25599999994</v>
      </c>
      <c r="H10" s="26"/>
    </row>
    <row r="11" spans="2:8" ht="14.4" x14ac:dyDescent="0.3">
      <c r="C11" s="88" t="s">
        <v>572</v>
      </c>
      <c r="D11" s="91">
        <f>SKEW('365RE'!$I$6:$I$272)</f>
        <v>1.0960149435317852</v>
      </c>
      <c r="H11" s="26"/>
    </row>
    <row r="12" spans="2:8" ht="14.4" x14ac:dyDescent="0.3">
      <c r="C12" s="88" t="s">
        <v>573</v>
      </c>
      <c r="D12" s="91">
        <f>_xlfn.VAR.S('365RE'!$I$6:$I$272)</f>
        <v>7942217700.9209938</v>
      </c>
      <c r="H12" s="26"/>
    </row>
    <row r="13" spans="2:8" ht="15" thickBot="1" x14ac:dyDescent="0.35">
      <c r="C13" s="89" t="s">
        <v>574</v>
      </c>
      <c r="D13" s="92">
        <f>_xlfn.STDEV.S('365RE'!$I$6:$I$272)</f>
        <v>89119.120849125262</v>
      </c>
      <c r="H13" s="26"/>
    </row>
    <row r="14" spans="2:8" ht="15" thickBot="1" x14ac:dyDescent="0.35">
      <c r="H14" s="26"/>
    </row>
    <row r="15" spans="2:8" ht="34.200000000000003" customHeight="1" x14ac:dyDescent="0.3">
      <c r="C15" s="84" t="s">
        <v>575</v>
      </c>
      <c r="D15" s="95" t="s">
        <v>576</v>
      </c>
      <c r="H15" s="26"/>
    </row>
    <row r="16" spans="2:8" ht="34.200000000000003" customHeight="1" x14ac:dyDescent="0.3">
      <c r="C16" s="93"/>
      <c r="D16" s="96"/>
      <c r="H16" s="26"/>
    </row>
    <row r="17" spans="3:8" ht="34.200000000000003" customHeight="1" thickBot="1" x14ac:dyDescent="0.35">
      <c r="C17" s="94"/>
      <c r="D17" s="97"/>
      <c r="H17" s="26"/>
    </row>
    <row r="18" spans="3:8" ht="14.4" x14ac:dyDescent="0.3">
      <c r="H18" s="26"/>
    </row>
    <row r="19" spans="3:8" ht="14.4" x14ac:dyDescent="0.3">
      <c r="H19" s="26"/>
    </row>
    <row r="20" spans="3:8" ht="14.4" x14ac:dyDescent="0.3">
      <c r="H20" s="26"/>
    </row>
    <row r="21" spans="3:8" ht="14.4" x14ac:dyDescent="0.3">
      <c r="H21" s="26"/>
    </row>
    <row r="22" spans="3:8" ht="14.4" x14ac:dyDescent="0.3">
      <c r="H22" s="26"/>
    </row>
    <row r="23" spans="3:8" ht="14.4" x14ac:dyDescent="0.3">
      <c r="H23" s="26"/>
    </row>
    <row r="24" spans="3:8" ht="14.4" x14ac:dyDescent="0.3">
      <c r="H24" s="26"/>
    </row>
    <row r="25" spans="3:8" ht="14.4" x14ac:dyDescent="0.3">
      <c r="H25" s="26"/>
    </row>
    <row r="26" spans="3:8" ht="14.4" x14ac:dyDescent="0.3">
      <c r="H26" s="26"/>
    </row>
    <row r="27" spans="3:8" ht="14.4" x14ac:dyDescent="0.3">
      <c r="H27" s="26"/>
    </row>
    <row r="28" spans="3:8" ht="14.4" x14ac:dyDescent="0.3">
      <c r="H28" s="26"/>
    </row>
    <row r="29" spans="3:8" ht="14.4" x14ac:dyDescent="0.3">
      <c r="H29" s="26"/>
    </row>
    <row r="30" spans="3:8" ht="14.4" x14ac:dyDescent="0.3">
      <c r="H30" s="26"/>
    </row>
    <row r="31" spans="3:8" ht="14.4" x14ac:dyDescent="0.3">
      <c r="H31" s="26"/>
    </row>
    <row r="32" spans="3:8" ht="14.4" x14ac:dyDescent="0.3">
      <c r="H32" s="26"/>
    </row>
    <row r="33" spans="8:8" ht="14.4" x14ac:dyDescent="0.3">
      <c r="H33" s="26"/>
    </row>
    <row r="34" spans="8:8" ht="14.4" x14ac:dyDescent="0.3">
      <c r="H34" s="26"/>
    </row>
    <row r="35" spans="8:8" ht="14.4" x14ac:dyDescent="0.3">
      <c r="H35" s="26"/>
    </row>
    <row r="36" spans="8:8" ht="14.4" x14ac:dyDescent="0.3">
      <c r="H36" s="26"/>
    </row>
    <row r="37" spans="8:8" ht="14.4" x14ac:dyDescent="0.3">
      <c r="H37" s="26"/>
    </row>
    <row r="38" spans="8:8" ht="14.4" x14ac:dyDescent="0.3">
      <c r="H38" s="26"/>
    </row>
    <row r="39" spans="8:8" ht="14.4" x14ac:dyDescent="0.3">
      <c r="H39" s="26"/>
    </row>
    <row r="40" spans="8:8" ht="14.4" x14ac:dyDescent="0.3">
      <c r="H40" s="26"/>
    </row>
    <row r="41" spans="8:8" ht="14.4" x14ac:dyDescent="0.3">
      <c r="H41" s="26"/>
    </row>
    <row r="42" spans="8:8" ht="14.4" x14ac:dyDescent="0.3">
      <c r="H42" s="26"/>
    </row>
    <row r="43" spans="8:8" ht="14.4" x14ac:dyDescent="0.3">
      <c r="H43" s="26"/>
    </row>
    <row r="44" spans="8:8" ht="14.4" x14ac:dyDescent="0.3">
      <c r="H44" s="26"/>
    </row>
    <row r="45" spans="8:8" ht="14.4" x14ac:dyDescent="0.3">
      <c r="H45" s="26"/>
    </row>
    <row r="46" spans="8:8" ht="14.4" x14ac:dyDescent="0.3">
      <c r="H46" s="26"/>
    </row>
    <row r="47" spans="8:8" ht="14.4" x14ac:dyDescent="0.3">
      <c r="H47" s="26"/>
    </row>
    <row r="48" spans="8:8" ht="14.4" x14ac:dyDescent="0.3">
      <c r="H48" s="26"/>
    </row>
    <row r="49" spans="8:8" ht="14.4" x14ac:dyDescent="0.3">
      <c r="H49" s="26"/>
    </row>
    <row r="50" spans="8:8" ht="14.4" x14ac:dyDescent="0.3">
      <c r="H50" s="26"/>
    </row>
    <row r="51" spans="8:8" ht="14.4" x14ac:dyDescent="0.3">
      <c r="H51" s="26"/>
    </row>
    <row r="52" spans="8:8" ht="14.4" x14ac:dyDescent="0.3">
      <c r="H52" s="26"/>
    </row>
    <row r="53" spans="8:8" ht="14.4" x14ac:dyDescent="0.3">
      <c r="H53" s="26"/>
    </row>
    <row r="54" spans="8:8" ht="14.4" x14ac:dyDescent="0.3">
      <c r="H54" s="26"/>
    </row>
    <row r="55" spans="8:8" ht="14.4" x14ac:dyDescent="0.3">
      <c r="H55" s="26"/>
    </row>
    <row r="56" spans="8:8" ht="14.4" x14ac:dyDescent="0.3">
      <c r="H56" s="26"/>
    </row>
    <row r="57" spans="8:8" ht="14.4" x14ac:dyDescent="0.3">
      <c r="H57" s="26"/>
    </row>
    <row r="58" spans="8:8" ht="14.4" x14ac:dyDescent="0.3">
      <c r="H58" s="26"/>
    </row>
    <row r="59" spans="8:8" ht="14.4" x14ac:dyDescent="0.3">
      <c r="H59" s="26"/>
    </row>
    <row r="60" spans="8:8" ht="14.4" x14ac:dyDescent="0.3">
      <c r="H60" s="26"/>
    </row>
    <row r="61" spans="8:8" ht="14.4" x14ac:dyDescent="0.3">
      <c r="H61" s="26"/>
    </row>
    <row r="62" spans="8:8" ht="14.4" x14ac:dyDescent="0.3">
      <c r="H62" s="26"/>
    </row>
    <row r="63" spans="8:8" ht="14.4" x14ac:dyDescent="0.3">
      <c r="H63" s="26"/>
    </row>
    <row r="64" spans="8:8" ht="14.4" x14ac:dyDescent="0.3">
      <c r="H64" s="26"/>
    </row>
    <row r="65" spans="8:8" ht="14.4" x14ac:dyDescent="0.3">
      <c r="H65" s="26"/>
    </row>
    <row r="66" spans="8:8" ht="14.4" x14ac:dyDescent="0.3">
      <c r="H66" s="26"/>
    </row>
    <row r="67" spans="8:8" ht="14.4" x14ac:dyDescent="0.3">
      <c r="H67" s="26"/>
    </row>
    <row r="68" spans="8:8" ht="14.4" x14ac:dyDescent="0.3">
      <c r="H68" s="26"/>
    </row>
    <row r="69" spans="8:8" ht="14.4" x14ac:dyDescent="0.3">
      <c r="H69" s="26"/>
    </row>
    <row r="70" spans="8:8" ht="14.4" x14ac:dyDescent="0.3">
      <c r="H70" s="26"/>
    </row>
    <row r="71" spans="8:8" ht="14.4" x14ac:dyDescent="0.3">
      <c r="H71" s="26"/>
    </row>
    <row r="72" spans="8:8" ht="14.4" x14ac:dyDescent="0.3">
      <c r="H72" s="26"/>
    </row>
    <row r="73" spans="8:8" ht="14.4" x14ac:dyDescent="0.3">
      <c r="H73" s="26"/>
    </row>
    <row r="74" spans="8:8" ht="14.4" x14ac:dyDescent="0.3">
      <c r="H74" s="26"/>
    </row>
    <row r="75" spans="8:8" ht="14.4" x14ac:dyDescent="0.3">
      <c r="H75" s="26"/>
    </row>
    <row r="76" spans="8:8" ht="14.4" x14ac:dyDescent="0.3">
      <c r="H76" s="26"/>
    </row>
    <row r="77" spans="8:8" ht="14.4" x14ac:dyDescent="0.3">
      <c r="H77" s="26"/>
    </row>
    <row r="78" spans="8:8" ht="14.4" x14ac:dyDescent="0.3">
      <c r="H78" s="26"/>
    </row>
    <row r="79" spans="8:8" ht="14.4" x14ac:dyDescent="0.3">
      <c r="H79" s="26"/>
    </row>
    <row r="80" spans="8:8" ht="14.4" x14ac:dyDescent="0.3">
      <c r="H80" s="26"/>
    </row>
    <row r="81" spans="8:8" ht="14.4" x14ac:dyDescent="0.3">
      <c r="H81" s="26"/>
    </row>
    <row r="82" spans="8:8" ht="14.4" x14ac:dyDescent="0.3">
      <c r="H82" s="26"/>
    </row>
    <row r="83" spans="8:8" ht="14.4" x14ac:dyDescent="0.3">
      <c r="H83" s="26"/>
    </row>
    <row r="84" spans="8:8" ht="14.4" x14ac:dyDescent="0.3">
      <c r="H84" s="26"/>
    </row>
    <row r="85" spans="8:8" ht="14.4" x14ac:dyDescent="0.3">
      <c r="H85" s="26"/>
    </row>
    <row r="86" spans="8:8" ht="14.4" x14ac:dyDescent="0.3">
      <c r="H86" s="26"/>
    </row>
    <row r="87" spans="8:8" ht="14.4" x14ac:dyDescent="0.3">
      <c r="H87" s="26"/>
    </row>
    <row r="88" spans="8:8" ht="14.4" x14ac:dyDescent="0.3">
      <c r="H88" s="26"/>
    </row>
    <row r="89" spans="8:8" ht="14.4" x14ac:dyDescent="0.3">
      <c r="H89" s="26"/>
    </row>
    <row r="90" spans="8:8" ht="14.4" x14ac:dyDescent="0.3">
      <c r="H90" s="26"/>
    </row>
    <row r="91" spans="8:8" ht="14.4" x14ac:dyDescent="0.3">
      <c r="H91" s="26"/>
    </row>
    <row r="92" spans="8:8" ht="14.4" x14ac:dyDescent="0.3">
      <c r="H92" s="26"/>
    </row>
    <row r="93" spans="8:8" ht="14.4" x14ac:dyDescent="0.3">
      <c r="H93" s="26"/>
    </row>
    <row r="94" spans="8:8" ht="14.4" x14ac:dyDescent="0.3">
      <c r="H94" s="26"/>
    </row>
    <row r="95" spans="8:8" ht="14.4" x14ac:dyDescent="0.3">
      <c r="H95" s="26"/>
    </row>
    <row r="96" spans="8:8" ht="14.4" x14ac:dyDescent="0.3">
      <c r="H96" s="26"/>
    </row>
    <row r="97" spans="8:8" ht="14.4" x14ac:dyDescent="0.3">
      <c r="H97" s="26"/>
    </row>
    <row r="98" spans="8:8" ht="14.4" x14ac:dyDescent="0.3">
      <c r="H98" s="26"/>
    </row>
    <row r="99" spans="8:8" ht="14.4" x14ac:dyDescent="0.3">
      <c r="H99" s="26"/>
    </row>
    <row r="100" spans="8:8" ht="14.4" x14ac:dyDescent="0.3">
      <c r="H100" s="26"/>
    </row>
    <row r="101" spans="8:8" ht="14.4" x14ac:dyDescent="0.3">
      <c r="H101" s="26"/>
    </row>
    <row r="102" spans="8:8" ht="14.4" x14ac:dyDescent="0.3">
      <c r="H102" s="26"/>
    </row>
    <row r="103" spans="8:8" ht="14.4" x14ac:dyDescent="0.3">
      <c r="H103" s="26"/>
    </row>
    <row r="104" spans="8:8" ht="14.4" x14ac:dyDescent="0.3">
      <c r="H104" s="26"/>
    </row>
    <row r="105" spans="8:8" ht="14.4" x14ac:dyDescent="0.3">
      <c r="H105" s="26"/>
    </row>
    <row r="106" spans="8:8" ht="14.4" x14ac:dyDescent="0.3">
      <c r="H106" s="26"/>
    </row>
    <row r="107" spans="8:8" ht="14.4" x14ac:dyDescent="0.3">
      <c r="H107" s="26"/>
    </row>
    <row r="108" spans="8:8" ht="14.4" x14ac:dyDescent="0.3">
      <c r="H108" s="26"/>
    </row>
    <row r="109" spans="8:8" ht="14.4" x14ac:dyDescent="0.3">
      <c r="H109" s="26"/>
    </row>
    <row r="110" spans="8:8" ht="14.4" x14ac:dyDescent="0.3">
      <c r="H110" s="26"/>
    </row>
    <row r="111" spans="8:8" ht="14.4" x14ac:dyDescent="0.3">
      <c r="H111" s="26"/>
    </row>
    <row r="112" spans="8:8" ht="14.4" x14ac:dyDescent="0.3">
      <c r="H112" s="26"/>
    </row>
    <row r="113" spans="8:8" ht="14.4" x14ac:dyDescent="0.3">
      <c r="H113" s="26"/>
    </row>
    <row r="114" spans="8:8" ht="14.4" x14ac:dyDescent="0.3">
      <c r="H114" s="26"/>
    </row>
    <row r="115" spans="8:8" ht="14.4" x14ac:dyDescent="0.3">
      <c r="H115" s="26"/>
    </row>
    <row r="116" spans="8:8" ht="14.4" x14ac:dyDescent="0.3">
      <c r="H116" s="26"/>
    </row>
    <row r="117" spans="8:8" ht="14.4" x14ac:dyDescent="0.3">
      <c r="H117" s="26"/>
    </row>
    <row r="118" spans="8:8" ht="14.4" x14ac:dyDescent="0.3">
      <c r="H118" s="26"/>
    </row>
    <row r="119" spans="8:8" ht="14.4" x14ac:dyDescent="0.3">
      <c r="H119" s="26"/>
    </row>
    <row r="120" spans="8:8" ht="14.4" x14ac:dyDescent="0.3">
      <c r="H120" s="26"/>
    </row>
    <row r="121" spans="8:8" ht="14.4" x14ac:dyDescent="0.3">
      <c r="H121" s="26"/>
    </row>
    <row r="122" spans="8:8" ht="14.4" x14ac:dyDescent="0.3">
      <c r="H122" s="26"/>
    </row>
    <row r="123" spans="8:8" ht="14.4" x14ac:dyDescent="0.3">
      <c r="H123" s="26"/>
    </row>
    <row r="124" spans="8:8" ht="14.4" x14ac:dyDescent="0.3">
      <c r="H124" s="26"/>
    </row>
    <row r="125" spans="8:8" ht="14.4" x14ac:dyDescent="0.3">
      <c r="H125" s="26"/>
    </row>
    <row r="126" spans="8:8" ht="14.4" x14ac:dyDescent="0.3">
      <c r="H126" s="26"/>
    </row>
    <row r="127" spans="8:8" ht="14.4" x14ac:dyDescent="0.3">
      <c r="H127" s="26"/>
    </row>
    <row r="128" spans="8:8" ht="14.4" x14ac:dyDescent="0.3">
      <c r="H128" s="26"/>
    </row>
    <row r="129" spans="8:8" ht="14.4" x14ac:dyDescent="0.3">
      <c r="H129" s="26"/>
    </row>
    <row r="130" spans="8:8" ht="14.4" x14ac:dyDescent="0.3">
      <c r="H130" s="26"/>
    </row>
    <row r="131" spans="8:8" ht="14.4" x14ac:dyDescent="0.3">
      <c r="H131" s="26"/>
    </row>
    <row r="132" spans="8:8" ht="14.4" x14ac:dyDescent="0.3">
      <c r="H132" s="26"/>
    </row>
    <row r="133" spans="8:8" ht="14.4" x14ac:dyDescent="0.3">
      <c r="H133" s="26"/>
    </row>
    <row r="134" spans="8:8" ht="14.4" x14ac:dyDescent="0.3">
      <c r="H134" s="26"/>
    </row>
    <row r="135" spans="8:8" ht="14.4" x14ac:dyDescent="0.3">
      <c r="H135" s="26"/>
    </row>
    <row r="136" spans="8:8" ht="14.4" x14ac:dyDescent="0.3">
      <c r="H136" s="26"/>
    </row>
    <row r="137" spans="8:8" ht="14.4" x14ac:dyDescent="0.3">
      <c r="H137" s="26"/>
    </row>
    <row r="138" spans="8:8" ht="14.4" x14ac:dyDescent="0.3">
      <c r="H138" s="26"/>
    </row>
    <row r="139" spans="8:8" ht="14.4" x14ac:dyDescent="0.3">
      <c r="H139" s="26"/>
    </row>
    <row r="140" spans="8:8" ht="14.4" x14ac:dyDescent="0.3">
      <c r="H140" s="26"/>
    </row>
    <row r="141" spans="8:8" ht="14.4" x14ac:dyDescent="0.3">
      <c r="H141" s="26"/>
    </row>
    <row r="142" spans="8:8" ht="14.4" x14ac:dyDescent="0.3">
      <c r="H142" s="26"/>
    </row>
    <row r="143" spans="8:8" ht="14.4" x14ac:dyDescent="0.3">
      <c r="H143" s="26"/>
    </row>
    <row r="144" spans="8:8" ht="14.4" x14ac:dyDescent="0.3">
      <c r="H144" s="26"/>
    </row>
    <row r="145" spans="8:8" ht="14.4" x14ac:dyDescent="0.3">
      <c r="H145" s="26"/>
    </row>
    <row r="146" spans="8:8" ht="14.4" x14ac:dyDescent="0.3">
      <c r="H146" s="26"/>
    </row>
    <row r="147" spans="8:8" ht="14.4" x14ac:dyDescent="0.3">
      <c r="H147" s="26"/>
    </row>
    <row r="148" spans="8:8" ht="14.4" x14ac:dyDescent="0.3">
      <c r="H148" s="26"/>
    </row>
    <row r="149" spans="8:8" ht="14.4" x14ac:dyDescent="0.3">
      <c r="H149" s="26"/>
    </row>
    <row r="150" spans="8:8" ht="14.4" x14ac:dyDescent="0.3">
      <c r="H150" s="26"/>
    </row>
    <row r="151" spans="8:8" ht="14.4" x14ac:dyDescent="0.3">
      <c r="H151" s="26"/>
    </row>
    <row r="152" spans="8:8" ht="14.4" x14ac:dyDescent="0.3">
      <c r="H152" s="26"/>
    </row>
    <row r="153" spans="8:8" ht="14.4" x14ac:dyDescent="0.3">
      <c r="H153" s="26"/>
    </row>
    <row r="154" spans="8:8" ht="14.4" x14ac:dyDescent="0.3">
      <c r="H154" s="26"/>
    </row>
    <row r="155" spans="8:8" ht="14.4" x14ac:dyDescent="0.3">
      <c r="H155" s="26"/>
    </row>
    <row r="156" spans="8:8" ht="14.4" x14ac:dyDescent="0.3">
      <c r="H156" s="26"/>
    </row>
    <row r="157" spans="8:8" ht="14.4" x14ac:dyDescent="0.3">
      <c r="H157" s="26"/>
    </row>
    <row r="158" spans="8:8" ht="14.4" x14ac:dyDescent="0.3">
      <c r="H158" s="26"/>
    </row>
    <row r="159" spans="8:8" ht="14.4" x14ac:dyDescent="0.3">
      <c r="H159" s="26"/>
    </row>
    <row r="160" spans="8:8" ht="14.4" x14ac:dyDescent="0.3">
      <c r="H160" s="26"/>
    </row>
    <row r="161" spans="8:8" ht="14.4" x14ac:dyDescent="0.3">
      <c r="H161" s="26"/>
    </row>
    <row r="162" spans="8:8" ht="14.4" x14ac:dyDescent="0.3">
      <c r="H162" s="26"/>
    </row>
    <row r="163" spans="8:8" ht="14.4" x14ac:dyDescent="0.3">
      <c r="H163" s="26"/>
    </row>
    <row r="164" spans="8:8" ht="14.4" x14ac:dyDescent="0.3">
      <c r="H164" s="26"/>
    </row>
    <row r="165" spans="8:8" ht="14.4" x14ac:dyDescent="0.3">
      <c r="H165" s="26"/>
    </row>
    <row r="166" spans="8:8" ht="14.4" x14ac:dyDescent="0.3">
      <c r="H166" s="26"/>
    </row>
    <row r="167" spans="8:8" ht="14.4" x14ac:dyDescent="0.3">
      <c r="H167" s="26"/>
    </row>
    <row r="168" spans="8:8" ht="14.4" x14ac:dyDescent="0.3">
      <c r="H168" s="26"/>
    </row>
    <row r="169" spans="8:8" ht="14.4" x14ac:dyDescent="0.3">
      <c r="H169" s="26"/>
    </row>
    <row r="170" spans="8:8" ht="14.4" x14ac:dyDescent="0.3">
      <c r="H170" s="26"/>
    </row>
    <row r="171" spans="8:8" ht="14.4" x14ac:dyDescent="0.3">
      <c r="H171" s="26"/>
    </row>
    <row r="172" spans="8:8" ht="14.4" x14ac:dyDescent="0.3">
      <c r="H172" s="26"/>
    </row>
    <row r="173" spans="8:8" ht="14.4" x14ac:dyDescent="0.3">
      <c r="H173" s="26"/>
    </row>
    <row r="174" spans="8:8" ht="14.4" x14ac:dyDescent="0.3">
      <c r="H174" s="26"/>
    </row>
    <row r="175" spans="8:8" ht="14.4" x14ac:dyDescent="0.3">
      <c r="H175" s="26"/>
    </row>
    <row r="176" spans="8:8" ht="14.4" x14ac:dyDescent="0.3">
      <c r="H176" s="26"/>
    </row>
    <row r="177" spans="8:8" ht="14.4" x14ac:dyDescent="0.3">
      <c r="H177" s="26"/>
    </row>
    <row r="178" spans="8:8" ht="14.4" x14ac:dyDescent="0.3">
      <c r="H178" s="26"/>
    </row>
    <row r="179" spans="8:8" ht="14.4" x14ac:dyDescent="0.3">
      <c r="H179" s="26"/>
    </row>
    <row r="180" spans="8:8" ht="14.4" x14ac:dyDescent="0.3">
      <c r="H180" s="26"/>
    </row>
    <row r="181" spans="8:8" ht="14.4" x14ac:dyDescent="0.3">
      <c r="H181" s="26"/>
    </row>
    <row r="182" spans="8:8" ht="14.4" x14ac:dyDescent="0.3">
      <c r="H182" s="26"/>
    </row>
    <row r="183" spans="8:8" ht="14.4" x14ac:dyDescent="0.3">
      <c r="H183" s="26"/>
    </row>
    <row r="184" spans="8:8" ht="14.4" x14ac:dyDescent="0.3">
      <c r="H184" s="26"/>
    </row>
    <row r="185" spans="8:8" ht="14.4" x14ac:dyDescent="0.3">
      <c r="H185" s="26"/>
    </row>
    <row r="186" spans="8:8" ht="14.4" x14ac:dyDescent="0.3">
      <c r="H186" s="26"/>
    </row>
    <row r="187" spans="8:8" ht="14.4" x14ac:dyDescent="0.3">
      <c r="H187" s="26"/>
    </row>
    <row r="188" spans="8:8" ht="14.4" x14ac:dyDescent="0.3">
      <c r="H188" s="26"/>
    </row>
    <row r="189" spans="8:8" ht="14.4" x14ac:dyDescent="0.3">
      <c r="H189" s="26"/>
    </row>
  </sheetData>
  <mergeCells count="3">
    <mergeCell ref="C7:D7"/>
    <mergeCell ref="D15:D17"/>
    <mergeCell ref="C15:C17"/>
  </mergeCells>
  <dataValidations count="1">
    <dataValidation allowBlank="1" showErrorMessage="1" sqref="B4 B1:B2 C7 C15"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25"/>
  <sheetViews>
    <sheetView workbookViewId="0">
      <selection activeCell="B24" sqref="B24"/>
    </sheetView>
  </sheetViews>
  <sheetFormatPr baseColWidth="10" defaultColWidth="8.88671875" defaultRowHeight="11.4" x14ac:dyDescent="0.2"/>
  <cols>
    <col min="1" max="1" width="2" style="27" customWidth="1"/>
    <col min="2" max="2" width="19" style="27" customWidth="1"/>
    <col min="3" max="3" width="9.77734375" style="27" bestFit="1" customWidth="1"/>
    <col min="4" max="4" width="13.6640625" style="27" bestFit="1" customWidth="1"/>
    <col min="5" max="16384" width="8.88671875" style="27"/>
  </cols>
  <sheetData>
    <row r="1" spans="2:4" ht="15.6" x14ac:dyDescent="0.2">
      <c r="B1" s="21" t="s">
        <v>0</v>
      </c>
    </row>
    <row r="2" spans="2:4" ht="12" x14ac:dyDescent="0.2">
      <c r="B2" s="22" t="s">
        <v>549</v>
      </c>
    </row>
    <row r="4" spans="2:4" ht="12" x14ac:dyDescent="0.25">
      <c r="B4" s="28" t="s">
        <v>550</v>
      </c>
    </row>
    <row r="5" spans="2:4" ht="12" thickBot="1" x14ac:dyDescent="0.25">
      <c r="B5" s="34"/>
    </row>
    <row r="6" spans="2:4" ht="12" x14ac:dyDescent="0.25">
      <c r="B6" s="28"/>
      <c r="C6" s="98" t="s">
        <v>579</v>
      </c>
      <c r="D6" s="99"/>
    </row>
    <row r="7" spans="2:4" ht="12" x14ac:dyDescent="0.25">
      <c r="C7" s="100" t="s">
        <v>577</v>
      </c>
      <c r="D7" s="101">
        <f>_xlfn.COVARIANCE.S('[1]365RE'!$H$6:$H$272,'[1]365RE'!$I$6:$I$272)</f>
        <v>24147721.725818869</v>
      </c>
    </row>
    <row r="8" spans="2:4" ht="12" x14ac:dyDescent="0.25">
      <c r="C8" s="100" t="s">
        <v>578</v>
      </c>
      <c r="D8" s="101">
        <f>CORREL('[1]365RE'!$H$6:$H$272,'[1]365RE'!$I$6:$I$272)</f>
        <v>0.95108737743161964</v>
      </c>
    </row>
    <row r="9" spans="2:4" ht="12" thickBot="1" x14ac:dyDescent="0.25">
      <c r="C9" s="102" t="s">
        <v>580</v>
      </c>
      <c r="D9" s="103"/>
    </row>
    <row r="25" spans="2:2" x14ac:dyDescent="0.2">
      <c r="B25" s="23"/>
    </row>
  </sheetData>
  <mergeCells count="2">
    <mergeCell ref="C6:D6"/>
    <mergeCell ref="C9:D9"/>
  </mergeCells>
  <dataValidations disablePrompts="1"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 Tatiana Cardona Patiño</dc:creator>
  <cp:keywords/>
  <dc:description/>
  <cp:lastModifiedBy>Paula Tatiana Cardona Patiño</cp:lastModifiedBy>
  <cp:revision/>
  <dcterms:created xsi:type="dcterms:W3CDTF">2017-06-08T15:05:34Z</dcterms:created>
  <dcterms:modified xsi:type="dcterms:W3CDTF">2023-10-03T03:51:06Z</dcterms:modified>
  <cp:category/>
  <cp:contentStatus/>
</cp:coreProperties>
</file>