
<file path=[Content_Types].xml><?xml version="1.0" encoding="utf-8"?>
<Types xmlns="http://schemas.openxmlformats.org/package/2006/content-types">
  <Default ContentType="application/vnd.openxmlformats-officedocument.vmlDrawing" Extension="vml"/>
  <Default ContentType="application/vnd.ms-office.vbaProject" Extension="bin"/>
  <Default ContentType="application/xml" Extension="xml"/>
  <Default ContentType="image/png" Extension="png"/>
  <Default ContentType="image/jpeg" Extension="jpe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extended-properties+xml" PartName="/docProps/app.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ms-excel.sheet.macroEnabled.main+xml" PartName="/xl/workbook.xml"/>
  <Override ContentType="application/vnd.openxmlformats-package.core-properties+xml" PartName="/docProps/core.xml"/>
  <Override ContentType="application/vnd.openxmlformats-officedocument.spreadsheetml.externalLink+xml" PartName="/xl/externalLinks/externalLink7.xml"/>
  <Override ContentType="application/vnd.openxmlformats-officedocument.spreadsheetml.externalLink+xml" PartName="/xl/externalLinks/externalLink2.xml"/>
  <Override ContentType="application/vnd.openxmlformats-officedocument.spreadsheetml.externalLink+xml" PartName="/xl/externalLinks/externalLink12.xml"/>
  <Override ContentType="application/vnd.openxmlformats-officedocument.spreadsheetml.externalLink+xml" PartName="/xl/externalLinks/externalLink5.xml"/>
  <Override ContentType="application/vnd.openxmlformats-officedocument.spreadsheetml.externalLink+xml" PartName="/xl/externalLinks/externalLink4.xml"/>
  <Override ContentType="application/vnd.openxmlformats-officedocument.spreadsheetml.externalLink+xml" PartName="/xl/externalLinks/externalLink10.xml"/>
  <Override ContentType="application/vnd.openxmlformats-officedocument.spreadsheetml.externalLink+xml" PartName="/xl/externalLinks/externalLink9.xml"/>
  <Override ContentType="application/vnd.openxmlformats-officedocument.spreadsheetml.externalLink+xml" PartName="/xl/externalLinks/externalLink14.xml"/>
  <Override ContentType="application/vnd.openxmlformats-officedocument.spreadsheetml.externalLink+xml" PartName="/xl/externalLinks/externalLink16.xml"/>
  <Override ContentType="application/vnd.openxmlformats-officedocument.spreadsheetml.externalLink+xml" PartName="/xl/externalLinks/externalLink1.xml"/>
  <Override ContentType="application/vnd.openxmlformats-officedocument.spreadsheetml.externalLink+xml" PartName="/xl/externalLinks/externalLink18.xml"/>
  <Override ContentType="application/vnd.openxmlformats-officedocument.spreadsheetml.externalLink+xml" PartName="/xl/externalLinks/externalLink13.xml"/>
  <Override ContentType="application/vnd.openxmlformats-officedocument.spreadsheetml.externalLink+xml" PartName="/xl/externalLinks/externalLink8.xml"/>
  <Override ContentType="application/vnd.openxmlformats-officedocument.spreadsheetml.externalLink+xml" PartName="/xl/externalLinks/externalLink11.xml"/>
  <Override ContentType="application/vnd.openxmlformats-officedocument.spreadsheetml.externalLink+xml" PartName="/xl/externalLinks/externalLink3.xml"/>
  <Override ContentType="application/vnd.openxmlformats-officedocument.spreadsheetml.externalLink+xml" PartName="/xl/externalLinks/externalLink6.xml"/>
  <Override ContentType="application/vnd.openxmlformats-officedocument.spreadsheetml.externalLink+xml" PartName="/xl/externalLinks/externalLink15.xml"/>
  <Override ContentType="application/vnd.openxmlformats-officedocument.spreadsheetml.externalLink+xml" PartName="/xl/externalLinks/externalLink17.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Types>
</file>

<file path=_rels/.rels><?xml version="1.0" encoding="UTF-8" standalone="yes"?><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custom-properties" Target="docProps/custom.xml"/><Relationship Id="rId4"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ESTRUCTURA" sheetId="1" r:id="rId5"/>
    <sheet state="visible" name="ESTRUCTURA " sheetId="2" r:id="rId6"/>
    <sheet state="visible" name="INFO" sheetId="3" r:id="rId7"/>
    <sheet state="visible" name="PAUTAS DE DILIGENCIAMIENTO" sheetId="4" r:id="rId8"/>
    <sheet state="hidden" name="ACTIVIDADES" sheetId="5" r:id="rId9"/>
    <sheet state="hidden" name="NOTAS DE CAMBIOS Y AJUSTES" sheetId="6" r:id="rId10"/>
    <sheet state="visible" name="ARTICULACIÓN INDICADORES" sheetId="7" r:id="rId11"/>
    <sheet state="hidden" name="PND" sheetId="8" r:id="rId12"/>
    <sheet state="hidden" name="PLAN SECTORIAL" sheetId="9" r:id="rId13"/>
    <sheet state="hidden" name="LISTA 2" sheetId="10" r:id="rId14"/>
  </sheets>
  <externalReferences>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s>
  <definedNames>
    <definedName name="DPDC_P_R1">INFO!$AJ$59</definedName>
    <definedName name="Transparencia_Acceso_a_la_Información_Pública_y_Lucha_Contra_la_Corrupción">#REF!</definedName>
    <definedName name="_6_">#REF!</definedName>
    <definedName name="OCI_P">INFO!$V$18</definedName>
    <definedName name="SG_P_DI">INFO!$AA$30:$AA$32</definedName>
    <definedName name="OC">INFO!$M$45:$M$49</definedName>
    <definedName name="SG_P_DI1">INFO!$AJ$91:$AJ$96</definedName>
    <definedName name="DEPE_1">INFO!$B$3:$B$14</definedName>
    <definedName name="DPDC_P_DI5">INFO!$AJ$55:$AJ$57</definedName>
    <definedName name="_17_">#REF!</definedName>
    <definedName name="DJ_P_DI5">INFO!$AJ$49:$AJ$50</definedName>
    <definedName name="DET_P_VP4">INFO!$AJ$32</definedName>
    <definedName name="DET_P_PM3">INFO!$AJ$12:$AJ$14</definedName>
    <definedName name="PE">INFO!$E$3:$E$5</definedName>
    <definedName name="Seguridad_Digital">#REF!</definedName>
    <definedName name="DFP">INFO!$M$16:$M$23</definedName>
    <definedName name="SG_P_DI2">INFO!$AJ$97:$AJ$101</definedName>
    <definedName name="DET_P_PM">INFO!$AA$5:$AA$6</definedName>
    <definedName name="_2_">#REF!</definedName>
    <definedName name="DPDC_P_DI">INFO!$AA$17:$AA$18</definedName>
    <definedName name="DSNF">INFO!$M$33:$M$38</definedName>
    <definedName name="_10_">#REF!</definedName>
    <definedName name="TIPO_INDICADOR">#REF!</definedName>
    <definedName name="Gobierno_Digital_TIC_para_servicios_y_TIC_para_Gobierno_Abierto">#REF!</definedName>
    <definedName name="DET_P_VP2">INFO!$AJ$20:$AJ$23</definedName>
    <definedName name="Mejora_Normativa">#REF!</definedName>
    <definedName name="Proceso_Estrategico">#REF!</definedName>
    <definedName name="DIRECCION_DEL_SISTEMA_NACIONAL_DE_FORMACION">#REF!</definedName>
    <definedName name="DJ_P_R1">INFO!$AJ$51:$AJ$53</definedName>
    <definedName name="Defensa_Jurídica">#REF!</definedName>
    <definedName name="Direccion_de_Planeacion">#REF!</definedName>
    <definedName name="DET_P_VP">INFO!$AA$7:$AA$10</definedName>
    <definedName name="OCI_P_DI">INFO!$AA$26</definedName>
    <definedName localSheetId="7" name="TIPO_INDICADOR">#REF!</definedName>
    <definedName name="DFP_P_VP4">INFO!$AJ$48</definedName>
    <definedName name="DAF_P_DI5">INFO!$AJ$10</definedName>
    <definedName name="SC">#REF!</definedName>
    <definedName name="despacho_direccion">#REF!</definedName>
    <definedName name="Planeación_Institucional_">#REF!</definedName>
    <definedName name="Gestión_con_Valores_para_Resultados_PLAN">#REF!</definedName>
    <definedName name="DFP_P_PM4">INFO!$AJ$42:$AJ$44</definedName>
    <definedName name="OCID_P_DI">INFO!$AA$27</definedName>
    <definedName name="OS_P_DI3">INFO!$AJ$87:$AJ$88</definedName>
    <definedName name="_6">#REF!</definedName>
    <definedName name="DET">INFO!$M$11:$M$15</definedName>
    <definedName name="YH">#REF!</definedName>
    <definedName name="_12_">#REF!</definedName>
    <definedName name="DET_P_PM1">INFO!$AJ$11</definedName>
    <definedName name="PS">INFO!$E$6:$E$13</definedName>
    <definedName name="Talento_Humano">#REF!</definedName>
    <definedName name="OCI">INFO!$M$50</definedName>
    <definedName name="Fortalecimiento_Institucional_y_Simplificación_de_Procesos_">#REF!</definedName>
    <definedName name="Talento_Humano_PLAN">#REF!</definedName>
    <definedName name="Gestión_con_Valores_para_Resultados">#REF!</definedName>
    <definedName name="DAF_P_R">INFO!$AA$3</definedName>
    <definedName name="_3_">#REF!</definedName>
    <definedName name="DFP_P_VP3">INFO!$AJ$45:$AJ$47</definedName>
    <definedName name="DAF_P_R1">INFO!$AJ$3:$AJ$9</definedName>
    <definedName name="DIRECCION_DE_EMPLEO_Y_TRABAJO">#REF!</definedName>
    <definedName name="Gestión_Estratégica_del_Talento_Humano">#REF!</definedName>
    <definedName name="OCID">INFO!$M$51</definedName>
    <definedName name="W">#REF!</definedName>
    <definedName name="SG_P_DI5">INFO!$AJ$58</definedName>
    <definedName name="_13_">#REF!</definedName>
    <definedName name="DFP_P">INFO!$V$7:$V$8</definedName>
    <definedName name="Grupo_Gestión_de_Convenios">#REF!</definedName>
    <definedName name="_15_">#REF!</definedName>
    <definedName name="ACTI_2">#REF!</definedName>
    <definedName name="Direccionamiento_Estratégico_y_Planeación_PLAN">#REF!</definedName>
    <definedName name="dependencia">#REF!</definedName>
    <definedName name="SECRETARIA_GENERAL">#REF!</definedName>
    <definedName name="OS_P">INFO!$V$20</definedName>
    <definedName name="_4">#REF!</definedName>
    <definedName name="SG_P">INFO!$V$21</definedName>
    <definedName name="OS">INFO!$M$52:$M$53</definedName>
    <definedName name="DJ_P">INFO!$V$15:$V$16</definedName>
    <definedName name="DAF">INFO!$M$3:$M$10</definedName>
    <definedName name="_1_">#REF!</definedName>
    <definedName name="DFP_P_PM">INFO!$AA$11</definedName>
    <definedName name="DPDC_P_R">INFO!$AA$19</definedName>
    <definedName name="PM">INFO!$E$14:$E$20</definedName>
    <definedName name="DFP_P_DI3">#REF!</definedName>
    <definedName name="_4_">#REF!</definedName>
    <definedName name="Información_y_Comunicación">#REF!</definedName>
    <definedName name="DPRC_P_DI">INFO!$AA$20</definedName>
    <definedName name="Participación_Ciudadana_en_la_Gestión_Pública">#REF!</definedName>
    <definedName name="_8_">#REF!</definedName>
    <definedName name="DAF_P">INFO!$V$3:$V$4</definedName>
    <definedName name="DSNF_P_PM">INFO!$AA$23</definedName>
    <definedName name="DSNFT_P_VP3">INFO!$AJ$77</definedName>
    <definedName name="DPRC_P">INFO!$V$11:$V$12</definedName>
    <definedName name="DSNFT_P_VP">INFO!$AA$24:$AA$25</definedName>
    <definedName name="OC_P_DI5">INFO!$AJ$84</definedName>
    <definedName name="OS_P_DI">INFO!$AA$28:$AA$29</definedName>
    <definedName name="DPRC_P_DI5">INFO!$AJ$60:$AJ$65</definedName>
    <definedName name="Servicio_al_Ciudadano">#REF!</definedName>
    <definedName name="_9_">#REF!</definedName>
    <definedName name="DFP_P_PM2">INFO!$AJ$33:$AJ$41</definedName>
    <definedName name="DPDC_P">INFO!$V$9:$V$10</definedName>
    <definedName name="DJ_P_DI">INFO!$AA$14</definedName>
    <definedName name="DIRECCION_DE_PROMOCION_Y_RELACIONES_CORPORATIVAS">#REF!</definedName>
    <definedName name="DSNFT_P_PM">INFO!$AA$23</definedName>
    <definedName name="DET_P_VP1">INFO!$AJ$17:$AJ$19</definedName>
    <definedName name="DIMENSIONES">#REF!</definedName>
    <definedName name="OFICINA_DE_SISTEMAS">#REF!</definedName>
    <definedName name="Direccionamiento_Estratégico_y_Planeación">#REF!</definedName>
    <definedName name="DSNF_P_DI">INFO!$AA$22</definedName>
    <definedName name="PACT_1">INFO!$AB$3:$AB$16</definedName>
    <definedName name="_7">#REF!</definedName>
    <definedName name="OC_P_DI">INFO!$AA$33</definedName>
    <definedName name="Seguimiento_y_Evaluación_del_Desempeño_Institucional_">#REF!</definedName>
    <definedName name="OFICINA_DE_COMUNICACIONES">#REF!</definedName>
    <definedName name="OC_P">INFO!$V$17</definedName>
    <definedName name="DJ">INFO!$M$39:$M$44</definedName>
    <definedName name="DFP_P_VP">INFO!$AA$12:$AA$13</definedName>
    <definedName name="DIRECCION_DE_PLANEACION_Y_DIRECCIONAMIENTO_CORPORATIVO">#REF!</definedName>
    <definedName name="DSNFT_P_DI">INFO!$AA$22</definedName>
    <definedName name="DSNFT_P_VP4">INFO!$AJ$78:$AJ$82</definedName>
    <definedName name="DSNFT_P_PM1">INFO!$AJ$74:$AJ$76</definedName>
    <definedName name="Gobierno_Digital_TIC_para_la_Gestión">#REF!</definedName>
    <definedName name="_5_">#REF!</definedName>
    <definedName name="DIRECCION_JURIDICA">#REF!</definedName>
    <definedName name="DPRC_P_R">INFO!$AA$21</definedName>
    <definedName name="TH">#REF!</definedName>
    <definedName name="Información_y_Comunicación_PLAN">#REF!</definedName>
    <definedName name="DET_P">INFO!$V$5:$V$6</definedName>
    <definedName name="OCID_P">INFO!$V$19</definedName>
    <definedName name="Control_Interno">#REF!</definedName>
    <definedName name="DAF_P_DI">INFO!$AA$4</definedName>
    <definedName name="DPDC">INFO!$M$24:$M$28</definedName>
    <definedName name="DSNF_P">INFO!$V$13:$V$14</definedName>
    <definedName name="DPRC_P_R2">INFO!$AJ$66:$AJ$72</definedName>
    <definedName name="DIRECCION_DE_FORMACION_PROFESIONAL">#REF!</definedName>
    <definedName name="_7_">#REF!</definedName>
    <definedName name="DET_P_VP3">INFO!$AJ$24:$AJ$31</definedName>
    <definedName name="Gestión_Presupuestal_y_Eficiencia_del_Gasto_Público">#REF!</definedName>
    <definedName name="Q">#REF!</definedName>
    <definedName name="SG">INFO!$M$54:$M$62</definedName>
    <definedName name="OS_P_DI4">INFO!$AJ$89:$AJ$90</definedName>
    <definedName name="DPRC">INFO!$M$29:$M$32</definedName>
    <definedName name="DSNFT_P_DI3">INFO!$AJ$73</definedName>
    <definedName name="DET_P_PM4">INFO!$AJ$15:$AJ$16</definedName>
    <definedName name="DJ_P_R">INFO!$AA$16</definedName>
    <definedName name="OCI_P_DI5">INFO!$AJ$83</definedName>
    <definedName name="_16_">#REF!</definedName>
    <definedName name="Evaluación_de_Resultados">#REF!</definedName>
    <definedName name="DFP_P_DI1">#REF!</definedName>
    <definedName name="DPDC_P_DI4">INFO!$AJ$54</definedName>
    <definedName name="DSNF_P_VP">INFO!$AA$24:$AA$25</definedName>
    <definedName name="Gestión_Documental">#REF!</definedName>
    <definedName name="DIRECCION_ADMINISTRATIVA_Y_FINANCIERA">#REF!</definedName>
    <definedName name="Gestión_del_Conocimiento_y_la_Innovación">#REF!</definedName>
    <definedName hidden="1" localSheetId="0" name="_xlnm._FilterDatabase">ESTRUCTURA!$D$3:$AK$3</definedName>
    <definedName hidden="1" localSheetId="1" name="_xlnm._FilterDatabase">'ESTRUCTURA '!$A$5:$AQ$45</definedName>
    <definedName hidden="1" localSheetId="2" name="_xlnm._FilterDatabase">INFO!$AH$2:$AK$103</definedName>
    <definedName hidden="1" localSheetId="6" name="_xlnm._FilterDatabase">'ARTICULACIÓN INDICADORES'!$A$3:$V$106</definedName>
    <definedName hidden="1" localSheetId="7" name="_xlnm._FilterDatabase">PND!$A$1:$I$115</definedName>
    <definedName hidden="1" localSheetId="8" name="_xlnm._FilterDatabase">'PLAN SECTORIAL'!$C$1:$V$13</definedName>
    <definedName hidden="1" localSheetId="9" name="_xlnm._FilterDatabase">'LISTA 2'!$A$1:$K$220</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G51">
      <text>
        <t xml:space="preserve">Maria Del Pilar Valencia Guzman:
No cuenta con estrategia</t>
      </text>
    </comment>
    <comment authorId="0" ref="G58">
      <text>
        <t xml:space="preserve">Maria Del Pilar Valencia Guzman:
sin estrategia</t>
      </text>
    </comment>
    <comment authorId="0" ref="H81">
      <text>
        <t xml:space="preserve">Maria Del Pilar Valencia Guzman:
validar el ent responsable (mintrabajo)</t>
      </text>
    </comment>
    <comment authorId="0" ref="H83">
      <text>
        <t xml:space="preserve">Maria Del Pilar Valencia Guzman:
CPEM consejeria  presidencial para la Equidad de la mujer</t>
      </text>
    </comment>
    <comment authorId="0" ref="H107">
      <text>
        <t xml:space="preserve">Maria Del Pilar Valencia Guzman:
CPEM consejeria  presidencial para la Equidad de la mujer</t>
      </text>
    </comment>
  </commentList>
</comments>
</file>

<file path=xl/comments2.xml><?xml version="1.0" encoding="utf-8"?>
<comments xmlns:r="http://schemas.openxmlformats.org/officeDocument/2006/relationships" xmlns="http://schemas.openxmlformats.org/spreadsheetml/2006/main">
  <authors>
    <author/>
  </authors>
  <commentList>
    <comment authorId="0" ref="I9">
      <text>
        <t xml:space="preserve">La meta total del indicador es 3.940. Sin embargo por ser compartida con el Ministerio de Trabajo el SENA debe realizar 3.800 y el Ministerio 140
</t>
      </text>
    </comment>
    <comment authorId="0" ref="I12">
      <text>
        <t xml:space="preserve">La meta total del indicador es 3.940. Sin embargo por ser compartida con el Ministerio de Trabajo el SENA debe realizar 3.800 y el Ministerio 140
</t>
      </text>
    </comment>
  </commentList>
</comments>
</file>

<file path=xl/sharedStrings.xml><?xml version="1.0" encoding="utf-8"?>
<sst xmlns="http://schemas.openxmlformats.org/spreadsheetml/2006/main" count="7082" uniqueCount="1712">
  <si>
    <t>vvvv</t>
  </si>
  <si>
    <t>DEPEN</t>
  </si>
  <si>
    <t>PLAN MIPG</t>
  </si>
  <si>
    <t>POLI MIPG</t>
  </si>
  <si>
    <t>PND 1</t>
  </si>
  <si>
    <t>CONPES</t>
  </si>
  <si>
    <t>PRUEBA  PERSPECTIVAS</t>
  </si>
  <si>
    <t>PRUEBA  OBJ ESTRATEGICO</t>
  </si>
  <si>
    <t>PRUEBA IND ESTRATEGICO</t>
  </si>
  <si>
    <t>ALINEACIÓN SIGA (POLÍTICAS DE GESTIÓN Y DESEMPEÑO)</t>
  </si>
  <si>
    <t>ALINEACIÓN SIGA (PLANES INSTITUCIONALES)</t>
  </si>
  <si>
    <t>ALINEACIÓN PLAN NACIONAL DE DESARROLLO</t>
  </si>
  <si>
    <t>ALINEACIÓN PLAN ESTRATÉGICO SECTORIAL DEL MINISTERIO DE TRABAJO</t>
  </si>
  <si>
    <t>ALINEACIÓN CONPES</t>
  </si>
  <si>
    <t>LINEAMIENTOS 2020</t>
  </si>
  <si>
    <t>SEGUIMIENTO</t>
  </si>
  <si>
    <t>PROPUESTA DE INDICADORES PA 2020</t>
  </si>
  <si>
    <t>ROLES OPERATIVOS</t>
  </si>
  <si>
    <t>DEPENDENCIA / OFICINA</t>
  </si>
  <si>
    <t>GRUPO  / COORDINACIÓN / ÁREA</t>
  </si>
  <si>
    <t>DIMENSIÓN MIPG</t>
  </si>
  <si>
    <t>POLÍTICAS DE GESTIÓN Y DESEMPEÑO</t>
  </si>
  <si>
    <t>ACTIVIDADES CIERRE DE BRECHA FURAG</t>
  </si>
  <si>
    <t>PLANES INSTITUCIONALES</t>
  </si>
  <si>
    <t>PACTOS</t>
  </si>
  <si>
    <t>LÍNEA</t>
  </si>
  <si>
    <t>OBJETIVO</t>
  </si>
  <si>
    <t>ESTRATEGIA</t>
  </si>
  <si>
    <t>TEXTO</t>
  </si>
  <si>
    <t>OBJETIVOS SECTORIALES</t>
  </si>
  <si>
    <t>ESTRATEGIAS</t>
  </si>
  <si>
    <t>INDICADORES</t>
  </si>
  <si>
    <t>COMPROMISO</t>
  </si>
  <si>
    <t>TEMA</t>
  </si>
  <si>
    <t>LINEAMIENTO</t>
  </si>
  <si>
    <t>ACCIÓN</t>
  </si>
  <si>
    <t>RESULTADOS ESPERADOS</t>
  </si>
  <si>
    <t>HERRAMIENTA DE SEGUIMIENTO 1</t>
  </si>
  <si>
    <t>PERIODICIDAD  1</t>
  </si>
  <si>
    <t>OBSERVACIÓN  1</t>
  </si>
  <si>
    <t>HERRAMIENTA DE SEGUIMIENTO 2</t>
  </si>
  <si>
    <t>PERIODICIDAD 2</t>
  </si>
  <si>
    <t>OBSERVACIÓN  2</t>
  </si>
  <si>
    <t>ESTE LINEAMIENTO CONTARÁ CON INDICADOR  EN PLAN DE ACCIÓN</t>
  </si>
  <si>
    <t>PROPUESTA INDICADOR PLAN DE ACCIÓN 2020</t>
  </si>
  <si>
    <t>ROL ESTRATÉGICO</t>
  </si>
  <si>
    <t>RESPONSABLE  DIRECCIÓN GENERAL</t>
  </si>
  <si>
    <t>RESPONSABLE DESPACHO REGIONAL</t>
  </si>
  <si>
    <t>RESPONSABLE  CENTRO DE FORMACIÓN</t>
  </si>
  <si>
    <t>ANEXO</t>
  </si>
  <si>
    <t>GLOSARIO</t>
  </si>
  <si>
    <t>JUSTIFICACIÓN DE LA NO ALINEACIÓN</t>
  </si>
  <si>
    <t>Procesos Misionales (PM)</t>
  </si>
  <si>
    <t>DIRECCIÓN DE EMPLEO Y TRABAJO</t>
  </si>
  <si>
    <t>COORDINACIÓN NACIONAL DE LA AGENCIA PÚBLICA DE EMPLEO</t>
  </si>
  <si>
    <t>GESTIÓN CON VALORES PARA RESULTADOS</t>
  </si>
  <si>
    <t xml:space="preserve">FORTALECIMIENTO INSTITUCIONAL Y SIMPLIFICACIÓN DE PROCESOS </t>
  </si>
  <si>
    <t>I. PACTO POR LA LEGALIDAD: SEGURIDAD EFECTIVA
Y JUSTICIA TRANSPARENTE PARA QUE TODOS
VIVAMOS CON LIBERTAD Y EN DEMOCRACIA</t>
  </si>
  <si>
    <t>B. IMPERIO DE LA LEY: DERECHOS HUMANOS, JUSTICIA ACCESIBLE, OPORTUNA Y EN TODA COLOMBIA, PARA TODOS</t>
  </si>
  <si>
    <t>DIRECCIÓN DE PLANEACIÓN Y DIRECCIONAMIENTO CORPORATIVO</t>
  </si>
  <si>
    <t>X</t>
  </si>
  <si>
    <t>PEI 
2019-2022</t>
  </si>
  <si>
    <t>PND
2018-2022</t>
  </si>
  <si>
    <t>PES
2018-2022</t>
  </si>
  <si>
    <t>MIPG</t>
  </si>
  <si>
    <t>LINEAMIENTOS 2021</t>
  </si>
  <si>
    <t>PROCESO NIVEL 1</t>
  </si>
  <si>
    <t xml:space="preserve"> PROCESO NIVEL 2</t>
  </si>
  <si>
    <t>DEPENDENCIA</t>
  </si>
  <si>
    <t>GRUPO</t>
  </si>
  <si>
    <t>PERSPECTIVA</t>
  </si>
  <si>
    <t>INDICADOR</t>
  </si>
  <si>
    <t xml:space="preserve">PACTO </t>
  </si>
  <si>
    <t>LINEA</t>
  </si>
  <si>
    <t xml:space="preserve">OBJETIVO </t>
  </si>
  <si>
    <t>ESTRARTEGIA</t>
  </si>
  <si>
    <t>DIMENSIONES</t>
  </si>
  <si>
    <t>POLITICAS</t>
  </si>
  <si>
    <t>PLANES</t>
  </si>
  <si>
    <t>RESULTADO ESPERADO</t>
  </si>
  <si>
    <t>TIPO PROCESO</t>
  </si>
  <si>
    <t>perspectiva</t>
  </si>
  <si>
    <t>objetivo</t>
  </si>
  <si>
    <t>indicador</t>
  </si>
  <si>
    <t>indicador 2</t>
  </si>
  <si>
    <t xml:space="preserve">3. Procesos Misionales </t>
  </si>
  <si>
    <t>3.7. Gestión de Formación Profesional Integral / Dirección De Formación Profesional</t>
  </si>
  <si>
    <t>Grupo Bienestar Al Aprendiz Y Atención Al Egresado</t>
  </si>
  <si>
    <t>PM2. Formar el talento humano pertinente que demanda el sector empresarial del país</t>
  </si>
  <si>
    <t>PM2.8 Fortalecimiento del Bienestar al Aprendíz y Atención al Egresado</t>
  </si>
  <si>
    <t>Plan Nacional Integral de Bienestar al aprendiz</t>
  </si>
  <si>
    <t xml:space="preserve">Implementar proyectos de acompañamiento para el desarrollo integral del aprendiz en temas relacionados con la cultura, prácticas de prevención de la enfermedad y promoción de la salud, desarrollo de habilidades blandas, deporte, actividad física, aprovechamiento del tiempo libre y arte. </t>
  </si>
  <si>
    <t xml:space="preserve">Desarrollar un plan de cultura que incluya estrategias para el desarrollo de la cultura institucional, ciudadana, ambiental y digital. </t>
  </si>
  <si>
    <t>Aprendices apropiando comportamientos reflexivos y conscientes en coherencia con la cultura instiucional, ciudadana, ambiental y digital propuesta desde el PNIBA.</t>
  </si>
  <si>
    <t>Reporte de aplicativo</t>
  </si>
  <si>
    <t>Sofiaplus</t>
  </si>
  <si>
    <t>Semestral</t>
  </si>
  <si>
    <t>Informe</t>
  </si>
  <si>
    <t xml:space="preserve">Análisis e impactos del alcance del Plan de cultura.  </t>
  </si>
  <si>
    <t>Coordinador Grupo de Bienestar al aprendiz y atención al egresado</t>
  </si>
  <si>
    <t>Coodinador de Formación o Misional</t>
  </si>
  <si>
    <t>Subdirector de Centro</t>
  </si>
  <si>
    <t>Documento: Indicaciones para el cumplimiento de lineamientos del Plan de Acción de Bienestar al Aprendiz 2021.
GFPI-P- 011- Procedimiento de Bienestar integral al aprendiz. 
Resolución 2203/2019</t>
  </si>
  <si>
    <t xml:space="preserve">CAS: Colectivos de Animación Sociocultural
PNIBA: Plan Nacional Integral de Bienestar al Aprendiz. 
</t>
  </si>
  <si>
    <t xml:space="preserve">
Identificar los factores de riesgo de enfermedad con mayor incidencia en la población de aprendices del Centro de Formación y de acuerdo con esto, plantear acciones articuladas con grupos internos o entidades externas para la prevención de la enfermedad, promoción de la salud y rutas de atención. </t>
  </si>
  <si>
    <t xml:space="preserve">Acciones  para la prevención de la enfermedad, promoción de la salud y rutas de atención de los aprendices,  implementadas según los factores de riesgo de enfermedad más prevalentes en los aprendices del Centro de Formación. </t>
  </si>
  <si>
    <t>Documento: Indicaciones para el cumplimiento de lineamientos del Plan de Acción de Bienestar al Aprendiz  2021.
GFPI-P- 011- Procedimiento de Bienestar integral al aprendiz. 
Resolución 2203/2019</t>
  </si>
  <si>
    <t>Generar estrategias que brinden a los aprendices orientación sobre temas claves de salud sexual y reproductiva, desde un enfoque de derechos y con una mirada ética que incentive el respeto a un desarrollo libre, seguro y responsable de la vida sexual y reproductiva de todas las personas</t>
  </si>
  <si>
    <t>Estrategias que brinden a los aprendices orientación sobre temas claves de salud sexual y reproductiva.</t>
  </si>
  <si>
    <t xml:space="preserve">Subdirector del Centro. </t>
  </si>
  <si>
    <t xml:space="preserve">Generar estrategias para fortalecer las habilidades socioemocionales de los aprendices, en particular las relacionadas con el liderazgo, la inteligencia emocional, la creatividad, la innovación, trabajo en equipo, adaptación al cambio. </t>
  </si>
  <si>
    <t xml:space="preserve">Estrategias para el desarrollo de habilidades socioemocionales de los aprendices,  como complemento al proceso de formación, implementadas. </t>
  </si>
  <si>
    <t xml:space="preserve">Promover la actividad física como estrategia de adopción de hábitos de vida saludable y manejo adecuado del tiempo libre en coherencia con las indicaciones de retorno a la normalidad en cada territorio y Centro. </t>
  </si>
  <si>
    <t xml:space="preserve">Estrategias implementadas para la promoción de la actividad física de los aprendices. </t>
  </si>
  <si>
    <t>PM2.4 Diversificación de las estrategias de atención y acompañamiento a los aprendices para mejorar la tasa de retención y certificación</t>
  </si>
  <si>
    <t xml:space="preserve">Incentivar al aprendiz en su proceso de formación integral mediante la implementación de estímulos como reconocimiento a su esfuerzo en el proceso formativo y un impulso a la excelencia </t>
  </si>
  <si>
    <t xml:space="preserve">Adelantar la elección de voceros y representantes de aprendices. </t>
  </si>
  <si>
    <t>Aprendices representados a través de sus voceros de fichas y representantes de Centros por jornadas y modalidades.</t>
  </si>
  <si>
    <t>Encuesta</t>
  </si>
  <si>
    <t xml:space="preserve">Mediante consulta de formulario se obtiene la información de los representantes y voceros de Centros de Formación. </t>
  </si>
  <si>
    <t>Documento: Indicaciones para el cumplimiento de lineamientos del Plan de Acción de Bienestar al Aprendiz  2021.
Acuerdo 007 de 2012 y Acuerdo 002 de 2014
Resolución 2203/2019</t>
  </si>
  <si>
    <t xml:space="preserve">Generar espacios de participación de voceros y representantes de aprendices en Centros de Formación y Regionales. </t>
  </si>
  <si>
    <t xml:space="preserve">Centros de Formación adelantando espacios de encuentro mensual con sus aprendices representantes de Centro y voceros. 
Regionales  adelantando espacios de encuentro bimensual con los aprendices representantes de los Centros. 
</t>
  </si>
  <si>
    <t xml:space="preserve">Acta   </t>
  </si>
  <si>
    <t xml:space="preserve">Acta de las reuniones mensuales del Centro de Formación con representantes y voceros
Acta de las reuniones bimensuales de la Regional con representantes de los Centros. 
</t>
  </si>
  <si>
    <t>Mensual</t>
  </si>
  <si>
    <t>Listado de asistencia</t>
  </si>
  <si>
    <t xml:space="preserve">Subdirector de Centro
Director Regional. </t>
  </si>
  <si>
    <t xml:space="preserve">Asignar aprendices monitores en reconocimiento a su excelencia en el proceso de formación profesional integral, según lineamientos. </t>
  </si>
  <si>
    <t xml:space="preserve">Aprendices con monitorias como estímulo a su desempeño formativo. </t>
  </si>
  <si>
    <t xml:space="preserve">Mediante consulta de formulario se obtiene la información de resultados de la convocatoria e información de los aprendices monitores asignados. </t>
  </si>
  <si>
    <t>Documento: Indicaciones para el cumplimiento de lineamientos del Plan de Acción de Bienestar al Aprendiz 2021.
Resoluciones: 2212/2008; 176/2013 y 1234/2013
Resolución 2203/2019</t>
  </si>
  <si>
    <t>Adjudicar y gestionar oportunamente el pago de apoyos de sostenimiento regular y FIC a los aprendices, según procedimiento establecido .</t>
  </si>
  <si>
    <t xml:space="preserve">Aprendices beneficiados de apoyos de sostenimiento regular y FIC. </t>
  </si>
  <si>
    <t>Subdirector de Centro 
Coordinador de formación</t>
  </si>
  <si>
    <t>Documento: Indicaciones para el cumplimiento de lineamientos del Plan de Acción de Bienestar al Aprendiz 2021
GFPI-P- 007- Procedimiento de Apoyos de sostenimiento. 
GFPI-G-007 -Guia apoyos socioeconómicos
Resolución 2203/2019</t>
  </si>
  <si>
    <t xml:space="preserve">Adjudicar cupos de internados - centros de convivencia </t>
  </si>
  <si>
    <t xml:space="preserve">Aprendices beneficiados de internados-centros de convivencia. </t>
  </si>
  <si>
    <t xml:space="preserve">En el que se indique criterios para la priorización en la adjudicación de los cupos, descripción sociodemográfica de los aprendices con cupos adjudicados en centros de convivencia. </t>
  </si>
  <si>
    <t>Trimestral</t>
  </si>
  <si>
    <t>Documento: Indicaciones para el cumplimiento de lineamientos del Plan de Acción de Bienestar al Aprendiz 2021.
Resolución 2203/2019</t>
  </si>
  <si>
    <t xml:space="preserve">Realizar seguimiento a la permanencia en el proceso formativo y certificación del aprendiz beneficiario de estímulos y apoyos socioeconómicos. </t>
  </si>
  <si>
    <t xml:space="preserve">Conocer la incidencia de la entrega de los estímulos y apoyos socioeconómicos en la permanencia y certificación de los  aprendices beneficiados,  en su proceso formativo. </t>
  </si>
  <si>
    <t xml:space="preserve">En el que se indique número de aprendices en Centro de convivencia, número de aprendices en formación y fechas previstas de certificación. </t>
  </si>
  <si>
    <t>Documento: Indicaciones para el cumplimiento de lineamientos del Plan de Acción de Bienestar al Aprendiz 2021.
GFPI-P- 007- Procedimiento de Apoyos de sostenimiento. 
GFPI-G-007 -Guia apoyos socioeconómicos
Resolución 2203/2019</t>
  </si>
  <si>
    <t xml:space="preserve">Adjudicar y gestionar la entrega oportuna de otros apoyos socieconómicos a los aprendices según asignación presupuestal y normatividad vigente. </t>
  </si>
  <si>
    <t>Aprendices beneficiados de otros apoyos socieconómicos</t>
  </si>
  <si>
    <t>Subdirector de Centro
Coordinador de formación</t>
  </si>
  <si>
    <t>Documento: Indicaciones para el cumplimiento de lineamientos del Plan de Acción de Bienestar al Aprendiz  2021.
GFPI-P-011- Bienestar integral al aprendiz
GFPI-P- 007- Procedimiento de Apoyos de sostenimiento. 
GFPI-G-007 -Guia apoyos socioeconómicos
Resolución 2203/2019</t>
  </si>
  <si>
    <t>Dirección De Formación Profesional</t>
  </si>
  <si>
    <t xml:space="preserve">Iii. Pacto Por La Equidad: Política Social Moderna Centrada En La Familia, Eficiente, De Calidad Y Conectada A Mercados </t>
  </si>
  <si>
    <t>C. EDUCACIÓN DE CALIDAD PARA UN FUTURO CON OPORTUNIDADES PARA TODOS</t>
  </si>
  <si>
    <t>1.Determinar condiciones que contribuyan a: la generación de trabajo decente, la consolidación del mercado de trabajo, la empleabilidad, el mejoramiento de las capacidades productivas de la población y el emprendimiento y desarrollo empresarial como mecanismos para la generación de trabajo, generación de ingresos y la movilidad social de acuerdo a las particularidades de cada región.</t>
  </si>
  <si>
    <t>Mejorar las capacidades productivas de la población facilitando el acceso a la formación de calidad y pertinente para el trabajo y su vinculación a procesos de desarrollo de competencias laborales específicas y básicas acordes con su vocación y demandas del sector productivo.</t>
  </si>
  <si>
    <t>Gestión con valores para resultados</t>
  </si>
  <si>
    <t xml:space="preserve">Fortalecimiento organizacional y simplificación de procesos </t>
  </si>
  <si>
    <t>N/A</t>
  </si>
  <si>
    <t>PAEPD_Politica de atención con enfoque diferencial pluralista y diferencial  desde el Plan de Bienestar al Aprendiz</t>
  </si>
  <si>
    <t xml:space="preserve">Incluir estrategias en el plan de bienestar al aprendiz del Centro de Formación para el cumplimiento de la política de atención con enfoque pluralista y diferencial </t>
  </si>
  <si>
    <t xml:space="preserve">Desarrollar acciones que promuevan la sensibilización social sobre población en condición de vulnerabilidad por razones económicas, sociales, étnicas, territoriales, de género y que son sujetas de especial protección por parte del Estado. </t>
  </si>
  <si>
    <t>Aprendices sensibilizados sobre la necesidad de implementar prácticas incluyentes.</t>
  </si>
  <si>
    <t>Director de Formación Profesional</t>
  </si>
  <si>
    <t>Subdirector del Centro</t>
  </si>
  <si>
    <t>Documento: Indicaciones para el cumplimiento de lineamientos del Plan de Acción de Bienestar al Aprendiz  2021.
GFPI-P- 011- Procedimiento de Bienestar integral al aprendiz. 
Resolución 2203/2019
Resolución 1726 de 2014 mediante la que se adopta la política institucional para la atención de personas con discapacidad
Acuerdo 10 de 2016 mediante el que se adoptó la Política de Atención con Enfoque Pluralista y Diferencial en el SENA</t>
  </si>
  <si>
    <t xml:space="preserve">Incluir estrategias en el plan de bienestar al aprendiz del Centro de Formación para el cumplimiento de la Politica de atención con enfoque pluralista y diferencial </t>
  </si>
  <si>
    <t xml:space="preserve">Socializar y apropiar rutas para inclusión de aprendices en condición de discapacidad en las acciones del Plan de Bienestar al aprendiz.  
</t>
  </si>
  <si>
    <t>Aprendices con discapacidad beneficiandose del Plan de Bienestar.</t>
  </si>
  <si>
    <t>De las rutas implementadas y de los aprendices beneficiados</t>
  </si>
  <si>
    <t>Documento: Indicaciones para el cumplimiento de lineamientos del Plan de Acción de Bienestar al Aprendiz 2021.
GFPI-P- 011- Procedimiento de Bienestar integral al aprendiz. 
Resolución 2203/2019
Resolución 1726 de 2014 mediante la que se adopta la política institucional para la atención de personas con discapacidad
Acuerdo 10 de 2016 mediante el que se adoptó la Política de Atención con Enfoque Pluralista y Diferencial en el SENA</t>
  </si>
  <si>
    <t xml:space="preserve">Designar 1 vocero representante de aprendices con discapacidad y 1 vocero representante de aprendices de grupos étnicos, en los casos que aplique. </t>
  </si>
  <si>
    <t>Vocero  representante de aprendices  con discapacidad y vocero representante de grupos étnicos, participando de los encuentros del Centro de Formación, Regional y  a la cumbre nacional de  representantes.</t>
  </si>
  <si>
    <t xml:space="preserve">De asistencia a los encuentros de Centro, Regional y Cumbre Nacional. </t>
  </si>
  <si>
    <t>Entregar con oportunidad y calidad los servicios de bienestar al aprendiz documentando procedimientos que soporten una operaciòn agil y flexible</t>
  </si>
  <si>
    <t>Garantizar la comunicación continua con sus aprendices, en la que cada aprendiz del Centro cuente con el contacto y acompañamiento de una persona del equipo del plan de Bienestar al aprendiz.</t>
  </si>
  <si>
    <t xml:space="preserve">Conocimiento de inquietudes de los aprendices para implementar estrategias que permitan anticipar riesgos de deserción. </t>
  </si>
  <si>
    <t xml:space="preserve">Registro de las consultas adelantadas con los aprendices por Centro de formación en formulario online. </t>
  </si>
  <si>
    <t>Semanal</t>
  </si>
  <si>
    <t>subdirector del Centro
Coordinaciones de formación
Coordinaciones académicas</t>
  </si>
  <si>
    <t>Documento: Indicaciones para el cumplimiento de lineamientos del Plan de Acción de Bienestar al Aprendiz  2021.
GFPI-P- 011- Procedimiento de Bienestar integral al aprendiz. 
Resolución 2203/2019
Resolución 1726 de 2014 mediante la que se adopta la políti</t>
  </si>
  <si>
    <t xml:space="preserve">Adelantar la identificación de causas o situaciones de riesgo de abandono de la formación. </t>
  </si>
  <si>
    <t>Mitigar o prevenir el riesgo de deserción de los aprendices, favoreciendo su permanencia en la formación.</t>
  </si>
  <si>
    <t xml:space="preserve">Informe que de cuenta de la población y causas identificadas. </t>
  </si>
  <si>
    <t xml:space="preserve">Adoptar estrategias que  impacten positivamente en la permanencia de los aprendices del centro de formación. </t>
  </si>
  <si>
    <t xml:space="preserve">Informe que de cuenta de la estrategia y sus impactos en terminos de cifras-aprendices </t>
  </si>
  <si>
    <t xml:space="preserve">Evaluar la percepción de oportunidad y calidad de los servicios que se otorgan por plan de bienestar para la permanencia de los aprendices en el proceso formativo. </t>
  </si>
  <si>
    <t>Conocimiento de la percepción de los aprendices respecto a  la oportunidad y calidad de los servicios prestados desde el plan.</t>
  </si>
  <si>
    <t>Programa de Egresados del SENA</t>
  </si>
  <si>
    <t>Promover un vínculo constante y directo con los egresados a través de la oferta de servicios institucionales, enmarcados en los ejes del plan de egresados</t>
  </si>
  <si>
    <t>Atender a los egresados en las regionales y centros de formación</t>
  </si>
  <si>
    <t>Egresados con información actulizada sobre los servicios institucionales de la entidad</t>
  </si>
  <si>
    <t>Consolidará la información entregada a los egresados y los medios utilizados para la atención de los mismos</t>
  </si>
  <si>
    <t>Cronograma</t>
  </si>
  <si>
    <t xml:space="preserve">Cada regional deberá establecer su cronograma de actividades enmarcado en el plan de acción de la regional y presentar los avances de esta ejecución. </t>
  </si>
  <si>
    <t xml:space="preserve">Coordinador Grupo de Bienestar al aparendiz y atención al egresado. </t>
  </si>
  <si>
    <t>Coordinador misional</t>
  </si>
  <si>
    <t>Coordinador de formación</t>
  </si>
  <si>
    <t>Resolución 1229 de 2018
GFPI-G-027 GUIA EGRESADOS SENA
GFPI-F-124_Formato_cronograma_y_seguimiento_de_actividades_egresados_(1)
GFPI-F-125_FORMATO_INFORME_GESTIÓN_SERVICIOS_EGRESADOS</t>
  </si>
  <si>
    <t>Egresado SENA: Se define egresado SENA a quien después de haber aprobado todo el proceso de formación y cumplido los requisitos académicos y administrativos exigidos por el SENA, haya obtenido el título o certificado correspondiente al programa de formación.</t>
  </si>
  <si>
    <t xml:space="preserve"> Organizar y administrar la información institucional del egresado con el propósito de tener datos que evidencien, el cumplimiento de los fines del programa.</t>
  </si>
  <si>
    <t>Aplicar encuesta a los egresados sobre la percepción de los servicios de la entidad</t>
  </si>
  <si>
    <t>Obtener resultados de la apreciación de los egresados son  un  insumo para establecer acciones de mejora en las diferentes áreas.</t>
  </si>
  <si>
    <t>Se aplicará a los egresados certificados del año anterior, de todos los niveles y modalidades</t>
  </si>
  <si>
    <t>anual</t>
  </si>
  <si>
    <t>Cada Regional deberá entregar informe de la encuesta aplicada a los egresados de sus programas</t>
  </si>
  <si>
    <t>Resolución 1229 de 2018
GFPI-G-027 GUIA EGRESADOS SENA
GFPI-F-124_Formato_cronograma_y_seguimiento_de_actividades_egresados_(1)
GFPI-F-125</t>
  </si>
  <si>
    <t>3.4. Gestión De Certificación De Competencias Laborales / Dirección Del Sistema Nacional De Formación Para El Trabajo</t>
  </si>
  <si>
    <t>Grupo de formación continua especialidad</t>
  </si>
  <si>
    <t>Fortalecimiento del perfil ocupacional del egresado, a través de programa de formación continua especializada.</t>
  </si>
  <si>
    <t>Socializar a las regionales los convenios suscritos en el programa de Formación Continua Especializada, para que estos sean divulgados a los egresados SENA por las Regionales.</t>
  </si>
  <si>
    <t>Fortalecimiento del perfil ocupacional del egresado.</t>
  </si>
  <si>
    <t>Se socializan los convenios, las formaciones para las regionales, en donde se encargan de la ejecución para que los egresados participen.</t>
  </si>
  <si>
    <t>Director del Sistema Nacional de Formación para el Trabajo</t>
  </si>
  <si>
    <t>Coordinador grupo formación continua especializada</t>
  </si>
  <si>
    <t xml:space="preserve">Resolución 1229 de 2018
GFPI-G-027 GUIA EGRESADOS SENA
GFPI-F-124_Formato_cronograma_y_seguimiento_de_actividades_egresados_(1)
GFPI-F-125_FORMATO_INFORME_GESTIÓN_SERVICIOS_EGRESADOS
</t>
  </si>
  <si>
    <t>Oficina de comunicaciones</t>
  </si>
  <si>
    <t xml:space="preserve">Implemetar la
estrategia de comunicación nacional para 
la divulgación de los servicios SENA a egresados, generación de sentido pertinencia y fortalecimiento con los egresados, de acuerdo a los lineamiento de la Of. De comunicaciones de la Dirección General. </t>
  </si>
  <si>
    <t>Utilizar look gráfico definido, 
mensaje clave, así como apoyar el desarrollo de los productos 
establecidos en la estrategia de acuerdo a las necesidades
identicadas con el equipo técnico de egresados. 
Debe siempre articularse con las Of. Comunicación regionales.</t>
  </si>
  <si>
    <t xml:space="preserve">Lograr la unificación de una imagen
frente a la comunicación para egresados, así como la divulgación de los servicios que permitan fortalecer la relación SENA + Egresados y las historias de los mismos. </t>
  </si>
  <si>
    <t>Canales y cuentas redes sociales
cuenta nacional y regionales.</t>
  </si>
  <si>
    <t>Cada regional entregará informe
y Dirección General unificará informe nacional.</t>
  </si>
  <si>
    <t>Resolución 1229 de 2018
GFPI-G-027 GUIA EGRESADOS SENA
GFPI-F-124_Formato_cronograma_y_seguimiento_de_actividades_egresados_(1)</t>
  </si>
  <si>
    <t>Seguimiento a los servicios de asesoría técnica personalizada para el desarrollo de proyectos de investigación, desarrollo e innovación (l+D+i) del portafolio de Tecnoparque. (Responsables: Centros de Formación)</t>
  </si>
  <si>
    <t>1* Realizar jornadas de divulgación de los servicios que oferta cada Tecnoparque a la comunidad en general, incluyendo egresados SENA.
2* Realizar seguimiento a los talentos Tecnoparque atendidos en cada uno de los Tecnoparques del pais, identificando los diferentes actores que participan en calidad del rol de talentos (entre ellos egresados SENA).
3* Reporte mensual por parte de cada Dinamizador Tecnoparque de los Talentos atendidos por periodo.
4* Análisis de reporte y construcción de informe por parte de la coordinación SENNOVA para entrega al comité de Egresados.</t>
  </si>
  <si>
    <t>1* Sensibilización de la comunidad en general sobre los servicios que oferta la estrategia Tecnoparque.
2* Talentos atendidos en cada Tecnoparque, desarrollando su idea de producto o prototipo en asesoramiento con los Dinamizadores Tecnparque.
3* Informe de cada Tecnoparque de la cantidad de Talentos atendidos por mes.
4* Informe mensual de la coordinación SENNOVA sobre Talentos atendidos en los Tecnoparques.</t>
  </si>
  <si>
    <t>Bases de datos de cada Dinamizador Tecnoparque.
Bases de datos para entrega a comité de Egresados.</t>
  </si>
  <si>
    <t>Coordinador SENNOVA</t>
  </si>
  <si>
    <t>Dinamizadores Tecnoparque</t>
  </si>
  <si>
    <t>Resolución 1229 de 2018</t>
  </si>
  <si>
    <t xml:space="preserve"> Seguimiento a la inclusión de egresados en los Grupos y Semilleros de Investigación, para el desarrollo de proyectos de investigación, desarrollo e innovación (I+D+I) en los Centros de Formación</t>
  </si>
  <si>
    <t>1* Divulgación del programa SENNOVA en los centros de Formación por parte del líder SENNOVA y líderes de grupos de investigación hacia la comunidad SENA en general para su vinculación.
2* Identificación de los roles existentes en el programa SENNOVA (líder SENNOVA, líderes de grupo, líderes de Semillero, investigadores, etc) para sun inclusión en el censo SENNOVA.
3* Recopilación de información del censo SENNOVA y análisis de la misma por parte de la coordinación SENNOVA.
4* Construcción de reporte de egresados vinculados al programa SENNOVA para su entrega al comité de Egresados.</t>
  </si>
  <si>
    <t>1* Sensibilización de la comunidad en general sobre los procesos SENNOVA en cada centro de Formación.
2* Vinculación de toda comunidad interesada en los Grupos y Semilleros de Investigación, en cada uno de los roles existentes.
3* Personal vinculado a SENNOVA con información registrada en el censo SENNOVA, indicando en el mismo, entre otros datos, si son Egresados SENA, nivel de Formación del SENA y programa del cual es egresado.
4* Informe mensual de la coordinación SENNOVA sobre comunidad SENA partícipe en Grupos y Semilleros de Investigación, haciendo énfasis en el personal egresado del SENA.</t>
  </si>
  <si>
    <t>Censo SENNOVA.
Bases de datos para entrega a comité de Egresados.</t>
  </si>
  <si>
    <t xml:space="preserve">Líder SENNOVA, líderes de Grupo y de Semilleros de Investigación </t>
  </si>
  <si>
    <t>3.2. Gestión De Emprendimiento Y Empresarismo / Dirección de Empleo y Trabajo</t>
  </si>
  <si>
    <t>Promover la creación y fortalecimiento de empresas, el estímulo a la generación de empleo y la generación de ingresos de los egresados.</t>
  </si>
  <si>
    <t>Fomentar la cultura de emprendimiento en la población egresada titulada de los centros del Sena mediante charlas y talleres de sensibilización.</t>
  </si>
  <si>
    <t>Egresados informados, sensibilizados y registrados.</t>
  </si>
  <si>
    <t>Estadísticas</t>
  </si>
  <si>
    <t>Consolidación y análisis de los reportes de asistencia de las cinco regionales más grandes y del resto de regionales consideradas como Otras.</t>
  </si>
  <si>
    <t>Revisión de los reportes regionales mediante los formularios definidos por la Coordinación de Emprendimiento y el formulario definido por el Comité de seguimiento.</t>
  </si>
  <si>
    <t>Director de Empleo Trabajo y Emprendimiento</t>
  </si>
  <si>
    <t>Coordinador  Nacional  de  Emprendimiento</t>
  </si>
  <si>
    <t>Coordinador misional/líder de emprendimiento regional</t>
  </si>
  <si>
    <t>Coordinador/Gestor empresarial</t>
  </si>
  <si>
    <t xml:space="preserve">Resolución 1229 de 2018
GFPI-G-027 GUIA EGRESADOS SENA
GFPI-F-124_Formato_cronograma_y_seguimiento
_de_actividades_egresados_(1)
Formulario registro emprendimiento 
Formulario registro egresados
GFPI-F25_FORMATO_INFORME_GESTIÓN_SERVICIOS_EGRESADOS
</t>
  </si>
  <si>
    <t>1. Proceso Estrategico</t>
  </si>
  <si>
    <t>1.2. Gestión Del Talento Humano / Secretaría General</t>
  </si>
  <si>
    <t>Grupo De Relaciones Laborales</t>
  </si>
  <si>
    <t>Desarrollo Institucional (DI)</t>
  </si>
  <si>
    <t>DI1. Promover el desarrollo integral del talento humano SENA</t>
  </si>
  <si>
    <t>DI4.3 Implementacion de Politica de Gobierno Digital para promover el uso y aprovechamiento de las tecnologías de la información y las comunicaciones y generará valor público en un entorno de confianza digital</t>
  </si>
  <si>
    <t xml:space="preserve">PAEPD_Identificación de población con enfoque diferencial en la planta </t>
  </si>
  <si>
    <t xml:space="preserve">Determinar el perfil sociodemográfico de los funciónarios con el propósito de generar acciónes pertinentes a las características diferenciales de la población </t>
  </si>
  <si>
    <t>Realizar las respectivas campañas de socialización para el diligenciamiento de los datos en el aplicativo Kactus.</t>
  </si>
  <si>
    <t xml:space="preserve">Aplicativo Kactus actualizado con la información relaciónada con rasgos diferenciales de los funciónarios con el fin de obtener información de los empleados públicos del Sena </t>
  </si>
  <si>
    <t>Reportes Aplicativo Kactus</t>
  </si>
  <si>
    <t>Secretaria General</t>
  </si>
  <si>
    <t>Coordinador grupo de Relaciones laborales</t>
  </si>
  <si>
    <t>Resolución 1726 de 2014 mediante la que se adopta la política institucional para la atención de personas con discapacidad
Acuerdo 10 de 2016 mediante el que se adoptó la Política de Atención con Enfoque Pluralista y Diferencial en el SENA</t>
  </si>
  <si>
    <t>Grupo Gestión Curricular</t>
  </si>
  <si>
    <t>PM2. Desarrollar capacidades de investigación aplicada e innovación en el capital humano y el tejido empresarial del país</t>
  </si>
  <si>
    <t>PM2.5 Posicionamiento de la Formación Profesional del SENA como un eje fundamental de la transformación del sector productivo y social</t>
  </si>
  <si>
    <t>PAEPD_Diseño y desarrollo curricular con enfoque pluralista y diferencial</t>
  </si>
  <si>
    <t>Contribuir con el desarrollo de nuevos programas de formación que permitan la inclusión de la población sujeta de especial protección desde sus diferencias e igualdades</t>
  </si>
  <si>
    <t>Participar activamente en las jornadas de diseño y desarrollo curricular, programadas por las redes de conocimiento, para fortalecer la oferta educativa, a partir del análisis prospectivo tecnológico de la  región.</t>
  </si>
  <si>
    <t>10 programas de formación que articulen diferentes sectores económicos y sociales que impulsen la región en terminos del PAEPD</t>
  </si>
  <si>
    <t>El cronograma tendrá un seguimiento periódico y podrá ser ajustado.</t>
  </si>
  <si>
    <t>Bimestral</t>
  </si>
  <si>
    <t>Coordinador de Gestión curricular - Redes</t>
  </si>
  <si>
    <t>Director Regional</t>
  </si>
  <si>
    <t>Subdirector de Centro - Redes - Profesionales de diseño curricular</t>
  </si>
  <si>
    <t>PAEPD_Convenios y alianzas</t>
  </si>
  <si>
    <t>Gestionar convenios, alianzas de orden internacional, nacional y territorial con entidades públicas, privadas y mixtas.</t>
  </si>
  <si>
    <t>Participar activamente en mesas de trabajo desde las redes con el sector productivo y social, del órden nacional e internacional</t>
  </si>
  <si>
    <t>Convenios con entidades públicas, privadas y mixtas.</t>
  </si>
  <si>
    <t>Documento oficial</t>
  </si>
  <si>
    <t>Plan operativo del convenio y seguimiento al cronograma de actividades soportado con actas.</t>
  </si>
  <si>
    <t>Coordinador de Gestión curricular - Redes - Dirección de relacionamiento corporativo</t>
  </si>
  <si>
    <t xml:space="preserve">Subdirectores de Centros. </t>
  </si>
  <si>
    <t>Grupo Escuela Nacional De Instructores Rodolfo Martinez Tono</t>
  </si>
  <si>
    <t>DI1.6 Fortalecimiento de las capacidades y habilidades de los instructores por medio de la ENI</t>
  </si>
  <si>
    <t>166 Discapacidad e inclusión social</t>
  </si>
  <si>
    <t>PAEPD_Enfoque diferencial y educación inclusiva</t>
  </si>
  <si>
    <t>Implementar los programas y proyectos definidos por la entidad para que el enfoque diferencial y educación inclusiva sea una realidad en la comunidad Sena</t>
  </si>
  <si>
    <t xml:space="preserve">Apoyar la participación de los instructores en los proyectos definidos por la ENI para implementar procesos de educación inclusiva </t>
  </si>
  <si>
    <t xml:space="preserve">Instructores formados de acuerdo con el desarrollo de capacidades diversas y de educación inclusiva en contextos interculturales y diversos. </t>
  </si>
  <si>
    <t>SIENI</t>
  </si>
  <si>
    <t>Coordinador de la Escuela Nacional de Instructores</t>
  </si>
  <si>
    <t>Directores Regionales 
Coordinador de formacion regional</t>
  </si>
  <si>
    <t>Subdirectores
Coordinadores de centro</t>
  </si>
  <si>
    <t>SIENI: Sistema de información de la Escuela Nacional de Instructores</t>
  </si>
  <si>
    <t>3.1. Gestión De Empleo, Análisis Ocupacional Y Empleabilidad / Dirección De Empleo Y Trabajo</t>
  </si>
  <si>
    <t>Coordinación Nacional De La Agencia Pública De Empleo</t>
  </si>
  <si>
    <t>Valor Público (VP)</t>
  </si>
  <si>
    <t>VP3. Promover la inclusión social a la oferta institucional con un enfoque diferencial</t>
  </si>
  <si>
    <t>VP3.6 Política de atención diferencial de servicios de empleo y emprendimiento para población vulnerable</t>
  </si>
  <si>
    <t>PAEPD_Poblaciones Vulnerables - Atención comunidades Negras, afrocolombianas, palenqueras y raizales - NARP</t>
  </si>
  <si>
    <t>Fortalecer las capacidades para la generación de ingresos, atendiendo las directrices remitidas por la Coordinación Nacional de Emprendimiento y APE.</t>
  </si>
  <si>
    <t>Formulación de planes de negocios para la creación y fortalecimiento de empresas de comunidades NARP</t>
  </si>
  <si>
    <t xml:space="preserve">Fortalecer las capacidades y competencias emprendedoras de las comunidades NARP.   </t>
  </si>
  <si>
    <t>Reporte aplicativo Neoserra de la Coordinación de Emprendimiento 
Empresas Creadas NARP
Empresas Fortalecidas NARP</t>
  </si>
  <si>
    <t xml:space="preserve">Coordinador Nacional de Emprendimiento   </t>
  </si>
  <si>
    <t>Líderes Regionales de los Centros de Desarrollo Empresarial</t>
  </si>
  <si>
    <t>Promover el acceso a la oferta institucional de los miembros de las comunidades negras, afrocolombianas, raizales y palenqueras, para mejorar sus perfiles ocupacionales e incidir en sus niveles de inserción laboral.</t>
  </si>
  <si>
    <t xml:space="preserve">Efectuar procesos de concertación y atención con comunidades NARP,  para su inclusión en la oferta institucional teniendo en cuenta el enfoque diferencial étnico afro. </t>
  </si>
  <si>
    <t>Recalificación de perfiles ocupacionales para la iclusión laboral y productiva de las comunidades NARP.</t>
  </si>
  <si>
    <t>Bimensual</t>
  </si>
  <si>
    <t xml:space="preserve">Coordinador Nacional de la Agencia Pública de Empleo  </t>
  </si>
  <si>
    <t>Directores Regionales</t>
  </si>
  <si>
    <t>Subdirector de Centro de Formación</t>
  </si>
  <si>
    <t>PAEPD_Poblaciones Vulnerables Atención a víctimas de ataques con Agentes Químicos.</t>
  </si>
  <si>
    <t>Promover el acceso de la población víctima de ataques con agentes químicos, a la oferta institucional del SENA, favoreciendo su autonomía económica.</t>
  </si>
  <si>
    <t>Brindar atención personalizada orientando y redireccionando para la inclusión en la oferta institucional requerida.</t>
  </si>
  <si>
    <t>Víctimas de agentes químicos que acceden a la oferta institucional</t>
  </si>
  <si>
    <t>Las Secretarías de la Mujer, Organizaciones de la Sociedad Civil ( Fundación Alexandra Rada , Colectiva Kintsugi, Natalia Ponce de León) y el SENA desde la Dirección de Empleo y Trabajo- Coordinación Nacional Agencia Pública de Empleo, desarrollan un trabajo articulado en el marco del Ley 1639 de 2013 reglamentada mediante el decreto 1033 de 2014 y actualizada mediante Ley 1971 de 2019, en relación con el componente educativo y laboral de la ruta de atención integral a Sobrevivientes de Ataques con Agentes Químicos.</t>
  </si>
  <si>
    <t>Coordinación Nacional Agencia Pública de Empleo</t>
  </si>
  <si>
    <t>Directores regionales</t>
  </si>
  <si>
    <t>Subdirectore de Centro</t>
  </si>
  <si>
    <t>Coordinación Nacional De Emprendimiento</t>
  </si>
  <si>
    <t>VP3.4 Flexibilización del modelo de atención del programa SENA Emprende Rural -SER</t>
  </si>
  <si>
    <t>PAEPD_HERRAMIENTAS DE ATENCION</t>
  </si>
  <si>
    <t>Implementar herramientas de atención diferencial en los procesos de formación que permitan a la población rural sujeto de atención la apropiación de conocimiento</t>
  </si>
  <si>
    <t>Aplicar herramientas  de atención diferenciada</t>
  </si>
  <si>
    <t>Aprendices atendidos</t>
  </si>
  <si>
    <t>Sofia Plus</t>
  </si>
  <si>
    <t>Gestor Regional SER</t>
  </si>
  <si>
    <t>Gestor de Centro SER</t>
  </si>
  <si>
    <t>PAEPD_Poblaciones vulnerables - lideresas y defensoras en DDHH</t>
  </si>
  <si>
    <t>Implementar la oferta institucional, dirigida a lideresas y defensoras de derechos humanos, de acuerdo a la demanda solicitada y el cumplimiento de los requisitos de ingreso establecidos por la institución.</t>
  </si>
  <si>
    <t>Realizar jornadas de concertación, y atención personalizada, facilitando el acceso a la oferta institucional ( formación, emprendimiento e intermediación laboral) de las lideresas y defensoras de Derechos Humanos.</t>
  </si>
  <si>
    <t>Acceso de las lideresas y defensoras en derechos humanos a la oferta institucional</t>
  </si>
  <si>
    <t>Compromiso derivado del Programa Integral de Garantías para lideresas y defensoras de derechos
humanos el cual fue adoptado por medio de la Resolución 0845 de 2018 del Ministerio del Interior, con plan de Acción vigente SENA desde febrero de 2020 hasta 2022.</t>
  </si>
  <si>
    <t>VP3.7 CONPES 166 Política pública de discapacidad e inclusión social</t>
  </si>
  <si>
    <t>Inclusión educativa de aprendices con discapacidad, en programas de formación titulada y complementaria en modalidad presencial, virtual y a distancia.</t>
  </si>
  <si>
    <t>Promover la inclusión educativa de los aprendices con discapacidad en la oferta de formación para el trabajo.</t>
  </si>
  <si>
    <t>Articular la oferta de servicios  con el sector productivo, entes territoriales, Agencias de Cooperación Internacional, organizaciones de y para personas con discapacidad, con el fin de lograr mayor cobertura, pertinencia e impacto.</t>
  </si>
  <si>
    <t xml:space="preserve">Aprendices con discapacidad que acceden a la oferta </t>
  </si>
  <si>
    <t>Coordinador Nacional Agencia Pública de Empleo</t>
  </si>
  <si>
    <t>Garantizar la participación y permanencia  del aprendiz con discapacidad en las acciones de formación para el trabajo.</t>
  </si>
  <si>
    <t>Identificar los ajustes razonables que requiere el aspirante y el aprendiz con discapacidad de acuerdo con las necesidades, tipo de discapacidad y modalidad de formación, para promover la interacción entre  la comunidad educativa y los usuarios con discapacidad.</t>
  </si>
  <si>
    <t>Evaluación</t>
  </si>
  <si>
    <t>3.4. Grupo de Gestión de Competencias Laborales / Dirección del Sistema Nacional De Formación Para El Trabajo</t>
  </si>
  <si>
    <t>Grupo de Gestión de Competencias Laborales GGCL</t>
  </si>
  <si>
    <t>Promover   transfrencia de concocimientos que desde la estrategia Mesas Sectoriales se pueda brindar para el fortalecimiento del perfil ocupacional del Egresado.</t>
  </si>
  <si>
    <t xml:space="preserve">Socialización de eventos y capacitaciones que lideren las  Mesas Sectoriales y que le apunten a fortalecer conocimientos en esas transferencias a los egresados. </t>
  </si>
  <si>
    <t>Egresados participantes en eventos y capacitaciones liderados por las Mesas Sectoriales que han recibido información complementaria a su formación de  un sector en particular.</t>
  </si>
  <si>
    <t xml:space="preserve">El informe se construye a partir de los listados de asistencia y análisis del  equipo de gestores y la matriz de trazabilidad generada por los técnicos de egresados en las regionales. </t>
  </si>
  <si>
    <t>De acuerdo a los eventos y  capacitaciónes que programen cada una de las Mesas Sectoriales se remitirá al grupo lider del área de Bienestar al Aprendiz para que se realice la socialización y distribución a las regionales. Una vez programado el evento. A los egresados participantes, orientada al proceso GGCL.</t>
  </si>
  <si>
    <t>Grupo de Gestión de Competencias Laborales GGCL - Mesas Sectoriales</t>
  </si>
  <si>
    <t>Apoyo Administrativo y Secretaría Técnica de Mesa Sectorial del Centro de Formación respectivo</t>
  </si>
  <si>
    <t>GGCL - Grupo de Gestión de Competencias Laborales.</t>
  </si>
  <si>
    <t>Fortalecer el perfil ocupacional del Egresado a través de programas de inmersión en tiempo real con empresas del sector productivo. Visitas guiadas - reconocimiento a Egresados sobresalientes como Hackatón - ShowRoom - Pasarela Empresarial, donde se conecta oferta y demanda.</t>
  </si>
  <si>
    <t>Planteamiento de un plan de inmersión para egresados en las Mesas Sectoriales y con sus empresas participantes.
Desarrollo de jornadas de inmersión de acuerdo a cronograma acordado con empresarios del sector.</t>
  </si>
  <si>
    <t>Egresados participantes en plan de inmersion en organizaciones del sector productivo vinculados a las Mesas Sectoriales que lidera el SENA.</t>
  </si>
  <si>
    <t>Plan de inmersion en el sector productivo.
De acuerdo a la aceptación  de la propuesta por parte de las  empresas relevantes  vinculas a las Mesas Sectoriales, se realizará la inmersión a grupo de egresados  seleccionados,  teniendo en cuenta algunas temáticas respectivas por sector industria, comercio, servicios y agro.</t>
  </si>
  <si>
    <t>A. ENTORNO PARA CRECER: FORMALIZACIÓN, EMPRENDIMIENTO Y DINAMIZACIÓN EMPRESARIAL</t>
  </si>
  <si>
    <t>Promover la generación de empleo a través de mecanismos y programas que incentiven la creación de puestos de trabajo decente y empresas sostenibles.</t>
  </si>
  <si>
    <t xml:space="preserve">Promover la inclusión laboral en ocupaciones de los egresados SENA, a través de los servicios de intermediación laboral y orientación ocupacional de la APE  </t>
  </si>
  <si>
    <t>Realizar la orientación ocupacional e intermediación laboral de los egresados Sena, para promover su inserción en el mercado laboral</t>
  </si>
  <si>
    <t>Colocaciones egresados Sena</t>
  </si>
  <si>
    <t>Colocaciones egresados SENA</t>
  </si>
  <si>
    <t xml:space="preserve">Coordinador Nacional APE </t>
  </si>
  <si>
    <t xml:space="preserve">Coordinadores regionales Agencia Pública de Empleo SENA </t>
  </si>
  <si>
    <t>NOMBRE PROCESO</t>
  </si>
  <si>
    <t>GRUPOS</t>
  </si>
  <si>
    <t>Responsable</t>
  </si>
  <si>
    <t>Perspectiva</t>
  </si>
  <si>
    <t>COD PERSPECTIVA</t>
  </si>
  <si>
    <t xml:space="preserve">OBJETIVOS ESTRATÉGICOS </t>
  </si>
  <si>
    <t>COD OBJETIVO</t>
  </si>
  <si>
    <t>INDICADOR ESTRATEGICO</t>
  </si>
  <si>
    <t>COD INDICADOR</t>
  </si>
  <si>
    <t>ACTIVIDADES</t>
  </si>
  <si>
    <t>LINEAS</t>
  </si>
  <si>
    <t>PACTOS  2</t>
  </si>
  <si>
    <t>LINEAS 2</t>
  </si>
  <si>
    <t xml:space="preserve">  CONPES</t>
  </si>
  <si>
    <t>COMPROMISOS</t>
  </si>
  <si>
    <t>EVIDENCIA</t>
  </si>
  <si>
    <t>INDICADOR PLAN DE ACCION</t>
  </si>
  <si>
    <t>Objetivos Estratégicos</t>
  </si>
  <si>
    <t>Iniciativa Estrategica</t>
  </si>
  <si>
    <t>PE</t>
  </si>
  <si>
    <t>1.1. Direccionamiento Estratégico / Dirección De Planeación Y Direccionamiento Corporativo</t>
  </si>
  <si>
    <t>PE1.1</t>
  </si>
  <si>
    <t>Dirección De Planeación Y Direccionamiento Corporativo</t>
  </si>
  <si>
    <t>DPDC</t>
  </si>
  <si>
    <t>DAF</t>
  </si>
  <si>
    <t>Grupo De Construcciones</t>
  </si>
  <si>
    <t>Dirección Administrativa Y Financiera</t>
  </si>
  <si>
    <t>DAF_P</t>
  </si>
  <si>
    <t>Director Administrativo y Financiero</t>
  </si>
  <si>
    <t>Recursos ( R )</t>
  </si>
  <si>
    <t>DAF_P_R</t>
  </si>
  <si>
    <t>R1. Optimizar el uso de los recursos institucionales</t>
  </si>
  <si>
    <t>DAF_P_R1</t>
  </si>
  <si>
    <t>R1.4 Optimización de compras</t>
  </si>
  <si>
    <t>DAF_P_R14</t>
  </si>
  <si>
    <t>DIM_DAF</t>
  </si>
  <si>
    <t>DIRECCIONAMIENTO ESTRATÉGICO Y PLANEACIÓN</t>
  </si>
  <si>
    <t>CONTROL INTERNO</t>
  </si>
  <si>
    <t xml:space="preserve">1 ACCIÓN: FORTALECER A TRAVÉS DEL COMITÉ DE COORDINACIÓN DEL SISTEMA DE CONTROL INTERNO Y DE LOS SUBCOMITÉS DE COORDINACIÓN DEL SISTEMA DE CONTROL INTERNO, LA CONSOLIDACIÓN DE LA GESTIÓN DEL RIESGO DE LA ENTIDAD. 
1. DETERMINAR EL MECANISMO PARA LA APROPIACIÓN DE LAS RESPONSABILIDADES EN MATERIA DE RIESGOS FRENTE AL MODELO DE LAS LÍNEAS DE DEFENSA. 
RESPONSABLE: OFICINA DE CONTROL INTERNO 
2. PRESENTAR LOS RESULTADOS DE LA EVALUACIÓN EFECTUADA A LA SEGUNDA LÍNEA DE DEFENSA. 
RESPONSABLE: OFICINA DE CONTROL INTERNO (SU EJECUCIÓN, DEPENDE DE DEFINIR LAS RESPONSABILICES DE LA LÍNEA DE DEFENSA Y LA PROGRAMACIÓN DEL SIGUIENTE COMITÉ) </t>
  </si>
  <si>
    <t>PLA_DAF</t>
  </si>
  <si>
    <t>PLAN ANUAL DE ADQUISICIONES</t>
  </si>
  <si>
    <t>PAC_DET</t>
  </si>
  <si>
    <t>I</t>
  </si>
  <si>
    <t>LIN_I_DET</t>
  </si>
  <si>
    <t>LIN_I</t>
  </si>
  <si>
    <t>COM_3893_DAF</t>
  </si>
  <si>
    <t xml:space="preserve">ESTUDIOS TÉCNICOS Y DISEÑOS DE LA CONSTRUCCIÓN DEL CENTRO BIOTECNOLÓGICO DE LA AMAZONÍA – SAN VICENTE DEL CAGUÁN .
</t>
  </si>
  <si>
    <t>Si</t>
  </si>
  <si>
    <t>VP</t>
  </si>
  <si>
    <t>VP1. Incrementar la vinculación laboral de los egresados de formación titulada</t>
  </si>
  <si>
    <t>VP_1</t>
  </si>
  <si>
    <t>VP1.1 Registro y análisis de la evolución de la tasa de vinculación para egresados SENA</t>
  </si>
  <si>
    <t>VP1.1</t>
  </si>
  <si>
    <t>2. Proceso de Soporte</t>
  </si>
  <si>
    <t>PS</t>
  </si>
  <si>
    <t>PE1.2</t>
  </si>
  <si>
    <t>Secretaría General</t>
  </si>
  <si>
    <t>SG</t>
  </si>
  <si>
    <t>Grupo De Almacenes E Inventario</t>
  </si>
  <si>
    <t>Dirección De Empleo Y Trabajo</t>
  </si>
  <si>
    <t>DET_P</t>
  </si>
  <si>
    <t>Director de Empleo y Trabajo</t>
  </si>
  <si>
    <t>DAF_P_DI</t>
  </si>
  <si>
    <t>DI5. Actualizar los modelos y sistemas de gestión de la entidad</t>
  </si>
  <si>
    <t>DAF_P_DI5</t>
  </si>
  <si>
    <t>R1.5 Eficiencia en el uso de los recursos de vigilancia</t>
  </si>
  <si>
    <t>DAF_P_R15</t>
  </si>
  <si>
    <t>GESTIÓN PRESUPUESTAL Y EFICIENCIA DEL GASTO PÚBLICO</t>
  </si>
  <si>
    <t>2 ACCIÓN: FORTALECER A TRAVÉS DEL COMITÉ DE COORDINACIÓN DEL SISTEMA DE CONTROL INTERNO Y DE LOS SUBCOMITÉS DE COORDINACIÓN DEL SISTEMA DE CONTROL INTERNO, LA CONSOLIDACIÓN DE LA GESTIÓN DEL RIESGO DE LA ENTIDAD. 
1. SOMETER A APROBACIÓN DEL DIRECTOR GENERAL LA POLÍTICA INTEGRAL DE ADMINISTRACIÓN DEL RIESGO DE LA ENTIDAD - METODOLOGÍA DE ADMINISTRACIÓN DEL RIESGO. 
RESPONSABLE: DIRECCIÓN DE PLANEACIÓN Y DIRECCIONAMIENTO CORPORATIVO
2. PRESENTAR LOS RIESGOS ESTRATÉGICOS DE LA ENTIDAD.
RESPONSABLE: DIRECCIÓN DE PLANEACIÓN Y DIRECCIONAMIENTO CORPORATIVO
3. PRESENTAR EL ESTADO DE LOS RIESGOS ACEPTADOS (EXTREMOS, ALTOS) POR LA ENTIDAD PARA EL MONITOREO POR PARTE DEL CICCI
RESPONSABLE: DIRECCIÓN DE PLANEACIÓN Y DIRECCIONAMIENTO CORPORATIVO
4. PRESENTAR LA ESTRATEGIA PARA CAPACITAR A LA LÍNEA DE DEFENSA 1 Y SUS EQUIPOS DE TRABAJO SOBRE LA METODOLOGÍA DE GESTIÓN DEL RIESGO JUNTO CON SUS RESULTADOS.
RESPONSABLE: DIRECCIÓN DE PLANEACIÓN Y DIRECCIONAMIENTO CORPORATIVO
5. ESTABLECER EN LA AGENDA DE LOS SUBCOMITÉS DE CCI EL ANÁLISIS DE LOS RESULTADOS DE LOS EJERCICIOS DE AUTOEVALUACIÓN ESTABLECIDOS EN LA GUÍA DE ADMINISTRACIÓN DEL RIESGO PARA LA TOMA DE DECISIONES. 
RESPONSABLE: OFICINA DE CONTROL INTERNO (SUJETO A LA ELABORACIÓN DE LA ESTRATEGIA DE AUTOEVALUACIÓN QUE DETERMINE LA DIRECCIÓN DE PLANEACIÓN) 
6. DETERMINAR EL MECANISMO PARA LA APROPIACIÓN DE LAS RESPONSABILIDADES EN MATERIA DE RIESGOS FRENTE AL MODELO DE LAS LÍNEAS DE DEFENSA. 
RESPONSABLE: OFICINA DE CONTROL INTERNO</t>
  </si>
  <si>
    <t>PLA_DPDC</t>
  </si>
  <si>
    <t>PLAN ANTICORRUPCIÓN Y DE ATENCIÓN AL CIUDADANO PAAC</t>
  </si>
  <si>
    <t>II. PACTO POR EL EMPRENDIMIENTO, LA FORMALIZACIÓN Y LA PRODUCTIVIDAD ECONOMÍA DINÁMICA, INCLUYENTE Y SOSTENIBLE QUE POTENCIE TODOS NUESTROS TALENTOS</t>
  </si>
  <si>
    <t>II</t>
  </si>
  <si>
    <t>C. ALIANZA CONTRA LA CORRUPCIÓN:
TOLERANCIA CERO CON LOS CORRUPTOS</t>
  </si>
  <si>
    <t xml:space="preserve"> 3819: Sistema de ciudades </t>
  </si>
  <si>
    <t>COM_3894_DAF</t>
  </si>
  <si>
    <t xml:space="preserve">CONSTRUCCIÓN DEL CENTRO DE COMERCIO Y SERVICIOS EN EL MUNICIPIO DE SAN JOSÉ DE GUAVIARE.
</t>
  </si>
  <si>
    <t>No</t>
  </si>
  <si>
    <t>VP2. Contribuir a la creación y fortalecimiento de empresas formales y la generación de empleo decente</t>
  </si>
  <si>
    <t>VP_2</t>
  </si>
  <si>
    <t>VP1.2 Apoyo al mantenimiento y mejora del nivel de pertinencia de los programas de formación en las regiones por medio del Observatorio Laboral
Nota: La matriz de pertinencia cuenta con información de programa por centro de formación, regional y red que se evalúa en 5 dimensiones: vinculación laboral, contrato de aprendizaje, tendencia ocupacional, demanda social y sector estratégico</t>
  </si>
  <si>
    <t>VP1.2</t>
  </si>
  <si>
    <t>PM</t>
  </si>
  <si>
    <t>1.3. Gestión de Tecnologías de la Información / Oficina De Sistemas</t>
  </si>
  <si>
    <t>PE1.3</t>
  </si>
  <si>
    <t>Oficina De Sistemas</t>
  </si>
  <si>
    <t>OS</t>
  </si>
  <si>
    <t>Grupo De Servicios Generales Y Adquisiciones</t>
  </si>
  <si>
    <t>DFP_P</t>
  </si>
  <si>
    <t>DET_P_VP</t>
  </si>
  <si>
    <t>DET_P_PM</t>
  </si>
  <si>
    <t>PM1. Fomentar la cualificación de las personas basada en competencias laborales</t>
  </si>
  <si>
    <t>DET_P_PM1</t>
  </si>
  <si>
    <t>R1.6 Fortalecimiento de la gestión del parque automotor de la entidad</t>
  </si>
  <si>
    <t>DAF_P_R16</t>
  </si>
  <si>
    <t>DIM_DET</t>
  </si>
  <si>
    <t xml:space="preserve">PLANEACIÓN INSTITUCIONAL </t>
  </si>
  <si>
    <t>3 ACCIÓN: FORTALECER A TRAVÉS DEL COMITÉ DE COORDINACIÓN DEL SISTEMA DE CONTROL INTERNO Y DE LOS SUBCOMITÉS DE COORDINACIÓN DEL SISTEMA DE CONTROL INTERNO, LA CONSOLIDACIÓN DE LA GESTIÓN DEL RIESGO DE LA ENTIDAD. 
PRESENTAR LOS RESULTADOS DE LA EVALUACIÓN DE LA POLÍTICA DE ADMINISTRACIÓN DEL RIESGO. 
RESPONSABLE: OFICINA DE CONTROL INTERNO</t>
  </si>
  <si>
    <t>PLA_OS</t>
  </si>
  <si>
    <t>PLAN DE SEGURIDAD Y PRIVACIDAD DE LA INFORMACIÓN</t>
  </si>
  <si>
    <t xml:space="preserve">III. PACTO POR LA EQUIDAD: POLÍTICA SOCIAL MODERNA CENTRADA EN LA FAMILIA, EFICIENTE, DE CALIDAD Y CONECTADA A MERCADOS </t>
  </si>
  <si>
    <t>III</t>
  </si>
  <si>
    <t>D. COLOMBIA EN LA ESCENA GLOBAL: POLÍTICA EXTERIOR RESPONSABLE, INNOVADORA Y CONSTRUCTIVA </t>
  </si>
  <si>
    <t>3866 Política de desarrollo productivo</t>
  </si>
  <si>
    <t>COM_3895_DAF</t>
  </si>
  <si>
    <t>CONSTRUCCIÓN DE LA NUEVA SEDE DEL COMPLEJO AGROPECUARIO Y AGROINDUSTRIAL DEL SERVICIO NACIONAL DE APRENDIZAJE (SENA) EN EL MUNICIPIO DE VILLAVICENCIO.</t>
  </si>
  <si>
    <t>VP_3</t>
  </si>
  <si>
    <t>VP1.3. CONPES 3866 Política Nacional de Desarrollo Productivo</t>
  </si>
  <si>
    <t>VP1.3</t>
  </si>
  <si>
    <t>2.1. Gestión De Recursos Financieros / Dirección Administrativa Y Financiera</t>
  </si>
  <si>
    <t>PS2.1</t>
  </si>
  <si>
    <t>Grupo De Presupuesto</t>
  </si>
  <si>
    <t>DPDC_P</t>
  </si>
  <si>
    <t>Director de Planeación y Direccionamiento Corporativo</t>
  </si>
  <si>
    <t>PM3. Desarrollar capacidades de investigación aplicada e innovación en el capital humano y el tejido empresarial del país</t>
  </si>
  <si>
    <t>DET_P_PM3</t>
  </si>
  <si>
    <t>R1.7 Optimización de la gestión de los bienes muebles</t>
  </si>
  <si>
    <t>DAF_P_R17</t>
  </si>
  <si>
    <t>DIM_DJ</t>
  </si>
  <si>
    <t xml:space="preserve">SEGUIMIENTO Y EVALUACIÓN DEL DESEMPEÑO INSTITUCIONAL </t>
  </si>
  <si>
    <t>4 ACCIÓN: FORTALECER A TRAVÉS DEL COMITÉ DE COORDINACIÓN DEL SISTEMA DE CONTROL INTERNO Y DE LOS SUBCOMITÉS DE COORDINACIÓN DEL SISTEMA DE CONTROL INTERNO, LA CONSOLIDACIÓN DE LA GESTIÓN DEL RIESGO DE LA ENTIDAD. 
PRESENTAR LOS RESULTADOS DE LA EVALUACIÓN DE LA POLÍTICA DE ADMINISTRACIÓN DEL RIESGO. 
RESPONSABLE: OFICINA DE CONTROL INTERNO</t>
  </si>
  <si>
    <t>PLAN DE TRATAMIENTO DE RIESGOS DE SEGURIDAD Y PRIVACIDAD DE LA INFORMACIÓN</t>
  </si>
  <si>
    <t>IV. PACTO POR LA SOSTENIBILIDAD: PRODUCIR CONSERVANDO Y CONSERVAR PRODUCIENDO</t>
  </si>
  <si>
    <t>IV</t>
  </si>
  <si>
    <t>LIN_I_DFP</t>
  </si>
  <si>
    <t>LIN_II</t>
  </si>
  <si>
    <t>3893 Contratos plan para la paz caquetá</t>
  </si>
  <si>
    <t>COM_3941_DAF</t>
  </si>
  <si>
    <t>CONSTRUCCIÓN DE LA SUBSEDE DEL SENA DE AGRONOMÍA .</t>
  </si>
  <si>
    <t xml:space="preserve">VP4. Contribuir a la movilidad educativa y laboral de las personas, aportando técnicamente desde el SENA a la construcción e implementación del Sistema Nacional de Cualificaciones </t>
  </si>
  <si>
    <t>VP_4</t>
  </si>
  <si>
    <t>VP2.1 Consolidación del Modelo de Emprendimiento 4K
Nota: Esta iniciativa se asocia al Proyecto de Inversión "Servicio de formación para el emprendimiento, fomento del emprendimiento y fortalecimiento empresarial a nivel nacional" el cual a su vez contribuye al programa "Generación y formalización del empleo" del Ministerio del Trabajo.
Se asocia específicamente por los indicadores "Emprendedores orientados por el SENA en temáticas relacionados con emprendimiento" y "Planes de negocio formulados"</t>
  </si>
  <si>
    <t>VP2.1</t>
  </si>
  <si>
    <t>2.2. Gestión De Infraestructura Y Logística / Dirección Administrativa Y Financiera</t>
  </si>
  <si>
    <t>PS2.2</t>
  </si>
  <si>
    <t>Grupo De Contabilidad</t>
  </si>
  <si>
    <t>Dirección De Promoción Y Relaciones Corporativas</t>
  </si>
  <si>
    <t>DPRC_P</t>
  </si>
  <si>
    <t>Directora de Promoción y Relaciones Corporativas</t>
  </si>
  <si>
    <t>DFP_P_VP</t>
  </si>
  <si>
    <t>DET_P_VP1</t>
  </si>
  <si>
    <r>
      <t xml:space="preserve">R1.8 Fortalecimiento de la Producción de Centros de la entidad
</t>
    </r>
    <r>
      <rPr>
        <rFont val="Calibri"/>
        <color rgb="FF0066CC"/>
        <sz val="10.0"/>
      </rPr>
      <t>Esta iniciativa se asocia al Proyecto de Inversión "Mejoramiento del servicio de formación profesional del SENA nacional" el cual a su vez contribuye al programa "Formación para el trabajo" del Ministerio del Trabajo.
Se asocia específicamente por el indicador "Evolución de los ingresos generados por Producción de Centros", habida cuenta que la ficha BPIN del proyecto tiene el indicador de gestión " Ingresos por la venta de bienes y servicios generados en el proceso de formación producción en los Centros".</t>
    </r>
  </si>
  <si>
    <t>DAF_P_R18</t>
  </si>
  <si>
    <t>R1.8 Fortalecimiento de la Producción de Centros de la entidad
Esta iniciativa se asocia al Proyecto de Inversión "Mejoramiento del servicio de formación profesional del SENA nacional" el cual a su vez contribuye al programa "Formación para el trabajo" del Ministerio del Trabajo.
Se asocia específicamente por el indicador "Evolución de los ingresos generados por Producción de Centros", habida cuenta que la ficha BPIN del proyecto tiene el indicador de gestión " Ingresos por la venta de bienes y servicios generados en el proceso de formación producción en los Centros".</t>
  </si>
  <si>
    <t>DIM_DPDC</t>
  </si>
  <si>
    <t>DEFENSA JURÍDICA</t>
  </si>
  <si>
    <t>5 ACTUALIZAR LA GUÍA DE ADMINISTRACIÓN INTEGRAL  DE RIESGOS DE LA ENTIDAD INCLUYENDO LINEAMIENTOS PRECISOS EN COMO PROCEDER AL MATERIALIZARSE LOS MISMOS, INCLUIR LOS ELEMENTOS PARA LA GESTIÓN DEL RIESGO EN LOS  PROGRAMAS Y  PROYECTOS. INDICAR ADICIONALMENTE DENTRO DE LA GUÍA LA PERIODICIDAD, DESPLIEGUE DE LA POLÍTICA A TRAVÉS DE LA GUÍA, CONTROLES Y LOS CAMBIOS EN LA ACTUALIZACIÓN DE LA INFORMACIÓN DOCUMENTADO LOS PROCESOS A PARTIR DE LOS CONTROLES A LOS RIESGOS.  UNA METODOLOGÍA QUE PERMITA LA DOCUMENTACIÓN Y FORMALIZACIÓN DEL ESQUEMA DE LAS LÍNEAS DE DEFENSA</t>
  </si>
  <si>
    <t>PLAN ESTRATÉGICO DE TALENTO HUMANO</t>
  </si>
  <si>
    <t>V. PACTO POR LA CIENCIA, LA TECNOLOGÍA Y LA INNOVACIÓN: UN SISTEMA PARA CONSTRUIR EL CONOCIMIENTO DE LA COLOMBIA DEL FUTURO</t>
  </si>
  <si>
    <t>V</t>
  </si>
  <si>
    <t xml:space="preserve">B. TRANSFORMACIÓN EMPRESARIAL: DESARROLLO PRODUCTIVO, INNOVACIÓN Y ADOPCIÓN TECNOLÓGICA PARA LA PRODUCTIVIDAD </t>
  </si>
  <si>
    <t>3894 Contratos plan para la paz guaviare</t>
  </si>
  <si>
    <t>COM_3944_DAF</t>
  </si>
  <si>
    <t>2.36 - MEJORAR LA INFRAESTRUCTURA FÍSICA DE AMBIENTES DE FORMACIÓN DEL SENA EN LA GUAJIRA.</t>
  </si>
  <si>
    <t>Entrevista</t>
  </si>
  <si>
    <t>PM_1</t>
  </si>
  <si>
    <t>VP2.2 Perdurabilidad de las empresas creados por medio del Fondo Emprender SENA</t>
  </si>
  <si>
    <t>VP2.2</t>
  </si>
  <si>
    <t>2.3. Gestión Del Talento Humano / Secretaría General</t>
  </si>
  <si>
    <t>PS2.3</t>
  </si>
  <si>
    <t>Grupo De Tesorería</t>
  </si>
  <si>
    <t>Dirección Del Sistema Nacional De Formación Para El Trabajo</t>
  </si>
  <si>
    <t>DSNF_P</t>
  </si>
  <si>
    <t>DFP_P_PM</t>
  </si>
  <si>
    <t>DET_P_VP2</t>
  </si>
  <si>
    <t>R1.9 Optimización del recaudo de recursos económicos</t>
  </si>
  <si>
    <t>DAF_P_R19</t>
  </si>
  <si>
    <t>EVALUACIÓN DE RESULTADOS</t>
  </si>
  <si>
    <t xml:space="preserve">6 EVALUAR PERIÓDICAMENTE LAS PRÁCTICAS DE CONFIABILIDAD E INTEGRIDAD DE LA INFORMACIÓN DE LA ENTIDAD Y RECOMENDAR, SEGÚN SEA APROPIADO, MEJORAS O IMPLEMENTACIÓN DE NUEVOS CONTROLES Y SALVAGUARDAS. </t>
  </si>
  <si>
    <t>PLAN ESTRATÉGICO Y DE TECNOLOGÍAS DE LA INFORMACIÓN Y COMUNICACIONES PETI</t>
  </si>
  <si>
    <t>VI. PACTO POR EL TRANSPORTE Y LA LOGÍSTICA PARA LA COMPETITIVIDAD Y LA INTEGRACIÓN REGIONAL</t>
  </si>
  <si>
    <t>VI</t>
  </si>
  <si>
    <t>LIN_I_DJ</t>
  </si>
  <si>
    <t>E. CAMPO CON PROGRESO: UNA ALIANZA PARA DINAMIZAR EL DESARROLLO Y LA PRODUCTIVIDAD DE LA COLOMBIA RURAL</t>
  </si>
  <si>
    <t>3895 Contratos plan para la paz meta</t>
  </si>
  <si>
    <t>COM_3956_DET</t>
  </si>
  <si>
    <t>-</t>
  </si>
  <si>
    <t>Cuatrimestral</t>
  </si>
  <si>
    <t>PM_2</t>
  </si>
  <si>
    <t>VP2.3 Visibilización del talento emprendedor SENA y de su contribución a la transformación social y económica del país</t>
  </si>
  <si>
    <t>VP2.3</t>
  </si>
  <si>
    <t>2.4. Gestión De Evaluación Y Control / Oficina De Control Interno</t>
  </si>
  <si>
    <t>PS2.4</t>
  </si>
  <si>
    <t>Oficina De Control Interno</t>
  </si>
  <si>
    <t>OCI</t>
  </si>
  <si>
    <t>Grupo De Normalización Y Cartera</t>
  </si>
  <si>
    <t>Dirección Jurídica</t>
  </si>
  <si>
    <t>DJ_P</t>
  </si>
  <si>
    <t>Director Jurídico</t>
  </si>
  <si>
    <t>DPDC_P_DI</t>
  </si>
  <si>
    <t>DET_P_VP3</t>
  </si>
  <si>
    <t>R1.10 Proyecto de inversión "Fortalecimiento de la infraestructura y la capacidad institucional"
Este proyecto está asociado al programa "Fortalecimiento de la gestión y dirección del sector trabajo"</t>
  </si>
  <si>
    <t>DAF_P_R110</t>
  </si>
  <si>
    <t>7 IMPLEMENTAR LA VERSIÓN II DEL EKOGUI, EN DONDE SE AMPLIA EL ALCANCE A PAGOS. 
ACLARACIÓN: ESTA ACTIVIDAD CORRESPONDE A LA DIRECCIÓN ADMINISTRATIVA Y FINANCIERA,  SE INICIA EN ABRIL 2019</t>
  </si>
  <si>
    <t>PLAN INSTITUCIONAL DE CAPACITACIÓN</t>
  </si>
  <si>
    <t>VII. PACTO POR LA TRANSFORMACIÓN DIGITAL DE COLOMBIA: GOBIERNO, EMPRESAS Y HOGARES CONECTADOS CON LA ERA DEL CONOCIMIENTO</t>
  </si>
  <si>
    <t>VII</t>
  </si>
  <si>
    <t>LIN_I_DPDC</t>
  </si>
  <si>
    <t>LIN_III</t>
  </si>
  <si>
    <t>A. PRIMERO LAS NIÑAS Y LOS NIÑOS: DESARROLLO INTEGRAL DESDE LA PRIMERA INFANCIA HASTA LA ADOLESCENCIA</t>
  </si>
  <si>
    <t>3904  Plan de reconstrucción de mocoa</t>
  </si>
  <si>
    <t>COM_166_DET</t>
  </si>
  <si>
    <t>4.23 - ASEGURAR EL ACCESO A LA FORMACIÓN PARA EL TRABAJO DE LOS JÓVENES Y ADULTOS CON DISCAPACIDAD.</t>
  </si>
  <si>
    <t>PM3. Fortalecer la intermediación laboral para cubrir las necesidades de talento humano requerido por las empresas</t>
  </si>
  <si>
    <t>PM_3</t>
  </si>
  <si>
    <t>VP2.4 Proyecto de Inversión: Apoyo a iniciativas empresariales Fondo Emprender (FE) SENA a nivel nacional</t>
  </si>
  <si>
    <t>VP2.4</t>
  </si>
  <si>
    <t>2.5. Relacionamiento Empresarial Y Gestión Del Cliente / Dirección De Promoción Y Relaciones Corporativas</t>
  </si>
  <si>
    <t>PS2.5</t>
  </si>
  <si>
    <t>DPRC</t>
  </si>
  <si>
    <t>Despacho Dirección Administrativa y Financiera</t>
  </si>
  <si>
    <t>Oficina De Comunicaciones</t>
  </si>
  <si>
    <t>OC_P</t>
  </si>
  <si>
    <t>Jefe de Oficina de Comunicaciones</t>
  </si>
  <si>
    <t>DPDC_P_R</t>
  </si>
  <si>
    <t>DET_P_VP4</t>
  </si>
  <si>
    <t>PM1.1 Apoyo a la estructuración,  implementación y mantenimiento  de la Clasificación Única de Ocupaciones para Colombia CUOC (CIUO 08 A.C.), articuladamente con las entidades involucradas en el SNC y las áreas misionales del SENA</t>
  </si>
  <si>
    <t>DET_P_PM11</t>
  </si>
  <si>
    <t>DI5.11 Institucionalización, mantenimiento y mejora del Sistema de Gestión del SENA bajo los referentes MIPG e ISO 9001:2015, ISO 14001:2015, ISO 50001:2019, Resolución 0312 de 2019 y Decreto 1072 de 2015 (SGSST)</t>
  </si>
  <si>
    <t>DAF_P_DI511</t>
  </si>
  <si>
    <t>DIM_OC</t>
  </si>
  <si>
    <t>INFORMACIÓN Y COMUNICACIÓN</t>
  </si>
  <si>
    <t>GOBIERNO DIGITAL TIC PARA LA GESTIÓN</t>
  </si>
  <si>
    <t xml:space="preserve">8 DAR INSTRUCCIONES A LOS RESPONSABLES DE CADA UNA DE ESTAS TEMÁTICAS PARA QUE LA INFORMACIÓN DOCUMENTADA DE LAS MIMAS FORTALEZCAN EL CICLO DE VERIFICAR Y TOMAR ACCIONES DE MEJORA A  PARTIR DE LOS RESULTADOS QUE EN LA VIGENCIA ARROJEN ESTAS ACTIVIDADES </t>
  </si>
  <si>
    <t>PLA_SG</t>
  </si>
  <si>
    <t>PLAN ANUAL DE VACANTES</t>
  </si>
  <si>
    <t>X. PACTO POR LA PROTECCIÓN Y PROMOCIÓN DE NUESTRA CULTURA Y DESARROLLO DE LA ECONOMÍA NARANJA</t>
  </si>
  <si>
    <t>LIN_I_DPRC</t>
  </si>
  <si>
    <t>VIII. PACTO POR LA CALIDAD Y EFICIENCIA DE SERVICIOS PÚBLICOS: AGUA Y ENERGÍA PARA PROMOVER LA COMPETITIVIDAD Y EL BIENESTAR DE TODOS.</t>
  </si>
  <si>
    <t>VIII</t>
  </si>
  <si>
    <t>B. SALUD PARA TODOS CON CALIDAD Y EFICIENCIA, SOSTENIBLE POR TODOS</t>
  </si>
  <si>
    <t>3931  Política nacional para la reincorporación social y económica de exintegrantes de las farc-ep</t>
  </si>
  <si>
    <t xml:space="preserve">4.24 - ASESORAR A EMPRESARIOS SOBRE LA INCLUSIÓN LABORAL DE LAS PERSONAS CON DISCAPACIDAD. </t>
  </si>
  <si>
    <t>Anual</t>
  </si>
  <si>
    <t>PM4. Desarrollar capacidades de investigación aplicada e innovación en el capital humano y el tejido empresarial del país</t>
  </si>
  <si>
    <t>PM_4</t>
  </si>
  <si>
    <t>VP3.1 Diversificación de las estrategias de atención y acompañamiento a los aprendices para mejorar la tasa de retención y certificación</t>
  </si>
  <si>
    <t>VP3.1</t>
  </si>
  <si>
    <t>2.6. Gestión Contractual / Dirección Jurídica</t>
  </si>
  <si>
    <t>PS2.6</t>
  </si>
  <si>
    <t>DJ</t>
  </si>
  <si>
    <t>DET</t>
  </si>
  <si>
    <t>OCI_P</t>
  </si>
  <si>
    <t>Jefe de Oficina de Control Interno</t>
  </si>
  <si>
    <t>DPRC_P_DI</t>
  </si>
  <si>
    <t>DFP_P_PM2</t>
  </si>
  <si>
    <t>PM3.1 Fortalecimiento del servicio de gestión e información para la intermediación laboral
Nota: Esta iniciativa se asocia al Proyecto de Inversión "Administración e intermediación laboral" el cual a su vez contribuye al programa "Generación y formalización del empleo". Se alinea con el indicador KPI "Colocaciones a través de la APE" y con el indicador "Personas con orientación ocupacional".</t>
  </si>
  <si>
    <t>DET_P_PM31</t>
  </si>
  <si>
    <t>DIM_OCI</t>
  </si>
  <si>
    <t>GOBIERNO DIGITAL TIC PARA SERVICIOS Y TIC PARA GOBIERNO ABIERTO</t>
  </si>
  <si>
    <t>9 DISEÑAR, DOCUMENTAR, FORMALIZAR  E IMPLEMENTAR UN PLAN DE MANTENIMIENTO PARA LOS EQUIPOS Y SISTEMAS DE LA DIRECCIÓN GENERAL COMO PLAN PILOTO PARA SER REPLICADO A NIVEL NACIONAL POSTERIORMENTE (AÑO 2020) Y ESTABLECER LA FORMA COMO SE REALIZARÁ LA VERIFICACIÓN PERIÓDICA DE SU CUMPLIMIENTO.</t>
  </si>
  <si>
    <t>PLAN DE INCENTIVOS INSTITUCIONALES</t>
  </si>
  <si>
    <t>XI. PACTO POR LA CONSTRUCCIÓN DE PAZ: CULTURA DE LA LEGALIDAD, CONVIVENCIA, ESTABILIZACIÓN Y VICTIMAS</t>
  </si>
  <si>
    <t>XI</t>
  </si>
  <si>
    <t>LIN_I_DSNF</t>
  </si>
  <si>
    <t xml:space="preserve">IX. PACTO POR LOS RECURSOS MINERO-ENERGÉTICOS PARA EL CRECIMIENTO SOSTENIBLE Y LA EXPANSIÓN DE OPORTUNIDADES </t>
  </si>
  <si>
    <t>IX</t>
  </si>
  <si>
    <t>3934 Política de crecimiento verde</t>
  </si>
  <si>
    <t>4.25 - PROMOVER IGUALDAD DE CONDICIONES DE LA POBLACIÓN CON DISCAPACIDAD EN  PRESENTACIÓN DE PLANES DE NEGOCIO A LAS CONVOCATORIAS DEL FE Y LAS UNIDADES DE EMPRENDIMIENTO.</t>
  </si>
  <si>
    <t>Lista de chequeo</t>
  </si>
  <si>
    <t>DI</t>
  </si>
  <si>
    <t>DI_1</t>
  </si>
  <si>
    <t>VP3.2 Generación de oportunidades pueblos indígenas</t>
  </si>
  <si>
    <t>VP3.2</t>
  </si>
  <si>
    <t>2.7. Gestión Jurídica / Dirección Jurídica</t>
  </si>
  <si>
    <t>PS2.7</t>
  </si>
  <si>
    <t>Coordinación Nacional Del Observatorio Laboral Y Ocupacional Colombiano</t>
  </si>
  <si>
    <t>Oficina De Control Interno Disciplinario</t>
  </si>
  <si>
    <t>OCID_P</t>
  </si>
  <si>
    <t>Jefe de Oficina de Control Interno Disciplinario</t>
  </si>
  <si>
    <t>DPRC_P_R</t>
  </si>
  <si>
    <t>DFP_P_VP3</t>
  </si>
  <si>
    <t>PM3.2 Modelo de servicio basado en lineamientos de Norma Técnica de Calidad del Servicio Público de Empleo 6175 (NTC-SPE)</t>
  </si>
  <si>
    <t>DET_P_PM32</t>
  </si>
  <si>
    <t>DIM_OS</t>
  </si>
  <si>
    <t>MEJORA NORMATIVA</t>
  </si>
  <si>
    <t xml:space="preserve">10 ORGANIZACIÓN DE LA INFORMACIÓN </t>
  </si>
  <si>
    <t>PLAN DE PREVISIÓN DE RECURSOS HUMANOS</t>
  </si>
  <si>
    <t>XII. PACTO POR LA EQUIDAD DE OPORTUNIDADES PARA GRUPOS ÉTNICOS: INDÍGENAS, NEGROS, AFROCOLOMBIANOS, RAIZALES, PALENQUEROS Y RROM</t>
  </si>
  <si>
    <t>XII</t>
  </si>
  <si>
    <t>LIN_I_OCI</t>
  </si>
  <si>
    <t>E. VIVIENDA Y ENTORNOS DIGNOS E INCLUYENTES</t>
  </si>
  <si>
    <t>3941 Contrato plan para la paz valle del cauca</t>
  </si>
  <si>
    <t>COM_3866_DET</t>
  </si>
  <si>
    <t>1.23 - ELABORAR INFORMES DE TENDENCIAS DEL MERCADO LABORAL</t>
  </si>
  <si>
    <t>DI2. Consolidar una  cultura SENA humanista, responsable y competitiva</t>
  </si>
  <si>
    <t>DI_2</t>
  </si>
  <si>
    <t>VP3.3 CONPES 3950 Estrategia para la atención de la migración desde Venezuela  a Colombia</t>
  </si>
  <si>
    <t>VP3.3</t>
  </si>
  <si>
    <t>2.8. Gestión De Comunicaciones / Oficina De Comunicaciones</t>
  </si>
  <si>
    <t>PS2.8</t>
  </si>
  <si>
    <t>OC</t>
  </si>
  <si>
    <t>OS_P</t>
  </si>
  <si>
    <t>Jefe de Oficina de Sistemas</t>
  </si>
  <si>
    <t>DSNF_P_VP</t>
  </si>
  <si>
    <t>DFP_P_VP4</t>
  </si>
  <si>
    <t>PM3.3 Adopción y/o adaptación de buenas prácticas a la gestión de la Agencia Pública de Empleo APE</t>
  </si>
  <si>
    <t>DET_P_PM33</t>
  </si>
  <si>
    <t>DIM_SG</t>
  </si>
  <si>
    <t>GESTIÓN DEL CONOCIMIENTO Y LA INNOVACIÓN</t>
  </si>
  <si>
    <t>PARTICIPACIÓN CIUDADANA EN LA GESTIÓN PÚBLICA</t>
  </si>
  <si>
    <t xml:space="preserve">12 ASEGURAR QUE EL PINAR INSTRUCCIONAL CUMPLA CON LOS REQUISITOS METODOLÓGICOS  TÉCNICOS Y LEGALES PARA LUEGO SER PRESENTADOS  PARA APROBACIÓN DE INSTANCIAS DE COMITÉ DE GESTIÓN DEL DESEMPEÑO </t>
  </si>
  <si>
    <t>XIII. PACTO POR LA INCLUSIÓN DE TODAS LAS PERSONAS CON DISCAPACIDAD</t>
  </si>
  <si>
    <t>XIII</t>
  </si>
  <si>
    <t>LIN_I_SG</t>
  </si>
  <si>
    <t>F. TRABAJO DECENTE, ACCESO A MERCADOS E INGRESOS DIGNOS: ACELERANDO LA INCLUSIÓN PRODUCTIVA</t>
  </si>
  <si>
    <t>3944 Desarrollo integral del departamento de la guajira</t>
  </si>
  <si>
    <t>COM_3931_DET</t>
  </si>
  <si>
    <t xml:space="preserve">3.23 - OFRECER SU PORTAFOLIO DE SERVICIOS PARA EL EMPRENDIMIENTO Y EL DESARROLLO EMPRESARIAL QUE BUSQUE LA FORMULACIÓN, CREACIÓN Y/O FORTALECIMIENTO DE PROYECTOS PRODUCTIVOS. </t>
  </si>
  <si>
    <t>Publicación</t>
  </si>
  <si>
    <t>DI3. Transformar digitalmente la provisión y prestación de los servicios institucionales</t>
  </si>
  <si>
    <t>DI_3</t>
  </si>
  <si>
    <t>VP3.4</t>
  </si>
  <si>
    <t>PM3.1</t>
  </si>
  <si>
    <t>Coordinación Nacional De Servicio A La Empresa Y Servicio Al Cliente.</t>
  </si>
  <si>
    <t>SG_P</t>
  </si>
  <si>
    <t>DSNF_P_PM</t>
  </si>
  <si>
    <t>DJ_P_DI</t>
  </si>
  <si>
    <t>DJ_P_DI5</t>
  </si>
  <si>
    <t>DET_P_PM4</t>
  </si>
  <si>
    <t>PM4.1 Fortalecimiento de la competitividad y la innovación en las regiones del país
Esta iniciativa se asocia al Proyecto de Inversión "Implantación de programas para la innovación y el desarrollo tecnológico a nivel nacional" el cual a su vez contribuye al programa "Fomento de la investigación, desarrollo tecnológico e innovación del sector trabajo".
Así mismo, esta iniciativa se asocia al Proyecto de Inversión "Mejoramiento del servicio de formación profesional del SENA" con el indicador "Laboratorios SENA fortalecidos, modernizados y articulados".</t>
  </si>
  <si>
    <t>DET_P_PM41</t>
  </si>
  <si>
    <t>RACIONALIZACIÓN DE TRÁMITES</t>
  </si>
  <si>
    <t xml:space="preserve">13 IDENTIFICAR LOS ESPACIOS QUE ESTÁN PENDIENTES DE INTERVENCIÓN PARA REALIZAR PRIORIZACIÓN PARA SU ADECUACIÓN. </t>
  </si>
  <si>
    <t>PLAN DE TRABAJO ANUAL EN SEGURIDAD Y SALUD EN EL TRABAJO</t>
  </si>
  <si>
    <t>XIV. PACTO DE EQUIDAD PARA LAS MUJERES</t>
  </si>
  <si>
    <t>XIV</t>
  </si>
  <si>
    <t>LIN_II_DET</t>
  </si>
  <si>
    <t>G. JUVENTUD NARANJA: TODOS LOS TALENTOS CUENTAN PARA CONSTRUIR PAÍS</t>
  </si>
  <si>
    <t>3950 Migración venezuela</t>
  </si>
  <si>
    <t>3.24 - REALIZAR ACCIONES DE ORIENTACIÓN OCUPACIONAL A LA POBLACIÓN EN ENTORNOS RURALES Y URBANOS.</t>
  </si>
  <si>
    <t>DI4. Potenciar el uso de las TIC para soportar la estrategia institucional</t>
  </si>
  <si>
    <t>DI_4</t>
  </si>
  <si>
    <t>VP3.5 Fortalecimiento de la articulación interinstitucional para la consolidación de negocios sostenibles
Nota: Alianzas con: 
MinAgricultura: Coseche y venda a la fija
MinAmbiente: Emprendimiento verde e inclusivo
FINAGRO
Confecoop: MyCoop (2013) --&gt; Coop2020
Agrosavia: Servicios de extensionismo rural</t>
  </si>
  <si>
    <t>VP3.5</t>
  </si>
  <si>
    <t>PM3.2</t>
  </si>
  <si>
    <t>Despacho Dirección de Empleo y Trabajo</t>
  </si>
  <si>
    <t>PM4.3 Proyecto de Inversión: Implantación de programas para la innovación y el desarrollo tecnológico a nivel nacional.
Nota: El proyecto está asociado al Programa de Mintrabajo denominado Fomrnto de la investigación, desarrollo tecnológico e innovación del Sector Trabajo</t>
  </si>
  <si>
    <t>DET_P_PM43</t>
  </si>
  <si>
    <t>TALENTO HUMANO</t>
  </si>
  <si>
    <t>SEGURIDAD DIGITAL</t>
  </si>
  <si>
    <t xml:space="preserve">14 PARA EL MES DE SEPTIEMBRE SE PRESENTAR AL COMITÉ INSTITUCIONAL DE GESTIÓN DEL DESEMPEÑO INVENTARIOS PARA ELIMINAR </t>
  </si>
  <si>
    <t>PAC_DFP</t>
  </si>
  <si>
    <t>H. DIGNIDAD Y FELICIDAD PARA TODOS LOS ADULTOS MAYORES</t>
  </si>
  <si>
    <t>3955 Acción comunal</t>
  </si>
  <si>
    <t>COM_3934_DET</t>
  </si>
  <si>
    <t>INCENTIVAR LA CAPACITACIÓN EN EL MARCO DE LA POLÍTICA DE CRECIMIENTO VERDE, MEDIANTE LAS UNIDADES VOCACIONALES DE APRENDIZAJE EN EMPRESA – UVAE</t>
  </si>
  <si>
    <t>Reporte  físico</t>
  </si>
  <si>
    <t>DI_5</t>
  </si>
  <si>
    <t>VP3.6</t>
  </si>
  <si>
    <t>3.3. Gestión De Instancias De Concertación Y Competencias Laborales / Dirección Del Sistema Nacional De Formación Para El Trabajo</t>
  </si>
  <si>
    <t>PM3.3</t>
  </si>
  <si>
    <t>DSNF</t>
  </si>
  <si>
    <t>DFP</t>
  </si>
  <si>
    <t>DJ_P_R</t>
  </si>
  <si>
    <t>DJ_P_R1</t>
  </si>
  <si>
    <t>DET_P_VP11</t>
  </si>
  <si>
    <t>SERVICIO AL CIUDADANO</t>
  </si>
  <si>
    <t>15 PRESENTACIÓN DE AVANCES DEL CONFORMACIÓN DEL SISTEMA INTEGRADO.
PARA EL MES DE SEPTIEMBRE SE PRESENTAR AL COMITÉ INSTITUCIONAL DE GESTIÓN DEL DESEMPEÑO</t>
  </si>
  <si>
    <t>PLAN INSTITUCIONAL DE ARCHIVOS PINAR</t>
  </si>
  <si>
    <t>J. EQUIDAD EN LA DIVERSIDAD</t>
  </si>
  <si>
    <t>3956  Formalización empresarial</t>
  </si>
  <si>
    <t>COM_3944_DET</t>
  </si>
  <si>
    <t xml:space="preserve">2.33 - DESARROLLAR PROGRAMAS DE FORMACIÓN SENA EMPRENDE RURAL (SER) CON ENFOQUE EN EMPRENDIMIENTO RURAL EN EL DEPARTAMENTO DE LA GUAJIRA. </t>
  </si>
  <si>
    <t>recursos</t>
  </si>
  <si>
    <t>R_1</t>
  </si>
  <si>
    <t>VP3.7</t>
  </si>
  <si>
    <t>PM3.4</t>
  </si>
  <si>
    <t>Grupo Ejecución De La Formación Profesional</t>
  </si>
  <si>
    <t>OC_P_DI</t>
  </si>
  <si>
    <t>DPDC_P_DI4</t>
  </si>
  <si>
    <t>DET_P_VP12</t>
  </si>
  <si>
    <t xml:space="preserve">16 REMITIR DIRECTRIZ A LA ENTIDAD SOLICITANDO LA REMISIÓN DE LOS INVENTARIOS DOCUMENTALES ACTUALIZADOS </t>
  </si>
  <si>
    <t>LIN_II_DFP</t>
  </si>
  <si>
    <t>LIN_IV</t>
  </si>
  <si>
    <t>B. BIODIVERSIDAD Y RIQUEZA NATURAL: ACTIVOS ESTRATÉGICOS DE LA NACIÓN</t>
  </si>
  <si>
    <t>3958 Catastro multipropósito</t>
  </si>
  <si>
    <t>2.34 - APOYAR LA GENERACIÓN DE INGRESOS CON LA CREACIÓN DE UNIDADES PRODUCTIVAS CON EL PROGRAMA SENA EMPRENDE RURAL (SER) EN EL DEPARTAMENTO DE LA GUAJIRA.</t>
  </si>
  <si>
    <t>R2. Robustecer las alianzas estratégicas con entidades nacionales e internacionales</t>
  </si>
  <si>
    <t>R_2</t>
  </si>
  <si>
    <t>VP3.8 CONPES 3931 Política Nacional para la reincorporación social y económica de ex-integrantes de las FARC - EP</t>
  </si>
  <si>
    <t>VP3.8</t>
  </si>
  <si>
    <t>3.5. Gestión De La Innovación Y La Competitividad / Dirección Del Sistema Nacional De Formación Para El Trabajo</t>
  </si>
  <si>
    <t>PM3.5</t>
  </si>
  <si>
    <t>OCI_P_DI</t>
  </si>
  <si>
    <t>DPDC_P_DI5</t>
  </si>
  <si>
    <t>DET_P_VP13</t>
  </si>
  <si>
    <t>GESTIÓN DOCUMENTAL</t>
  </si>
  <si>
    <t>17 REVISAR Y ANALIZAR LA PERTINENCIA DE ARTICULAR EL  PLAN DE EMERGENCIA DE SST CON LA GESTIÓN DOCUMENTAL PARA DAR CUMPLIMIENTO AL LITERAL F "… HA REALIZADO ACTIVIDADES DE PREVENCIÓN DE EMERGENCIA Y ATENCIÓN DE DESASTRES DE ARCHIVO …"</t>
  </si>
  <si>
    <t>LIN_IX</t>
  </si>
  <si>
    <t>A. DESARROLLO MINERO-ENERGÉTICO CON RESPONSABILIDAD
AMBIENTAL Y SOCIAL</t>
  </si>
  <si>
    <t>3975 Política nacional para la transformación digital e inteligencia artificial</t>
  </si>
  <si>
    <t xml:space="preserve">2.35 - APOYAR LA GENERACIÓN DE INGRESOS CON EL FORTALECIMIENTO DE UNIDADES PRODUCTIVAS EN EL DEPARTAMENTO DE LA GUAJIRA CON EL PROGRAMA SENA EMPRENDE RURAL (SER). </t>
  </si>
  <si>
    <t>VP3.9 CONPES 394 Estrategia para el Desarrollo Integral del Departamento de La Guajira y sus pueblos indígenas</t>
  </si>
  <si>
    <t>VP3.9</t>
  </si>
  <si>
    <t>3.6. Gestión De La Innovación Y La Competitividad / Dirección De Formación Profesional</t>
  </si>
  <si>
    <t>PM3.6</t>
  </si>
  <si>
    <t>Grupo Sennova</t>
  </si>
  <si>
    <t>OCID_P_DI</t>
  </si>
  <si>
    <t>DPDC_P_R1</t>
  </si>
  <si>
    <t>DET_P_VP21</t>
  </si>
  <si>
    <t>TRANSPARENCIA, ACCESO A LA INFORMACIÓN PÚBLICA Y LUCHA CONTRA LA CORRUPCIÓN</t>
  </si>
  <si>
    <t xml:space="preserve">18 SOLICITUD DE CONCEPTO A LA OFICINA DE SISTEMAS FRENTE A LA DOCUMENTACIÓN ELECTRÓNICA QUE  REQUIERA PRESERVACIÓN 
</t>
  </si>
  <si>
    <t>LIN_V</t>
  </si>
  <si>
    <t>A. DESARROLLO DE SISTEMAS NACIONALES Y REGIONALES DE INNOVACIÓN INTEGRADOS Y EFICACES</t>
  </si>
  <si>
    <t xml:space="preserve">3988 Tecnologías para aprender </t>
  </si>
  <si>
    <t>COM_3950_DET</t>
  </si>
  <si>
    <t>1.37 SENSIBILIZAR, ASESORAR Y ENTRENAR A TRAVÉS DE LOS CENTROS DE DESARROLLO EMPRESARIAL SBDC - SENA A LA POBLACIÓN MIGRANTE DESDE VENEZUELA REGULAR PARA APOYAR LA ESTRUCTURACIÓN DE SUS IDEAS DE NEGOCIOS.</t>
  </si>
  <si>
    <t>VP3.10 Proyecto de inversión: Servicio de orientación ocupacional, formación y emprendimiento para la población desplazada por la violencia a nivel nacional
Este proyecto está asociado al programa "Generación y formalización del empleo"</t>
  </si>
  <si>
    <t>PM3.7</t>
  </si>
  <si>
    <t>Grupo Administración Educativa</t>
  </si>
  <si>
    <t>OS_P_DI</t>
  </si>
  <si>
    <t>DPRC_P_DI5</t>
  </si>
  <si>
    <t>DET_P_VP22</t>
  </si>
  <si>
    <t>GESTIÓN ESTRATÉGICA DEL TALENTO HUMANO</t>
  </si>
  <si>
    <t xml:space="preserve">19 APLICACIÓN DE LA HERRAMIENTA AUTODIAGNÓSTICO DE GESTIÓN DEL TALENTO HUMANO </t>
  </si>
  <si>
    <t>LIN_II_DSNF</t>
  </si>
  <si>
    <t>C. TECNOLOGÍA E INVESTIGACIÓN PARA EL DESARROLLO PRODUCTIVO Y SOCIAL</t>
  </si>
  <si>
    <t xml:space="preserve"> 3990 Colombia potencia bioceánica sostenible 2030 </t>
  </si>
  <si>
    <t>COM_3950_DFP</t>
  </si>
  <si>
    <t>1.41 CAPACITAR A TRAVÉS DE PROGRAMAS DE FORMACIÓN COMPLEMENTARIA A LA POBLACIÓN MIGRANTE DESDE VENEZUELA PARA ACTUALIZAR Y FORTALECER LAS COMPETENCIAS PARA ASUMIR NUEVOS DESEMPEÑOS LABORALES</t>
  </si>
  <si>
    <t>VP4.1 Diseño del Modelo Institucional de Cualificaciones</t>
  </si>
  <si>
    <t>VP4.1</t>
  </si>
  <si>
    <t>SG_P_DI</t>
  </si>
  <si>
    <t>DPRC_P_R2</t>
  </si>
  <si>
    <t>DET_P_VP23</t>
  </si>
  <si>
    <t>INTEGRIDAD</t>
  </si>
  <si>
    <t>20 DIVULGAR A TRAVÉS DE LOS DIFERENTES CANALES DE COMUNICACIÓN INTERNO LOS BENEFICIOS  DEL PROGRAMA SERVIMOS OFRECIDO POR LA FUNCIÓN PÚBLICA, PARA QUE TODOS LOS SERVIDORES PÚBLICOS Y CONTRATISTAS DEL SENA PARTICIPEN DE LAS ACTIVIDADES SEGÚN SU INTERÉS.</t>
  </si>
  <si>
    <t>LIN_III_DET</t>
  </si>
  <si>
    <t>D. INNOVACIÓN PÚBLICA PARA UN PAÍS MODERNO</t>
  </si>
  <si>
    <t>COM_3866_DFP</t>
  </si>
  <si>
    <t>1.2 - IMPLEMENTAR EL PROGRAMA NACIONAL DE ESCALAMIENTO DE LA PRODUCTIVIDAD DE ESPECIALISTAS FORMADOS.</t>
  </si>
  <si>
    <t>VP4.2 Marco Nacional de Cualificaciones -MNC
Nota: Esta iniciativa se formula a partir de la Estrategia de Operación del Sistema de Cualificaciones del SENA presentada el 10 de septiembre de 2019 y del Camino al Cumplimiento del SNC</t>
  </si>
  <si>
    <t>VP4.2</t>
  </si>
  <si>
    <t>Grupo Gestión Administrativa De Formación</t>
  </si>
  <si>
    <t>DSNF_P_DI</t>
  </si>
  <si>
    <t>DSNFT_P_DI3</t>
  </si>
  <si>
    <t>DET_P_VP24</t>
  </si>
  <si>
    <t xml:space="preserve">21 DIVULGAR EL PROGRAMA DE BILINGÜISMO LIDERADO POR EL DAFP  A TODOS LOS COLABORADORES DE LA ENTIDAD PARA PROMOVER SU PARTICIPACIÓN . </t>
  </si>
  <si>
    <t>LIN_VI</t>
  </si>
  <si>
    <t>A. GOBERNANZA E INSTITUCIONALIDAD MODERNA PARA EL TRANSPORTE Y LA LOGÍSTICA EFICIENTES Y SEGUROS</t>
  </si>
  <si>
    <t>1.22 - IMPLEMENTAR ESTRATEGIA DE ORIENTACIÓN VOCACIONAL PARA LOS NIVELES TÉCNICO, TECNOLÓGICO, Y DE LA EDUCACIÓN PARA EL TRABAJO Y EL DESARROLLO HUMANO</t>
  </si>
  <si>
    <t>VP4.3 Subsistema de Normalización de Competencias
Notas: 
1. Esta iniciativa se construye a partir del Camino al Cumplimiento del SNC.
2. Esta iniciativa está asociada al Proyecto de Inversión "Consolidación del Sistema Nacional de Formación para el Trabajo", en el componente de Normalización de Competencias.</t>
  </si>
  <si>
    <t>VP4.3</t>
  </si>
  <si>
    <t>Despacho Dirección de Formación Profesional</t>
  </si>
  <si>
    <t>DSNFT_P_PM1</t>
  </si>
  <si>
    <t>DET_P_VP33</t>
  </si>
  <si>
    <t xml:space="preserve">22 DOCUMENTAR EN EL PROCEDIMIENTO DE RETIRO  EL MECANISMO QUE PERMITA IDENTIFICAR LAS CAUSALES DE RETIRO  E IDENTIFICAR ACCIONES QUE PROMUEVAN CONDICIONES PARA ADECUACIÓN A SU NUEVA ETAPA DE RETIRO </t>
  </si>
  <si>
    <t>LIN_VII</t>
  </si>
  <si>
    <t>A. COLOMBIA SE CONECTA: MASIFICACIÓN DE LA BANDA ANCHA E INCLUSIÓN DIGITAL DE TODOS LOS COLOMBIANOS</t>
  </si>
  <si>
    <t>1.26 - OFERTAR PROGRAMAS DE FORMACIÓN PROFESIONAL EN RESPUESTA A LOS PLANES DE ACCIÓN DE CIERRES DE BRECHAS DEL CAPITAL HUMANO</t>
  </si>
  <si>
    <t>VP4.4 Subsistema de Evaluación y Certificación de Competencias Laborales
Nota: Esta iniciativa se construye a partir del Camino al Cumplimiento del SNC</t>
  </si>
  <si>
    <t>VP4.4</t>
  </si>
  <si>
    <t>Grupo de Planeación Estratégica y Mejoramiento organizacional</t>
  </si>
  <si>
    <t>DSNFT_P_VP3</t>
  </si>
  <si>
    <t>DET_P_VP34</t>
  </si>
  <si>
    <t>23 ESTRUCTURAR REPORTE MENSUAL DE LA INFORMACIÓN SOBRE LA PLANTA DE PERSONAL DISCRIMINADA EN ESTOS COMPONENTES:
ASESOR:
PROFESIONAL
TÉCNICO 
ASISTENCIAL
OTROS :</t>
  </si>
  <si>
    <t>B. HACIA UNA SOCIEDAD DIGITAL E INDUSTRIA 4.0: POR UNA RELACIÓN MÁS EFICIENTE, EFECTIVA Y TRANSPARENTE ENTRE MERCADOS, CIUDADANOS Y ESTADO</t>
  </si>
  <si>
    <t>1.54 - OFERTAR PROGRAMAS DE FORMACIÓN PROFESIONAL EN METROLOGÍA.</t>
  </si>
  <si>
    <t>VP4.5 Adecuación del sistema de aseguramiento de la calidad del proceso de certificación de competencias laborales en el SENA, acorde con lo que se establezca en el Subsistema de Certificación de Competencias Laborales</t>
  </si>
  <si>
    <t>VP4.5</t>
  </si>
  <si>
    <t>Grupo de Planeación Operativa</t>
  </si>
  <si>
    <t>DSNFT_P_VP4</t>
  </si>
  <si>
    <t>DET_P_VP35</t>
  </si>
  <si>
    <t>24 FORMALIZAR EN EL PROCEDIMIENTO DE BIENESTAR LOS LINEAMIENTOS QUE LA ENTIDAD DETERMINA PARA IMPLEMENTAR LA ESTRATEGIA DE HORARIOS FLEXIBLES</t>
  </si>
  <si>
    <t>LIN_VIII</t>
  </si>
  <si>
    <t>B. AGUA LIMPIA Y SANEAMIENTO BÁSICO ADECUADO: HACIA UNA GESTIÓN RESPONSABLE, SOSTENIBLE Y EQUITATIVA</t>
  </si>
  <si>
    <t>COM_3931_DFP</t>
  </si>
  <si>
    <t xml:space="preserve">3.31 - SOCIALIZAR LOS SERVICIOS DE FORMACIÓN PROFESIONAL Y CERTIFICACIÓN DE COMPETENCIAS EN ENTORNOS RURALES Y URBANOS. </t>
  </si>
  <si>
    <t>VP4.6 Subsistema de Formación para el Trabajo
Nota: Esta iniciativa se construye a partir del Camino al Cumplimiento del SNC</t>
  </si>
  <si>
    <t>VP4.6</t>
  </si>
  <si>
    <t>Grupo De Gestión De Costos</t>
  </si>
  <si>
    <t>OCI_P_DI5</t>
  </si>
  <si>
    <t>DET_P_VP36</t>
  </si>
  <si>
    <t>25 INCORPORAR EN EL PLAN ESTRATÉGICO TEMÁTICAS RELACIONADAS CON LOS  RESULTADOS  DE LA EVALUACIÓN DEL FUGAR</t>
  </si>
  <si>
    <t>LIN_X</t>
  </si>
  <si>
    <t>A. TODOS SOMOS CULTURA: LA ESENCIA DE UN
PAÍS QUE SE TRANSFORMA DESDE LOS
TERRITORIOS</t>
  </si>
  <si>
    <t>COM_3944_DFP</t>
  </si>
  <si>
    <t xml:space="preserve">2.31 - DESARROLLAR PROGRAMAS DE FORMACIÓN EN SALUD CON ENFOQUE INTERCULTURAL PARA EL FORTALECIMIENTO DEL TALENTO HUMANO EN LAS COMUNIDADES INDÍGENAS DE LA GUAJIRA. </t>
  </si>
  <si>
    <t>VP4.7 Plataforma de Informacion del Sistema Nacional de Cualificaciones
Nota: Esta iniciativa se construye a partir del Camino al Cumplimiento del SNC</t>
  </si>
  <si>
    <t>VP4.7</t>
  </si>
  <si>
    <t>Grupo De Gestión De La Información Y Evaluación De Resultados</t>
  </si>
  <si>
    <t>OCID_P_DI5</t>
  </si>
  <si>
    <t>DET_P_VP37</t>
  </si>
  <si>
    <t>26 PARAMETRIZACIÓN Y CAPTURA DE DATOS EN EL APLICATIVO KACTUS QUE INCLUYA ETNIA, LIMITACIONES FÍSICAS</t>
  </si>
  <si>
    <t>B. COLOMBIA NARANJA: DESARROLLO DEL EMPRENDIMIENTO DE BASE ARTÍSTICA, CREATIVA Y TECNOLÓGICA PARA LA CREACIÓN DE NUEVAS INDUSTRIAS</t>
  </si>
  <si>
    <t xml:space="preserve">2.32 - IMPARTIR FORMACIÓN PARA EL TRABAJO PARA LA POBLACIÓN INDÍGENA DE LA GUAJIRA.
</t>
  </si>
  <si>
    <t>PM1.1</t>
  </si>
  <si>
    <t>Despacho de Dirección de Planeación y Direccionamiento Corporativo</t>
  </si>
  <si>
    <t>OS_P_DI3</t>
  </si>
  <si>
    <t>DET_P_VP38</t>
  </si>
  <si>
    <t xml:space="preserve">27 REVISAR  Y ANALIZAR LAS CONDICIONES DE LA ESTRATEGIA PARA DETERMINAR LA VIABILIDAD DE IMPLEMENTAR EL PROGRAMA DE ENTORNO LABORAL SALUDABLE ESTABLECIDO  POR EL DAFP EN ARTICULACIÓN CON LAS ACTIVIDADES REALIZADAS A TRAVÉS DEL SISTEMA DE GESTIÓN DE  SST. 
</t>
  </si>
  <si>
    <t>LIN_III_DFP</t>
  </si>
  <si>
    <t>LIN_XI</t>
  </si>
  <si>
    <t>A. ACCIONES EFECTIVAS PARA LA POLÍTICA DE
ESTABILIZACIÓN: INTERVENCIÓN COORDINADA
EN ZONAS ESTRATÉGICAS CON SEGURIDAD,
JUSTICIA Y EQUIDAD</t>
  </si>
  <si>
    <t xml:space="preserve">2.37 - EJECUTAR EL PLAN DE BIENESTAR AL APRENDIZ SENA EN EL DEPARTAMENTO DE LA GUAJIRA PARA FAVORECER LA PERMANENCIA DE LA POBLACIÓN MATRICULADA.
</t>
  </si>
  <si>
    <t>PM1.2 Elaborar los catálogos de cualificaciones para la formación para el Trabajo en los sectores que se definan con el Ministerio de Trabajo - DSNFT</t>
  </si>
  <si>
    <t>PM1.2</t>
  </si>
  <si>
    <t>Coordinación Nacional de Relaciones Internacionales y Cooperación</t>
  </si>
  <si>
    <t>OS_P_DI4</t>
  </si>
  <si>
    <t>DET_P_VP39</t>
  </si>
  <si>
    <t xml:space="preserve">28 REVISAR  Y ANALIZAR LAS CONDICIONES MÍNIMAS REQUERIDAS PARA IMPLEMENTAR EL TELETRABAJO 
</t>
  </si>
  <si>
    <t>PAC_DJ</t>
  </si>
  <si>
    <t>LIN_XII</t>
  </si>
  <si>
    <t>B. CAPITULO INDIGENAS</t>
  </si>
  <si>
    <t>COM_3955_DFP</t>
  </si>
  <si>
    <t xml:space="preserve"> REESTRUCTURAR EL PROGRAMA “FORMACIÓN DE FORMADORES".</t>
  </si>
  <si>
    <t>PM1.3 Fortalecimiento de la oferta Agropecuaria y Agroindustrial
Sector Agro</t>
  </si>
  <si>
    <t>PM1.3</t>
  </si>
  <si>
    <t>Coordinación Nacional de Servicio a La Empresa y Contrato de Aprendizaje</t>
  </si>
  <si>
    <t>SG_P_DI1</t>
  </si>
  <si>
    <t>DET_P_VP310</t>
  </si>
  <si>
    <t xml:space="preserve">29 REVISAR Y ANALIZAR LA PERTINENCIA DE LA APLICABILIDAD DEL PROGRAMA ESTADO JOVEN EN LA ENTIDAD  </t>
  </si>
  <si>
    <t>PAC_DPDC</t>
  </si>
  <si>
    <t>C. CAPÍTULO DE RROM</t>
  </si>
  <si>
    <t>DISEÑAR E IMPLEMENTAR EL PROGRAMA "LÍDERES PARA EL DESARROLLO COMUNITARIO".</t>
  </si>
  <si>
    <t>PM1.4 Articulación y representatividad de los procesos de la DSNFT</t>
  </si>
  <si>
    <t>PM1.4</t>
  </si>
  <si>
    <t>Coordinación Nacional de Servicio al Ciudadano</t>
  </si>
  <si>
    <t>SG_P_DI2</t>
  </si>
  <si>
    <t>DET_P_VP47</t>
  </si>
  <si>
    <t>Despacho Dirección de Promoción y Relaciones Corporativas</t>
  </si>
  <si>
    <t>SG_P_DI5</t>
  </si>
  <si>
    <t>DFP_P_DI1</t>
  </si>
  <si>
    <t>DFP_P_DI16</t>
  </si>
  <si>
    <t>30 REVISIÓN Y ANÁLISIS : LA PLANTA DE PERSONAL DE LA ENTIDAD (O DOCUMENTO QUE CONTEMPLA LOS EMPLEOS DE LA ENTIDAD)
DEFINE LOS PERFILES DE LOS EMPLEOS TENIENDO EN CUENTA LA MISIÓN, LOS PLANES, PROGRAMAS Y PROYECTOS</t>
  </si>
  <si>
    <t>PAC_DPRC</t>
  </si>
  <si>
    <t>D. CAPÍTULO DE NEGROS, AFRODESCENDIENTES, RAIZALES Y PALENQUEROS</t>
  </si>
  <si>
    <t>CAPACITAR A LAS ORGANIZACIONES DE ACCIÓN COMUNAL EN FORMULACIÓN Y GESTIÓN DE PROYECTOS DE DESARROLLO SOCIAL Y COMUNITARIO.</t>
  </si>
  <si>
    <t>PM2.1 Posicionamiento de la Formación Profesional del SENA como un eje fundamental de la transformación del sector productivo y social</t>
  </si>
  <si>
    <t>PM2.1</t>
  </si>
  <si>
    <t>Grupo De Investigación, Innovación Y Producción Académica</t>
  </si>
  <si>
    <t>OC_P_DI5</t>
  </si>
  <si>
    <t>DFP_P_DI3</t>
  </si>
  <si>
    <t>DI3.3 CONPES 3975 Política Nacional para la Transformación Digital e Inteligencia Artificial</t>
  </si>
  <si>
    <t>DFP_P_DI33</t>
  </si>
  <si>
    <t>DFP_P_PM21</t>
  </si>
  <si>
    <t>31 REVISIÓN Y ANÁLISIS SOBRE PROCEDIMIENTO DE VINCULACIÓN Y RETIRO DE PERSONAL SEGÚN NORMATIVIDAD VIGENTE ESPECÍFICAMENTE PARA: 
A) GRUPOS ÉTNICOS, DE DISCAPACIDAD.
B) CAUSALES DE DESVINCULACIÓN.</t>
  </si>
  <si>
    <t>PAC_DSNF</t>
  </si>
  <si>
    <t>LIN_XIII</t>
  </si>
  <si>
    <t xml:space="preserve">A. ALIANZA POR LA INCLUSIÓN Y LA DIGNIDAD DE TODAS LAS PERSONAS CON DISCAPACIDAD
</t>
  </si>
  <si>
    <t>COM_3958_DFP</t>
  </si>
  <si>
    <t>PM2.2 Implementación de nuevas experiencias de aprendizaje</t>
  </si>
  <si>
    <t>PM2.2</t>
  </si>
  <si>
    <t>Grupo De Cualificaciones Y Formación A Lo Largo De La Vida</t>
  </si>
  <si>
    <t>DFP_P_PM22</t>
  </si>
  <si>
    <t>32 REVISIÓN Y ANÁLISIS: ¿LOS RESULTADOS DE LA EVALUACIÓN DE DESEMPEÑO LABORAL Y DE LOS ACUERDOS DE GESTIÓN SON COHERENTES CON EL CUMPLIMIENTO DE LAS METAS DE LA ENTIDAD?</t>
  </si>
  <si>
    <t>LIN_XIV</t>
  </si>
  <si>
    <t>B. EDUCACIÓN Y EMPODERAMIENTO
ECONÓMICO PARA LA ELIMINACIÓN DE BRECHAS
DE GÉNERO EN EL MUNDO DEL TRABAJO</t>
  </si>
  <si>
    <t>COM_3904_DPDC</t>
  </si>
  <si>
    <t xml:space="preserve">4.13 - ADELANTAR ACTIVIDADES PARA CAPACITAR A LOS TRABAJADORES GARANTIZANDO SU ENTREGA Y EL CUMPLIMIENTO DE LAS METAS ESTABLECIDAS. </t>
  </si>
  <si>
    <t xml:space="preserve">PM2.3 Incremento de la calidad de la formación profesional integral </t>
  </si>
  <si>
    <t>PM2.3</t>
  </si>
  <si>
    <t>Grupo De Gestión De Competencias Laborales</t>
  </si>
  <si>
    <t>DFP_P_PM23</t>
  </si>
  <si>
    <t>33 1. REALIZAR DEPURACIÓN DE USUARIOS SECOP II Y CREACIÓN DE FLUJOS DE APROBACIÓN
2. GENERACIÓN DE VIDEOS DE INSTRUCTIVOS
3. CAPACITACIÓN DE REGIONALES O CENTROS DE FORMACIÓN LOS DIFERENTES CENTROS Y REGIONALES PARA LA CREACIÓN DE LAS DIFERENTES MODALIDADES DE CONTRATACIÓN. 
4. SE ESTABLECERÁ UN CRONOGRAMA DE IMPLEMENTACIÓN PILOTO MEDIANTE CIRCULAR PARA LAS REGIONALES O CENTROS DE FORMACIÓN PARA LA IMPLEMENTACIÓN DE SECOPII
5. SE ACOMPAÑARÁ A 20 REGIONALES O CENTROS DE FORMACIÓN PILOTO Y NO PILOTO POSTERIORMENTE PARA LA IMPLEMENTACIÓN Y SEGUIMIENTO DE LA PLATAFORMA DE SECOPII
 6. SE VERIFICA ALEATORIAMENTE CADA REGIONAL O CENTRO DE FORMACIÓN LA IMPLEMENTACIÓN DE LA PLATAFORMA.
ACLARACIÓN: SECOP II, NO ESTÁ DISEÑADO PARA HACER USO EN PROCESOS DE CONVENIOS</t>
  </si>
  <si>
    <t>LIN_III_DSNF</t>
  </si>
  <si>
    <t xml:space="preserve">C. EL CUIDADO, UNA APUESTA DE
ARTICULACIÓN Y CORRESPONSABILIDAD
</t>
  </si>
  <si>
    <t>COM_3866_DSNF</t>
  </si>
  <si>
    <t xml:space="preserve">1.27 - GARANTIZAR, A TRAVÉS DE LA MESA SECTORIAL CORRESPONDIENTE, LA NORMALIZACIÓN DE LAS COMPETENCIAS LABORALES QUE NO SE ENCUENTRAN NORMALIZADAS Y QUE REQUIEREN SERLO, SEGÚN SEA IDENTIFICADO EN LOS PLANES DE ACCIÓN DE LAS  COMISIONES REGIONALES DE COMPETITIVIDAD (LÍNEA DE ACCIÓN 3). </t>
  </si>
  <si>
    <t>PM2.4</t>
  </si>
  <si>
    <t>Grupo De Evaluación Y Certificación De Competencias Laborales</t>
  </si>
  <si>
    <t>DFP_P_PM24</t>
  </si>
  <si>
    <t xml:space="preserve">34 CONSTRUIR EL INDICADOR QUE RELACIONE EL PRESUPUESTO ASIGNADO Y EJECUTADO PARA EL CUMPLIMIENTO DE LAS METAS ASIGNADAS Y EJECUTADAS </t>
  </si>
  <si>
    <t>COM_3931_DSNF</t>
  </si>
  <si>
    <t>4.13 - DESARROLLAR LA RUTA DE CERTIFICACIÓN DE COMPETENCIAS LABORALES A PARTIR DE LA VALIDACIÓN DE SABERES Y CONOCIMIENTOS PREVIOS DE EXINTEGRANTES DE LAS FARC-EP Y SUS FAMILIAS, SEGÚN LO ESTABLECIDO LA NORMATIVIDAD VIGENTE.</t>
  </si>
  <si>
    <t>PM2.5</t>
  </si>
  <si>
    <t>Grupo De Aseguramiento De La Calidad De Evaluación Y Certificación De Competencias Laborales</t>
  </si>
  <si>
    <t>DFP_P_PM25</t>
  </si>
  <si>
    <t>36 DESARROLLAR APLICACIONES A PARTIR DE CONJUNTO DE DATOS ABIERTOS</t>
  </si>
  <si>
    <t>COM_3934_DSNF</t>
  </si>
  <si>
    <t>PROPONER LINEAMIENTOS PARA EL DESARROLLO, ADOPCIÓN, CONSOLIDACIÓN Y ACTUALIZACIÓN DE LAS COMPETENCIAS LABORALES DE LOS TRABAJADORES, EN EL MARCO DE LA POLÍTICA DE CRECIMIENTO VERDE (EMPLEOS VERDES - LÍNEA DE ACCIÓN 32)</t>
  </si>
  <si>
    <t>PM2.6 Implementación de nuevas experiencias de aprendizaje</t>
  </si>
  <si>
    <t>PM2.6</t>
  </si>
  <si>
    <t>Despacho Dirección del Sistema Nacional de Formación Para el Trabajo</t>
  </si>
  <si>
    <t>DFP_P_PM26</t>
  </si>
  <si>
    <t>Grupo Gestión De Convenios</t>
  </si>
  <si>
    <t xml:space="preserve">PM2.7 Incremento de la calidad de la formación profesional integral </t>
  </si>
  <si>
    <t>DFP_P_PM27</t>
  </si>
  <si>
    <t>37 DOCUMENTAR Y ACTUALIZAR LA ARQUITECTURA DE SISTEMAS DE INFORMACIÓN DE TODA LA ENTIDAD. (PROVEEDOR EXTERNO)</t>
  </si>
  <si>
    <t>COM_3950_DSNF</t>
  </si>
  <si>
    <t>1.36 CERTIFICAR EL APRENDIZAJE Y LA EXPERTICIA ADQUIRIDA A LO LARGO DE LA VIDA LABORAL DE MIGRANTES VENEZOLANOS REGULARES Y COLOMBIANOS RETORNADOS PARA CONTRIBUIR A LA INSERCIÓN LABORAL EN EL TERRITORIO COLOMBIANO.</t>
  </si>
  <si>
    <t>PM2.7</t>
  </si>
  <si>
    <t>Grupo Integrado Gestión Contractual</t>
  </si>
  <si>
    <t>DFP_P_PM28</t>
  </si>
  <si>
    <t>38 EJECUTAR UNA ESTRATEGIA DE USO Y APROPIACIÓN PARA TODOS LOS PROYECTOS DE TI QUE SE REALIZAN, TENIENDO EN CUENTA EL PLANTEAMIENTO DE ESTRATEGIAS DE GESTIÓN DEL CAMBIO
* REALIZAR LA CARACTERIZACIÓN DE LOS GRUPOS DE INTERÉS INTERNOS Y EXTERNOS
* EJECUTAR UN PLAN DE FORMACIÓN PARA EL DESARROLLO DE COMPETENCIAS REQUERIDAS SEGÚN LAS FUNCIONES Y HACER UN USO ADECUADO DE LOS SERVICIOS DE TI
* REALIZAR DIVULGACIÓN Y COMUNICACIÓN INTERNA DE LOS PROYECTOS DE TI 
* REALIZAR SEGUIMIENTO A TRAVÉS DE INDICADORES PARA LA MEDICIÓN DEL IMPACTO DEL USO Y APROPIACIÓN DE TI EN LA ENTIDAD
*  REALIZAR SEGUIMIENTO A TRAVÉS DE INDICADORES PARA LA MEDICIÓN DEL IMPACTO
* EJECUTAR ACCIONES DE MEJORA O TRANSFORMACIÓN A PARTIR DE LOS RESULTADOS OBTENIDOS EN EL SEGUIMIENTO Y TENIENDO EN CUENTA LA ESTRATEGIA DE GESTIÓN DEL CAMBIO</t>
  </si>
  <si>
    <t>PM2.8</t>
  </si>
  <si>
    <t>Grupo De Procesos Judiciales Y Conciliaciones</t>
  </si>
  <si>
    <t>PM2.9 Proyecto de Inversión: Mejoramiento del Servicio de Formación Profesional del SENA Nacional</t>
  </si>
  <si>
    <t>DFP_P_PM29</t>
  </si>
  <si>
    <t>39 ELABORACIÓN DEL MODELO DE OPERACIÓN DE MANTENIMIENTO Y OPERACIÓN DE SISTEMAS DE INFORMACIÓN ANEXO TECNICO</t>
  </si>
  <si>
    <t>PM2.9</t>
  </si>
  <si>
    <t>Grupo De Recursos Y Peticiones</t>
  </si>
  <si>
    <t>DFP_P_PM4</t>
  </si>
  <si>
    <t>DFP_P_PM41</t>
  </si>
  <si>
    <t xml:space="preserve">40 ELABORAR DOCUMENTO Y-O PROCEDIMIENTO PARA EL MANTENIMIENTO PREVENTIVO DE LOS SISTEMAS DE INFORMACIÓN
</t>
  </si>
  <si>
    <t>LIN_IV_DET</t>
  </si>
  <si>
    <t>Grupo De Gestión De Cobro Coactivo</t>
  </si>
  <si>
    <t>PM4.2 Garantizar e incentivar la implementación de los ejes I+D+i en la formación profesional integral</t>
  </si>
  <si>
    <t>DFP_P_PM42</t>
  </si>
  <si>
    <t>41 ESTABLECER EL PLAN DE TRABAJO PARA VERIFICAR COMO SE AUTOMATIZA LOS DATOS ABIERTOS</t>
  </si>
  <si>
    <t>LIN_IV_DFP</t>
  </si>
  <si>
    <t>Despacho Dirección Jurídica</t>
  </si>
  <si>
    <t>DFP_P_PM43</t>
  </si>
  <si>
    <t>Línea De Trabajo Editorial</t>
  </si>
  <si>
    <t>DFP_P_VP31</t>
  </si>
  <si>
    <t>42 ESTABLECER UN MODELO DE OPERACIÓN DE SERVICIOS TIC QUE INCLUYA COMO MÍNIMO:
* PROCESO PARA ATENDER LOS REQUERIMIENTOS DE SOPORTE DE LOS SERVICIOS DE TI
* ESQUEMA DE SOPORTE CON NIVELES DE ATENCIÓN (PRIMER, SEGUNDO Y TERCER NIVEL) A TRAVÉS DE UN PUNTO ÚNICO DE CONTACTO Y SOPORTADO POR UNA HERRAMIENTA TECNOLÓGICA
* PLAN DE MANTENIMIENTO PREVENTIVO Y EVOLUTIVO SOBRE LOS SERVICIOS TECNOLÓGICOS
* EVALUACIÓN DEL CUMPLIMIENTO DE ANS PARA LOS SERVICIOS TECNOLÓGICOS QUE PRESTA LA ENTIDAD
* PROGRAMA DE CORRECTA DISPOSICIÓN FINAL DE LOS RESIDUOS TECNOLÓGICOS DE ACUERDO CON LA NORMATIVIDAD DEL GOBIERNO NACIONAL
* IMPLEMENTACIÓN DE UN PLAN DE CONTINUIDAD DE LOS SERVICIOS TECNOLÓGICOS MEDIANTE PRUEBAS Y VERIFICACIONES ACORDES A LAS NECESIDADES DE LA ORGANIZACIÓN
* IMPLEMENTACIÓN DE MECANISMOS DE DISPONIBILIDAD DE LOS SERVICIOS TECNOLÓGICOS DE TAL FORMA QUE SE ASEGURE EL CUMPLIMIENTO DE LOS ANS ESTABLECIDOS
* MONITOREOS DEL CONSUMO DE RECURSOS ASOCIADOS A LOS SERVICIOS TECNOLÓGICOS
* IMPLEMENTACIÓN DE CONTROLES DE SEGURIDAD DIGITAL PARA LOS SERVICIOS TECNOLÓGICOS
* GESTIÓN Y DOCUMENTACIÓN DE LOS RIESGOS ASOCIADOS A SU INFRAESTRUCTURA TECNOLÓGICA Y SERVICIOS TECNOLÓGICOS</t>
  </si>
  <si>
    <t>LIN_IV_DSNF</t>
  </si>
  <si>
    <t>Comunicación Interna</t>
  </si>
  <si>
    <t>DFP_P_VP32</t>
  </si>
  <si>
    <t>43 FORMALIZAR A TRAVÉS DE SIGA LA DOCUMENTACIÓN GENERADA EN EL PROYECTO DE ARQUITECTURA EMPRESARIAL, ESTA INFORMACIÓN DEBE CONTENER:
* LA ARQUITECTURA MISIONAL O DE NEGOCIO
* CATÁLOGO DE SERVICIOS DE TI ACTUALIZADO
* ARQUITECTURA DE INFORMACIÓN
* ARQUITECTURA DE SISTEMAS DE INFORMACIÓN
* ARQUITECTURA DE SERVICIOS TECNOLÓGICOS</t>
  </si>
  <si>
    <t>PAC_OCI</t>
  </si>
  <si>
    <t>LIN_IX_DFP</t>
  </si>
  <si>
    <t>PM4.1</t>
  </si>
  <si>
    <t>Línea De Trabajo Canales Digitales</t>
  </si>
  <si>
    <t>DFP_P_VP33</t>
  </si>
  <si>
    <t>44 FORMULAR EL NUEVO PETI INCLUYENDO:
* LA PROYECCIÓN DEL PRESUPUESTO
* EL ENTENDIMIENTO ESTRATÉGICO
* EL ANÁLISIS DE LA SITUACIÓN ACTUAL
* EL PLAN DE COMUNICACIONES DEL PETI
* TABLERO DE INDICADORES PARA EL SEGUIMIENTO Y CONTROL
* ANÁLISIS DESDE CADA UNO DE LOS DOMINIOS DEL MARCO DE REFERENCIA
* DIAGNÓSTICO DE INTEROPERABILIDAD
* DIAGNÓSTICO DE AUTENTICACIÓN ELECTRÓNICA
* DIAGNÓSTICO DE CARPETA CIUDADANA</t>
  </si>
  <si>
    <t>PAC_OS</t>
  </si>
  <si>
    <t>LIN_IX_DSNF</t>
  </si>
  <si>
    <t>PM4.2</t>
  </si>
  <si>
    <t>Línea De Trabajo Centro De Producción Audiovisual</t>
  </si>
  <si>
    <t>DFP_P_VP46</t>
  </si>
  <si>
    <t>45 FORMULAR Y EJECUTAR EL PROYECTO DE ARQUITECTURA EMPRESARIAL</t>
  </si>
  <si>
    <t>PAC_SG</t>
  </si>
  <si>
    <t>LIN_V_DET</t>
  </si>
  <si>
    <t>PM4.3</t>
  </si>
  <si>
    <t>Despacho Oficina de Comunicaciones</t>
  </si>
  <si>
    <t>DI5.8 Aseguramiento de la Gestión Jurídica institucional</t>
  </si>
  <si>
    <t>DJ_P_DI58</t>
  </si>
  <si>
    <t>DI5.9 Fortalecimiento de la Defensa Jurídica de la Entidad</t>
  </si>
  <si>
    <t>DJ_P_DI59</t>
  </si>
  <si>
    <t>46 GENERAR DATOS ABIERTOS ACTUALIZADOS</t>
  </si>
  <si>
    <t>DI1.1 Gestión y mejoramiento del Clima Organizacional</t>
  </si>
  <si>
    <t>DI1.1</t>
  </si>
  <si>
    <t>OCID</t>
  </si>
  <si>
    <t>R1.1. Implementación de SECOP II a nivel nacional para los procesos Contractuales</t>
  </si>
  <si>
    <t>DJ_P_R11</t>
  </si>
  <si>
    <t>47 GESTIONAR CON LA DIRECCIÓN JURÍDICA LA IMPLEMENTACIÓN DE CLAUSULAS DE TRANSFERENCIA DE DERECHOS DE AUTOR DESDE LE MANUAL DE CONTRATACIÓN.</t>
  </si>
  <si>
    <t>LIN_V_DFP</t>
  </si>
  <si>
    <t>DI1.2 Implementación de la Política Estratégica de Gestión del Talento Humano</t>
  </si>
  <si>
    <t>DI1.2</t>
  </si>
  <si>
    <t>Grupo De Planeación, Gestión Y Gobierno Tic</t>
  </si>
  <si>
    <t>R1.2 Implementación de SECOP II a nivel nacional para los procesos Convencionales</t>
  </si>
  <si>
    <t>DJ_P_R12</t>
  </si>
  <si>
    <t>48 IDENTIFICAR DATOS ESTRATÉGICOS PARA SER PUBLICADOS COMO DATOS ABIERTOS</t>
  </si>
  <si>
    <t>DI1.3 Implementación de la Política de Integridad</t>
  </si>
  <si>
    <t>DI1.3</t>
  </si>
  <si>
    <t>Desacho Oficina de Sistemas</t>
  </si>
  <si>
    <t>R1.3 Digitalización de los expedientes de cobro coactivo en SIREC</t>
  </si>
  <si>
    <t>DJ_P_R13</t>
  </si>
  <si>
    <t>DI4.1 Rediseño, implementación y mejora continua de la estrategia de Seguridad de la Información de la entidad</t>
  </si>
  <si>
    <t>DPDC_P_DI41</t>
  </si>
  <si>
    <t>49 IMPLEMENTAR EL ESTA DAR GEL=XML EN UNO DE LOS SERVICIOS CON EL APOYO DE UN PROVEEDOR EXTERNO (ACTIVIDADES RELACIONADAS CON EL LENGUAJE COMÚN)</t>
  </si>
  <si>
    <t>DI1.4 Proyecto de inversión: Fortalecimiento de la infraestructura y la capacidad institucional
Nota: Este proyecto está asociado al programa "Fortalecimiento de la Gestión y Dirección del Sector Trabajo"</t>
  </si>
  <si>
    <t>DI1.4</t>
  </si>
  <si>
    <t>Grupo De Formación Y Desarrollo Talento Humano</t>
  </si>
  <si>
    <t>DI5.7 Fortalecimiento de la administración del riesgo de gestión, corrupción y seguridad digital</t>
  </si>
  <si>
    <t>DPDC_P_DI57</t>
  </si>
  <si>
    <t>50 IMPLEMENTAR PROYECTO DE PMO EN LA OFICINA DE SISTEMAS</t>
  </si>
  <si>
    <t>LIN_V_DSNF</t>
  </si>
  <si>
    <t>DI1.5 Proyecto de inversión: Administración de recursos para el pago de beneficios del Fondo Nacional de Vivienda, Cesantías y Pensiones de los servidores y exservidores del SENA
Nota: Este proyecto está asociado al programa "Fortalecimiento de la Gestión y Dirección del Sector Trabajo"</t>
  </si>
  <si>
    <t>DI1.5</t>
  </si>
  <si>
    <t>Grupo De Seguridad Y Salud En El Trabajo</t>
  </si>
  <si>
    <t>DI5.10 Implementación y mejora continua de la estrategia de Seguridad de la Información de la entidad -SGSI</t>
  </si>
  <si>
    <t>DPDC_P_DI510</t>
  </si>
  <si>
    <t>51 INCLUIR EN LAS APLICACIONES DE TRAMITES Y SERVICIOS , EJEMPLOS EN CAMPOS DE FORMULARIOS</t>
  </si>
  <si>
    <t>DI1.6</t>
  </si>
  <si>
    <t>Grupo De Vivienda</t>
  </si>
  <si>
    <t>DPDC_P_DI511</t>
  </si>
  <si>
    <t>52 IPV6
* PLAN DETALLADO DEL PROCESO DE TRANSICIÓN (FASE PLANEACIÓN)
* PLAN DE DIRECCIONAMIENTO IPV6 (FASE PLANEACIÓN)
* PLAN DE CONTINGENCIAS PARA IPV6 (FASE PLANEACIÓN) (CONTENIDO EN EL PLAN DE CONTINUIDAD)
* DISEÑO DETALLADO DE LA IMPLEMENTACIÓN DE IPV6 (FASE IMPLEMENTACIÓN)
* INFORME DE PRUEBAS PILOTO REALIZADAS (FASE IMPLEMENTACIÓN)
* INFORME DE ACTIVACIÓN DE POLÍTICAS DE SEGURIDAD EN IPV6 (FASE IMPLEMENTACIÓN)
* DOCUMENTO DE PRUEBAS DE FUNCIONALIDAD EN IPV6 (PRUEBAS DE FUNCIONALIDAD)
* ACTA DE CUMPLIMIENTO A SATISFACCIÓN DE LA ENTIDAD SOBRE EL FUNCIONAMIENTO DE LOS ELEMENTOS INTERVENIDOS EN LA FASE DE IMPLEMENTACIÓN (PRUEBAS DE FUNCIONALIDAD)</t>
  </si>
  <si>
    <t>DI1.7 Cumplimiento Acuerdo Sindical y Relacionamiento Sindical</t>
  </si>
  <si>
    <t>DI1.7</t>
  </si>
  <si>
    <t>Grupo De Administración De Salarios</t>
  </si>
  <si>
    <t>DI5.18 Institucionalización y sostenimiento del sistema Prospectiva, vigilancia e inteligencia organizacional</t>
  </si>
  <si>
    <t>SG_P_DI518</t>
  </si>
  <si>
    <t>53 PUBLICAR DATOS ABIERTOS DATOS.GOV.CO</t>
  </si>
  <si>
    <t>LIN_VI_DET</t>
  </si>
  <si>
    <t xml:space="preserve">DI2.1 Motivar la apropiación y vivencia de los valores institucionales como motores para la generación de resultados y principales criterios de actuación de los servidores públicos del SENA. </t>
  </si>
  <si>
    <t>DI2.1</t>
  </si>
  <si>
    <t>Grupo Gestión De Servicio Médico</t>
  </si>
  <si>
    <t>R1.11 Perfeccionamiento del Modelo de Costos o Sistema de Información Nacional de Costos de Gestión del SENA</t>
  </si>
  <si>
    <t>DPDC_P_R111</t>
  </si>
  <si>
    <t>54 PUBLICAR EL PETIC EN EL PORTAL WEB</t>
  </si>
  <si>
    <t>LIN_VI_DFP</t>
  </si>
  <si>
    <t xml:space="preserve">DI2.2 Fortalecer el liderazgo en el SENA como un eje fundamental para la generación de confianza, cambio, crecimiento y desarrollo de los equipos de trabajo. </t>
  </si>
  <si>
    <t>DI2.2</t>
  </si>
  <si>
    <t>Grupo De Pensiones</t>
  </si>
  <si>
    <r>
      <t xml:space="preserve">R1.11 Perfeccionamiento del Modelo de Costos o </t>
    </r>
    <r>
      <rPr>
        <rFont val="Calibri"/>
        <i/>
        <color rgb="FF000000"/>
        <sz val="10.0"/>
      </rPr>
      <t>Sistema de Información Nacional de Costos de Gestión del SENA</t>
    </r>
  </si>
  <si>
    <t>DI5.1 Asegurar la implementación de la Política institucional de Servicio al Ciudadano</t>
  </si>
  <si>
    <t>DPRC_P_DI51</t>
  </si>
  <si>
    <t>55 PUBLICAR EN EL PORTAL WEB LO DATOS ACTUALIZADOS</t>
  </si>
  <si>
    <t>LIN_VI_DSNF</t>
  </si>
  <si>
    <t>DI2.3 Incentivar el desarrollo, crecimiento y reconocimiento  del talento humano  como principal activo de la transformación y renovación cultural del SENA</t>
  </si>
  <si>
    <t>DI2.3</t>
  </si>
  <si>
    <t>Grupo Administración De Documentos</t>
  </si>
  <si>
    <t xml:space="preserve">DI5.2 Orientar las acciones necesarias que permitan, progresivamente, las adecuaciones que se requieren para garantizar accesibilidad y adaptabilidad en la atención a la ciudadanía conforme a lo establecido en la NTC 6047.
</t>
  </si>
  <si>
    <t>DPRC_P_DI52</t>
  </si>
  <si>
    <t>Despacho Secretaría General</t>
  </si>
  <si>
    <t xml:space="preserve">DI5.3 Fortalecer la integración de todos los canales dispuestos por la entidad para el acceso a la prestación de los servicios. </t>
  </si>
  <si>
    <t>DPRC_P_DI53</t>
  </si>
  <si>
    <t>56 REALIZAR AUTODIAGNÓSTICO DE ACCESIBILIDAD Y MITIGAR LAS BARRERA ENCONTRADAS NIVEL A, AA Y AAA</t>
  </si>
  <si>
    <t>LIN_VII_DET</t>
  </si>
  <si>
    <t>DI2.4 Fomentar en el SENA una cultura de la innovación, con entornos para la reflexión, creatividad y experimentación</t>
  </si>
  <si>
    <t>DI2.4</t>
  </si>
  <si>
    <t>DI5.4 Fortalecer las respuestas PQRS en tiempo y en las respuestas de fondo</t>
  </si>
  <si>
    <t>DPRC_P_DI54</t>
  </si>
  <si>
    <t>57 REALIZAR LA GESTIÓN DE RIESGOS DE ACTIVOS A NIVEL DE REGIONALES Y CENTROS DE FORMACIÓN PARA LOS 17 PROCESOS</t>
  </si>
  <si>
    <t>DI2.5 Fortalecer las relaciones del SENA con sus grupos de interés.</t>
  </si>
  <si>
    <t>DI2.5</t>
  </si>
  <si>
    <t>DI5.5 Divulgar los servicios de la entidad a través de su portafolio de servicios y trámites y fortalecer los buzones de sugerencias</t>
  </si>
  <si>
    <t>DPRC_P_DI55</t>
  </si>
  <si>
    <t>58 REALIZAR LA IDENTIFICACIÓN DE ACTIVOS A NIVEL DE REGIONALES Y CENTROS DE FORMACIÓN PARA LOS 17 PROCESOS</t>
  </si>
  <si>
    <t>LIN_VII_DFP</t>
  </si>
  <si>
    <t>DI3.1 Innovación en la prestación de servicios mediante ejercicios de prospectiva tecnológica</t>
  </si>
  <si>
    <t>DI3.1</t>
  </si>
  <si>
    <t>DI5.6 Implementar mecanismos que permitan la Medición de Satisfacción, pertinencia del servicio y mejoramiento de los ciclos de servicio.</t>
  </si>
  <si>
    <t>DPRC_P_DI56</t>
  </si>
  <si>
    <t>59 REALIZAR SEGUIMIENTO A LOS DIFERENTES MODALIDADES DE CONTRATACIÓN PARA COMPRAS TIC</t>
  </si>
  <si>
    <t>LIN_VII_OS</t>
  </si>
  <si>
    <t>DI3.2 Transformacion Digital de Procedimientos de la Entidad</t>
  </si>
  <si>
    <t>DI3.2</t>
  </si>
  <si>
    <t>R2.1 Garantizar la suscripción de Alianzas Internacionales con mecanismos agiles y eficientes</t>
  </si>
  <si>
    <t>DPRC_P_R21</t>
  </si>
  <si>
    <t>60 REGISTRAR EN EL TABLERO DE CONTROL DEL PETIC EL AVANCE DE TODAS LAS INICIATIVAS DEL PORTAFOLIO DEL PETIC</t>
  </si>
  <si>
    <t>DI3.3</t>
  </si>
  <si>
    <t>R2.2 Dinamizar la Movilidad Internacional (saliente y entrante), como una estrategia visible y de posicionamiento del SENA asegurar las condiciones y requisitos para generar planes de multiplicación de movilidad internacional</t>
  </si>
  <si>
    <t>DPRC_P_R22</t>
  </si>
  <si>
    <t xml:space="preserve">61 REUNIONES CON FUNCIONALES PARA VALIDAR LAS FUENTES DE DATOS
GENERACIÓN DE PROPUESTA DE INDICADORES
DEFINICIÓN DE ESQUEMA DE ENTREGA DE INFORMACIÓN
</t>
  </si>
  <si>
    <t>LIN_VIII_DFP</t>
  </si>
  <si>
    <t>DI3.4 Cualificación del capital humano basada en competencias laborales para afrontar la Cuarta Revolución Industrial -4RI</t>
  </si>
  <si>
    <t>DI3.4</t>
  </si>
  <si>
    <t>R2.3 Incorporar en los convenios de cooperación internacional temáticas de económia naranja, 4 ta revolución industrial, CT&amp;I</t>
  </si>
  <si>
    <t>DPRC_P_R23</t>
  </si>
  <si>
    <t>62 SOLICITAR AL OPERADOR LA ACTIVACIÓN DE LOGS DE AUDITORIA DE  TODAS LAS APLICACIONES</t>
  </si>
  <si>
    <t>LIN_VIII_DSNF</t>
  </si>
  <si>
    <t>DI4.1</t>
  </si>
  <si>
    <t>R2.4 Fomentar la certificación de ambientes, instructores, aprendices y funcionarios de acuerdo a estandares internacionalales</t>
  </si>
  <si>
    <t>DPRC_P_R24</t>
  </si>
  <si>
    <t>63 ELABORACIÓN DE MATRIZ DE ROLES Y RESPONSABILIDADES TIC</t>
  </si>
  <si>
    <t>LIN_X_DET</t>
  </si>
  <si>
    <t>DI4.2 Modernizacion de los Servicios Tecnológicos del SENA mediante el análisis de necesidades de los centros de formacion, sus tecnologias medulares y demanda de los servicios TIC en las diferentes regiones del pais y la prospectiva tecnológica de la entidad</t>
  </si>
  <si>
    <t>DI4.2</t>
  </si>
  <si>
    <t>R2.5 Desarrollar y Diseñar Proyectos de Cooperación Internacional acordes con las necesidades de formación para ser implementados en los CFP</t>
  </si>
  <si>
    <t>DPRC_P_R25</t>
  </si>
  <si>
    <t>64 ELABORACIÓN DEL DOCUMENTO ESQUEMA DE GOBIERNO PARA LOS COMPONENTES DE LA INFORMACIÓN DE LAS APLICACIONES
NOTA: TENER EN CUENTA LA TRAZABILIDAD DE APLICACIONES
ELABORAR  CATALOGO DE COMPONENTES DE LA INFORMACIÓN DE LAS APLICACIÓN</t>
  </si>
  <si>
    <t>DI4.3</t>
  </si>
  <si>
    <t>R2.6 Gestionar la atencion de los empresarios para fortalecer convenios nacionales con empresas estrategicas para fomentar los procesos de formación en los centros.</t>
  </si>
  <si>
    <t>DPRC_P_R26</t>
  </si>
  <si>
    <t>65 ELABORAR EL MODELO DE OPERACIÓN DEL GRUPO DE SISTEMAS DE INFORMACIÓN, EN LOS NUEVOS DESARROLLOS SE IMPLEMENTANDO DE LA GUÍA DE USABILIDAD</t>
  </si>
  <si>
    <t>LIN_X_DFP</t>
  </si>
  <si>
    <t>DI5.1</t>
  </si>
  <si>
    <t>R2.7 Atencion oportuna al empresario para la consecucion del contrato de aprendizaje en cumplimiento de la ley 789 de 2012
Esta iniciativa se asocia al Proyecto de Inversión "Optimización de los procesos de apoyo para la formación, el recaudo de aportes y la promoción y la divulgación de los servicios del sena a nivel nacional" el cual a su vez contribuye al programa "Formación para el trabajo" del Ministerio del Trabajo.
Se asocia específicamente por los indicadores "Aprendices con contrato de aprendizaje" y "Empresas con cuota regulada".</t>
  </si>
  <si>
    <t>DPRC_P_R27</t>
  </si>
  <si>
    <t>66 FORMALIZAR A TRAVÉS DEL SIGA LAS GUÍAS OPERACIONALES Y EL MODELO DE OPERACIÓN DE LA PRESTACIÓN DE LOS SERVICIOS TIC</t>
  </si>
  <si>
    <t>DI5.2</t>
  </si>
  <si>
    <r>
      <t xml:space="preserve">R2.7 Atencion oportuna al empresario para la consecucion del contrato de aprendizaje en cumplimiento de la ley 789 de 2012
</t>
    </r>
    <r>
      <rPr>
        <rFont val="Calibri"/>
        <color rgb="FF0066CC"/>
        <sz val="10.0"/>
      </rPr>
      <t>Esta iniciativa se asocia al Proyecto de Inversión "Optimización de los procesos de apoyo para la formación, el recaudo de aportes y la promoción y la divulgación de los servicios del sena a nivel nacional" el cual a su vez contribuye al programa "Formación para el trabajo" del Ministerio del Trabajo.
Se asocia específicamente por los indicadores "Aprendices con contrato de aprendizaje" y "Empresas con cuota regulada".</t>
    </r>
  </si>
  <si>
    <t>DSNFT_P_DI34</t>
  </si>
  <si>
    <t xml:space="preserve">67 FORMALIZAR A TRAVÉS DEL SIGA LAS POLÍTICAS DE GOBIERNO TIC </t>
  </si>
  <si>
    <t>LIN_X_DSNF</t>
  </si>
  <si>
    <t>DI5.3</t>
  </si>
  <si>
    <t>DSNFT_P_PM12</t>
  </si>
  <si>
    <t>68 GENERACIÓN DE RESOLUCIÓN DE AJUSTE A LA ESTRUCTURA DE LA OFICINA DE SISTEMAS</t>
  </si>
  <si>
    <t>DI5.4</t>
  </si>
  <si>
    <t>DSNFT_P_PM13</t>
  </si>
  <si>
    <t xml:space="preserve">69 REALIZAR UN NUEVO GAP QUE PERMITA IDENTIFICAR EL AVANCE EN ACCIONES </t>
  </si>
  <si>
    <t>LIN_XI_DET</t>
  </si>
  <si>
    <t>DI5.5</t>
  </si>
  <si>
    <t>DSNFT_P_PM14</t>
  </si>
  <si>
    <t>70 REDEFINIR , E IMPLEMENTAR INDICADORES DE EFICIENCIA, EFICACIA, Y EFECTIVA TANTO EN LA OPERACIÓN COMO EN LOS CENTROS Y REGIONALES</t>
  </si>
  <si>
    <t>LIN_XI_DFP</t>
  </si>
  <si>
    <t>DI5.6</t>
  </si>
  <si>
    <t>DSNFT_P_VP33</t>
  </si>
  <si>
    <t>72 JORNADAS DE REVISIÓN Y ANÁLISIS DE NOMOGRAMA, EN ARTICULACIÓN CON GESTIÓN DOCUMENTAL</t>
  </si>
  <si>
    <t>LIN_XI_DSNF</t>
  </si>
  <si>
    <t>DI5.7</t>
  </si>
  <si>
    <t>DSNFT_P_VP41</t>
  </si>
  <si>
    <t>73 MEJORAR LA METODOLOGÍA DE SOLICITUD, ENTREGA Y ADMINISTRACIÓN DE LAS EVIDENCIAS ASOCIADAS AL REPORTE FURAG</t>
  </si>
  <si>
    <t>LIN_XII_DET</t>
  </si>
  <si>
    <t>DI5.8</t>
  </si>
  <si>
    <t>DSNFT_P_VP42</t>
  </si>
  <si>
    <t>74 MODIFICAR EL FORMATO DEL PAAC PARA QUE EN SUS INSTRUCCIONES SE DETERMINEN LOS LINEAMIENTOS PARA QUE SEA FORMULADO DESDE EL NIVEL REGIONAL Y DG CON LA PARTICIPACIÓN DE LOS DIFERENTES  GRUPOS DE VALOR ( PLAN PARTICIPACIÓN 213, 214, )</t>
  </si>
  <si>
    <t>DI5.9</t>
  </si>
  <si>
    <t>DSNFT_P_VP43</t>
  </si>
  <si>
    <t>75 DESARROLLAR EL EJERCICIO DE PLANEACIÓN ESTRATÉGICA 2019-2022 CONSIDERANDO LOS ASPECTOS MENCIONADOS EN LA PREGUNTA NO.2,  PRINCIPALMENTE :  LAS NECESIDADES O PROBLEMAS DE SUS GRUPOS DE VALOR, LAS PROPUESTAS O INICIATIVAS DE LOS GRUPOS DE INTERÉS</t>
  </si>
  <si>
    <t>DSNFT_P_VP44</t>
  </si>
  <si>
    <t>76 INCLUIR DENTRO DEL PLAN ESTRATÉGICO INSTITUCIONAL DE FORMA EXPLICITA LA ASIGNACIÓN DE RECURSOS PARA EL DESARROLLO DEL MISMO, IGUALMENTE INCLUIR ACCIONES CONCRETAS RESPECTO AL TRATAMIENTO A DARSE A GRUPOS ÉTNICOS DENTRO DE LOS OBJETIVOS ESTRATÉGICOS</t>
  </si>
  <si>
    <t>LIN_XII_DFP</t>
  </si>
  <si>
    <t>DSNFT_P_VP45</t>
  </si>
  <si>
    <t xml:space="preserve">77 LISTA DE CHEQUEO  PARA GARANTIZAR QUE SE CONTEMPLEN TODOS LOS INSUMOS PARA LA PLANEACIÓN DE ACUERDO A LA PREGUNTA 3  </t>
  </si>
  <si>
    <t>DI5.12 Formulación y ejecución de la estrategia nacional de comunicaciones para el público interno y externo articulado a divulgar logros del SENA en el PND 2018-2022 y a satisfacer las necesidades de comunicación de las áreas de la Dirección General, cada región y los centros de formación</t>
  </si>
  <si>
    <t>OC_P_DI512</t>
  </si>
  <si>
    <t xml:space="preserve">78 VALIDACIÓN DEL INVENTARIO DE LOS GRUPOS DE INTERÉS </t>
  </si>
  <si>
    <t>DI5.13 Fortalecer la función preventiva disciplinaria en la entidad</t>
  </si>
  <si>
    <t xml:space="preserve">80 EXPEDIR ACTO ADMINISTRATIVO QUE INTEGRE LAS FUNCIONES DEL COMITÉ DE GESTIÓN Y DESEMPEÑO INSTITUCIONAL Y LAS OBLIGACIONES DE LAS ÁREAS RESPONSABLES CON EL  REFERENTE DE MIPG </t>
  </si>
  <si>
    <t>LIN_XIII_DET</t>
  </si>
  <si>
    <t>DI5.14 Provisionar recursos humanos y tecnológicos para la entrada en vigencia de la Ley 1952 de 2019 
Nota: La vigencia de la Ley fue diferida hasta el 1 de julio de 2021 por el artículo 140 de la ley 1955 de 2019</t>
  </si>
  <si>
    <t>OCID_P_DI513</t>
  </si>
  <si>
    <t>81 ALINEAR LA GESTIÓN DE RIESGOS DE ACTIVOS DE INFORMACIÓN CON LA GUÍA DE GESTIÓN DE RIESGOS DE LA ENTIDAD</t>
  </si>
  <si>
    <t>LIN_XIII_DFP</t>
  </si>
  <si>
    <t>DI5.15 Optimizar la oportunidad y eficiencia de la función disciplinaria</t>
  </si>
  <si>
    <t>OCID_P_DI514</t>
  </si>
  <si>
    <t>82 CAPACITAR AL PERSONAL TÉCNICO DE LA OFICINA DE SISTEMAS EN TEMAS DE SEGURIDAD DIGITAL CON EL FIN DE PARTICIPAR EN LOS EJERCICIOS DE SIMULACIÓN NACIONAL O INTERNACIONAL, PARA DESARROLLAR HABILIDADES Y DESTREZAS EN MATERIA DE SEGURIDAD DIGITAL.</t>
  </si>
  <si>
    <t>LIN_XIV_DET</t>
  </si>
  <si>
    <t>DI5.16 Sistema de Gestión de Seguridad y Salud en el Trabajo - SGSST</t>
  </si>
  <si>
    <t>OCID_P_DI515</t>
  </si>
  <si>
    <t xml:space="preserve">83 CREAR EL ENLACE INSTITUCIONAL Y SECTORIAL DE SEGURIDAD DIGITAL E INFORMAR AL COORDINADOR NACIONAL </t>
  </si>
  <si>
    <t>DI5.17 Gestión Documental</t>
  </si>
  <si>
    <t>OS_P_DI31</t>
  </si>
  <si>
    <t>84 DE ACUERDO A LOA LINEAMIENTOS DE ESTAS MESAS DE TRABAJO REALIZAR EL LEVANTAMIENTO DE LA INFRAESTRUCTURA CRITICA DE LA ENTIDAD  QUE VERA REFLEJADO EN LOS PLANES DE RECUPERACIÓN.</t>
  </si>
  <si>
    <t>LIN_XIV_DFP</t>
  </si>
  <si>
    <t>OS_P_DI32</t>
  </si>
  <si>
    <t>85 DEFINIR  PLAN DE SEGUIMIENTO Y EVALUACIÓN A LA IMPLEMENTACIÓN DE SEGURIDAD DE LA INFORMACIÓN</t>
  </si>
  <si>
    <t>R1.1</t>
  </si>
  <si>
    <t>OS_P_DI42</t>
  </si>
  <si>
    <t>86 DEFINIR EL PLAN DE OPERACIÓN DE SEGURIDAD DE LA INFORMACIÓN</t>
  </si>
  <si>
    <t>LIN_XIV_DSNF</t>
  </si>
  <si>
    <t>R1.2</t>
  </si>
  <si>
    <t>OS_P_DI43</t>
  </si>
  <si>
    <t>87 DEFINIR INDICADORES DE GESTIÓN PARA LA SEGURIDAD DE LA INFORMACIÓN</t>
  </si>
  <si>
    <t>R1.3</t>
  </si>
  <si>
    <t>SG_P_DI11</t>
  </si>
  <si>
    <t>88 DEFINIR PLAN DE MEJORAMIENTO CONTINUO DE SEGURIDAD DE LA INFORMACIÓN</t>
  </si>
  <si>
    <t>R1.4</t>
  </si>
  <si>
    <t>SG_P_DI12</t>
  </si>
  <si>
    <t>89 DENTRO DEL PLAN DE SEGURIDAD Y PRIVACIDAD DE LA INFORMACIÓN INCLUIR ACTIVIDADES QUE RESPONDAN  A LA GESTIÓN SISTEMÁTICA Y CÍCLICA DEL RIESGO, TENIENDO EN CUENTA CUALES APLICA PAR LA ENTIDAD.</t>
  </si>
  <si>
    <t>R1.5</t>
  </si>
  <si>
    <t>SG_P_DI13</t>
  </si>
  <si>
    <t>90 DENTRO DEL PLAN DE SEGURIDAD Y PRIVACIDAD DE LA INFORMACIÓN INCLUIR ACTIVIDADES QUE RESPONDAN A LA IMPLEMENTACIÓN DE ESTAS HERRAMIENTAS O INSTRUCTIVOS.</t>
  </si>
  <si>
    <t>R1.6</t>
  </si>
  <si>
    <t>SG_P_DI14</t>
  </si>
  <si>
    <t>91 DISPONER DEL PERSONAL NECESARIO PARA  PARTICIPAR EN ESTAS CONVOCATORIAS, LOS CUALES DEBERÁN REALIZAR LA RETROALIMENTACIÓN DE LO APRENDIDO Y SOCIALIZADO EN ESTAS CONVOCATORIAS.</t>
  </si>
  <si>
    <t>R1.7</t>
  </si>
  <si>
    <t>SG_P_DI15</t>
  </si>
  <si>
    <t>92 ESCRIBIR A LAS ENTIDADES ENCARGADAS DE  LIDERAR ESTAS INICIATIVAS SI EL SENA PUEDE Y APLICA PARA PARTICIPAR EN LAS MESA DE TRABAJO.</t>
  </si>
  <si>
    <r>
      <t xml:space="preserve">R1.8 Fortalecimiento de la Producción de Centros de la entidad
</t>
    </r>
    <r>
      <rPr>
        <rFont val="Calibri"/>
        <color rgb="FF0066CC"/>
        <sz val="10.0"/>
      </rPr>
      <t>Esta iniciativa se asocia al Proyecto de Inversión "Mejoramiento del servicio de formación profesional del SENA nacional" el cual a su vez contribuye al programa "Formación para el trabajo" del Ministerio del Trabajo.
Se asocia específicamente por el indicador "Evolución de los ingresos generados por Producción de Centros", habida cuenta que la ficha BPIN del proyecto tiene el indicador de gestión " Ingresos por la venta de bienes y servicios generados en el proceso de formación producción en los Centros".</t>
    </r>
  </si>
  <si>
    <t>R1.8</t>
  </si>
  <si>
    <t>SG_P_DI17</t>
  </si>
  <si>
    <t>93 ESTABLECER UN ENLACE DIRECTO CON MINTIÓ PARA CONOCER DE PRIMERA  MANO LAS JORNADAS DE SENSIBILIZACIÓN Y CAPACITACIÓN EN TEMAS DE  GESTIÓN DE RIESGOS  Y EL USO SEGURO DEL ENTORNO DIGITAL.</t>
  </si>
  <si>
    <t>R1.9</t>
  </si>
  <si>
    <t>SG_P_DI21</t>
  </si>
  <si>
    <t>94 FORMALIZAR LA METODOLOGÍA DE IDENTIFICACIÓN DE ACTIVOS DE INFORMACIÓN</t>
  </si>
  <si>
    <t>SG_P_DI22</t>
  </si>
  <si>
    <t>95 FORMALIZAR MEDIANTE COMITÉ DIRECTIVO LA POLÍTICA DE SEGURIDAD DE LA INFORMACIÓN</t>
  </si>
  <si>
    <r>
      <t xml:space="preserve">R1.11 Perfeccionamiento del Modelo de Costos o </t>
    </r>
    <r>
      <rPr>
        <rFont val="Calibri"/>
        <i/>
        <color rgb="FF000000"/>
        <sz val="10.0"/>
      </rPr>
      <t>Sistema de Información Nacional de Costos de Gestión del SENA</t>
    </r>
  </si>
  <si>
    <t>SG_P_DI23</t>
  </si>
  <si>
    <t>96 IMPLEMENTAR UN BUZÓN DE CONTACTOS CON EL DOMINIO SEGURIDADDIGITAL@DOMINIO.GOV.CO</t>
  </si>
  <si>
    <t>R2.1</t>
  </si>
  <si>
    <t>SG_P_DI24</t>
  </si>
  <si>
    <t>97 REALIZAR ACTIVIDADES DE APROPIACIÓN VALIDANDO CUELES  DE ESTAS HERRAMIENTAS O INSTRUMENTOS LE APLICAN AL SENA Y DEBEN SER IMPLEMENTADOS DENTRO DEL MDELO DE SEGURIDAD Y PRIVACIDAD DE LA INFORMACION .</t>
  </si>
  <si>
    <t>R2.2</t>
  </si>
  <si>
    <t>SG_P_DI25</t>
  </si>
  <si>
    <t>98 REALIZAR AUDITORIAS DE SEGURIDAD DE LA INFORMACIÓN POR LOS PERIODOS NECESARIOS.</t>
  </si>
  <si>
    <t>R2.3 Incorporar en los convenios de cooperación internacional temáticas de económia naranja, 4 ta revolución industrail, CT&amp;I</t>
  </si>
  <si>
    <t>R2.3</t>
  </si>
  <si>
    <t>SG_P_DI516</t>
  </si>
  <si>
    <t>99 SE REQUIERE CAPACITAR AL PERSONAL PARA PARTICIPARA EN ESTOS EJERCICIOS DE SIMULACIÓN, DADO QUE ESTOS REQUIEREN DE POR LO MENOS 4 PERSONAS CON UN NIVEL ALTO EN EL MANEJO DE TEMAS DE SEGURIDAD Y LA OFICINA NO CUENTA CON ESTOS PERFILES.</t>
  </si>
  <si>
    <t>R2.4</t>
  </si>
  <si>
    <t>SG_P_DI517</t>
  </si>
  <si>
    <t>100 SOLICITAR A LAS DIFERENTES ENTIDADES DEL GOBIERNO NACIONAL QUE INCLUYAN AL SENA EN LA NOTIFICACIÓN DE ESTAS CONVOCATORIAS.</t>
  </si>
  <si>
    <t>R2.5</t>
  </si>
  <si>
    <t>101 SOLICITAR A MINTIÓ FORMALMENTE LA INCLUSIÓN DEL SENA EN LAS NOTIFICACIÓN DE LAS CAMPAÑAS RELACIONADAS CON SEGURIDAD DIGITAL, LO CUAL L PERMITIRÁ QUE LA ENTIDAD CONOZCA Y PARTICIPE ACTIVAMENTE DE ESTAS INICIATIVAS.</t>
  </si>
  <si>
    <t>R2.6</t>
  </si>
  <si>
    <t>102 ARTICULACIÓN CON LAS ÁREAS PARA DESARROLLO DE CONTENIDO INFORMATIVO PARA LA POBLACIÓN EN CONDICIÓN DE DISCAPACIDAD.</t>
  </si>
  <si>
    <r>
      <t xml:space="preserve">R2.7 Atencion oportuna al empresario para la consecucion del contrato de aprendizaje en cumplimiento de la ley 789 de 2012
</t>
    </r>
    <r>
      <rPr>
        <rFont val="Calibri"/>
        <color rgb="FF0066CC"/>
        <sz val="10.0"/>
      </rPr>
      <t>Esta iniciativa se asocia al Proyecto de Inversión "Optimización de los procesos de apoyo para la formación, el recaudo de aportes y la promoción y la divulgación de los servicios del sena a nivel nacional" el cual a su vez contribuye al programa "Formación para el trabajo" del Ministerio del Trabajo.
Se asocia específicamente por los indicadores "Aprendices con contrato de aprendizaje" y "Empresas con cuota regulada".</t>
    </r>
  </si>
  <si>
    <t>R2.7</t>
  </si>
  <si>
    <t>103 CONSTRUIR EL INDICADOR QUE RELACIONE EL PRESUPUESTO ASIGNADO Y EJECUTADO PARA EL CUMPLIMIENTO DE LAS METAS ASIGNADAS Y EJECUTADAS  EN RELACIÓN A LA POLÍTICA DE ATENCIÓN AL CIUDADANO</t>
  </si>
  <si>
    <t>104 CREAR UNA GUÍA PARA IMPLEMENTACIÓN DEL LENGUAJE CLARO EN LA ENTIDAD</t>
  </si>
  <si>
    <t xml:space="preserve">105 DOCUMENTAR LAS DIRECTRICES EN MATERIA DE COMUNICACIONES INCLUYENTE EN EL SENA PARA LA ACCESIBILIDAD DE LAS PERSONAS CON DISCAPACIDAD.
</t>
  </si>
  <si>
    <t>106 ESTRUCTURAR LOS LINEAMIENTOS PARA DAR CUMPLIMIENTO A LA POLÍTICA DE SERVICIO AL CIUDADANO</t>
  </si>
  <si>
    <t xml:space="preserve">107 FORMULAR CAMPAÑA PARA INSCRIPCIONES AL CURSO DE LENGUAJE CLARO.
MANTENER DATOS ESTADÍSTICOS ACTUALIZADOS </t>
  </si>
  <si>
    <t xml:space="preserve">108 INCLUIR EN LAS AUDITORIAS INTERNAS DE GESTIÓN, CRITERIOS DE LAS NORMAS NTC 6047 (INFRAESTRUCTURA) Y NTC 5854 (ACCESIBILIDAD WEB) Y LOS LINEAMIENTOS DE GOBIERNO EN LÍNEA. </t>
  </si>
  <si>
    <t>109 ACTUALIZACIÓN EN 100% PÁGINA WEB Y HERRAMIENTAS DE USABILIDAD DEL SITIO.</t>
  </si>
  <si>
    <t>110 CREAR UNA GUÍA PARA IMPLEMENTACIÓN DEL LENGUAJE CLARO EN LA ENTIDAD</t>
  </si>
  <si>
    <t xml:space="preserve">111 DOCUMENTAR LAS DIRECTRICES EN MATERIA DE PQRS A TRAVÉS DE REDES SOCIALES SENA Y PARTICIPACIÓN CIUDADANA A TRAVÉS DE LAS REDES SOCIALES.
</t>
  </si>
  <si>
    <t xml:space="preserve">112 ELABORAR TRES VÍDEOS INFORMATIVOS DIRIGIDOS A LA POBLACIÓN EN CONDICIÓN DE DISCAPACIDAD CON LOS SIGUIENTES CONTENIDOS: EL DIRECTOR DEL SENA  SALUDA A LA POBLACIÓN EN CONDICIÓN DE DISCAPACIDAD Y PRESENTA LOGROS Y RETOS. PRESENTACIÓN INSTITUCIONAL INFORMACIÓN DIRECCIONAMIENTO ESTRATÉGICO DEL SENA EN EL CUATREÑO. TRÁMITES Y SERVICIO AL CIUDADANO. VÍDEOS INSTRUCTIVOS CON SUBTÍTULOS Y DIRIGIDOS A LA POBLACIÓN EN CONDICIÓN DE DISCAPACIDAD. </t>
  </si>
  <si>
    <t>113 FORMULAR E IMPLEMENTAR EL PLAN NACIONAL DE COMUNICACIONES SENA 2019.</t>
  </si>
  <si>
    <t xml:space="preserve">114 GESTIONAR ACCIONES ARTICULADAS CON LA OFICINA DE SISTEMAS  ORIENTADAS A QUE EL PORTAL WEB SENA CUENTE CON EL
"SELLO PORTAL ACCESIBLE", CON EL FIN DE DISMINUIR LA BRECHA DIGITAL DE LA POBLACIÓN CON DISCAPACIDAD.
</t>
  </si>
  <si>
    <t>115 MODIFICAR EL FORMATO DEL PAAC PARA QUE EN SUS INSTRUCCIONES SE DETERMINEN LOS LINEAMIENTOS PARA QUE SEA FORMULADO DESDE EL NIVEL REGIONAL Y DG CON LA PARTICIPACIÓN DE LOS DIFERENTES  GRUPOS DE VALOR ( PLAN PARTICIPACIÓN 213, 214, )</t>
  </si>
  <si>
    <t>DESCRIPCIÓN</t>
  </si>
  <si>
    <t xml:space="preserve">GENERALIDADES:  
* Para la construcción de lineamientos, las dependencias establecerán la alineación de cada lineamiento con el Plan Estratégico Institucional, el cual presenta la articulación con el Plan Sectorial y Plan Nacional de Desarrollo, las políticas y planes de MIPG.
* Se solicita que se presenten lineamientos para todas las acciones del Plan Estratégico definidas para la vigencia 2021.
* Las filas sombreadas en naranja claro se diligencian automáticamente.
</t>
  </si>
  <si>
    <t>De la lista desplegable seleccione el proceso de primer nivel al cual pertenece el lineamiento que va a generar.</t>
  </si>
  <si>
    <t>De la lista desplegable, seleccione el proceso de segundo nivel al cual pertenece el lineamiento que va a generar. Tenga en cuenta que cada proceso muestra la Dependencia de la Dirección General a la cual se asocia.</t>
  </si>
  <si>
    <t>Campo automático, no requiere diligenciamiento.</t>
  </si>
  <si>
    <t xml:space="preserve">De la lista desplegable, seleccione el grupo de la dependencia. </t>
  </si>
  <si>
    <t>ALINEACIÓN PLAN ESTRATÉGICO INSTITUCIONAL 2019 - 2022 (PEI -2019 - 2022)</t>
  </si>
  <si>
    <t>De la lista desplegable, seleccione la perspectiva con la que se encuentra alineado el lineamiento que va a generar. Recuerde que todos los lineamientos generados estarán asociados a la estrategia insitucional.</t>
  </si>
  <si>
    <t>De acuerdo con la perspectiva seleccionada, se desplegará una lista de objetivos estratégicos asociados a la perspectiva, seleccione el objetivo con el que se encuentra alineado el lineamiento que va a generar.</t>
  </si>
  <si>
    <t xml:space="preserve">INDICADOR </t>
  </si>
  <si>
    <t>De acuerdo conel objetivo estratégico seleccionado, se desplegará una lista de indicadores estratégicos asociados, seleccione el indicador estratégico con el que se encuentra alineado el lineamiento que va a generar.</t>
  </si>
  <si>
    <t>ALINEACION PLAN NACIONAL DE DESARROLLO (PND - 2018 - 2022)</t>
  </si>
  <si>
    <t>ALINEACION PLAN ESTRATÉGICO SECTORIAL (PES - 2018 -2022)</t>
  </si>
  <si>
    <t>ALINEACIÓN Modelo Integrado de Planeación y Gestión (MIPG)</t>
  </si>
  <si>
    <t>DIMENSIÓN</t>
  </si>
  <si>
    <t>POLITICA</t>
  </si>
  <si>
    <t>PLAN</t>
  </si>
  <si>
    <t xml:space="preserve">ALINEACIÓN DOCUMENTOS DEL CONSEJO NACIONAL DE POLÍTICA ECONÓMICA Y SOCIAL (CONPES) </t>
  </si>
  <si>
    <t>En la lista desplegable encontrará un serie de documentos CONPES para que establezca si el lineamiento que se va a generar se encuentra alineado.</t>
  </si>
  <si>
    <t>Determine cuales son  los temas dentro de los que requiera generar lineamientos. Debe diligenciar un solo tema, para lo cual tiene 200 caracteres habilitados para la celda y debe  enumerar en orden consecutivo cada uno de los títulos generados. En caso que requiera incluir lineamientos que no estén articulados  con SIGA, PND, Plan Estratégico Sectorial, o CONPES, puede incluirlos, pero en observaciones debe generar la justificación pertinente.</t>
  </si>
  <si>
    <t>Referente al tema definido, determine los lineamientos necesarios. Debe diligenciar un lineamiento en la celda, estableciendo el qué, cómo y para qué se genera el lineamiento y redactarlo en tiempo presente bajo la estructura: Verbo + Objeto + Condición. No transcribir los lineamientos que se encuentren formalizados mediante actos administrativos publicados en el Normograma institucional e información documentada de los procesos publicados en la plataforma CompromISO, de requerirse debe enunciarse la norma y en anexos adjuntar el respectivo link.</t>
  </si>
  <si>
    <t>Definir las acciones asociadas a cada lineamiento, debe incluir una acción en la celda. La acción debe redactarse en infinitivo.  Si  requiere incluir más acciones inserte las filas que sean necesarias. Tenga en cuenta que se debe establecer una sola acción por cada fila de la matriz. Tenga en cuenta no confundir acción con tarea, puesto que la acción se establece como  hecho, acto u operación que implica movimiento o cambio, que en este contexto se genera para alcanzar el lineamiento definido; mientras que la tarea implica una labor que no necesariamente se relaciona con el cambio de estado o logro de objetivo.</t>
  </si>
  <si>
    <t>Presentar el resultado esperado de la acción, para lo cual cuenta con máximo dos tipos de seguimiento por resultado esperado. Tenga en cuenta que el resultado esperado se expresará en logros terminados, en términos de cantidad, calidad y tiempo. Es el producto que se generará para alcanzar los objetivos.</t>
  </si>
  <si>
    <t>HERRAMIENTA PARA SEGUIMIENTO 1</t>
  </si>
  <si>
    <t xml:space="preserve"> De la lista desplegable seleccione  la herramienta con la que se realizará  seguimiento al resultado esperado. </t>
  </si>
  <si>
    <t xml:space="preserve">De la lista desplegable seleccione la periodicidad con que se hace seguimiento a la acción. </t>
  </si>
  <si>
    <t>Explique  la  herramienta seleccionada previamente. Ejemplo: Herramienta (Aplicativo), Observación: Sofia Plus</t>
  </si>
  <si>
    <t>HERRAMIENTA PARA SEGUIMIENTO 2</t>
  </si>
  <si>
    <t>Opcional en caso que se requiera.</t>
  </si>
  <si>
    <t>Rol  encargado de generar el lineamiento (Director de área, o Jefe de Oficina).  Campo automático, no requiere diligenciamiento.</t>
  </si>
  <si>
    <t xml:space="preserve">Diligencie el o los  Roles que desde Dirección General deben velar porque la acción generada se cumpla. </t>
  </si>
  <si>
    <t>Diligencie el o los  Roles que desde Dirección Regional desarrollarán la acción. Tenga en cuenta que si Dirección Regional no interviene en la ejecución de la acción la celda se deja en blanco.</t>
  </si>
  <si>
    <t>Diligencie el o los  Roles  que desde Centro de Formación  desarrollarán la acción. Tenga en cuenta que si el Centro de Formación no interviene en la ejecución de la acción la celda se deja en blanco.</t>
  </si>
  <si>
    <t>Relacionar la URL donde se encuentre el anexo</t>
  </si>
  <si>
    <t>Incluir SIGLAS y Términos asociados a los lineamientos o acciones definidas.</t>
  </si>
  <si>
    <t>OPCIONES</t>
  </si>
  <si>
    <t>LINEAMIENTOS</t>
  </si>
  <si>
    <t>3-6 AGO</t>
  </si>
  <si>
    <t>ESTRUCTURA</t>
  </si>
  <si>
    <t>LORENA</t>
  </si>
  <si>
    <t>CRONOGRAMA</t>
  </si>
  <si>
    <t>GPO</t>
  </si>
  <si>
    <t xml:space="preserve">AGO </t>
  </si>
  <si>
    <t>CONSTRUCCION LINEAMIENTOS DG</t>
  </si>
  <si>
    <t>CONSOLIDACION DE LINEAMIENTOS</t>
  </si>
  <si>
    <t>1. POWER BI; 2. EXCEL</t>
  </si>
  <si>
    <t>2-3 S SEG SEPT</t>
  </si>
  <si>
    <t xml:space="preserve">EVENTO (REMOTO) </t>
  </si>
  <si>
    <t xml:space="preserve">DEP DR CF DG </t>
  </si>
  <si>
    <t xml:space="preserve">OCT </t>
  </si>
  <si>
    <t>AJUSTE LINEAMIENTOS</t>
  </si>
  <si>
    <t>COMUNICACIÓN PA 2021</t>
  </si>
  <si>
    <t>BRIEF</t>
  </si>
  <si>
    <t>SINDY</t>
  </si>
  <si>
    <t>DESARROLLO / PAGINA PLAN DE ACCIÓN</t>
  </si>
  <si>
    <t>ESTRUCTURA MONTAR PROPUESTA PARA DEFINIR</t>
  </si>
  <si>
    <t xml:space="preserve">PROGRAMACION PRESUPUESTAL </t>
  </si>
  <si>
    <t>FORMULARIOS DEL APLICATIVO</t>
  </si>
  <si>
    <t>VALIDACION DE SPI 2021 (ROLES)</t>
  </si>
  <si>
    <t xml:space="preserve">AGO -SEPTIEMBRE </t>
  </si>
  <si>
    <t>ESTRATEGIA - VIDEO CONFERENCIAS - CRONOGROMA -CAPACITACION</t>
  </si>
  <si>
    <t>ANALISIS</t>
  </si>
  <si>
    <t>BANCO DE PROYECTOS</t>
  </si>
  <si>
    <t>ARRENDAMIENTOS</t>
  </si>
  <si>
    <t>1. QUITAR LOS AVISOS QUE APARECEN EN LAS LISTAS DESPLEGABLES</t>
  </si>
  <si>
    <t>2. INCLUIR EL COLOR VERDE EN LAS CELDAS DE LAS NUEVAS SECCIONES</t>
  </si>
  <si>
    <t xml:space="preserve">3. INCLUIR EL  ROL DE JEFES o DIRECTORES DE DEPENDENCIA </t>
  </si>
  <si>
    <t>4. INCLUIR LA RELACION DESPLEGABLE DEL PND Y EL PLAN SECTORIAL</t>
  </si>
  <si>
    <t xml:space="preserve">5. CAMBIAR DE LUGAR </t>
  </si>
  <si>
    <t>LA JUSTIFICACION DE NO ALINEACION</t>
  </si>
  <si>
    <t>6. ORAR PARA QUE TODO NOS SALGA SUPER… PDTA MIL GRACIAS POR TODO</t>
  </si>
  <si>
    <t xml:space="preserve">PLAN NACIONAL DE DESARROLLO </t>
  </si>
  <si>
    <t>PLAN ESTRATEGICO SECTORIAL</t>
  </si>
  <si>
    <t>VALIDACIÓN</t>
  </si>
  <si>
    <t>OBJETIVO ESTRATEGICO</t>
  </si>
  <si>
    <t>PACTO</t>
  </si>
  <si>
    <t>POLÍTICAS</t>
  </si>
  <si>
    <t xml:space="preserve">PLANES </t>
  </si>
  <si>
    <t>DIRECCIÓN ADMINISTRATIVA Y FINANCIERA</t>
  </si>
  <si>
    <t>Xv. Pacto Por Una Gestión Pública Efectiva</t>
  </si>
  <si>
    <t>B.Gasto público efectivo</t>
  </si>
  <si>
    <t>6. Fortalecer las instituciones del Sector Trabajo y la rendición de cuentas en ejercicio del Buen Gobierno, en búsqueda de la modernización,eficiencia, eficacia y la transparencia</t>
  </si>
  <si>
    <t>Implementar planes de mejoramiento para cerrar de manera escalonada y de acuerdo con la capacidad presupuestal de la entidad, las brechas identificadas en el resultado del FURAG de cada vigencia</t>
  </si>
  <si>
    <t>Direccionamiento estratégico y planeación</t>
  </si>
  <si>
    <t>Gestión presupuestal y eficiencia del gasto público</t>
  </si>
  <si>
    <t>Plan anual de adquisiciones</t>
  </si>
  <si>
    <r>
      <t xml:space="preserve">R1.8 Fortalecimiento de la Producción de Centros de la entidad
</t>
    </r>
    <r>
      <rPr>
        <rFont val="Calibri"/>
        <color rgb="FF0066CC"/>
        <sz val="10.0"/>
      </rPr>
      <t>Esta iniciativa se asocia al Proyecto de Inversión "Mejoramiento del servicio de formación profesional del SENA nacional" el cual a su vez contribuye al programa "Formación para el trabajo" del Ministerio del Trabajo.
Se asocia específicamente por el indicador "Evolución de los ingresos generados por Producción de Centros", habida cuenta que la ficha BPIN del proyecto tiene el indicador de gestión " Ingresos por la venta de bienes y servicios generados en el proceso de formación producción en los Centros".</t>
    </r>
  </si>
  <si>
    <r>
      <t xml:space="preserve">R1.8 Fortalecimiento de la Producción de Centros de la entidad
</t>
    </r>
    <r>
      <rPr>
        <rFont val="Calibri"/>
        <color rgb="FF0066CC"/>
        <sz val="10.0"/>
      </rPr>
      <t>Esta iniciativa se asocia al Proyecto de Inversión "Mejoramiento del servicio de formación profesional del SENA nacional" el cual a su vez contribuye al programa "Formación para el trabajo" del Ministerio del Trabajo.
Se asocia específicamente por el indicador "Evolución de los ingresos generados por Producción de Centros", habida cuenta que la ficha BPIN del proyecto tiene el indicador de gestión " Ingresos por la venta de bienes y servicios generados en el proceso de formación producción en los Centros".</t>
    </r>
  </si>
  <si>
    <t>A.Transformación de la Administración pública</t>
  </si>
  <si>
    <t>A. Transformación de la Administración pública</t>
  </si>
  <si>
    <t>V. Pacto Por La Ciencia, La Tecnología Y La Innovación: Un Sistema Para Construir El Conocimiento De La Colombia Del Futuro</t>
  </si>
  <si>
    <t>Ii. Pacto Por El Emprendimiento, La Formalización Y La Productividad Economía Dinámica, Incluyente Y Sostenible Que Potencie Todos Nuestros Talentos</t>
  </si>
  <si>
    <t>I. Pacto Por La Legalidad: Seguridad Efectiva
Y Justicia Transparente Para Que Todos
Vivamos Con Libertad Y En Democracia</t>
  </si>
  <si>
    <t>Xiii. Pacto Por La Inclusión De Todas Las Personas Con Discapacidad</t>
  </si>
  <si>
    <t>Xi. Pacto Por La Construcción De Paz: Cultura De La Legalidad, Convivencia, Estabilización Y Victimas</t>
  </si>
  <si>
    <t>Xii. Pacto Por La Equidad De Oportunidades Para Grupos Étnicos: Indígenas, Negros, Afrocolombianos, Raizales, Palenqueros Y Rrom</t>
  </si>
  <si>
    <t>DIRECCIÓN DE FORMACIÓN PROFESIONAL</t>
  </si>
  <si>
    <t>DFP_P_DI</t>
  </si>
  <si>
    <t>NA</t>
  </si>
  <si>
    <t>Talento humano</t>
  </si>
  <si>
    <t>Plan estratégico de talento humano</t>
  </si>
  <si>
    <t>Vii. Pacto Por La Transformación Digital De Colombia: Gobierno, Empresas Y Hogares Conectados Con La Era Del Conocimiento</t>
  </si>
  <si>
    <t>Gobierno digital</t>
  </si>
  <si>
    <t>Plan estratégico y de tecnologías de la información y comunicaciones PETI</t>
  </si>
  <si>
    <t>DFP_VP</t>
  </si>
  <si>
    <t>DIRECCIÓN JURÍDICA</t>
  </si>
  <si>
    <t>Defensa jurídica</t>
  </si>
  <si>
    <t>Seguridad digital</t>
  </si>
  <si>
    <t>Plan de seguridad y privacidad de la información</t>
  </si>
  <si>
    <t>Plan anticorrupción y de atención al ciudadano PAAC</t>
  </si>
  <si>
    <t>OFICINA DE CONTROL INTERNO</t>
  </si>
  <si>
    <r>
      <t xml:space="preserve">R1.11 Perfeccionamiento del Modelo de Costos o </t>
    </r>
    <r>
      <rPr>
        <rFont val="Calibri"/>
        <i/>
        <color rgb="FF000000"/>
        <sz val="10.0"/>
      </rPr>
      <t>Sistema de Información Nacional de Costos de Gestión del SENA</t>
    </r>
  </si>
  <si>
    <r>
      <t xml:space="preserve">R1.11 Perfeccionamiento del Modelo de Costos o </t>
    </r>
    <r>
      <rPr>
        <rFont val="Calibri"/>
        <i/>
        <color rgb="FF000000"/>
        <sz val="10.0"/>
      </rPr>
      <t>Sistema de Información Nacional de Costos de Gestión del SENA</t>
    </r>
  </si>
  <si>
    <t>DIRECCIÓN DE PROMOCIÓN Y RELACIONES CORPORATIVAS</t>
  </si>
  <si>
    <t>Servicio al ciudadano</t>
  </si>
  <si>
    <r>
      <t xml:space="preserve">R2.7 Atencion oportuna al empresario para la consecucion del contrato de aprendizaje en cumplimiento de la ley 789 de 2012
</t>
    </r>
    <r>
      <rPr>
        <rFont val="Calibri"/>
        <color rgb="FF0066CC"/>
        <sz val="10.0"/>
      </rPr>
      <t>Esta iniciativa se asocia al Proyecto de Inversión "Optimización de los procesos de apoyo para la formación, el recaudo de aportes y la promoción y la divulgación de los servicios del sena a nivel nacional" el cual a su vez contribuye al programa "Formación para el trabajo" del Ministerio del Trabajo.
Se asocia específicamente por los indicadores "Aprendices con contrato de aprendizaje" y "Empresas con cuota regulada".</t>
    </r>
  </si>
  <si>
    <r>
      <t xml:space="preserve">R2.7 Atencion oportuna al empresario para la consecucion del contrato de aprendizaje en cumplimiento de la ley 789 de 2012
</t>
    </r>
    <r>
      <rPr>
        <rFont val="Calibri"/>
        <color rgb="FF0066CC"/>
        <sz val="10.0"/>
      </rPr>
      <t>Esta iniciativa se asocia al Proyecto de Inversión "Optimización de los procesos de apoyo para la formación, el recaudo de aportes y la promoción y la divulgación de los servicios del sena a nivel nacional" el cual a su vez contribuye al programa "Formación para el trabajo" del Ministerio del Trabajo.
Se asocia específicamente por los indicadores "Aprendices con contrato de aprendizaje" y "Empresas con cuota regulada".</t>
    </r>
  </si>
  <si>
    <t>DIRECCIÓN DEL SISTEMA NACIONAL DE FORMACIÓN PARA EL TRABAJO</t>
  </si>
  <si>
    <t>DSNFT_P_DI</t>
  </si>
  <si>
    <t>DSNFT_P_PM</t>
  </si>
  <si>
    <t>DSNFT_P_VP</t>
  </si>
  <si>
    <t>OFICINA DE COMUNICACIONES</t>
  </si>
  <si>
    <t>Información y comunicación</t>
  </si>
  <si>
    <t>Transparencia, acceso a la información pública y lucha contra la corrupción</t>
  </si>
  <si>
    <t>OFICINA DE CONTROL INTERNO DISCIPLINARIO</t>
  </si>
  <si>
    <t>Integridad</t>
  </si>
  <si>
    <t>Plan de previsión de recursos humanos</t>
  </si>
  <si>
    <t>OFICINA DE SISTEMAS</t>
  </si>
  <si>
    <t>SECRETARÍA GENERAL</t>
  </si>
  <si>
    <t>Plan de incentivos institucionales</t>
  </si>
  <si>
    <t>Plan de trabajo anual en seguridad y salud en el trabajo</t>
  </si>
  <si>
    <t>Gestión documental</t>
  </si>
  <si>
    <t>Plan institucional de archivos PINAR</t>
  </si>
  <si>
    <t>SENA</t>
  </si>
  <si>
    <t>B. Imperio de la ley: derechos humanos, justicia accesible, oportuna y en toda Colombia, para todos</t>
  </si>
  <si>
    <t>a. Objetivo 1. Una apuesta por el goce efectivo de los derechos de los colombianos</t>
  </si>
  <si>
    <t>El Gobierno nacional, bajo el liderazgo de la Consejería Presidencial para los Derechos Humanos y Asuntos Internacionales (CPDDHH): Adoptará la segunda versión del Plan Nacional de Empresas y Derechos Humanos 2019-2022, priorizando sectores asociados a la economía naranja, con el fin de  promover conductas empresariales responsables y transformar positivamente el desarrollo sostenible de los territorios.</t>
  </si>
  <si>
    <t>f. Objetivo 6: Política criminal integral coherente con la realidad nacional, garante de la libertad y respetuosa de los derechos humanos</t>
  </si>
  <si>
    <t>Implementar una política criminal integral, que priorice la prevención, fortalezca los procedimientos de investigación y judicialización, garantice las condiciones dignas para la ejecución de la sanción, la inclusión del pospenado al mercado laboral y fortalezca la justicia restaurativa, de tal forma que se contrarreste de manera efectiva el fenómeno del crimen organizado y las demás conductas delictivas que se prioricen.</t>
  </si>
  <si>
    <t>g. Objetivo 7. Sistema de Responsabilidad Penal Adolescente</t>
  </si>
  <si>
    <t>El MinJusticia, formulará lineamientos estratégicos para la prevención del delito y el acceso efectivo a una atención integral de los adolescentes y jóvenes del SRPA, así como la implementación de la Justicia Restaurativa, buscando generar alianzas con el sector privado para generar acceso a empleo digno y educación superior.
c)  Desarrollo de la Justicia Restaurativa en el sistema penal para impulsar la resocialización de las PPL y la reinserción social del pospenado.
El MJD implementará estrategias de resocialización para la PPL, de carácter integral, con enfoque diferencial y con la participación de la familia y programas de atención al pospenado, así como promoverá la participación del sector social en su reinserción al mercado laboral. </t>
  </si>
  <si>
    <t>C. Alianza contra la corrupción:
tolerancia cero con los corruptos</t>
  </si>
  <si>
    <t>a. Objetivo 1. Pacto de cero tolerancia a la corrupción y a la falta de transparencia</t>
  </si>
  <si>
    <t xml:space="preserve">Se sugiere  la lectura ya que aborda temas transversales para las entidades del estado respecto a: 
•        Prevención de la materialización de riesgos de corrupción
•        Conocimiento y comprensión del fenómeno de la corrupción 
•        Transparencia y acceso a la información 
•         Reforzamiento de la rendición de cuentas en todos los sectores y niveles de gobierno 
•        Contratación y compra pública 
•        Política Nacional de Servicio al Ciudadano
</t>
  </si>
  <si>
    <t>D. Colombia en la escena global: política exterior responsable, innovadora y constructiva </t>
  </si>
  <si>
    <t>b. Objetivo 2. Política migratoria integral para facilitar la movilidad de los colombianos y hacer de Colombia un polo de atracción para el retorno y la migración calificada</t>
  </si>
  <si>
    <t>El Gobierno Nacional adoptará una estrategia integral y de largo plazo, no sólo para la gestión y atención del flujo migratorio, sino para la integración económica y social de los migrantes procedentes de Venezuela, teniendo una especial consideración para con los colombianos retornados.  CONPES Venezuela</t>
  </si>
  <si>
    <t>C. Alianza contra la corrupción:
tolerancia cero con los corruptos</t>
  </si>
  <si>
    <t>A. Entorno para crecer: formalización, emprendimiento y dinamización empresarial</t>
  </si>
  <si>
    <t>1.  Desarrollar una mentalidad, cultura y otros habilitantes del emprendimiento</t>
  </si>
  <si>
    <t>a. Educar y promover habilidades para el emprendimiento</t>
  </si>
  <si>
    <t>El Ministerio de Comercio, Industria y Turismo (MinCIT) y el Ministerio del Trabajo (MinTrabajo) desarrollarán, según sus competencias y oferta, un programa que considere dos etapas de acompañamiento para emprendimientos innovadores con potencial de crecimiento. Primero, las instituciones que realicen procesos de incubación asesorarán la estructuración de la idea de negocio. Segundo, las instituciones que desarrollen procesos de aceleración apoyarán los emprendimientos para que tengan éxito en encuentros con posibles compradores. Estas entidades coordinarán con los actores relevantes, la identificación de emprendimientos con potencial de alto crecimiento para participar de estos encuentros, que deberán realizarse al menos una vez al año. Este programa deberá estar articulado con las iniciativas existentes como el programa Aldea de la Unidad de Gestión de Crecimiento Empresarial (iNNPulsa) del MinCIT, Fondo Emprender de SENA y Apps.co de Ministerio de Tecnologías de la Información y las Comunicaciones (MinTIC)</t>
  </si>
  <si>
    <t>El MinCIT, en coordinación con el MinTrabajo, desarrollará un programa para consolidar una cultura y generación de capacidades en torno a la inversión en emprendimientos y sus diferentes modalidades, impactando a las personas naturales, gestores profesionales y emprendedores.</t>
  </si>
  <si>
    <t>2. Crear iniciativas de desarrollo y fortalecimiento empresarial</t>
  </si>
  <si>
    <t>a. Promover el desarrollo empresarial temprano a través de servicios de apoyo y capacitación</t>
  </si>
  <si>
    <t xml:space="preserve">MinCIT, en coordinación con el SENA y el DNP, diseñará un programa de crecimiento empresarial para la formalización centrado en el desarrollo del emprendimiento y las habilidades empresariales, gerenciales y de buenas prácticas de gobierno corporativo, con un riguroso proceso de selección y graduación, asistencia técnica segmentada por actividad económica y etapa de desarrollo. El programa se centrará en aquellos emprendedores con potencial de crecimiento, teniendo en cuenta los diferentes perfiles empresariales y su localización, y podrá usar variables de focalización como el nivel de educación, género, categorización de ruralidad, entre otras. </t>
  </si>
  <si>
    <t>b) Fortalecer el acceso al financiamiento para el emprendimiento y las mipymes</t>
  </si>
  <si>
    <t>El SENA, en el marco del funcionamiento del Fondo Emprender, fortalecerá el alcance del programa para financiar, con capital semilla, emprendimientos de oportunidad con potencial de crecimiento alineados a las orientaciones sectoriales del MinTrabajo. Esto se realizará a través de alianzas con las entidades públicas y privadas del Sistema Nacional de Competitividad, Ciencia, Tecnología e Innovación (SNCCTI) y organismos internacionales</t>
  </si>
  <si>
    <t>3. Mejorar el ambiente de negocios y reducir los costos de la formalización</t>
  </si>
  <si>
    <t>a. Consolidar y articular el ecosistema para el emprendimiento, físico y virtual, que recoja las instituciones y programas existentes</t>
  </si>
  <si>
    <t>MinCIT, el SENA y las Comisiones Regionales de Competitividad, Ciencia, Tecnología e Innovación deberán asegurar la alineación de los servicios ofrecidos por el SENA con las necesidades de los emprendedores en el territorio a través de la articulación de los programas de emprendimiento del SENA y los tecnoparques. Así mismo, el SENA ampliará la oferta de estos programas (ver Pacto por la Equidad, línea F. Trabajo decente, acceso a mercados e ingresos dignos: acelerando la inclusión productiva).</t>
  </si>
  <si>
    <t xml:space="preserve">B. Transformación empresarial: desarrollo productivo, innovación y adopción tecnológica para la productividad </t>
  </si>
  <si>
    <t>3. Incrementar los apoyos directos a las empresas para la modernización productiva</t>
  </si>
  <si>
    <t>a. Fomentar la transferencia y adopción de conocimiento y tecnología orientada a la eficiencia en productos y procesos en las empresas</t>
  </si>
  <si>
    <t xml:space="preserve">
MinCIT, a través del PTP y en alianza con otras entidades del sector público (como el Servicio Nacional de Aprendizaje SENA ) y del sector privado (como las cámaras de comercio), diseñarán e implementarán el programa Fábricas de Productividad, el cual brindará acompañamiento técnico a empresas en el marco de un proceso continuo de fortalecimiento empresarial. El programa deberá:
• Contar con capacidad de atención y relación permanente con empresas en las regiones.
• Articular las necesidades de las empresas con la oferta de prestadores de servicios calificados por competencias.
• Ofrecer un portafolio de servicios diferencial, según las necesidades de las empresas.
• Crear un mercado de proveedores de servicios de asistencia técnica.
• Ser sometido a evaluaciones de impacto y funcionamiento (operación).
El SENA y el Ministerio de Tecnologías de la información y Comunicaciones (MinTIC) ampliarán el alcance de sus programas y servicios, haciendo énfasis en la adopción e implementación de conocimiento al interior de las empresas, para que estas aumenten su productividad usando las Tecnologías de la Información y las Comunicaciones (TIC) como facilitadoras en la producción de bienes y servicios. Lo anterior se hará mediante el reentrenamiento de la fuerza laboral, y la formación de talento tecnológico de nivel medio y medio avanzado para la producción de contenidos y aplicaciones digitales de alta calidad en competencias específicas y en metodologías de uso.</t>
  </si>
  <si>
    <t>E. Campo con progreso: una alianza para dinamizar el desarrollo y la productividad de la Colombia rural</t>
  </si>
  <si>
    <t>4. Destinar, al menos, el 50 % de la inversión sectorial hacia la provisión de bienes y servicios públicos</t>
  </si>
  <si>
    <t>2. Promover la transformación productiva agropecuaria, por medio del ordenamiento de la producción, el desarrollo de clústeres y cadenas de valor agroindustriales, que integren la producción industrial con la de pequeños y medianos productores</t>
  </si>
  <si>
    <t>MinAgricultura implementará el esquema de extensión agropecuaria basado en la Ley SNIA (Ley 1876 de 2017), a partir de la articulación interinstitucional de los subsistemas nacionales a los que hace referencia la Ley. Adicionalmente, los departamentos, a través del Plan Departamental de Extensión Agropecuaria, priorizarán las cadenas productivas y los beneficiarios de este servicio. Con esto, se busca mejorar la pertinencia, calidad y cobertura de la transferencia de conocimiento en el sector agropecuario.
MinAgricultura, en coordinación con otras entidades competentes, tales como MinComercio, MinTrabajo, la Superintendencia de Industria y Comercio (SIC), el Instituto Colombiano de Bienestar Familiar (ICBF), Colombia Compra Eficiente (CCE), las entidades territoriales, entre otras, implementará instrumentos y servicios que mejoren las condiciones de comercialización interna y externa de los productores (incluyendo aquellos de la ACFC), por medio de (1) la certificación en estándares exigidos y reconocidos en los mercados externos; (2) la declaración e implementación de denominaciones de origen; (3) el fomento de modelos de negocios que articulen pequeños y medianos productores con la agroindustria, a través  (mercados campesinos, canales digitales, compras públicas, oferta de alimentos, bienes y servicios de las organizaciones solidarias, etc.); (5) el fomento de alianzas
productivas y la asociatividad; (6) el fomento al consumo de alimentos con la marca al acceso a información específica de mercados, precios y costos de producción que garantice la interoperabilidad con otros sistemas.</t>
  </si>
  <si>
    <t>MinAgricultura, en coordinación con MinEducación y MinTrabajo, promoverá el acceso y   permanencia  de  los  jóvenes  rurales  a  programas  técnicos,  tecnológicos  y profesionales, basado en la vocación de los territorios con el objeto de incrementar la mano de obra calificada para el desarrollo de actividades productivas en territorios rurales.</t>
  </si>
  <si>
    <t>A. Primero las niñas y los niños: desarrollo integral desde la primera infancia hasta la adolescencia</t>
  </si>
  <si>
    <t>Objetivo 1. Optimizar el diseño institucional que facilite la coordinación nacional y fortalezca las responsabilidades territoriales</t>
  </si>
  <si>
    <t>2. Definición de líneas de política</t>
  </si>
  <si>
    <t>Colombia Joven, MinTrabajo, el SENA, MinEducación, Prosperidad Social y el ICBF, elaborarán un documento de política en el que formularán una estrategia de transición de la niñez a la juventud que incluya la transformación del modelo de protección del adolescente trabajador hacia uno que promueva su desarrollo integral, vincule las estrategias de inclusión social y productiva, las rutas de acceso a la educación posmedia, los contratos de aprendizaje, la inclusión social de las niñas, niños y adolescentes con discapacidad, de acuerdo con el Pacto por la Inclusión de Todas las personas con Discapacidad</t>
  </si>
  <si>
    <t>Objetivo 2. Ampliar la atención integral de la primera infancia a la adolescencia, mejorar la focalización y consolidar los proyectos de vida</t>
  </si>
  <si>
    <t>2. Atención integral a la infancia y la adolescencia</t>
  </si>
  <si>
    <t>Se estructurará una Estrategia de Desarrollo Naranja que partirá de los programas del ICBF, y realizará tránsitos con la oferta de Colciencias, Coldeportes y el Ministerio de Cultura, además de la existente en los territorios. En la adolescencia, los programas de infancia y adolescencia del ICBF incluirán un componente de desarrollo de competencias transversales y socioemocionales, y realizará tránsitos con la oferta del MinTrabajo y el SENA, vinculado con al línea F de este Pacto por la Equidad, contará con una evaluación de impacto por parte del DNP y un seguimiento constante a indicadores de efectividad</t>
  </si>
  <si>
    <t>F. Trabajo decente, acceso a mercados e ingresos dignos: acelerando la inclusión productiva</t>
  </si>
  <si>
    <t>Objetivo 4. Generar estrategias para una gestión del empleo eficiente, oportuna e integral con énfasis en los grupos poblacionales con mayores barreras para la empleabilidad</t>
  </si>
  <si>
    <t xml:space="preserve">a) Generación de lineamientos y modelos para mejorar los servicios de gestión y colocación de empleo, así como de protección al cesante.
</t>
  </si>
  <si>
    <t xml:space="preserve">
*Se fortalecerá técnica y estructuralmente al Ministerio del Trabajo como regulador y diseñador de las políticas activas y pasivas del mercado laboral. La Entidad junto con la UAESPE deberá avanzar en la expedición de normatividad y lineamientos técnicos para fortalecer la operación del SPE y facilitar la adecuada implementación de la política pública. Esto incluye la definición de un régimen de inspección, vigilancia y control para mejorar la administración de la red de prestadores del SPE.
*El Ministerio del Trabajo junto con la UAESPE establecerán estándares mínimos de servicios y desarrollarán un modelo de asistencia técnica a la red de prestadores que promueva su articulación y cooperación. Apoyará a los empleadores, en especial a los más pequeños, en procesos de preselección de talento humano. 
*El Ministerio del Trabajo y la UAESPE asegurarán la capacidad del sistema de información del servicio público de empleo, para garantizar la integración, interoperabilidad, compatibilidad y accesibilidad de las plataformas informáticas de gestión y colocación de empleo de los prestadores del SPE, fortaleciendo el seguimiento, monitoreo y control sobre la red de prestadores y sus oferentes y demandantes.
*El Ministerio del Trabajo y el Departamento Nacional de Planeación rediseñarán el Mecanismo de Protección al Cesante.  El objetivo será aumentar su cobertura y mejorar el impacto de sus servicios y beneficios. Este ajuste implica establecer un seguro de desempleo teniendo en cuenta el actual sistema de cesantías que contribuya mucho más a suavizar el consumo y a estimular la búsqueda activa de empleo. También establecerán mecanismos para consolidar fuentes de financiación existentes como el FOSFEC con el fin de orientar su distribución con criterios de eficiencia, solidaridad y resultados del mercado laboral.
*El Ministerio del Trabajo, con el apoyo de la UAESPE y el DPS, diseñará e implementará un modelo de servicios para la inclusión laboral de personas y grupos poblacionales con barreras para la empleabilidad y el emprendimiento. Entre estos grupos podrán incluirse los jóvenes, las mujeres, personas con discapacidad, víctimas, población de los sectores sociales LGBTI y población de grupos étnicos.
*Dichas entidades articularán a escala territorial los actores e instancias institucionales para la implementación del modelo y facilitarán el acercamiento con los sectores privado y público bajo el enfoque de cierre de brechas. El Ministerio del Trabajo promocionará incentivos tributarios y no tributarios que impacten el modelo de inclusión laboral y realizará el seguimiento de los resultados generados en coordinación con las entidades competentes como la DIAN.
*El Ministerio del Trabajo y la UAESPE darán los lineamientos y pondrá en marcha una estrategia para consolidar el relacionamiento del SPE con el sector productivo, principalmente las MiPymes, para posicionar esta política pública como una herramienta para impactar la competitividad y la inclusión social en las organizaciones. Se deberán desarrollar incentivos que motiven la apropiación del SPE por parte de los empresarios, de manera complementaria a las políticas sectoriales de fomento al emprendimiento y el desarrollo empresarial.
*El Gobierno Nacional deberá facultar al Ministerio del Trabajo para que en coordinación con la UAESPE y otras entidades pueda actuar con oportunidad en casos de emergencia o crisis. Se trata de proveer empleos y generar capacidades para el trabajo, a las personas damnificadas utilizando esquemas ágiles y efectivos en el corto plazo que mitiguen las pérdidas de ingresos en casos de emergencias o crisis. Se podrán utilizar mecanismos como los empleos a través de obras públicas o reconstrucción de infraestructura acorde con los análisis técnicos pertinentes.
*El Ministerio del Trabajo y la UAESPE promoverán la gestión ordenada de la migración laboral y la movilidad regional mediante servicios y procesos de gestión y colocación de empleo.</t>
  </si>
  <si>
    <t>G. Juventud naranja: todos los talentos cuentan para construir país</t>
  </si>
  <si>
    <t>Objetivo 4. Promover la inclusión productiva de los jóvenes</t>
  </si>
  <si>
    <t>a. Fortalecer programas para la vinculación laboral de los jóvenes</t>
  </si>
  <si>
    <t>Para  la  implementación  de  esta  estrategia, MinTrabajo  desarrollará  la  correspondiente reglamentación  para  que  las  Cajas  de  Compensación  Familiar  destinen  los  recursos necesarios  del  Fondo  de  Solidaridad  de  Fomento  al  Empleo  y  Protección  al  Cesante (FOSFEC). Con base en lo anterior, se plantean las siguientes estrategias:
•MinTrabajo  promoverá,  a  través  del  Programa  Estado  Joven,  prácticas laborales  en entidades  públicas  del  orden  nacional  y  territorial  ampliándolo  a  otros  niveles  de formación  como  formación  para  el  trabajo  y  desarrollo humano,  y  programas  de formación profesional integral del SENA.
•MinTrabajo, en articulación con el Sena y la Unidad del Servicio Público de Empleo, diseñará  servicios  especializados  de  gestión  de  colocación  de  empleo,  en  el  marco del Modelo de Inclusión Laboral, con el propósito de motivar a las mujeres jóvenes a ampliar   sus   procesos   de   búsqueda   de   empleo   y   se   capaciten   en   sectores tradicionalmente masculinizados  como  la  construcción,  la  agricultura  y  la  industria (línea B del Pacto por la Igualdad de la Mujer)</t>
  </si>
  <si>
    <t>J. Equidad en la diversidad</t>
  </si>
  <si>
    <t>b. Inclusión productiva sin discriminación</t>
  </si>
  <si>
    <t>Como parte de la estrategia de generación de lineamientos y modelos para mejorar los servicios de gestión y colocación de empleo, así como de protección al cesante del presente PND, el MinTrabajo, con el apoyo de la Unidad Administrativa Especial del Servicio Público de Empleo (UAESPE), garantizará la inclusión del enfoque diferencial para que el modelo de servicios para la inclusión laboral de personas con barreras para la empleabilidad y el emprendimiento, incluya la atención de personas que por sus creencias religiosas, orientación sexual, identidad de género, condición física u otras características de origen, tienen dificultades para acceder o mantenerse en el mercado laboral o incluso para sostener sus proyectos de emprendimiento.</t>
  </si>
  <si>
    <t>A. Desarrollo de sistemas nacionales y regionales de innovación integrados y eficaces</t>
  </si>
  <si>
    <t>a.Modernización y coordinación institucional</t>
  </si>
  <si>
    <t>1. Consolidar un arreglo institucional para el fomento de la CTeI</t>
  </si>
  <si>
    <t>Colciencias, la Presidencia de la República, el Departamento Nacional de Planeación (DNP) y el  Departamento  Administrativo  de  la  Función  Pública  (DAFP),  en  coordinación  con  las entidades, liderarán el ajuste de la estructura organizacional y de la oferta de instrumentos en CTeI de Colciencias, el MinCIT, el MinEducación, el Servicio Nacional de Aprendizaje (SENA), iNNpulsa y demás entidades involucradas</t>
  </si>
  <si>
    <t>B. Colombia naranja: desarrollo del emprendimiento de base artística, creativa y tecnológica para la creación de nuevas industrias</t>
  </si>
  <si>
    <t>2) Financiamiento para la economía naranja</t>
  </si>
  <si>
    <t xml:space="preserve">El Gobierno nacional articulará esfuerzos con el programa Aldea de iNNpulsa, y el Fondo Emprender del Servicio Nacional de Aprendizaje (Sena), para incubar y acelerar
emprendimientos y facilitarle a los empresarios y emprendedores de la economía naranja los recursos técnicos y financieros más apropiados según su modelo de negocio.
</t>
  </si>
  <si>
    <t>A. Colombia se conecta: masificación de la banda ancha e inclusión digital de todos los colombianos</t>
  </si>
  <si>
    <t>a. Crear las condiciones habilitantes para la masificación
de las TIC</t>
  </si>
  <si>
    <t>5) Fortalecer la televisión y radio pública, con énfasis en
contenidos públicos multiplataforma</t>
  </si>
  <si>
    <t>De igual manera, MinTIC, MinCultura, el SENA e iNNpulsa se articularán para desarrollar un ecosistema de emprendimiento creativo que dinamice los formatos de la televisión y la radio pública, de manera que se disponga de nuevos formatos y contenidos con base en las oportunidades de la economía naranja, acercando estos canales de difusión a los jóvenes.</t>
  </si>
  <si>
    <t>b. Acelerar la inclusión social digital</t>
  </si>
  <si>
    <t>5) Promover el acceso y uso de TIC para ciudadanos con discapacidad</t>
  </si>
  <si>
    <t>"Promover el acceso y uso de TIC para ciudadanos con discapacidad En Colombia, 2,9 millones de personas tienen algún tipo de discapacidad. Las TIC constituyen un habilitador para que todas las personas con algún tipo de discapacidad normalicen sus actividades y accedan fácilmente a la información, la comunicación y el conocimiento para la  productividad  y  el  aprendizaje.  Por  tanto,  MinTIC  definirá  estrategias  y  programas  para promover el acceso y uso de TIC por parte de ciudadanos con discapacidad."</t>
  </si>
  <si>
    <t>B. Hacia una sociedad digital e industria 4.0: por una relación más eficiente, efectiva y transparente entre mercados, ciudadanos y Estado</t>
  </si>
  <si>
    <t>b. Promover el desarrollo y gestión del talento para la transformación digital.</t>
  </si>
  <si>
    <t>1) Promover la gestión integral del talento humano para el mercado de la economía digital.</t>
  </si>
  <si>
    <t>"La  digitalización  de  la  economía  plantea  la  necesidad  de  medir  brechas  y  actualizar  las competencias de la fuerza laboral. (...)" "La formación  desarrollará  habilidades  con  menor  probabilidad  de  ser  automatizadas, incluyendo  prioritariamente las  cognitivas  de  alto  nivel,  las  habilidades  asociadas  con  el desarrollo  tecnológico,  entre  ellas  la  programación  de  dispositivos  electrónicos  (con programas como code for kids). Adicionalmente, se  revisará  el  desarrollo  de  habilidades  en  diseño  para  la  innovación  y habilidades   socioemocionales   relacionadas   con   trabajo   colaborativo,   adaptabilidad, multiculturalidad y emprendimiento. Esto es de particular relevancia, dado que en general en América Latina se observa que un 70% de las empresas formales dicen necesitar algún tipo de capacidad digital entre sus trabajadores (OCDE, Manpower &amp; ANDI,2019)."
.....
El SENA incorporará soluciones para la reconversión o adaptación laboral de personas adultas al nuevo mercado laboral.</t>
  </si>
  <si>
    <t>c. Impulsar la transformación digital sectorial.</t>
  </si>
  <si>
    <t>2)Promover la transformación digital del sector productivo</t>
  </si>
  <si>
    <t>"MinTIC, de la mano del SENA y de iNNpulsa, fomentará el emprendimiento de base tecnológica y creativa, para acelerarla adopción de nuevas tecnologías e impulsar la innovación a nivel sectorial." "Tendrá en cuenta tres marcos de referencia: (1) los principios y metodologías de la Política Nacional de Desarrollo Productivo (documento CONPES 3866 de 2016); (2) los lineamientos  en  materia  de  seguridad  digital  de  la  Política  Nacional  de  Seguridad Digital  (documento  CONPES  3854  de  2016),  y  (3)  los  lineamientos  de  la  Política Nacional de Explotación de Datos (CONPES 3920 de 2018)."</t>
  </si>
  <si>
    <t>A. Acciones efectivas para la política de
estabilización: intervención coordinada
en zonas estratégicas con seguridad,
justicia y equidad</t>
  </si>
  <si>
    <t>Objetivo 4. Fortalecer la reintegración y reincorporación
integral y efectiva de las personas que han dejado las
armas en el tránsito a la vida civil, en el marco de los
principios de verdad, justicia y garantías de no
repetición</t>
  </si>
  <si>
    <t>Estrategia 6. Introducción de la cultura de la legalidad y la convivencia a los procesos de reintegración y reincorporación</t>
  </si>
  <si>
    <t>Con fundamento en las lecciones aprendidas en la implementación de la ruta de reintegración y los resultados de la evaluación de la política, la Agencia para la Reincorporación y Normalización (ARN), definirá los lineamientos técnicos para la implementación de las rutas de atención con enfoques diferenciales género, étnicos, ciclo vital y discapacidad y la generación de alternativas económicas sostenibles en la legalidad para la población objeto de atención. Del mismo modo, diseñará e implementará
nuevas estrategias de trabajo con comunidades para el fortalecimiento de la convivencia, la cultura de la legalidad y la reconciliación.
Adicionalmente, y teniendo en cuenta los ajustes a la ruta de reintegración mencionados, la ARN diseñará e implementará un derrotero de reincorporación integral a la vida civil, que defina las condiciones, los tiempos, los derechos y los requisitos para el acceso a la oferta pública social del Estado, con base en la identificación de los intereses y necesidades individuales de la población en proceso. Esta ruta considerará: (1) la reincorporación social, con énfasis en el acompañamiento psicosocial realizado por la Agencia y en el acceso y permanencia de las personas en proceso en los programas y oferta del Estado; (2) la reincorporación económica, con énfasis en las condiciones de estabilización socioeconómica a partir del desarrollo de proyectos productivos individuales o colectivos, ligado a otros componentes de generación de ingresos y fortalecimiento de capacidades. Las anteriores se desarrollarán de acuerdo con lineamientos y oferta planteada en los Pactos por la Equidad y por el Emprendimiento y
la Productividad; (3) la reintegración comunitaria, orientada a la creación de espacios de diálogo entre las personas en proceso de reincorporación, sus comunidades receptoras, las víctimas y la institucionalidad presente en el territorio. Se desarrollarán también proyectos articulados con las necesidades de estas últimas y de sus territorios, dirigidos al fortalecimiento del tejido social y la convivencia.</t>
  </si>
  <si>
    <t>Generación de acciones diferenciadas que creen condiciones de equidad en el acceso a bienes y servicios, en especial a la tierra, para avanzar en la materialización de, los derechos de los que son sujeto, bajo el principio de progresividad y teniendo en cuenta su cosmovisión y tradiciones.</t>
  </si>
  <si>
    <t>Implementar el Decreto1232 de 2018 para la
protección integral de los pueblos indígenas en aislamiento</t>
  </si>
  <si>
    <t>Coordinar entre el Sistema Nacional de Aprendizaje SENA y el Ministerio de Salud y Protección Social, el diseño de una acción de formación continua dirigida al talento humano priorizado sobre promoción y protección en la salud de los pueblos indígenas en aislamiento o en estado natural en cumplimiento de lo dispuesto en el Decreto 1232 de 2018.</t>
  </si>
  <si>
    <t>Concertar e implementar los planes, programas y proyectos de vivienda y hábitat dirigidos a los Pueblos Indígenas.</t>
  </si>
  <si>
    <t>El Ministerio de Agricultura articulará con el Servicio Nacional de Aprendizaje -SENA-, acorde a la demanda, la capacitación y formación en construcción de vivienda, acorde con los usos y costumbres de los pueblos indígenas. Lo anterior, se hará con el acompañamiento y coordinación de las autoridades indígenas.</t>
  </si>
  <si>
    <t>Garantizar el derecho de participación y al derecho de la consulta previa, libre e
informada de cara a los programas, proyectos, actos administrativos y medidas Legislativas que conciban y desarrollen las entidades
del gobierno en materia de comunicación de
conformidad con el convenio 169 de la OIT y la
reiterada jurisprudencia constitucional colombiana</t>
  </si>
  <si>
    <t>El SENA concertará e implementará en el marco de la política pública de la comunicación de y para los pueblos indígenas PPCPI, acciones de formación profesional integral.</t>
  </si>
  <si>
    <t>Desarrollo Económico</t>
  </si>
  <si>
    <t>El SENA a través de su servicio de emprendimiento apoyará el fortalecimiento, y creación de empresas, para comunidades negras, afrocolombianas, raizales y palenqueras
a. 400 empresas creadas
b. 300 empresas fortalecidas</t>
  </si>
  <si>
    <t>El Ministerio de Educación en concertación y coordinación con el SENA desarrolla formación en turismo y desarrollo sostenible, en las instituciones educativas que cuentan con articulación en la educación media, para los territorios con mayor pertinencia y presencia de comunidades negras afrocolombianas, raizal y palenquera</t>
  </si>
  <si>
    <t xml:space="preserve">A. Alianza por la inclusión y la dignidad de todas las personas con discapacidad
</t>
  </si>
  <si>
    <t>Objetivo 3. Inclusión productiva para las PcD, sus familias y personas cuidadoras</t>
  </si>
  <si>
    <t>a. Alcanzar la inserción efectiva de las PcD al mercado laboral y al emprendimiento</t>
  </si>
  <si>
    <t>El Ministerio de Agricultura y Desarrollo Rural, en coordinación con el Ministerio de
 Industria, Comercio y Turismo, Bancóldex y el SENA, diseñará programas de capacitación,
 asesoría, asistencia técnica para emprendedores y pequeños productores agropecuarios,
 y establecerá líneas de financiamiento flexibles para las PcD, sus familias y personas
 cuidadoras</t>
  </si>
  <si>
    <t>OBJETIVO 2. Diseñar estrategias de participación igualitaria para las mujeres en el mercado laboral, de modo que mejoren su nivel económico, con ambientes libres de violencia basada en género.</t>
  </si>
  <si>
    <t>c) Inclusión laboral con perspectiva de género para las mujeres a través del Servicio Público de Empleo (SPE)</t>
  </si>
  <si>
    <t>El Ministerio de Trabajo desarrollará el Modelo de Inclusión Laboral a partir de
 servicios especializados con enfoque de género para las mujeres a nivel territorial,
 con el fin de mejorar las condiciones de acceso al empleo en igualdad de
 oportunidades.
En el marco de la ruta de empleabilidad brindada por los prestadores del SPE, se
 brindarán los servicios de gestión y colocación ajustados, garantizando la eliminación
  e los sesgos de género (tanto para oferentes como para empresarios).</t>
  </si>
  <si>
    <t>Generar lineamientos de articulación de la oferta de programas disponible a nivel territorial con enfoque de género para reducir las cargas de cuidado de las mujeres</t>
  </si>
  <si>
    <t>a) Rediseño de programas prioritarios del orden nacional para la reducción
de la pobreza que tengan componentes de cuidado para la inclusión del
enfoque de género para las mujeres</t>
  </si>
  <si>
    <t xml:space="preserve">MinTrabajo, el Sena y DPS, con la asistencia técnica de la CPEM, crearán una estrategia
piloto que promueva la asistencia de las poblaciones que se dedican prioritariamente
a labores de cuidado en el hogar, a programas de formación técnica, tecnológica y
complementaria, con el objetivo de que se reinserten en el mercado laboral. 
MinTrabajo, DPS y DNP, con el acompañamiento de la CPEM, teniendo en cuenta la
información suministrada por el DANE, articularán el modelo de inclusión laboral, para
que este conecte a la población en situación de pobreza que ha salido de su trabajo
remunerado para ejercer labores de trabajo de cuidado no remunerado, con
oportunidades de capacitación y promuevan su reinserción al mercado laboral.
(Vínculo a la línea F Trabajo Decente del Pacto por la Equidad).
</t>
  </si>
  <si>
    <t>B. Biodiversidad y riqueza natural: activos estratégicos de la Nación</t>
  </si>
  <si>
    <t xml:space="preserve">4. Consolidar el desarrollo de productos y servicios basados en el uso
sostenible de la biodiversidad.
</t>
  </si>
  <si>
    <t>d) El turismo sostenible
El turismo sostenible  se reconoce como una alternativa productiva que permite convertir la biodiversidad en un activo estratégico de la Nación y, por lo tanto, para impulsar esta actividad como motor de desarrollo regional sostenible</t>
  </si>
  <si>
    <t>"En el marco del Plan Sectorial de Turismo, MinCIT: 
Promoverá el turismo de forma responsable y sostenible, a través de programas de sensibilización, educación y cultura turística, estímulos y trabajo interinstitucional a nivel nacional y territorial.
Mejorará el ambiente de negocios, mediante la promoción de certificaciones de calidad y sostenibilidad para prestadores y destinos turísticos.
Desarrollará programas para fortalecer las competencias técnicas de prestadores turísticos y demás actores vinculados al turismo, incluyendo de forma transversal la formación en patrimonio natural y cultural, así como en desarrollo sostenible del turismo."</t>
  </si>
  <si>
    <t>A. Gobernanza e institucionalidad moderna para el transporte y la logística eficientes y seguros</t>
  </si>
  <si>
    <t>a. Fortalecimiento institucional, gobernanza y articulación intersectorial                                                                                                          
.</t>
  </si>
  <si>
    <t>Instancias de articulación y coordinación para la implementación de la Política
Nacional Logística.</t>
  </si>
  <si>
    <t xml:space="preserve">La Comisión Intersectorial para la Gestión de Recurso Humano - CIGERH del La Comisión Intersectorial para la Gestión de Recurso Humano (CIGERH) del Sistema Nacional de Competitividad e Innovación (SNCI), de la Presidencia de la República, con el apoyo de MinEducación, MinTrabajo y MinTransporte, diseñará una agenda de trabajo para impulsar la adopción del catálogo de cualificaciones del sector de logística y transporte, fomentando su uso en la oferta formativa y educativa y realizando el seguimiento permanente a la iniciativa. Lo anterior, con el propósito de disminuir las brechas de pertinencia, calidad y cantidad en el sector. 
</t>
  </si>
  <si>
    <t>b. Promover el desarrollo y adopción de tecnología de frontera</t>
  </si>
  <si>
    <t>Liderar el programa Manufactura Inteligente, por parte de MinCIT, a través de iNNpulsa y en alianza con MinTIC, el SENA y Colciencias, que crearán y fortalecerán los Centros de Excelencia y los Centros de Desarrollo en tecnologías específicas (Internet de las cosas industrial —IIoT—, big data, inteligencia artificial, robótica, manufactura aditiva —impresión 3D—, nanotecnología, materiales avanzados, y compuestos y realidad virtual y aumentada) y que brindarán servicios a empresas de todos los sectores</t>
  </si>
  <si>
    <t>6. Fortalecer la generación de ingresos de los hogares rurales</t>
  </si>
  <si>
    <t>B. Salud para todos con calidad y eficiencia, sostenible por todos</t>
  </si>
  <si>
    <t>Objetivo 5. Formular acuerdos para el reconocimiento, formación y empleo de calidad para los trabajadores de la salud</t>
  </si>
  <si>
    <t>a) Cierre de brechas de talento humano en el sector salud.</t>
  </si>
  <si>
    <t xml:space="preserve">
Con el apoyo de MinTrabajo, MinSalud desarrollará la metodología de identificación y medición de brechas de capital humano en el sector de la salud, considerando la visión de largo plazo establecida en este Plan Nacional de Desarrollo, los cambios demográficos que vive el país, el uso de las nuevas tecnologías, las necesidades de los territorios alejados, las necesidades de formación en atención primaria y el análisis de las multimorbilidades. Este análisis se acompañará de lineamientos para incentivar el cierre de brechas del talento humano de la salud y para la orientación de la oferta de educación y formación tanto a nivel profesional, como en el técnico y tecnológico.
</t>
  </si>
  <si>
    <t>c. Implementar estrategias de educación continua para desarrollar y fortalecer competencia de los trabajadores de la salud</t>
  </si>
  <si>
    <t>En el Marco Nacional de Cualificaciones, MinEducación y MinTrabajo de manera articulada con MinSalud avanzarán en el catálogo de las cualificaciones requeridas por el sector de la salud, con miras a fortalecer la educación y formación del talento humano en salud, y los procesos de aseguramiento de calidad asociados, dentro de la línea "Educación de calidad para un futuro con oportunidades para todos" (pacto por la equidad)</t>
  </si>
  <si>
    <t>C. Educación de calidad para un futuro con oportunidades para todos</t>
  </si>
  <si>
    <t>Objetivo 3. Apuesta por una educación media con calidad y pertinencia para los jóvenes colombianos</t>
  </si>
  <si>
    <t>Fortalecimiento de las trayectorias previas: parte de la necesidad de la educación media consiste en las competencias básicas con las que llegan los estudiantes a este nivel, que luego se convierten en una barrera para el acceso y permanencia en la educación superior. Por lo tanto, desde el grado noveno se implementará una estrategia de acompañamiento, para el mejoramiento  de competencias en escritura, matemáticas, inglés y otras áreas, en modalidades presenciales y virtuales, las cuales se promoverán mediante una estrategia de tutorías y también en alianza con la instituciones de Educación Superior y el SENA</t>
  </si>
  <si>
    <t>Objetivo 3: Apuesta por una educación media con
calidad y pertinencia para los jóvenes colombianos</t>
  </si>
  <si>
    <t>Reenfoque de los programas de articulación</t>
  </si>
  <si>
    <t>Reenfoque de los programas de articulación: a partir de un análisis de los resultados logrados por los programas de articulación de la educación media en Colombia, el Ministerio de Educación Nacional, junto con las secretarias de educación, las instituciones de educación superior y el SENA, planteará una propuesta de mejora de esta estrategia. En tal sentido, el Ministerio de Educación en coordinación con el SENA, se realizará una revisión de la especificidad de los programas de articulación, con miras a favorecer la doble titulación de los egresados de la educación media, los cuales se reenfocarán, profundizando en competencias más generales acordes con las necesidades y el interés de los jóvenes actuales. Dentro de estas competencias se destacan las que se enmarcan en la Cuarta Revolución Industrial, tales como las habilidades digitales, las competencias para el emprendimiento, las competencias para la nueva ruralidad y el desarrollo sostenible. Para esto, se tendrá en cuenta, además, la oferta territorial para la ampliación de oportunidades formativas.
Igualmente, como parte de esta apuesta, se construirá una ruta para facilitar el tránsito hacia las modalidades técnicas profesionales, por parte de aquellos jóvenes que formaron parte de la articulación de la media, a fin de que puedan obtener esta titulación. También, se promoverá el transito hacia la formación para el trabajo a jóvenes con intereses vocacionales focalizados en demandas puntuales de inserción laboral, particularmente jóvenes en extra edad y en contextos rurales. Lo anterior se encuentra en concordancia con lo definido en la línea de juventud naranja: todos los talentos cuentan para construir país</t>
  </si>
  <si>
    <t>Objetivo 7. Alianza por la calidad y pertinencia de la educación y formación de talento humano</t>
  </si>
  <si>
    <t>4.Aseguramiento de la calidad de la educación y la formación para el trabajo</t>
  </si>
  <si>
    <t>Con el propósito de brindar una educación y formación de calidad que dé cuenta de resultados de empleabilidad, salarios de enganche, pertinencia de los aprendizajes y articulación al MNC, en el marco del Sistema Nacional de Cualificaciones se consolidará el Subsistema de Aseguramiento de la Calidad. En lo referente al Subsistema de
Formación para el Trabajo51, sus procesos de aseguramiento de calidad y su gobernanza serán colegiados entre el Ministerio de Educación Nacional y el Ministerio del Trabajo, quienes reglamentarán las condiciones para habilitar instituciones y programas y definirán los mecanismos de aseguramiento de calidad de esta oferta. Para ello, se
especificarán las competencias de cada uno de los ministerios en el marco de este proceso de aseguramiento de calidad.
En este contexto, se reestructurarán los sistemas de información de educación y formación para el trabajo, con miras a consolidar una fuente de información actualizada y robusta. Estos sistemas deben apuntar a una articulación con los otros sistemas de información de la oferta formativa y educativa, con el fin de dar cuenta de las trayectorias de los egresados, permitiendo realizar análisis de contraste con los itinerarios de formación y educación definidos en el MNC. Además, serán el insumo principal para los procesos de aseguramiento de calidad de instituciones y programas.</t>
  </si>
  <si>
    <t>E. Vivienda y entornos dignos e incluyentes</t>
  </si>
  <si>
    <t>Objetivo 3: Desarrollo productivo, adopción tecnológica e innovación empresarial del sector de la construcción</t>
  </si>
  <si>
    <t>a. Fortalecer la mano de obra del sector de la construcción</t>
  </si>
  <si>
    <t>MinTrabajo, el SENA y MinVivienda deforma articulada trabajarán en:
•Diseñar  e  implementar  un  Plan  Integral  de  Formación  para  el  Trabajador de  la Construcción, que mejore las condiciones actuales y promueva el desarrollo técnico y  profesional  de  la  fuerza  laboral  del  sector,  respetando  en  todo  caso  las competencias legales de cada entidad (Pacto por la Equidad). De manera particular, se trabajará en: 
−Actualizar los programas de capacitación del SENA en formación para el trabajo, con base en las necesidades y prioridades del sector y contemplando esquemas de educación dual, para dar respuesta a las necesidades del sector.
−Definir estrategias para reducir la informalidad laboral en el sector de construcción de edificaciones.</t>
  </si>
  <si>
    <t>Objetivo 3. Crear el Subsistema de Formación para el Trabajo</t>
  </si>
  <si>
    <t>a. Fortalecimiento y articulación institucional para el diseño e implementación del subsistema de Formación para el Trabajo.</t>
  </si>
  <si>
    <t>Crear el Subsistema de la Formación para el Trabajo, constituido por toda aquella oferta de  educación  y  formación  técnica  y  vocacional  que  da  respuesta  a  las  ocupaciones requeridas   en   el   mundo   laboral.   Se   caracteriza   por   desarrollar   conocimientos, habilidades, destrezas y actitudes desde el nivel básico hasta el más avanzado, en función de las ocupaciones y necesidades de la sociedad y del mercado laboral. Su formación será por competencias. Por tanto, este subsistema incluye al SENA, las Instituciones de Educación para el Trabajo y Desarrollo Humano, y las Instituciones de Educación Superior con  oferta  de  formación  para  el  trabajo  que  formen  por  competencias  y  cumplan  los requisitos y mecanismos que para tal fin se establezcan</t>
  </si>
  <si>
    <t>Objetivo 5: Promover la generación de ingresos y la inclusión productiva de la población vulnerable y en situación de pobreza, en contextos urbanos y rurales a través del emprendimiento y su integración al sector moderno</t>
  </si>
  <si>
    <t>c. Estrategia para emprendimientos no agropecuarios en municipios rurales y rurales dispersos: creación de incentivos para que el sector privado y el sector público participen activamente en la generación de encadenamientos productivos en la economía rural</t>
  </si>
  <si>
    <t>• El  Sena  fortalecerá  sus  programas  de  emprendimiento,  a  través  de  los  Centros  de Desarrollo  Empresarial  SBDC-Sena,  los  cuales  incluyen  el  modelo  de  atención  del programa Sena Emprende Rural-SER que garantiza cobertura en los municipios rurales y rurales dispersos para la creación y/o el fortalecimiento de iniciativas productivas con enfoque de mercado o de seguridad alimentaria, o a través de la intermediación laboral rural. La UAEOS promoverá emprendimientos asociativos solidarios en municipios rurales y rurales dispersos
• La Red Nacional de Tecnoparques del Sena se enfocará hacia el sector productivo para la aceleración de proyectos de investigación aplicada, desarrollo tecnológico e innovación, particularmente en la línea de Biotecnología y Nanotecnología que cobija los sectores de: energías  verdes  y  biocombustibles,  industrial,  agrícola  y  pecuaria,  animal,  vegetal, bioinformática, medio ambiente y nuevos materiales, entre otros.
• El sector trabajo priorizará en los municipios rurales y rurales dispersos, y en coordinación con MinAgricultura y MinCIT y sus respectivas entidades adscritas y vinculadas, iniciativas de industria agroalimentaria, turismo y servicios que promuevan encadenamientos con las apuestas de los Planes Integrales de Desarrollo Agropecuario y Rural y los Planes Regionales de Competitividad y el Plan Sectorial de Turismo.</t>
  </si>
  <si>
    <t>Objetivo 1. Transición armónica de la infancia a la juventud</t>
  </si>
  <si>
    <t>Escalamiento de Jóvenes en Acción: rediseño y ampliación del programa de transferencias monetarias condicionadas para la educación superior, técnica y tecnológica Jóvenes en Acción.
a) Estrategia: Rectoría y consolidación institucional, transición a la juventud (ver
Pacto por la equidad; línea B: Primero los niños: atención integral desde la primera
infancia hasta la adolescencia)
• Colombia Joven, MinTrabajo, el MEN, PS y el ICBF, construirán un documento de política
planteando una estrategia de transición de la infancia a la juventud, que incluya la
transformación del modelo de protección del adolescente trabajador hacia uno que promueva
su desarrollo integral, vincule las estrategias de inclusión social y productiva, las rutas de acceso
a la educación postmedia, los contratos de aprendizaje, la inclusión social de las niñas, niños y
adolescentes con discapacidad(ver pacto por la inclusión social y la dignidad de todas las
personas con discapacidad PcD) ), y la atención integral a la infancia y la adolescencia.
b) Estrategia: Atención integral desde la primera infancia hasta la adolescencia,
ampliando los logros y vinculando a las familias (ver Pacto por la equidad; línea B:
Primero los niños: atención integral desde la primera infancia hasta la
adolescencia)
• Creación del programa desarrollo naranja por parte del ICBF dirigido a la prevención de
vulneraciones y fortalecimiento familiar, su diseño será diferencial y estará en armonía con la
jornada única. El programa integrará oferta de Colciencias, Coldeportes y el Ministerio de
Cultura. Específicamente para la adolescencia, el programa tendrá un componente de
competencias transversales y laborales, en consistencia con la oferta de MinTrabajo, Sena y
Servicio Público de Empleo.</t>
  </si>
  <si>
    <t>Objetivo 3. Fortalecer la calidad y la pertinencia de la educación acorde a las expectativas de desarrollo social y productivo</t>
  </si>
  <si>
    <t>a. Fortalecimiento y articulación institucional para el diseño e implementación del Subsistema de Formación para el Trabajo</t>
  </si>
  <si>
    <t>• Crear el Subsistema de la Formación para el Trabajo, constituido por toda aquella oferta de educación y formación técnica y vocacional que da respuesta a las ocupaciones requeridas en el mundo laboral.
• MinTrabajo en articulación con las entidades del orden nacional liderará la construcción de una plataforma de información en el marco del Sistema Nacional de Cualificaciones. Esta debe proporcionar información a los individuos, empresas y proveedores de educación y formación para el trabajo sobre el contexto laboral.
• MinTrabajo direccionará y promoverá la gestión y formación por competencias en ámbitos empresariales. Se hará especial énfasis en esquemas de formación dual, se apoyarán las unidades vocacionales de aprendizaje en empresa (UVAES) y las diversas prácticas de los aprendices en ámbitos laborales.
• MinTrabajo facilitará las transiciones laborales de los jóvenes, a través de prácticas laborales para que estos adquieran experiencia laboral relacionada con su campo de estudio, reduciendo las brechas de empleabilidad. De la misma manera, promoverá el desarrollo de prácticas laborales en otros niveles de formación como los programas
de educación para el trabajo y desarrollo humano, así como los programas de formación profesional integral del Sena.
• MinTrabajo, MinAgricultura y MinEducación, junto con Prosperidad Social y el Sena, en concordancia con las acciones de la línea C del presente pacto, definirán una estrategia para cualificar los programas de articulación que se desarrollan en la educación media en las zonas rurales, con el propósito de ofrecer formación pertinente para los jóvenes del campo, que sirva para la profundización de competencias más acordes con sus intereses y las necesidades del entorno.
• Adicionalmente, en el marco del Sistema Nacional de Cualificaciones, MinTrabajo tendrá en cuenta las competencias laborales digitales dentro del subsistema de certificación de competencias laborales.</t>
  </si>
  <si>
    <t>Objetivo 5. Implementar una estrategia dirigida a los jóvenes que desarrolle actividades para fortalecer los proyectos de vida, las habilidades socioemocionales, la innovación y el liderazgo</t>
  </si>
  <si>
    <t>SACUDETE</t>
  </si>
  <si>
    <t>Las  entidades  vinculadas  a  la  estrategia  SACÚDETE  son:  el  Ministerio  de  Comercio, Industria y Turismo (MinCIT), Ministerio de Justicia y del Derecho (MinJusticia), Ministerio del  Trabajo  (MinTrabajo),  Ministerio  de  Cultura  (MinCultura),  Ministerio  de  Salud  y Protección   Social   (MinSalud),   Ministerio   de   Ambiente   y   Desarrollo   Sostenible MinAmbiente), Ministerio  de  Educación  (MinEducación),  Ministerio  de  Tecnologías  de  la Información y las Comunicaciones (MinTIC), Ministerio de Agricultura y Desarrollo Rural (MinAgricultura),  Departamento  Nacional  de  Planeación  (DNP),  Departamento  para la Prosperidad   Social   (Prosperidad   Social),   Colciencias,   Departamento   Administrativo Nacional de Estadística (DANE),Sena, ICBF y Coldeportes</t>
  </si>
  <si>
    <t>Objetivo 6. Fortalecer la institucionalidad construida para favorecer la inclusión social, económica y política de los jóvenes</t>
  </si>
  <si>
    <t>a. Instancias y herramientas para la política de juventud</t>
  </si>
  <si>
    <t>Las entidades públicas del orden nacional y territorial fortalecerán la oferta juvenil, de manera que deberán garantizar la inclusión de jóvenes en los programas que, por su objeto, permitan su participación o crear programas específicos en la materia. Así mismo, deberán divulgar la información correspondiente a través de Colombia Joven, y  establecer  indicadores  frente  al  particular,  reportar  la  información  al  DNP  y Colombia   Joven.   Las   entidades   del   orden   nacional,   responsables   de   la implementación  de  esta  estrategia,  serán,  entre  otras:  MinInterior,  MinJusticia, MinAgricultura,  MinEducación,  MinSalud,  MinTrabajo,  MinTIC,  MinCultura,  MinCTI, Cancillería,  MinAmbiente,  DNP, Prosperidad  Social,  Colciencias,  DANE,  Sena,  ICBF  y Coldeportes</t>
  </si>
  <si>
    <t>H. Dignidad y felicidad para todos los adultos mayores</t>
  </si>
  <si>
    <t>Objetivo 2. Suministrar servicios de cuidado oportunos, suficientes y de calidad para los adultos mayores</t>
  </si>
  <si>
    <t>a. Establecer pautas sobre la oferta de servicios y la formación de talento humano para el cuidado</t>
  </si>
  <si>
    <t>MinEducación  y  MinTrabajo  fomentarán  la  educación  y  la  formación  de  talento humano  para  la  atención  y  el  cuidado  de  los  adultos  mayores.  Acorde  con  sus funciones,  deberán  estimar  las  necesidades  de  talento  humano,  tanto  a  nivel cuantitativo como cualitativo, a nivel local y departamental, en consideración con los aspectos culturales de las regiones
También deberán implementar acciones para responder oportunamente con la oferta de educación  y  la  formación  de  cuidadores,  la  certificación  de  competencias  y  Servicio Público  de  Empleo.  Además,  deberán  hacer  especial  énfasis  en  la  capacitación  de  los adultos mayores que ejercen el rol de cuidadores, con los debidos ajustes metodológicos (línea C del Pacto para la equidad de las mujeres)</t>
  </si>
  <si>
    <t>Objetivo 3. Brindar oportunidades para que los adultos mayores tengan una vida activa y saludable</t>
  </si>
  <si>
    <t>a. Establecimiento de acciones desde los sectores de salud, educación, formación y recreación para mejorar la vida de los adultos mayores</t>
  </si>
  <si>
    <t>Así mismo, MinTrabajo y el Sena promoverán la incorporación de adultos mayores en los  procesos  de  transmisión  de  conocimientos.  Esto  permitirá  aprovechar  el conocimiento y legado de las viejas generaciones a la vez que les retribuirá tanto en reconocimiento como en ingresos</t>
  </si>
  <si>
    <t>b.Articulación de universidad y empresa</t>
  </si>
  <si>
    <t>1. Estímulo a la relación entre universidades y empresas</t>
  </si>
  <si>
    <t>MinTrabajo, el SENA, MinCIT y Colciencias realizarán un plan de alineación  de la oferta institucional del SENA a escala territorial con las prioridades definidas por las instancias nacionales y territoriales del SNCI. En particular, el SENA y las comisiones regionales de competitividad  ajustarán  su  gobernanza  de  manera  que  se  generen  los  insumos necesarios para la orientación de los programas del SENA a nivel subnacional, impulsando la relación entre la academia y el sector empresarial</t>
  </si>
  <si>
    <t>El  SENA  implementará  un  plan  de  acción  para  aprovechar  las tecnoacademias y  los tecnoparques como espacios para usar, aplicar y desarrollar tecnologías avanzadas que estimulen  la  productividad  y la competitividad  en las regiones. Dentro  de este plan de acción se incluirán métricas de desempeño con indicadores claros de la generación de empresas de base tecnológica dentro de los Tecnoparques</t>
  </si>
  <si>
    <t>2. Fortalecimiento de las entidades de enlace para generación, difusión y absorción</t>
  </si>
  <si>
    <t>Colciencias, en coordinación con el MinCIT, el SENA e INNpulsa, liderará el fortalecimiento de  las  capacidades  para  la  evaluación,  valoración  y  comercialización  de  resultados de investigación de las entidades de enlace. El portafolio de instrumentos será estructurado para maximizar el impacto de las intervenciones</t>
  </si>
  <si>
    <t xml:space="preserve">Colciencias, el MinCIT, el SENA e iNNpulsa apoyarán financieramente las instituciones de enlace, incorporando incentivos que estimulen el trabajo colaborativo y generando mayor capacidad de obtener resultados exitosos.
</t>
  </si>
  <si>
    <t>C. Tecnología e investigación para el desarrollo productivo y social</t>
  </si>
  <si>
    <t>a.Formación y vinculación laboral de capital humano</t>
  </si>
  <si>
    <t>Colciencias y el SENA estructurarán un programa de formación de gestores territoriales de ciencia,  tecnología  e  innovación,  quienes  actuarán  como  promotores  de  CTeI  dentro  del sector empresarial y público</t>
  </si>
  <si>
    <t>A. Formación y vinculación laboral de capital humano</t>
  </si>
  <si>
    <t>Colciencias, iNNpulsa, el SENA y demás entidades públicas que financien actividades de CTeI implementarán incentivos para formar y vincular doctores en sus programas y convocatorias, que  pueden  incluir:  (1)  la  vinculación  de  doctores  como  requisito  para  postular  a  las convocatorias o programas de financiación, y (2) otorgar puntaje adicional a propuestas que garantícenla formación y/o vinculación de doctores</t>
  </si>
  <si>
    <t>D. Innovación pública para un país moderno</t>
  </si>
  <si>
    <t>a. Fortalecer el ecosistema de innovación pública</t>
  </si>
  <si>
    <t>3. Crear y sostener comunidades de práctica y aprendizaje sobre innovación pública</t>
  </si>
  <si>
    <t>iNNpulsa, en coordinación con MinTIC y el DNP, liderará el desarrollo de la Comunidad de Innovación  y  Emprendimiento  Nacional  (CIEN),  con  la  intención  de  dinamizar  las interacciones  entre  actores  públicos,  privados,  académicos  y  multilaterales  en  el ecosistema más amplio de innovación y emprendimiento. Esta plataforma se articulará con el portal de innovación (innovamos.gov.co)</t>
  </si>
  <si>
    <t>A. Todos somos cultura: la esencia de un país que se transforma desde los territorios</t>
  </si>
  <si>
    <t>A.Objetivo 1. Generar condiciones para la creación, circulación y acceso a la cultura en los territorios</t>
  </si>
  <si>
    <t>2. Fortalecer los Programas Nacionales de Concertación y Estímulos</t>
  </si>
  <si>
    <t>Mediante procesos de formación y asistencia técnica, se fortalecerán las capacidades y talentos de los jóvenes de las regiones más apartadas y de mayor riqueza cultural del país, para que desarrollen emprendimientos culturales y comunitarios</t>
  </si>
  <si>
    <t>3. Mejorar y cualificar la formación artística y cultural</t>
  </si>
  <si>
    <t>En el marco del Sistema Nacional de Cualificaciones, el Ministerio de Cultura, en conjunto con el Ministerio de Educación y el Ministerio de Trabajo, adelantará el análisis de brechas de capital humano y el diseño de cualificaciones del sector cultura, que permita orientar la oferta de educación y formación artística y cultural y que facilite el desarrollo de prácticas laborales y de emprendimientos asociados a este sector, lo cual se articulará, a su vez, con el Sistema Nacional de Educación y Formación Artística y Cultural, reconociendo los principios, enfoques y modelos pedagógicos propios del arte y la cultura. Además, los ministerios de Cultura y del Trabajo avanzarán en la definición de un mecanismo de reconocimiento de competencias laborales propias del sector de arte y cultura</t>
  </si>
  <si>
    <t>Se desarrollarán estrategias de formación que cualifiquen los diferentes componentes de la producción cinematográfica y audiovisual en regiones donde la oferta de educación formal es escasa. Al mismo tiempo, se adelantarán acciones de protección y salvaguardia del Patrimonio Audiovisual Colombiano, mediante procesos de formación, puesta en marcha de la Biblioteca Digital del Cine y el Audiovisual en Colombia, y el fortalecimiento del Sistema de Información del Patrimonio Audiovisual Colombiano</t>
  </si>
  <si>
    <t>Objetivo 2. Fortalecer el entorno institucional para el
desarrollo y consolidación de la economía naranja, y la
articulación público-privada</t>
  </si>
  <si>
    <t>Objetivo 3. Potencializar el aprovechamiento de la oferta estatal para el desarrollo de industrias creativas</t>
  </si>
  <si>
    <t>El Gobierno nacional brindará asistencia técnica a empresas y emprendimientos a través de estrategias como el Programa Fábricas de Productividad del Programa de Transformación Productiva (PTP) y los centros de desarrollo empresarial del Sena y sus unidades creativas.
El Gobierno nacional centralizará, en el portal de innovación (innovamos.gov.co), la
información de consulta y postulaciones a la oferta de apoyo público para la ciencia,
tecnología e innovación, incluida la oferta de los proyectos de la economía naranja, para
permitir así que la ciudadanía tenga fácil acceso a la oferta institucional.</t>
  </si>
  <si>
    <t>Objetivo 6. Generar condiciones habilitantes para la inclusión del capital humano en la economía naranja</t>
  </si>
  <si>
    <t>La consolidación del capital humano para la economía naranja se dará en el marco de las apuestas del Sistema Nacional de Cualificaciones (SNC)24. Estas iniciativas le apuntan a la identificación y medición de brechas de capital humano a escalas nacional y regional, para evaluar las competencias del talento humano, así como la pertinencia y calidad de la oferta educativa y formativa, acorde con los requerimientos para las actividades
 pertenecientes a la economía naranja. También incluye el diseño de cualificaciones
propias del sector, que permitan orientar la educación y formación con calidad, al integrar
 componentes teórico-prácticos y el uso del sistema de información del SNC, para
promover estrategias de empleabilidad del talento creativo en la economía naranja y
 demás sectores productivos25.
Los ministerios de Educación Nacional, de Comercio, Industria y Turismo, de las TIC, de Cultura, del Trabajo, Colciencias y el Sena, se articularán en el marco del SNC y promoverán acciones de educación y formación para el trabajo en las actividades que hacen parte de la economía naranja en los ámbitos de las artes y el patrimonio, las industrias culturales y las creaciones funcionales. Igualmente, MinTrabajo diseñará e implementará estrategias para mejorar la empleabilidad del talento creativo en la economía naranja y demás sectores productivos a través del Servicio Público de Empleo</t>
  </si>
  <si>
    <t>A. Alianza por la inclusión y la dignidad de todas las personas con discapacidad</t>
  </si>
  <si>
    <t>Objetivo 5. Cuidado para la inclusión social y productiva de las PcD y las personas cuidadoras</t>
  </si>
  <si>
    <t>a. Articulación del SND con otros sistemas e instancias intersectoriales</t>
  </si>
  <si>
    <t>La Consejería Presidencial para la Participación de las Personas con Discapacidad como el ente rector del Sistema Nacional de Discapacidad (SND), en coordinación con la Consejería Presidencial para la Equidad de la Mujer, MinInterior como Secretaría Técnica del CND, MinTrabajo, MinSalud, DPS y el ICBF, realizará las gestiones necesarias para la articulación del SND con las acciones de cuidado establecidas en el Pacto de Equidad para las Mujeres de este Plan y el Sistema Nacional de Bienestar Familiar, el Sistema Nacional de Atención y Reparación Integral a las Víctimas, la Comisión Intersectorial para la Atención Integral de la Primera Infancia y el Consejo Nacional de Adulto Mayor, de manera que se fortalezca la oferta de cuidado de las personas con discapacidad, en particular para aquellas que tengan dependencia funcional. Así mismo, promoverá que las acciones dirigidas para la equidad de género y la inclusión social y productiva de las personas cuidadoras que desarrollará el Sistema de Cuidado en los distintos momentos del curso de vida, que reconoce tanto a quienes reciben cuidado como a las personas que lo proveen, sean efectivas para las personas que ejercen labores de cuidado de las PcD</t>
  </si>
  <si>
    <t>B. Educación y empoderamiento
económico para la eliminación de brechas
de género en el mundo del trabajo</t>
  </si>
  <si>
    <t>OBJETIVO 1. Fomentar estrategias de acceso y permanencia de las mujeres en el sistema educativo, la diversificación ocupacional y profesional, y el cierre de brechas en calidad educativa combatiendo los estereotipos de género</t>
  </si>
  <si>
    <t>a) Permanencia en el sistema educativo y diversificación ocupacional para la equidad de las mujeres</t>
  </si>
  <si>
    <t>Fomentar a través del Servicio Nacional de Aprendizaje (Sena) la capacitación y el posicionamiento laboral de mujeres que tienen una carga económica y social.
Igualmente, dentro de todo el Subsistema de la Formación para el Trabajo, que se
crea en la Línea F del Pacto de Equidad, se promoverá que dicha formación evite los
posibles sesgos y estereotipos de género hacia las mujeres.</t>
  </si>
  <si>
    <t>a) Impulso y fortalecimiento de estrategias que promuevan la equidad laboral y las condiciones que favorezcan la inserción de las mujeres en el mundo del trabajo</t>
  </si>
  <si>
    <t>Rediseño y escalamiento del sello Equipares.
− Para las grandes empresas, el Ministerio del Trabajo (MinTrabajo), articulará con
 diferentes actores de la sociedad, y en especial con aquellos que tengan relación
 directa con el mercado laboral, para que se vinculen el mayor número de las
 grandes empresas. Para las pequeñas y medianas empresas, MinTrabajo adaptará
 las herramientas y una metodología que minimice los costos de implementación,
 y se analizará la posibilidad de trabajar con otros actores que contribuyan con la
 vinculación de este tipo de empresas.
− Asociaciones y cooperativas del sector rural: la implementación de la estrategia
 Equipares Rural, busca constituirse en una herramienta de transformación cultural
para las asociaciones y cooperativas del sector rural que contribuyan al fomento
 de la equidad de género para las mujeres en el mercado laboral rural,
independientemente de su tamaño, ubicación geográfica o sector económico. Para
 ello, MinTrabajo con apoyo del Ministerio de Agricultura y Desarrollo Rural
(MinAgricultura), el DNP y la CPEM diseñarán la herramienta más idónea para su
 implementación en el sector rural.</t>
  </si>
  <si>
    <t>Desarrollar una política pública de cuidado que contemple la articulación y coordinación de sistemas e instancias interinstitucionales que atiendan poblaciones sujetas de cuidado y de las personas cuidadoras</t>
  </si>
  <si>
    <t>a) Formular una política pública nacional de cuidado que promueva el reconocimiento, la reducción y la redistribución del trabajo de cuidado</t>
  </si>
  <si>
    <t>Formar y cualificar el talento humano para ejercer labores de cuidado. El Ministerio
de Trabajo (MinTrabajo), establecerá mecanismos de educación, formación y
certificación de competencias del talento humano que ejerce labores de cuidado.
También se buscará incorporar el desarrollo de capacidades para el cuidado y
autocuidado. Para el caso de la atención en cuidado a adultos mayores, se tendrá en
cuenta lo acordado en la línea H del Pacto por la Equidad. Esto permitirá que se
ofrezcan servicios de cuidado formales en centros de atención a primera infancia,
adultos mayores y personas en condición de discapacidad que permitan liberar el
tiempo de cuidadores actuales dentro del ámbito familiar.</t>
  </si>
  <si>
    <t>VI. Pacto por el transporte y la logística para la competitividad y la integración regional</t>
  </si>
  <si>
    <t>VIII. Pacto por la calidad y eficiencia de servicios públicos: agua y energía para promover la competitividad y el bienestar de todos.</t>
  </si>
  <si>
    <t>B Agua limpia y saneamiento básico adecuado: hacia una gestión responsable, sostenible y equitativa</t>
  </si>
  <si>
    <t>Objetivo 6. Educar a Colombia sobre el valor del agua para la vida y su adecuado uso, así como la importancia del aprovechamiento de los residuos y los beneficios de la participación ciudadana en el mejoramiento de los servicios</t>
  </si>
  <si>
    <t>a) Definir los requisitos mínimos de los programas educativos para el uso
eficiente de agua y manejo de los residuos sólidos</t>
  </si>
  <si>
    <t xml:space="preserve">IX. Pacto por los recursos minero-energéticos para el crecimiento sostenible y la expansión de oportunidades </t>
  </si>
  <si>
    <t>A. Desarrollo minero-energético con responsabilidad
ambiental y social</t>
  </si>
  <si>
    <t xml:space="preserve">2) Objetivo 2. Promover el desarrollo y la competitividad de la
industria minero-energética 
</t>
  </si>
  <si>
    <t>b) Institucionalidad moderna y coordinada</t>
  </si>
  <si>
    <t xml:space="preserve">"Como parte de la estrategia de diversificación de la matriz de producción de minerales, el sector elaborará estudios de mercado que le permitan al país definir con mayor recisión los nuevos minerales estratégicos, y focalización de esfuerzos de promoción de encadenamientos productivos, de acuerdo con los cambios tecnológicos y de política ambiental que afectan el mercado global de los minerales."
</t>
  </si>
  <si>
    <t>1. Fortalecer la institucionalidad y la información empresarial para incrementar la productividad empresarial y la competitividad territorial</t>
  </si>
  <si>
    <t>a. Consolidar la institucionalidad del SNCI como soporte a la productividad empresarial y a la competitividad territorial</t>
  </si>
  <si>
    <t>El  Gobierno  nacional  consolidará  el  Comité  Ejecutivo  del SNCI como  una  instancia supraministerial,  para  la  coordinación  de  políticas  y  acciones  estratégicas,  que  cuente con  un sistema de indicadores reportados a  la  Presidencia  de la  República,  para  hacer efectivo el seguimiento a la implementación de la agenda del sistema</t>
  </si>
  <si>
    <t>Con el fin de impulsar la calidad y pertinencia de la educación y formación del talento humano, se consolidará e implementará el Sistema Nacional de Cualificaciones (SNC). Este sistema requiere la definición de una institucionalidad y gobernanza, además de un conjunto de instrumentos, políticas, procesos y arreglos necesarios para alinear la educación y la formación a los requerimientos actuales y anticiparse a las necesidades sociales y productivas del país. Facilita la adecuación ente la oferta y la demanda del mercado de trabajo, promueve la educación y formación a lo largo de la vida, y fomenta la movilidad educativa, formativa y laboral de las personas. El SNC incluye, entre sus componentes, el Marco Nacional de Cualificaciones (MNC), el subsistema de aseguramiento de la calidad de la educación y formación, un subsistema de movilidad educativa y formativa, la plataforma de información que permita orientar la oferta de formación; el subsistema de normalización de competencias, y el de evaluación y certificación de competencias.</t>
  </si>
  <si>
    <t>2. Marco Nacional de Cualificaciones</t>
  </si>
  <si>
    <t>El Ministerio de Educación y el Ministerio de Trabajo reglamentarán el Marco Nacional de Cualificaciones como instrumento del SNC, de tal forma que se logre consolidar en un referente para organizar, dar coherencia, pertinencia y calidad a la oferta educativa y formativa y el reconocimiento de las competencias y aprendizajes obtenidos con la experiencia laboral. Con esto, se proporcionará información sobre los perfiles de salida ocupacional para el acceso al mercado laboral, en atención a las necesidades sociales, productivas regionales y nacionales. También se permitirá avanzar en nuevos catálogos de cualificaciones en sectores estratégicos para el desarrollo social y productivo del país, tales como el de la Economía Naranja, la cultura, los asociados al crecimiento verde, la salud, la logística y el transporte, los priorizados por la Política de Desarrollo Productivo y las demandas que están surgiendo a raíz de la cuarta revolución industrial, entre otros. Para lograr lo anterior, es necesario dinamizar los espacios de interacción con el sector productivo y demás actores del SNC, e integrar las agendas y actores territoriales, de modo que se identifiquen las necesidades para el cierre de brechas de talento humano según las necesidades regionales y de los sectores económicos.
Se promoverá la adopción del MNC por parte del sector productivo, en sus mecanismos de identificación y análisis de perfiles requeridos, con el fin de que puedan dar señales más precisas al sector de educación y formación sobre sus necesidades. Adicionalmente, se definirán estrategias que promuevan la usabilidad del Marco Nacional de
Cualificaciones y del Catálogo</t>
  </si>
  <si>
    <t>3) Movilidad educativa y formativa</t>
  </si>
  <si>
    <t xml:space="preserve">Para promover la movilidad de las personas en el sistema educativo y formativo, facilitando la progresión y el reconocimiento de los aprendizajes y las competencias adquiridas, el Ministerio de Educación Nacional, articulado con el Ministerio del Trabajo, crearán un esquema de movilidad que promueva itinerarios formativos y educativos alineados con el Marco Nacional de Cualificaciones, en el que existan mecanismos para el reconocimiento de competencias, a través de la acumulación y transferencia  de créditos.
</t>
  </si>
  <si>
    <t>A. DESARROLLO MINERO-ENERGÉTICO CON RESPONSABILIDAD
AMBIENTAL Y SOCIAL</t>
  </si>
  <si>
    <t>2. Promover la digitalización y automatización masiva de trámites</t>
  </si>
  <si>
    <t>"La digitalización masiva del sector público incorporará la aplicación de estándares y buenas prácticas internacionales  más  recientes  relacionadas  con  seguridad  y  privacidad  de  la información. Para ello, el Gobierno nacional, por medio del MinTIC, ha impartido lineamientos para que las entidades del Estado avancen en la implementación del modelo de seguridad y privacidad de la información, el cual presenta un estándar para que las entidades puedan gestionar de manera segura sus activos de información."" Para desarrollar este objetivo, se requiere la implementación e integración de los servicios ciudadanos digitales, (carpeta ciudadana, autenticación electrónica e interoperabilidad de los sistemas del Estado), de forma paralela a la definición y adopción de estándares tecnológicos, junto con un marco de arquitectura TI que haga más eficiente y articulado el uso de la tecnología. Todo lo anterior, por medio de la aplicación de esquemas de seguridad digital18, concepto mediante el cual el Gobierno nacional cambia el enfoque tradicional de abordar la ciberseguridad y la ciberdefensa. Este es un concepto integral, mediante el cual se involucra activamente a todas las partes interesadas y se asegura una responsabilidad compartida entre estas para identificar, gestionar, tratar y mitigar los riesgos en el entorno digital. Adicionalmente, es muy importante la generación de capacidades institucionales en la administración pública, que permitan asumir la transformación digital; con ese propósito se fortalecerá el rol del director de sistemas de información (CIO, por sus siglas en inglés) en las entidades, como persona responsable de la estrategia de transformación digital, según lo delinea el Decreto 415 de 2017. En materia de seguridad digital, se fortalecerán los siguientes roles: (1) enlace sectorial en seguridad digital, como lo delinea el Decreto 1499 de 2017, y (2) oficial de seguridad a cargo de la adopción e implementación de estándares y buenas prácticas en materia de seguridad y privacidad de la información. "</t>
  </si>
  <si>
    <t>3. Diseñar e implementar planes de transformación digital en las entidades públicas del orden nacional</t>
  </si>
  <si>
    <t>"Cada entidad pública del orden nacional elaborará un plan de transformación digital con un horizonte de cinco años. Los lineamientos generales para la elaboración de estos planes serán diseñados por la instancia de coordinación para la transformación digital con el apoyo del MinTIC. Estos planes incorporarán, como mínimo, el uso de tecnologías emergentes y disruptivas, como los registros distribuidos (por ejemplo, blockchain, analítica de datos, inteligencia artificial, robótica e Internet de las cosas). "</t>
  </si>
  <si>
    <t>5. Definir e implementar la infraestructura de datos para generar valor social y económico</t>
  </si>
  <si>
    <t>"(..)El DNP definirá la infraestructura de datos (conjunto de recursos compartidos y dinámicos) que habilite la provisión permanente de datos para la gestión pública y para la generación de valor social y económico, para que posteriormente la instancia de coordinación para la transformación digital coordine esfuerzos con las entidades correspondientes para su implementación." "La infraestructura de datos tendrá un esquema de aseguramiento de la calidad, almacenamiento, consulta e intercambio de información clave del sector público en un marco de interoperabilidad que establezca mecanismos para aprovechamiento eficaz de dicha infraestructura. Este esquema incluirá los datos, las instituciones, la tecnología, los estándares, las políticas, los procesos y un marco de gobernanza que defina modelos de actualización y mantenimiento (The Open Data Institute &amp; The Royal Statistical Society, 2015), medición de brechas y necesidades, así como la regulación para su vigilancia, uso y compartición por todos los actores sociales y económicos (Headd, 2015)."</t>
  </si>
  <si>
    <t>TIPO DE INDICADOR</t>
  </si>
  <si>
    <t>Frecuencia  Medición</t>
  </si>
  <si>
    <t>LINEA DE BASE 31 /12/2018</t>
  </si>
  <si>
    <t>META CUATRIENIO</t>
  </si>
  <si>
    <t>META 2019</t>
  </si>
  <si>
    <t>META 2020</t>
  </si>
  <si>
    <t>META 2021</t>
  </si>
  <si>
    <t>META 2022</t>
  </si>
  <si>
    <t>COMPONENTE TRABAJO DECENTE</t>
  </si>
  <si>
    <t>Pacto en PND</t>
  </si>
  <si>
    <t>Linea PND</t>
  </si>
  <si>
    <t>OBJETIVO PND</t>
  </si>
  <si>
    <t>Estrategia</t>
  </si>
  <si>
    <t>ENTIDAD REPSONSABLE</t>
  </si>
  <si>
    <t>DEPENDENCIA RESPONSABLE</t>
  </si>
  <si>
    <t>NOMBRE Y APELLIDOS DEL FUNCIONARIO RESPONSBALE DE REPORTAR AVANCE</t>
  </si>
  <si>
    <t>CORREO ELECTRÓNICO DEL FUNCIONARIO RESPONSBALE DE REPORTAR AVANCE</t>
  </si>
  <si>
    <t>1. Determinar condiciones que contribuyan a: la generación de trabajo decente, la consolidación del mercado de trabajo, la empleabilidad, el mejoramiento de las capacidades productivas de la población y el emprendimiento y desarrollo empresarial como mecanismos para la generación de trabajo, generación de ingresos y la movilidad social de acuerdo a las particularidades de cada región</t>
  </si>
  <si>
    <t xml:space="preserve">Vinculación laboral de los Titulados y certificados de la Formación Profesional que consiguen trabajo a los 6 meses de egresados </t>
  </si>
  <si>
    <t>Resultado</t>
  </si>
  <si>
    <t>54,9% (*)</t>
  </si>
  <si>
    <t>Creación de empleo</t>
  </si>
  <si>
    <t>III. Pacto por la equidad: política social moderna centrada en la familia, eficiente, de calidad y conectada a mercados</t>
  </si>
  <si>
    <t>G.	Juventud naranja: todos los talentos cuentan para construir país</t>
  </si>
  <si>
    <t>Promover la inclusión productiva de los jóvenes</t>
  </si>
  <si>
    <t>Fortalecer programas para la vinculación laboral de los jóvenes</t>
  </si>
  <si>
    <t>Servicio Nacional de Aprendizaje</t>
  </si>
  <si>
    <t>Obsservatorio Laboral de la Dirección de Empleo y Trabajo</t>
  </si>
  <si>
    <t>Nora InésPeña Clavijo</t>
  </si>
  <si>
    <t>nipena@sena.edu.co</t>
  </si>
  <si>
    <t xml:space="preserve">                                                                                                                                                                                                                                                                                                                                                                                                                                                                                                                                                                                                                                              </t>
  </si>
  <si>
    <t>Grupo der Emprendimiento de la Dirección de Empleo y Trabajo</t>
  </si>
  <si>
    <t>Empleos Directos Generados por medio del Fondo Emprender en las actividades pertenecientes a la Economía Naranja</t>
  </si>
  <si>
    <t>Mejorar las capacidades productivas de la población facilitando el acceso a  la formación de calidad y pertinente para el trabajo y su vinculación a procesos de desarrollo de competencias laborales específicas y básicas  acordes con su vocación y demandas del sector productivo.</t>
  </si>
  <si>
    <t xml:space="preserve">Tasa de Certificados de Formación Profesional Integral (Auxiliares, Operarios, Técnicos) vinculados laboralmente a los 6 meses de egresados </t>
  </si>
  <si>
    <t>47% (*)</t>
  </si>
  <si>
    <t>Pacto por la equidad: política social moderna centrada en la familia, eficiente, de calidad y conectada a mercados</t>
  </si>
  <si>
    <t>Trabajo decente, acceso a mercados e ingresos dignos: acelerando la inclusión productiva</t>
  </si>
  <si>
    <t>Consolidar el Sistema Nacional de Formación para el Trabajo como fuente de oferta de conocimientos y habilidades ocupacionales respondiendo a las necesidades del sector productivo, y en concordancia con la formación profesional a nivel internacional, en el marco del Sistema Nacional de Cualificaciones</t>
  </si>
  <si>
    <t>Fortalecimiento y articulación institucional para el diseño e implementación del Sistema Nacional de Formación para el Trabajo</t>
  </si>
  <si>
    <t>Tasa de Titulados de la Formación Profesional Integral (Tecnológos y Especializaciones Tecnológicas) que consiguen trabajo a los 6 meses de egresados</t>
  </si>
  <si>
    <t>63% (*)</t>
  </si>
  <si>
    <t>Personas con Discapacidad que reciben capacitación para el Trabajo</t>
  </si>
  <si>
    <t>Producto</t>
  </si>
  <si>
    <t>Grupo de Servicio Público de Empleo y Empleabilidad de la Dirección de Empleo y Trabajo</t>
  </si>
  <si>
    <t>Personas formadas en entornos laborales</t>
  </si>
  <si>
    <t xml:space="preserve">DFP   </t>
  </si>
  <si>
    <t>Empresas beneficiarias de la formación en entorno laboral</t>
  </si>
  <si>
    <t>Dirección de Formación Profesional</t>
  </si>
  <si>
    <t xml:space="preserve">Personas Con Formación Titulada del SENA </t>
  </si>
  <si>
    <t>Personas Beneficiarias de la Formación en Entorno Laboral. SENA (Oferta Especial Empresarial)</t>
  </si>
  <si>
    <t>DSNFT</t>
  </si>
  <si>
    <t>Dirección de Movilidad y Formación para el trabajo</t>
  </si>
  <si>
    <t>Indice de desempeño institucional Sena</t>
  </si>
  <si>
    <t>Gestión</t>
  </si>
  <si>
    <t>Grupo de Mejora Continua de la Dirección de Planeación</t>
  </si>
  <si>
    <t>DIMENSION</t>
  </si>
  <si>
    <t>GRUPO DE CONSTRUCCIONES</t>
  </si>
  <si>
    <t>GRUPO DE ALMACENES E INVENTARIO</t>
  </si>
  <si>
    <t>GRUPO DE SERVICIOS GENERALES Y ADQUISICIONES</t>
  </si>
  <si>
    <t>GRUPO DE PRESUPUESTO</t>
  </si>
  <si>
    <t>GRUPO DE CONTABILIDAD</t>
  </si>
  <si>
    <t>GRUPO DE TESORERÍA</t>
  </si>
  <si>
    <t>GRUPO DE NORMALIZACIÓN Y CARTERA</t>
  </si>
  <si>
    <t>COORDINACIÓN NACIONAL DEL OBSERVATORIO LABORAL Y OCUPACIONAL COLOMBIANO</t>
  </si>
  <si>
    <t>COORDINACIÓN NACIONAL DE EMPRENDIMIENTO</t>
  </si>
  <si>
    <t>COORDINACIÓN NACIONAL DE SERVICIO A LA EMPRESA Y SERVICIO AL CLIENTE.</t>
  </si>
  <si>
    <t>GRUPO DE PRODUCCIÓN CURRICULAR</t>
  </si>
  <si>
    <t>GRUPO DE PROGRAMAS DE FORTALECIMIENTO INSTITUCIONAL Y PROYECCIÓN SOCIAL</t>
  </si>
  <si>
    <t>GRUPO DE GESTIÓN Y EVALUACIÓN DE LA CALIDAD DE LA FORMACIÓN</t>
  </si>
  <si>
    <t>GRUPO DE FORMACIÓN VIRTUAL Y A DISTANCIA</t>
  </si>
  <si>
    <t>GRUPO DE ADMINISTRACIÓN EDUCATIVA</t>
  </si>
  <si>
    <t>GRUPO ESCUELA DE INSTRUCTORES RODOLFO MARTÍNEZ TONO</t>
  </si>
  <si>
    <t>GRUPO DE FOMENTO DEL BIENESTAR Y LIDERAZGO AL APRENDIZ</t>
  </si>
  <si>
    <t>GRUPO DE PLANEACIÓN ESTRATÉGICA E INTELIGENCIA ORGANIZACIONAL</t>
  </si>
  <si>
    <t>PLAN DE PARTICIPACIÓN CIUDADANA</t>
  </si>
  <si>
    <t>PLAN ANTICORRUPCIÓN Y DE ATENCIÓN AL CIUDADANO (PAAC)</t>
  </si>
  <si>
    <t>GRUPO DE MEJORA CONTINUA INSTITUCIONAL</t>
  </si>
  <si>
    <t>GRUPO DE PLANEACIÓN OPERATIVA</t>
  </si>
  <si>
    <t>GRUPO DE GESTIÓN DE COSTOS</t>
  </si>
  <si>
    <t>GRUPO DE GESTIÓN DE LA INFORMACIÓN Y EVALUACIÓN DE RESULTADOS</t>
  </si>
  <si>
    <t>COORDINACIÓN NACIONAL DE SERVICIO A LA EMPRESA Y SERVICIO AL CLIENTE</t>
  </si>
  <si>
    <t>GRUPO DE RELACIONES INTERNACIONALES Y COOPERACIÓN</t>
  </si>
  <si>
    <t>GRUPO DE INVESTIGACIÓN, INNOVACIÓN Y PRODUCCIÓN ACADÉMICA</t>
  </si>
  <si>
    <t>GRUPO DE CUALIFICACIONES Y FORMACIÓN A LO LARGO DE LA VIDA</t>
  </si>
  <si>
    <t>GRUPO DE GESTIÓN DE COMPETENCIAS LABORALES</t>
  </si>
  <si>
    <t>GRUPO DE EVALUACIÓN Y CERTIFICACIÓN DE COMPETENCIAS LABORALES</t>
  </si>
  <si>
    <t>GRUPO DE ASEGURAMIENTO DE LA CALIDAD DE EVALUACIÓN Y CERTIFICACIÓN DE COMPETENCIAS LABORALES</t>
  </si>
  <si>
    <t>GRUPO GESTIÓN DE CONVENIOS</t>
  </si>
  <si>
    <t>GRUPO INTEGRADO GESTIÓN CONTRACTUAL</t>
  </si>
  <si>
    <t>GRUPO DE PROCESOS JUDICIALES Y CONCILIACIONES</t>
  </si>
  <si>
    <t>GRUPO DE RECURSOS Y PETICIONES</t>
  </si>
  <si>
    <t>GRUPO DE GESTIÓN DE COBRO COACTIVO</t>
  </si>
  <si>
    <t>LÍNEA DE TRABAJO EDITORIAL</t>
  </si>
  <si>
    <t>TRANSPARENCIA ACCESO A LA INFORMACIÓN PÚBLICA Y LUCHA CONTRA LA CORRUPCIÓN</t>
  </si>
  <si>
    <t>COMUNICACIÓN INTERNA</t>
  </si>
  <si>
    <t>LÍNEA DE TRABAJO CANALES DIGITALES</t>
  </si>
  <si>
    <t>LÍNEA DE TRABAJO CENTRO DE PRODUCCIÓN AUDIOVISUAL</t>
  </si>
  <si>
    <t>GRUPO DE PLANEACIÓN, GESTIÓN Y GOBIERNO TIC</t>
  </si>
  <si>
    <t>PLAN ESTRATÉGICO TIC</t>
  </si>
  <si>
    <t xml:space="preserve">PLAN DE TRATAMIENTO DE RIESGOS DE SEGURIDAD Y PRIVACIDAD DE LA INFORMACIÓN </t>
  </si>
  <si>
    <t xml:space="preserve">PLAN DE SEGURIDAD Y PRIVACIDAD DE LA INFORMACIÓN  </t>
  </si>
  <si>
    <t xml:space="preserve">PLAN DE MANTENIMIENTO DE SERVICIOS TECNOLÓGICOS  </t>
  </si>
  <si>
    <t>GRUPO DE RELACIONES LABORALES</t>
  </si>
  <si>
    <t>PLAN INSTITUCIONAL DE ARCHIVOS (PINAR)</t>
  </si>
  <si>
    <t>PLAN DE CONSERVACIÓN DOCUMENTAL</t>
  </si>
  <si>
    <t>PLAN DE PRESERVACIÓN DIGITAL</t>
  </si>
  <si>
    <t xml:space="preserve">PLAN DE TRABAJO DE SEGURIDAD Y SALUD EN EL TRABAJO </t>
  </si>
  <si>
    <t>PLAN DE BIENESTAR SOCIAL Y ESTÍMULOS</t>
  </si>
  <si>
    <t>PLAN INSTITUCIONAL DE CAPACITACIÓN PIC</t>
  </si>
  <si>
    <t>PLAN DE PREVISIÓN DE RECURSOS HUMANOS SENA</t>
  </si>
  <si>
    <t>GRUPO DE FORMACIÓN Y DESARROLLO TALENTO HUMANO</t>
  </si>
  <si>
    <t>GRUPO DE SEGURIDAD Y SALUD EN EL TRABAJO</t>
  </si>
  <si>
    <t>GRUPO DE VIVIENDA</t>
  </si>
  <si>
    <t>GRUPO DE ADMINISTRACIÓN DE SALARIOS</t>
  </si>
  <si>
    <t>GRUPO GESTIÓN DE SERVICIO MÉDICO</t>
  </si>
  <si>
    <t>GRUPO DE PENSIONES</t>
  </si>
  <si>
    <t>GRUPO ADMINISTRACIÓN DE DOCUMENTOS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</si>
</sst>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Red]#,##0.00"/>
    <numFmt numFmtId="165" formatCode="0.0%"/>
    <numFmt numFmtId="166" formatCode="0.0"/>
  </numFmts>
  <fonts count="25">
    <font>
      <sz val="11.0"/>
      <color rgb="FF000000"/>
      <name val="Calibri"/>
    </font>
    <font>
      <sz val="11.0"/>
      <name val="Calibri"/>
    </font>
    <font>
      <sz val="11.0"/>
      <color rgb="FFFFFFFF"/>
      <name val="Calibri"/>
    </font>
    <font>
      <b/>
      <sz val="11.0"/>
      <name val="Calibri"/>
    </font>
    <font/>
    <font>
      <b/>
      <sz val="11.0"/>
      <color rgb="FFFFFFFF"/>
      <name val="Calibri"/>
    </font>
    <font>
      <sz val="12.0"/>
      <name val="Calibri"/>
    </font>
    <font>
      <sz val="10.0"/>
      <name val="Tahoma"/>
    </font>
    <font>
      <b/>
      <sz val="11.0"/>
      <color rgb="FFFF0000"/>
      <name val="Calibri"/>
    </font>
    <font>
      <b/>
      <sz val="10.0"/>
      <name val="Arial"/>
    </font>
    <font>
      <sz val="10.0"/>
      <color rgb="FFFFFFFF"/>
      <name val="Calibri"/>
    </font>
    <font>
      <sz val="10.0"/>
      <color rgb="FF000000"/>
      <name val="Calibri"/>
    </font>
    <font>
      <sz val="10.0"/>
      <name val="Calibri"/>
    </font>
    <font>
      <b/>
      <sz val="11.0"/>
      <color rgb="FFFFFFFF"/>
      <name val="Arial Narrow"/>
    </font>
    <font>
      <b/>
      <sz val="11.0"/>
      <color rgb="FF000000"/>
      <name val="Arial Narrow"/>
    </font>
    <font>
      <b/>
      <sz val="12.0"/>
      <name val="Arial Narrow"/>
    </font>
    <font>
      <sz val="11.0"/>
      <name val="Arial Narrow"/>
    </font>
    <font>
      <sz val="11.0"/>
      <color rgb="FF000000"/>
      <name val="Arial Narrow"/>
    </font>
    <font>
      <u/>
      <sz val="11.0"/>
      <color rgb="FF0563C1"/>
      <name val="Calibri"/>
    </font>
    <font>
      <u/>
      <sz val="11.0"/>
      <color rgb="FF0000FF"/>
      <name val="Arial Narrow"/>
    </font>
    <font>
      <u/>
      <sz val="11.0"/>
      <color rgb="FF0563C1"/>
      <name val="Arial Narrow"/>
    </font>
    <font>
      <u/>
      <sz val="11.0"/>
      <color rgb="FF0563C1"/>
      <name val="Calibri"/>
    </font>
    <font>
      <sz val="11.0"/>
      <color rgb="FFFF0000"/>
      <name val="Arial Narrow"/>
    </font>
    <font>
      <u/>
      <sz val="11.0"/>
      <color rgb="FF0563C1"/>
      <name val="Calibri"/>
    </font>
    <font>
      <sz val="11.0"/>
      <color rgb="FFFF0000"/>
      <name val="Calibri"/>
    </font>
  </fonts>
  <fills count="24">
    <fill>
      <patternFill patternType="none"/>
    </fill>
    <fill>
      <patternFill patternType="lightGray"/>
    </fill>
    <fill>
      <patternFill patternType="solid">
        <fgColor rgb="FF00B050"/>
        <bgColor rgb="FF00B050"/>
      </patternFill>
    </fill>
    <fill>
      <patternFill patternType="solid">
        <fgColor rgb="FFFF0000"/>
        <bgColor rgb="FFFF0000"/>
      </patternFill>
    </fill>
    <fill>
      <patternFill patternType="solid">
        <fgColor rgb="FFFFFFFF"/>
        <bgColor rgb="FFFFFFFF"/>
      </patternFill>
    </fill>
    <fill>
      <patternFill patternType="solid">
        <fgColor rgb="FFED7D31"/>
        <bgColor rgb="FFED7D31"/>
      </patternFill>
    </fill>
    <fill>
      <patternFill patternType="solid">
        <fgColor rgb="FFFBE4D5"/>
        <bgColor rgb="FFFBE4D5"/>
      </patternFill>
    </fill>
    <fill>
      <patternFill patternType="solid">
        <fgColor rgb="FFFFFF00"/>
        <bgColor rgb="FFFFFF00"/>
      </patternFill>
    </fill>
    <fill>
      <patternFill patternType="solid">
        <fgColor rgb="FFE2EFD9"/>
        <bgColor rgb="FFE2EFD9"/>
      </patternFill>
    </fill>
    <fill>
      <patternFill patternType="solid">
        <fgColor rgb="FFF7CAAC"/>
        <bgColor rgb="FFF7CAAC"/>
      </patternFill>
    </fill>
    <fill>
      <patternFill patternType="solid">
        <fgColor rgb="FFD6DCE4"/>
        <bgColor rgb="FFD6DCE4"/>
      </patternFill>
    </fill>
    <fill>
      <patternFill patternType="solid">
        <fgColor rgb="FFFFFFCC"/>
        <bgColor rgb="FFFFFFCC"/>
      </patternFill>
    </fill>
    <fill>
      <patternFill patternType="solid">
        <fgColor rgb="FF92D050"/>
        <bgColor rgb="FF92D050"/>
      </patternFill>
    </fill>
    <fill>
      <patternFill patternType="solid">
        <fgColor rgb="FFD9E2F3"/>
        <bgColor rgb="FFD9E2F3"/>
      </patternFill>
    </fill>
    <fill>
      <patternFill patternType="solid">
        <fgColor rgb="FF385623"/>
        <bgColor rgb="FF385623"/>
      </patternFill>
    </fill>
    <fill>
      <patternFill patternType="solid">
        <fgColor rgb="FF00B0F0"/>
        <bgColor rgb="FF00B0F0"/>
      </patternFill>
    </fill>
    <fill>
      <patternFill patternType="solid">
        <fgColor rgb="FF70AD47"/>
        <bgColor rgb="FF70AD47"/>
      </patternFill>
    </fill>
    <fill>
      <patternFill patternType="solid">
        <fgColor rgb="FF7030A0"/>
        <bgColor rgb="FF7030A0"/>
      </patternFill>
    </fill>
    <fill>
      <patternFill patternType="solid">
        <fgColor rgb="FFF4B083"/>
        <bgColor rgb="FFF4B083"/>
      </patternFill>
    </fill>
    <fill>
      <patternFill patternType="solid">
        <fgColor rgb="FFFFD965"/>
        <bgColor rgb="FFFFD965"/>
      </patternFill>
    </fill>
    <fill>
      <patternFill patternType="solid">
        <fgColor rgb="FFA8D08D"/>
        <bgColor rgb="FFA8D08D"/>
      </patternFill>
    </fill>
    <fill>
      <patternFill patternType="solid">
        <fgColor rgb="FFFFC000"/>
        <bgColor rgb="FFFFC000"/>
      </patternFill>
    </fill>
    <fill>
      <patternFill patternType="solid">
        <fgColor rgb="FFC55A11"/>
        <bgColor rgb="FFC55A11"/>
      </patternFill>
    </fill>
    <fill>
      <patternFill patternType="solid">
        <fgColor rgb="FF353588"/>
        <bgColor rgb="FF353588"/>
      </patternFill>
    </fill>
  </fills>
  <borders count="71">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top style="medium">
        <color rgb="FF000000"/>
      </top>
      <bottom style="medium">
        <color rgb="FF000000"/>
      </bottom>
    </border>
    <border>
      <left style="medium">
        <color rgb="FF000000"/>
      </left>
      <right style="medium">
        <color rgb="FF000000"/>
      </right>
      <top style="medium">
        <color rgb="FF000000"/>
      </top>
      <bottom style="thin">
        <color rgb="FF000000"/>
      </bottom>
    </border>
    <border>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bottom style="medium">
        <color rgb="FF000000"/>
      </bottom>
    </border>
    <border>
      <left style="thin">
        <color rgb="FF000000"/>
      </left>
      <right style="medium">
        <color rgb="FF000000"/>
      </right>
      <top/>
      <bottom style="medium">
        <color rgb="FF000000"/>
      </bottom>
    </border>
    <border>
      <left style="thin">
        <color rgb="FF000000"/>
      </left>
      <right style="thin">
        <color rgb="FF000000"/>
      </right>
      <top/>
      <bottom style="medium">
        <color rgb="FF000000"/>
      </bottom>
    </border>
    <border>
      <left style="medium">
        <color rgb="FF000000"/>
      </left>
      <right style="medium">
        <color rgb="FF000000"/>
      </right>
      <top style="thin">
        <color rgb="FF000000"/>
      </top>
      <bottom style="medium">
        <color rgb="FF000000"/>
      </bottom>
    </border>
    <border>
      <left style="thin">
        <color rgb="FF000000"/>
      </left>
      <right/>
      <top/>
      <bottom style="medium">
        <color rgb="FF000000"/>
      </bottom>
    </border>
    <border>
      <left style="thin">
        <color rgb="FF000000"/>
      </left>
      <right style="thin">
        <color rgb="FF000000"/>
      </right>
      <top style="medium">
        <color rgb="FF000000"/>
      </top>
      <bottom style="medium">
        <color rgb="FF000000"/>
      </bottom>
    </border>
    <border>
      <left/>
      <right/>
      <top/>
      <bottom style="medium">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top style="medium">
        <color rgb="FF000000"/>
      </top>
      <bottom style="medium">
        <color rgb="FF000000"/>
      </bottom>
    </border>
    <border>
      <left style="medium">
        <color rgb="FF000000"/>
      </left>
      <top style="medium">
        <color rgb="FF000000"/>
      </top>
      <bottom style="thin">
        <color rgb="FF000000"/>
      </bottom>
    </border>
    <border>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top style="medium">
        <color rgb="FF000000"/>
      </top>
      <bottom style="thin">
        <color rgb="FF000000"/>
      </bottom>
    </border>
    <border>
      <left/>
      <right/>
      <top style="medium">
        <color rgb="FF000000"/>
      </top>
      <bottom style="thin">
        <color rgb="FF000000"/>
      </bottom>
    </border>
    <border>
      <top style="medium">
        <color rgb="FF000000"/>
      </top>
      <bottom style="thin">
        <color rgb="FF000000"/>
      </bottom>
    </border>
    <border>
      <left style="medium">
        <color rgb="FF000000"/>
      </left>
      <top style="thin">
        <color rgb="FF000000"/>
      </top>
      <bottom style="thin">
        <color rgb="FF000000"/>
      </bottom>
    </border>
    <border>
      <left style="medium">
        <color rgb="FF000000"/>
      </left>
      <right style="medium">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top style="thin">
        <color rgb="FF000000"/>
      </top>
      <bottom style="thin">
        <color rgb="FF000000"/>
      </bottom>
    </border>
    <border>
      <left style="medium">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top style="thin">
        <color rgb="FF000000"/>
      </top>
      <bottom style="medium">
        <color rgb="FF000000"/>
      </bottom>
    </border>
    <border>
      <left/>
      <right/>
      <top style="thin">
        <color rgb="FF000000"/>
      </top>
      <bottom style="medium">
        <color rgb="FF000000"/>
      </bottom>
    </border>
    <border>
      <top style="thin">
        <color rgb="FF000000"/>
      </top>
      <bottom style="medium">
        <color rgb="FF000000"/>
      </bottom>
    </border>
    <border>
      <left/>
      <right/>
      <top/>
      <bottom/>
    </border>
    <border>
      <left style="medium">
        <color rgb="FF000000"/>
      </left>
      <right style="medium">
        <color rgb="FF000000"/>
      </right>
      <top style="medium">
        <color rgb="FF000000"/>
      </top>
      <bottom/>
    </border>
    <border>
      <left style="medium">
        <color rgb="FF000000"/>
      </left>
      <right style="medium">
        <color rgb="FF000000"/>
      </right>
      <top/>
      <bottom/>
    </border>
    <border>
      <left/>
      <right style="medium">
        <color rgb="FF000000"/>
      </right>
      <top/>
      <bottom/>
    </border>
    <border>
      <left style="thin">
        <color rgb="FF000000"/>
      </left>
      <right/>
      <top/>
      <bottom/>
    </border>
    <border>
      <left style="thin">
        <color rgb="FF000000"/>
      </left>
      <right style="thin">
        <color rgb="FF000000"/>
      </right>
      <top/>
      <bottom style="thin">
        <color rgb="FF000000"/>
      </bottom>
    </border>
    <border>
      <left style="thin">
        <color rgb="FF000000"/>
      </left>
      <right style="thin">
        <color rgb="FF000000"/>
      </right>
      <top/>
      <bottom/>
    </border>
    <border>
      <left style="thin">
        <color rgb="FF000000"/>
      </left>
      <right style="thin">
        <color rgb="FF000000"/>
      </right>
      <top style="thin">
        <color rgb="FF000000"/>
      </top>
      <bottom/>
    </border>
    <border>
      <left style="medium">
        <color rgb="FF000000"/>
      </left>
      <top/>
      <bottom/>
    </border>
    <border>
      <right/>
      <top/>
      <bottom/>
    </border>
    <border>
      <left style="thin">
        <color rgb="FF000000"/>
      </left>
      <top style="thin">
        <color rgb="FF000000"/>
      </top>
      <bottom style="thin">
        <color rgb="FF000000"/>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right style="medium">
        <color rgb="FF000000"/>
      </right>
      <top style="medium">
        <color rgb="FF000000"/>
      </top>
      <bottom style="thin">
        <color rgb="FF000000"/>
      </bottom>
    </border>
    <border>
      <right/>
      <top style="medium">
        <color rgb="FF000000"/>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bottom style="medium">
        <color rgb="FF000000"/>
      </bottom>
    </border>
    <border>
      <left style="medium">
        <color rgb="FF000000"/>
      </left>
      <right style="thin">
        <color rgb="FF000000"/>
      </right>
      <top style="thin">
        <color rgb="FF000000"/>
      </top>
    </border>
    <border>
      <left style="thin">
        <color rgb="FF000000"/>
      </left>
      <right style="medium">
        <color rgb="FF000000"/>
      </right>
      <top style="thin">
        <color rgb="FF000000"/>
      </top>
    </border>
    <border>
      <left/>
      <right style="thin">
        <color rgb="FF000000"/>
      </right>
      <top style="thin">
        <color rgb="FF000000"/>
      </top>
      <bottom style="thin">
        <color rgb="FF000000"/>
      </bottom>
    </border>
    <border>
      <right style="medium">
        <color rgb="FF000000"/>
      </right>
      <bottom style="medium">
        <color rgb="FF000000"/>
      </bottom>
    </border>
    <border>
      <left style="medium">
        <color rgb="FF000000"/>
      </left>
      <right style="medium">
        <color rgb="FF000000"/>
      </right>
      <top/>
      <bottom style="medium">
        <color rgb="FF000000"/>
      </bottom>
    </border>
    <border>
      <left/>
      <right style="medium">
        <color rgb="FF000000"/>
      </right>
      <top/>
      <bottom style="medium">
        <color rgb="FF000000"/>
      </bottom>
    </border>
    <border>
      <left style="hair">
        <color rgb="FF000000"/>
      </left>
      <right style="hair">
        <color rgb="FF000000"/>
      </right>
      <top style="medium">
        <color rgb="FF000000"/>
      </top>
      <bottom style="medium">
        <color rgb="FF000000"/>
      </bottom>
    </border>
    <border>
      <left style="hair">
        <color rgb="FF000000"/>
      </left>
      <right style="medium">
        <color rgb="FF000000"/>
      </right>
      <top style="medium">
        <color rgb="FF000000"/>
      </top>
      <bottom style="medium">
        <color rgb="FF000000"/>
      </bottom>
    </border>
    <border>
      <left style="hair">
        <color rgb="FF000000"/>
      </left>
      <right/>
      <top style="medium">
        <color rgb="FF000000"/>
      </top>
      <bottom style="medium">
        <color rgb="FF000000"/>
      </bottom>
    </border>
    <border>
      <left/>
      <right style="thin">
        <color rgb="FF000000"/>
      </right>
      <top style="medium">
        <color rgb="FF000000"/>
      </top>
      <bottom/>
    </border>
    <border>
      <left style="medium">
        <color rgb="FF000000"/>
      </left>
      <right style="thin">
        <color rgb="FF000000"/>
      </right>
      <top style="medium">
        <color rgb="FF000000"/>
      </top>
      <bottom/>
    </border>
    <border>
      <left style="thin">
        <color rgb="FF000000"/>
      </left>
      <right style="thin">
        <color rgb="FF000000"/>
      </right>
      <top style="medium">
        <color rgb="FF000000"/>
      </top>
      <bottom/>
    </border>
    <border>
      <left/>
      <right style="thin">
        <color rgb="FF000000"/>
      </right>
      <top/>
      <bottom style="medium">
        <color rgb="FF000000"/>
      </bottom>
    </border>
  </borders>
  <cellStyleXfs count="1">
    <xf borderId="0" fillId="0" fontId="0" numFmtId="0" applyAlignment="1" applyFont="1"/>
  </cellStyleXfs>
  <cellXfs count="346">
    <xf borderId="0" fillId="0" fontId="0" numFmtId="0" xfId="0" applyAlignment="1" applyFont="1">
      <alignment readingOrder="0" shrinkToFit="0" vertical="bottom" wrapText="0"/>
    </xf>
    <xf borderId="0" fillId="0" fontId="1" numFmtId="0" xfId="0" applyFont="1"/>
    <xf borderId="0" fillId="0" fontId="2" numFmtId="0" xfId="0" applyFont="1"/>
    <xf borderId="0" fillId="0" fontId="2" numFmtId="0" xfId="0" applyAlignment="1" applyFont="1">
      <alignment horizontal="center"/>
    </xf>
    <xf borderId="0" fillId="0" fontId="0" numFmtId="0" xfId="0" applyFont="1"/>
    <xf borderId="0" fillId="0" fontId="3" numFmtId="0" xfId="0" applyAlignment="1" applyFont="1">
      <alignment horizontal="center" shrinkToFit="0" vertical="center" wrapText="1"/>
    </xf>
    <xf borderId="0" fillId="0" fontId="1" numFmtId="0" xfId="0" applyAlignment="1" applyFont="1">
      <alignment shrinkToFit="0" wrapText="1"/>
    </xf>
    <xf borderId="0" fillId="0" fontId="1" numFmtId="0" xfId="0" applyAlignment="1" applyFont="1">
      <alignment horizontal="center" vertical="center"/>
    </xf>
    <xf borderId="1" fillId="2" fontId="2" numFmtId="0" xfId="0" applyAlignment="1" applyBorder="1" applyFill="1" applyFont="1">
      <alignment horizontal="center" vertical="center"/>
    </xf>
    <xf borderId="2" fillId="0" fontId="4" numFmtId="0" xfId="0" applyBorder="1" applyFont="1"/>
    <xf borderId="1" fillId="2" fontId="5" numFmtId="0" xfId="0" applyAlignment="1" applyBorder="1" applyFont="1">
      <alignment horizontal="center" vertical="center"/>
    </xf>
    <xf borderId="3" fillId="0" fontId="4" numFmtId="0" xfId="0" applyBorder="1" applyFont="1"/>
    <xf borderId="4" fillId="2" fontId="5" numFmtId="0" xfId="0" applyAlignment="1" applyBorder="1" applyFont="1">
      <alignment vertical="center"/>
    </xf>
    <xf borderId="1" fillId="2" fontId="5" numFmtId="0" xfId="0" applyAlignment="1" applyBorder="1" applyFont="1">
      <alignment horizontal="center" shrinkToFit="0" vertical="center" wrapText="1"/>
    </xf>
    <xf borderId="5" fillId="0" fontId="4" numFmtId="0" xfId="0" applyBorder="1" applyFont="1"/>
    <xf borderId="6" fillId="2" fontId="5" numFmtId="0" xfId="0" applyAlignment="1" applyBorder="1" applyFont="1">
      <alignment vertical="center"/>
    </xf>
    <xf borderId="0" fillId="0" fontId="1" numFmtId="0" xfId="0" applyAlignment="1" applyFont="1">
      <alignment horizontal="center" shrinkToFit="0" vertical="center" wrapText="1"/>
    </xf>
    <xf borderId="7" fillId="2" fontId="5" numFmtId="0" xfId="0" applyAlignment="1" applyBorder="1" applyFont="1">
      <alignment horizontal="center" shrinkToFit="0" vertical="center" wrapText="1"/>
    </xf>
    <xf borderId="8" fillId="2" fontId="5" numFmtId="0" xfId="0" applyAlignment="1" applyBorder="1" applyFont="1">
      <alignment horizontal="center" shrinkToFit="0" vertical="center" wrapText="1"/>
    </xf>
    <xf borderId="9" fillId="2" fontId="5" numFmtId="0" xfId="0" applyAlignment="1" applyBorder="1" applyFont="1">
      <alignment horizontal="center" shrinkToFit="0" vertical="center" wrapText="1"/>
    </xf>
    <xf borderId="10" fillId="2" fontId="5" numFmtId="0" xfId="0" applyAlignment="1" applyBorder="1" applyFont="1">
      <alignment horizontal="center" shrinkToFit="0" vertical="center" wrapText="1"/>
    </xf>
    <xf borderId="11" fillId="2" fontId="5" numFmtId="0" xfId="0" applyAlignment="1" applyBorder="1" applyFont="1">
      <alignment horizontal="center" shrinkToFit="0" vertical="center" wrapText="1"/>
    </xf>
    <xf borderId="12" fillId="2" fontId="5" numFmtId="0" xfId="0" applyAlignment="1" applyBorder="1" applyFont="1">
      <alignment horizontal="center" shrinkToFit="0" vertical="center" wrapText="1"/>
    </xf>
    <xf borderId="13" fillId="2" fontId="5" numFmtId="0" xfId="0" applyAlignment="1" applyBorder="1" applyFont="1">
      <alignment horizontal="center" shrinkToFit="0" vertical="center" wrapText="1"/>
    </xf>
    <xf borderId="14" fillId="2" fontId="5" numFmtId="0" xfId="0" applyAlignment="1" applyBorder="1" applyFont="1">
      <alignment horizontal="center" shrinkToFit="0" vertical="center" wrapText="1"/>
    </xf>
    <xf borderId="15" fillId="2" fontId="5" numFmtId="0" xfId="0" applyAlignment="1" applyBorder="1" applyFont="1">
      <alignment horizontal="center" shrinkToFit="0" vertical="center" wrapText="1"/>
    </xf>
    <xf borderId="14" fillId="3" fontId="5" numFmtId="0" xfId="0" applyAlignment="1" applyBorder="1" applyFill="1" applyFont="1">
      <alignment horizontal="left" shrinkToFit="0" vertical="center" wrapText="1"/>
    </xf>
    <xf borderId="16" fillId="0" fontId="1" numFmtId="0" xfId="0" applyAlignment="1" applyBorder="1" applyFont="1">
      <alignment shrinkToFit="0" wrapText="1"/>
    </xf>
    <xf borderId="4" fillId="0" fontId="1" numFmtId="0" xfId="0" applyAlignment="1" applyBorder="1" applyFont="1">
      <alignment shrinkToFit="0" wrapText="1"/>
    </xf>
    <xf borderId="17" fillId="0" fontId="1" numFmtId="0" xfId="0" applyAlignment="1" applyBorder="1" applyFont="1">
      <alignment horizontal="center" shrinkToFit="0" vertical="center" wrapText="1"/>
    </xf>
    <xf borderId="18" fillId="0" fontId="1" numFmtId="0" xfId="0" applyAlignment="1" applyBorder="1" applyFont="1">
      <alignment horizontal="center" shrinkToFit="0" vertical="center" wrapText="1"/>
    </xf>
    <xf borderId="19" fillId="4" fontId="1" numFmtId="0" xfId="0" applyAlignment="1" applyBorder="1" applyFill="1" applyFont="1">
      <alignment horizontal="center" shrinkToFit="0" vertical="center" wrapText="1"/>
    </xf>
    <xf borderId="20" fillId="4" fontId="1" numFmtId="0" xfId="0" applyAlignment="1" applyBorder="1" applyFont="1">
      <alignment horizontal="center" shrinkToFit="0" vertical="center" wrapText="1"/>
    </xf>
    <xf borderId="18" fillId="4" fontId="1" numFmtId="0" xfId="0" applyAlignment="1" applyBorder="1" applyFont="1">
      <alignment horizontal="center" shrinkToFit="0" vertical="center" wrapText="1"/>
    </xf>
    <xf borderId="4" fillId="4" fontId="1" numFmtId="0" xfId="0" applyAlignment="1" applyBorder="1" applyFont="1">
      <alignment horizontal="center" shrinkToFit="0" vertical="center" wrapText="1"/>
    </xf>
    <xf borderId="19" fillId="0" fontId="1" numFmtId="0" xfId="0" applyAlignment="1" applyBorder="1" applyFont="1">
      <alignment horizontal="center" shrinkToFit="0" vertical="center" wrapText="1"/>
    </xf>
    <xf borderId="21" fillId="4" fontId="6" numFmtId="0" xfId="0" applyAlignment="1" applyBorder="1" applyFont="1">
      <alignment horizontal="center" shrinkToFit="0" vertical="center" wrapText="1"/>
    </xf>
    <xf borderId="20" fillId="4" fontId="6" numFmtId="0" xfId="0" applyAlignment="1" applyBorder="1" applyFont="1">
      <alignment horizontal="center" shrinkToFit="0" vertical="center" wrapText="1"/>
    </xf>
    <xf borderId="22" fillId="4" fontId="6" numFmtId="0" xfId="0" applyAlignment="1" applyBorder="1" applyFont="1">
      <alignment horizontal="center" shrinkToFit="0" vertical="center" wrapText="1"/>
    </xf>
    <xf borderId="23" fillId="0" fontId="1" numFmtId="0" xfId="0" applyAlignment="1" applyBorder="1" applyFont="1">
      <alignment horizontal="center" shrinkToFit="0" vertical="center" wrapText="1"/>
    </xf>
    <xf borderId="20" fillId="0" fontId="1" numFmtId="0" xfId="0" applyAlignment="1" applyBorder="1" applyFont="1">
      <alignment horizontal="center" shrinkToFit="0" vertical="center" wrapText="1"/>
    </xf>
    <xf borderId="19" fillId="0" fontId="7" numFmtId="0" xfId="0" applyAlignment="1" applyBorder="1" applyFont="1">
      <alignment horizontal="center" vertical="center"/>
    </xf>
    <xf borderId="20" fillId="0" fontId="7" numFmtId="0" xfId="0" applyAlignment="1" applyBorder="1" applyFont="1">
      <alignment horizontal="center" vertical="center"/>
    </xf>
    <xf borderId="18" fillId="0" fontId="7" numFmtId="0" xfId="0" applyAlignment="1" applyBorder="1" applyFont="1">
      <alignment horizontal="center" vertical="center"/>
    </xf>
    <xf borderId="0" fillId="0" fontId="3" numFmtId="0" xfId="0" applyAlignment="1" applyFont="1">
      <alignment shrinkToFit="0" wrapText="1"/>
    </xf>
    <xf borderId="24" fillId="0" fontId="1" numFmtId="0" xfId="0" applyAlignment="1" applyBorder="1" applyFont="1">
      <alignment shrinkToFit="0" wrapText="1"/>
    </xf>
    <xf borderId="25" fillId="0" fontId="1" numFmtId="0" xfId="0" applyAlignment="1" applyBorder="1" applyFont="1">
      <alignment shrinkToFit="0" wrapText="1"/>
    </xf>
    <xf borderId="26" fillId="0" fontId="1" numFmtId="0" xfId="0" applyAlignment="1" applyBorder="1" applyFont="1">
      <alignment horizontal="center" shrinkToFit="0" vertical="center" wrapText="1"/>
    </xf>
    <xf borderId="27" fillId="0" fontId="1" numFmtId="0" xfId="0" applyAlignment="1" applyBorder="1" applyFont="1">
      <alignment horizontal="center" shrinkToFit="0" vertical="center" wrapText="1"/>
    </xf>
    <xf borderId="28" fillId="4" fontId="1" numFmtId="0" xfId="0" applyAlignment="1" applyBorder="1" applyFont="1">
      <alignment horizontal="center" shrinkToFit="0" vertical="center" wrapText="1"/>
    </xf>
    <xf borderId="14" fillId="4" fontId="1" numFmtId="0" xfId="0" applyAlignment="1" applyBorder="1" applyFont="1">
      <alignment horizontal="center" shrinkToFit="0" vertical="center" wrapText="1"/>
    </xf>
    <xf borderId="27" fillId="4" fontId="1" numFmtId="0" xfId="0" applyAlignment="1" applyBorder="1" applyFont="1">
      <alignment horizontal="center" shrinkToFit="0" vertical="center" wrapText="1"/>
    </xf>
    <xf borderId="25" fillId="4" fontId="1" numFmtId="0" xfId="0" applyAlignment="1" applyBorder="1" applyFont="1">
      <alignment horizontal="center" shrinkToFit="0" vertical="center" wrapText="1"/>
    </xf>
    <xf borderId="28" fillId="0" fontId="1" numFmtId="0" xfId="0" applyAlignment="1" applyBorder="1" applyFont="1">
      <alignment horizontal="center" shrinkToFit="0" vertical="center" wrapText="1"/>
    </xf>
    <xf borderId="29" fillId="4" fontId="6" numFmtId="0" xfId="0" applyAlignment="1" applyBorder="1" applyFont="1">
      <alignment horizontal="center" shrinkToFit="0" vertical="center" wrapText="1"/>
    </xf>
    <xf borderId="14" fillId="4" fontId="6" numFmtId="0" xfId="0" applyAlignment="1" applyBorder="1" applyFont="1">
      <alignment horizontal="center" shrinkToFit="0" vertical="center" wrapText="1"/>
    </xf>
    <xf borderId="30" fillId="4" fontId="6" numFmtId="0" xfId="0" applyAlignment="1" applyBorder="1" applyFont="1">
      <alignment horizontal="center" shrinkToFit="0" vertical="center" wrapText="1"/>
    </xf>
    <xf borderId="31" fillId="0" fontId="1" numFmtId="0" xfId="0" applyAlignment="1" applyBorder="1" applyFont="1">
      <alignment horizontal="center" shrinkToFit="0" vertical="center" wrapText="1"/>
    </xf>
    <xf borderId="14" fillId="0" fontId="1" numFmtId="0" xfId="0" applyAlignment="1" applyBorder="1" applyFont="1">
      <alignment horizontal="center" shrinkToFit="0" vertical="center" wrapText="1"/>
    </xf>
    <xf borderId="28" fillId="0" fontId="7" numFmtId="0" xfId="0" applyAlignment="1" applyBorder="1" applyFont="1">
      <alignment horizontal="center" vertical="center"/>
    </xf>
    <xf borderId="14" fillId="0" fontId="7" numFmtId="0" xfId="0" applyAlignment="1" applyBorder="1" applyFont="1">
      <alignment horizontal="center" vertical="center"/>
    </xf>
    <xf borderId="27" fillId="0" fontId="7" numFmtId="0" xfId="0" applyAlignment="1" applyBorder="1" applyFont="1">
      <alignment horizontal="center" vertical="center"/>
    </xf>
    <xf borderId="32" fillId="0" fontId="1" numFmtId="0" xfId="0" applyAlignment="1" applyBorder="1" applyFont="1">
      <alignment shrinkToFit="0" wrapText="1"/>
    </xf>
    <xf borderId="10" fillId="0" fontId="1" numFmtId="0" xfId="0" applyAlignment="1" applyBorder="1" applyFont="1">
      <alignment shrinkToFit="0" wrapText="1"/>
    </xf>
    <xf borderId="33" fillId="0" fontId="1" numFmtId="0" xfId="0" applyAlignment="1" applyBorder="1" applyFont="1">
      <alignment horizontal="center" shrinkToFit="0" vertical="center" wrapText="1"/>
    </xf>
    <xf borderId="34" fillId="0" fontId="1" numFmtId="0" xfId="0" applyAlignment="1" applyBorder="1" applyFont="1">
      <alignment horizontal="center" shrinkToFit="0" vertical="center" wrapText="1"/>
    </xf>
    <xf borderId="35" fillId="4" fontId="1" numFmtId="0" xfId="0" applyAlignment="1" applyBorder="1" applyFont="1">
      <alignment horizontal="center" shrinkToFit="0" vertical="center" wrapText="1"/>
    </xf>
    <xf borderId="36" fillId="4" fontId="1" numFmtId="0" xfId="0" applyAlignment="1" applyBorder="1" applyFont="1">
      <alignment horizontal="center" shrinkToFit="0" vertical="center" wrapText="1"/>
    </xf>
    <xf borderId="34" fillId="4" fontId="1" numFmtId="0" xfId="0" applyAlignment="1" applyBorder="1" applyFont="1">
      <alignment horizontal="center" shrinkToFit="0" vertical="center" wrapText="1"/>
    </xf>
    <xf borderId="10" fillId="4" fontId="1" numFmtId="0" xfId="0" applyAlignment="1" applyBorder="1" applyFont="1">
      <alignment horizontal="center" shrinkToFit="0" vertical="center" wrapText="1"/>
    </xf>
    <xf borderId="35" fillId="0" fontId="1" numFmtId="0" xfId="0" applyAlignment="1" applyBorder="1" applyFont="1">
      <alignment horizontal="center" shrinkToFit="0" vertical="center" wrapText="1"/>
    </xf>
    <xf borderId="37" fillId="4" fontId="6" numFmtId="0" xfId="0" applyAlignment="1" applyBorder="1" applyFont="1">
      <alignment horizontal="center" shrinkToFit="0" vertical="center" wrapText="1"/>
    </xf>
    <xf borderId="36" fillId="4" fontId="6" numFmtId="0" xfId="0" applyAlignment="1" applyBorder="1" applyFont="1">
      <alignment horizontal="center" shrinkToFit="0" vertical="center" wrapText="1"/>
    </xf>
    <xf borderId="38" fillId="4" fontId="6" numFmtId="0" xfId="0" applyAlignment="1" applyBorder="1" applyFont="1">
      <alignment horizontal="center" shrinkToFit="0" vertical="center" wrapText="1"/>
    </xf>
    <xf borderId="39" fillId="0" fontId="1" numFmtId="0" xfId="0" applyAlignment="1" applyBorder="1" applyFont="1">
      <alignment horizontal="center" shrinkToFit="0" vertical="center" wrapText="1"/>
    </xf>
    <xf borderId="36" fillId="0" fontId="1" numFmtId="0" xfId="0" applyAlignment="1" applyBorder="1" applyFont="1">
      <alignment horizontal="center" shrinkToFit="0" vertical="center" wrapText="1"/>
    </xf>
    <xf borderId="35" fillId="0" fontId="7" numFmtId="0" xfId="0" applyAlignment="1" applyBorder="1" applyFont="1">
      <alignment horizontal="center" vertical="center"/>
    </xf>
    <xf borderId="36" fillId="0" fontId="7" numFmtId="0" xfId="0" applyAlignment="1" applyBorder="1" applyFont="1">
      <alignment horizontal="center" vertical="center"/>
    </xf>
    <xf borderId="34" fillId="0" fontId="7" numFmtId="0" xfId="0" applyAlignment="1" applyBorder="1" applyFont="1">
      <alignment horizontal="center" vertical="center"/>
    </xf>
    <xf borderId="0" fillId="0" fontId="2" numFmtId="0" xfId="0" applyAlignment="1" applyFont="1">
      <alignment horizontal="left" vertical="top"/>
    </xf>
    <xf borderId="40" fillId="4" fontId="0" numFmtId="0" xfId="0" applyBorder="1" applyFont="1"/>
    <xf borderId="40" fillId="4" fontId="0" numFmtId="0" xfId="0" applyAlignment="1" applyBorder="1" applyFont="1">
      <alignment horizontal="left"/>
    </xf>
    <xf borderId="1" fillId="5" fontId="5" numFmtId="0" xfId="0" applyAlignment="1" applyBorder="1" applyFill="1" applyFont="1">
      <alignment horizontal="center" shrinkToFit="0" vertical="center" wrapText="1"/>
    </xf>
    <xf borderId="41" fillId="5" fontId="5" numFmtId="0" xfId="0" applyAlignment="1" applyBorder="1" applyFont="1">
      <alignment horizontal="center" shrinkToFit="0" vertical="center" wrapText="1"/>
    </xf>
    <xf borderId="1" fillId="5" fontId="5" numFmtId="0" xfId="0" applyAlignment="1" applyBorder="1" applyFont="1">
      <alignment horizontal="center" vertical="center"/>
    </xf>
    <xf borderId="40" fillId="5" fontId="5" numFmtId="0" xfId="0" applyAlignment="1" applyBorder="1" applyFont="1">
      <alignment horizontal="center" shrinkToFit="0" vertical="center" wrapText="1"/>
    </xf>
    <xf borderId="41" fillId="5" fontId="5" numFmtId="0" xfId="0" applyAlignment="1" applyBorder="1" applyFont="1">
      <alignment horizontal="left" shrinkToFit="0" vertical="center" wrapText="1"/>
    </xf>
    <xf borderId="42" fillId="5" fontId="5" numFmtId="0" xfId="0" applyAlignment="1" applyBorder="1" applyFont="1">
      <alignment horizontal="center" shrinkToFit="0" vertical="center" wrapText="1"/>
    </xf>
    <xf borderId="43" fillId="5" fontId="5" numFmtId="0" xfId="0" applyAlignment="1" applyBorder="1" applyFont="1">
      <alignment horizontal="center" shrinkToFit="0" vertical="center" wrapText="1"/>
    </xf>
    <xf borderId="44" fillId="5" fontId="5" numFmtId="0" xfId="0" applyAlignment="1" applyBorder="1" applyFont="1">
      <alignment horizontal="center" shrinkToFit="0" vertical="center" wrapText="1"/>
    </xf>
    <xf borderId="7" fillId="5" fontId="5" numFmtId="0" xfId="0" applyAlignment="1" applyBorder="1" applyFont="1">
      <alignment horizontal="center" shrinkToFit="0" vertical="center" wrapText="1"/>
    </xf>
    <xf borderId="14" fillId="4" fontId="0" numFmtId="0" xfId="0" applyAlignment="1" applyBorder="1" applyFont="1">
      <alignment shrinkToFit="0" vertical="top" wrapText="1"/>
    </xf>
    <xf borderId="14" fillId="6" fontId="0" numFmtId="0" xfId="0" applyAlignment="1" applyBorder="1" applyFill="1" applyFont="1">
      <alignment horizontal="left" shrinkToFit="0" vertical="top" wrapText="1"/>
    </xf>
    <xf borderId="14" fillId="7" fontId="8" numFmtId="0" xfId="0" applyAlignment="1" applyBorder="1" applyFill="1" applyFont="1">
      <alignment shrinkToFit="0" vertical="top" wrapText="1"/>
    </xf>
    <xf borderId="14" fillId="6" fontId="0" numFmtId="0" xfId="0" applyAlignment="1" applyBorder="1" applyFont="1">
      <alignment shrinkToFit="0" vertical="top" wrapText="1"/>
    </xf>
    <xf borderId="14" fillId="8" fontId="0" numFmtId="0" xfId="0" applyAlignment="1" applyBorder="1" applyFill="1" applyFont="1">
      <alignment shrinkToFit="0" vertical="top" wrapText="1"/>
    </xf>
    <xf borderId="40" fillId="4" fontId="0" numFmtId="0" xfId="0" applyAlignment="1" applyBorder="1" applyFont="1">
      <alignment shrinkToFit="0" vertical="top" wrapText="1"/>
    </xf>
    <xf borderId="45" fillId="4" fontId="0" numFmtId="0" xfId="0" applyAlignment="1" applyBorder="1" applyFont="1">
      <alignment shrinkToFit="0" vertical="top" wrapText="1"/>
    </xf>
    <xf borderId="14" fillId="9" fontId="0" numFmtId="0" xfId="0" applyAlignment="1" applyBorder="1" applyFill="1" applyFont="1">
      <alignment shrinkToFit="0" vertical="top" wrapText="1"/>
    </xf>
    <xf borderId="46" fillId="4" fontId="0" numFmtId="0" xfId="0" applyAlignment="1" applyBorder="1" applyFont="1">
      <alignment shrinkToFit="0" vertical="top" wrapText="1"/>
    </xf>
    <xf borderId="47" fillId="10" fontId="0" numFmtId="0" xfId="0" applyAlignment="1" applyBorder="1" applyFill="1" applyFont="1">
      <alignment shrinkToFit="0" vertical="top" wrapText="1"/>
    </xf>
    <xf borderId="47" fillId="10" fontId="0" numFmtId="0" xfId="0" applyAlignment="1" applyBorder="1" applyFont="1">
      <alignment shrinkToFit="0" vertical="center" wrapText="1"/>
    </xf>
    <xf borderId="14" fillId="10" fontId="0" numFmtId="0" xfId="0" applyAlignment="1" applyBorder="1" applyFont="1">
      <alignment shrinkToFit="0" vertical="top" wrapText="1"/>
    </xf>
    <xf borderId="14" fillId="11" fontId="0" numFmtId="0" xfId="0" applyAlignment="1" applyBorder="1" applyFill="1" applyFont="1">
      <alignment shrinkToFit="0" vertical="top" wrapText="1"/>
    </xf>
    <xf borderId="14" fillId="4" fontId="0" numFmtId="0" xfId="0" applyBorder="1" applyFont="1"/>
    <xf borderId="14" fillId="12" fontId="0" numFmtId="0" xfId="0" applyAlignment="1" applyBorder="1" applyFill="1" applyFont="1">
      <alignment shrinkToFit="0" vertical="top" wrapText="1"/>
    </xf>
    <xf borderId="14" fillId="13" fontId="0" numFmtId="0" xfId="0" applyAlignment="1" applyBorder="1" applyFill="1" applyFont="1">
      <alignment shrinkToFit="0" vertical="top" wrapText="1"/>
    </xf>
    <xf borderId="14" fillId="13" fontId="0" numFmtId="0" xfId="0" applyAlignment="1" applyBorder="1" applyFont="1">
      <alignment vertical="top"/>
    </xf>
    <xf borderId="14" fillId="13" fontId="0" numFmtId="0" xfId="0" applyBorder="1" applyFont="1"/>
    <xf borderId="14" fillId="13" fontId="0" numFmtId="0" xfId="0" applyAlignment="1" applyBorder="1" applyFont="1">
      <alignment shrinkToFit="0" vertical="center" wrapText="1"/>
    </xf>
    <xf borderId="14" fillId="13" fontId="0" numFmtId="0" xfId="0" applyAlignment="1" applyBorder="1" applyFont="1">
      <alignment horizontal="left" shrinkToFit="0" vertical="center" wrapText="1"/>
    </xf>
    <xf borderId="14" fillId="13" fontId="0" numFmtId="0" xfId="0" applyAlignment="1" applyBorder="1" applyFont="1">
      <alignment vertical="center"/>
    </xf>
    <xf borderId="14" fillId="13" fontId="0" numFmtId="0" xfId="0" applyAlignment="1" applyBorder="1" applyFont="1">
      <alignment shrinkToFit="0" wrapText="1"/>
    </xf>
    <xf borderId="14" fillId="13" fontId="0" numFmtId="0" xfId="0" applyAlignment="1" applyBorder="1" applyFont="1">
      <alignment horizontal="left" vertical="center"/>
    </xf>
    <xf borderId="14" fillId="6" fontId="0" numFmtId="0" xfId="0" applyAlignment="1" applyBorder="1" applyFont="1">
      <alignment vertical="top"/>
    </xf>
    <xf borderId="14" fillId="4" fontId="0" numFmtId="0" xfId="0" applyAlignment="1" applyBorder="1" applyFont="1">
      <alignment shrinkToFit="0" wrapText="1"/>
    </xf>
    <xf borderId="14" fillId="7" fontId="0" numFmtId="0" xfId="0" applyAlignment="1" applyBorder="1" applyFont="1">
      <alignment shrinkToFit="0" vertical="center" wrapText="1"/>
    </xf>
    <xf borderId="14" fillId="4" fontId="0" numFmtId="0" xfId="0" applyAlignment="1" applyBorder="1" applyFont="1">
      <alignment shrinkToFit="0" vertical="center" wrapText="1"/>
    </xf>
    <xf borderId="14" fillId="6" fontId="0" numFmtId="0" xfId="0" applyAlignment="1" applyBorder="1" applyFont="1">
      <alignment horizontal="left" shrinkToFit="0" vertical="center" wrapText="1"/>
    </xf>
    <xf borderId="14" fillId="6" fontId="0" numFmtId="0" xfId="0" applyAlignment="1" applyBorder="1" applyFont="1">
      <alignment shrinkToFit="0" vertical="center" wrapText="1"/>
    </xf>
    <xf borderId="14" fillId="7" fontId="0" numFmtId="0" xfId="0" applyAlignment="1" applyBorder="1" applyFont="1">
      <alignment horizontal="left" shrinkToFit="0" vertical="center" wrapText="1"/>
    </xf>
    <xf borderId="40" fillId="6" fontId="0" numFmtId="0" xfId="0" applyAlignment="1" applyBorder="1" applyFont="1">
      <alignment horizontal="left"/>
    </xf>
    <xf borderId="40" fillId="6" fontId="0" numFmtId="0" xfId="0" applyBorder="1" applyFont="1"/>
    <xf borderId="0" fillId="0" fontId="0" numFmtId="0" xfId="0" applyAlignment="1" applyFont="1">
      <alignment shrinkToFit="0" wrapText="1"/>
    </xf>
    <xf borderId="48" fillId="2" fontId="5" numFmtId="0" xfId="0" applyAlignment="1" applyBorder="1" applyFont="1">
      <alignment horizontal="center" shrinkToFit="0" vertical="center" wrapText="1"/>
    </xf>
    <xf borderId="49" fillId="0" fontId="4" numFmtId="0" xfId="0" applyBorder="1" applyFont="1"/>
    <xf borderId="50" fillId="2" fontId="5" numFmtId="0" xfId="0" applyAlignment="1" applyBorder="1" applyFont="1">
      <alignment horizontal="center" shrinkToFit="0" vertical="center" wrapText="1"/>
    </xf>
    <xf borderId="31" fillId="0" fontId="4" numFmtId="0" xfId="0" applyBorder="1" applyFont="1"/>
    <xf borderId="26" fillId="0" fontId="4" numFmtId="0" xfId="0" applyBorder="1" applyFont="1"/>
    <xf borderId="51" fillId="2" fontId="5" numFmtId="0" xfId="0" applyAlignment="1" applyBorder="1" applyFont="1">
      <alignment horizontal="center" shrinkToFit="0" vertical="center" wrapText="1"/>
    </xf>
    <xf borderId="52" fillId="0" fontId="4" numFmtId="0" xfId="0" applyBorder="1" applyFont="1"/>
    <xf borderId="53" fillId="0" fontId="4" numFmtId="0" xfId="0" applyBorder="1" applyFont="1"/>
    <xf borderId="50" fillId="14" fontId="5" numFmtId="0" xfId="0" applyAlignment="1" applyBorder="1" applyFill="1" applyFont="1">
      <alignment horizontal="center" shrinkToFit="0" vertical="center" wrapText="1"/>
    </xf>
    <xf borderId="14" fillId="14" fontId="5" numFmtId="0" xfId="0" applyAlignment="1" applyBorder="1" applyFont="1">
      <alignment shrinkToFit="0" vertical="center" wrapText="1"/>
    </xf>
    <xf borderId="50" fillId="15" fontId="9" numFmtId="0" xfId="0" applyAlignment="1" applyBorder="1" applyFill="1" applyFont="1">
      <alignment horizontal="center"/>
    </xf>
    <xf borderId="14" fillId="16" fontId="5" numFmtId="0" xfId="0" applyBorder="1" applyFill="1" applyFont="1"/>
    <xf borderId="0" fillId="0" fontId="0" numFmtId="0" xfId="0" applyAlignment="1" applyFont="1">
      <alignment shrinkToFit="0" vertical="center" wrapText="1"/>
    </xf>
    <xf borderId="14" fillId="16" fontId="10" numFmtId="0" xfId="0" applyAlignment="1" applyBorder="1" applyFont="1">
      <alignment vertical="center"/>
    </xf>
    <xf borderId="40" fillId="16" fontId="10" numFmtId="0" xfId="0" applyAlignment="1" applyBorder="1" applyFont="1">
      <alignment vertical="center"/>
    </xf>
    <xf borderId="16" fillId="17" fontId="5" numFmtId="0" xfId="0" applyAlignment="1" applyBorder="1" applyFill="1" applyFont="1">
      <alignment horizontal="center" shrinkToFit="0" vertical="center" wrapText="1"/>
    </xf>
    <xf borderId="23" fillId="0" fontId="4" numFmtId="0" xfId="0" applyBorder="1" applyFont="1"/>
    <xf borderId="54" fillId="0" fontId="4" numFmtId="0" xfId="0" applyBorder="1" applyFont="1"/>
    <xf borderId="16" fillId="2" fontId="5" numFmtId="0" xfId="0" applyAlignment="1" applyBorder="1" applyFont="1">
      <alignment horizontal="center" shrinkToFit="0" vertical="center" wrapText="1"/>
    </xf>
    <xf borderId="51" fillId="14" fontId="5" numFmtId="0" xfId="0" applyAlignment="1" applyBorder="1" applyFont="1">
      <alignment horizontal="center" shrinkToFit="0" vertical="center" wrapText="1"/>
    </xf>
    <xf borderId="55" fillId="0" fontId="4" numFmtId="0" xfId="0" applyBorder="1" applyFont="1"/>
    <xf borderId="19" fillId="17" fontId="5" numFmtId="0" xfId="0" applyAlignment="1" applyBorder="1" applyFont="1">
      <alignment shrinkToFit="0" vertical="center" wrapText="1"/>
    </xf>
    <xf borderId="4" fillId="14" fontId="5" numFmtId="0" xfId="0" applyAlignment="1" applyBorder="1" applyFont="1">
      <alignment shrinkToFit="0" vertical="center" wrapText="1"/>
    </xf>
    <xf borderId="0" fillId="0" fontId="9" numFmtId="0" xfId="0" applyAlignment="1" applyFont="1">
      <alignment horizontal="center"/>
    </xf>
    <xf borderId="14" fillId="4" fontId="1" numFmtId="0" xfId="0" applyAlignment="1" applyBorder="1" applyFont="1">
      <alignment horizontal="center" vertical="center"/>
    </xf>
    <xf borderId="14" fillId="0" fontId="0" numFmtId="0" xfId="0" applyAlignment="1" applyBorder="1" applyFont="1">
      <alignment horizontal="center" shrinkToFit="0" wrapText="1"/>
    </xf>
    <xf borderId="0" fillId="0" fontId="0" numFmtId="0" xfId="0" applyAlignment="1" applyFont="1">
      <alignment horizontal="center" shrinkToFit="0" wrapText="1"/>
    </xf>
    <xf borderId="14" fillId="0" fontId="0" numFmtId="0" xfId="0" applyBorder="1" applyFont="1"/>
    <xf borderId="14" fillId="0" fontId="0" numFmtId="0" xfId="0" applyAlignment="1" applyBorder="1" applyFont="1">
      <alignment shrinkToFit="0" wrapText="1"/>
    </xf>
    <xf borderId="19" fillId="0" fontId="0" numFmtId="0" xfId="0" applyAlignment="1" applyBorder="1" applyFont="1">
      <alignment shrinkToFit="0" wrapText="1"/>
    </xf>
    <xf borderId="20" fillId="0" fontId="0" numFmtId="0" xfId="0" applyAlignment="1" applyBorder="1" applyFont="1">
      <alignment shrinkToFit="0" wrapText="1"/>
    </xf>
    <xf borderId="18" fillId="0" fontId="0" numFmtId="0" xfId="0" applyAlignment="1" applyBorder="1" applyFont="1">
      <alignment shrinkToFit="0" wrapText="1"/>
    </xf>
    <xf borderId="14" fillId="4" fontId="11" numFmtId="0" xfId="0" applyAlignment="1" applyBorder="1" applyFont="1">
      <alignment shrinkToFit="0" vertical="center" wrapText="1"/>
    </xf>
    <xf borderId="14" fillId="0" fontId="0" numFmtId="0" xfId="0" applyAlignment="1" applyBorder="1" applyFont="1">
      <alignment shrinkToFit="0" vertical="center" wrapText="1"/>
    </xf>
    <xf borderId="50" fillId="0" fontId="11" numFmtId="0" xfId="0" applyAlignment="1" applyBorder="1" applyFont="1">
      <alignment vertical="center"/>
    </xf>
    <xf borderId="50" fillId="0" fontId="11" numFmtId="0" xfId="0" applyAlignment="1" applyBorder="1" applyFont="1">
      <alignment shrinkToFit="0" vertical="center" wrapText="1"/>
    </xf>
    <xf borderId="0" fillId="0" fontId="11" numFmtId="0" xfId="0" applyAlignment="1" applyFont="1">
      <alignment shrinkToFit="0" vertical="center" wrapText="1"/>
    </xf>
    <xf borderId="14" fillId="0" fontId="11" numFmtId="0" xfId="0" applyAlignment="1" applyBorder="1" applyFont="1">
      <alignment shrinkToFit="0" vertical="center" wrapText="1"/>
    </xf>
    <xf borderId="14" fillId="0" fontId="11" numFmtId="0" xfId="0" applyAlignment="1" applyBorder="1" applyFont="1">
      <alignment vertical="center"/>
    </xf>
    <xf borderId="28" fillId="0" fontId="0" numFmtId="0" xfId="0" applyAlignment="1" applyBorder="1" applyFont="1">
      <alignment shrinkToFit="0" wrapText="1"/>
    </xf>
    <xf borderId="27" fillId="0" fontId="0" numFmtId="0" xfId="0" applyAlignment="1" applyBorder="1" applyFont="1">
      <alignment shrinkToFit="0" wrapText="1"/>
    </xf>
    <xf borderId="56" fillId="0" fontId="0" numFmtId="0" xfId="0" applyAlignment="1" applyBorder="1" applyFont="1">
      <alignment vertical="center"/>
    </xf>
    <xf borderId="56" fillId="0" fontId="0" numFmtId="0" xfId="0" applyAlignment="1" applyBorder="1" applyFont="1">
      <alignment shrinkToFit="0" vertical="center" wrapText="1"/>
    </xf>
    <xf borderId="25" fillId="0" fontId="0" numFmtId="0" xfId="0" applyAlignment="1" applyBorder="1" applyFont="1">
      <alignment shrinkToFit="0" vertical="center" wrapText="1"/>
    </xf>
    <xf borderId="14" fillId="0" fontId="0" numFmtId="0" xfId="0" applyAlignment="1" applyBorder="1" applyFont="1">
      <alignment horizontal="center"/>
    </xf>
    <xf borderId="57" fillId="0" fontId="0" numFmtId="0" xfId="0" applyAlignment="1" applyBorder="1" applyFont="1">
      <alignment vertical="center"/>
    </xf>
    <xf borderId="57" fillId="0" fontId="0" numFmtId="0" xfId="0" applyAlignment="1" applyBorder="1" applyFont="1">
      <alignment shrinkToFit="0" vertical="center" wrapText="1"/>
    </xf>
    <xf borderId="10" fillId="0" fontId="0" numFmtId="0" xfId="0" applyAlignment="1" applyBorder="1" applyFont="1">
      <alignment shrinkToFit="0" vertical="center" wrapText="1"/>
    </xf>
    <xf borderId="14" fillId="0" fontId="0" numFmtId="0" xfId="0" applyAlignment="1" applyBorder="1" applyFont="1">
      <alignment horizontal="center" vertical="center"/>
    </xf>
    <xf borderId="29" fillId="4" fontId="11" numFmtId="0" xfId="0" applyAlignment="1" applyBorder="1" applyFont="1">
      <alignment horizontal="left" vertical="center"/>
    </xf>
    <xf borderId="14" fillId="4" fontId="11" numFmtId="0" xfId="0" applyAlignment="1" applyBorder="1" applyFont="1">
      <alignment horizontal="left" shrinkToFit="0" vertical="center" wrapText="1"/>
    </xf>
    <xf borderId="14" fillId="4" fontId="12" numFmtId="0" xfId="0" applyAlignment="1" applyBorder="1" applyFont="1">
      <alignment shrinkToFit="0" vertical="center" wrapText="1"/>
    </xf>
    <xf borderId="29" fillId="4" fontId="11" numFmtId="0" xfId="0" applyAlignment="1" applyBorder="1" applyFont="1">
      <alignment vertical="center"/>
    </xf>
    <xf quotePrefix="1" borderId="14" fillId="0" fontId="11" numFmtId="0" xfId="0" applyAlignment="1" applyBorder="1" applyFont="1">
      <alignment shrinkToFit="0" vertical="center" wrapText="1"/>
    </xf>
    <xf borderId="40" fillId="4" fontId="0" numFmtId="0" xfId="0" applyAlignment="1" applyBorder="1" applyFont="1">
      <alignment shrinkToFit="0" vertical="center" wrapText="1"/>
    </xf>
    <xf quotePrefix="1" borderId="14" fillId="0" fontId="11" numFmtId="0" xfId="0" applyAlignment="1" applyBorder="1" applyFont="1">
      <alignment horizontal="left" shrinkToFit="0" vertical="center" wrapText="1"/>
    </xf>
    <xf borderId="29" fillId="4" fontId="12" numFmtId="0" xfId="0" applyAlignment="1" applyBorder="1" applyFont="1">
      <alignment vertical="center"/>
    </xf>
    <xf borderId="14" fillId="0" fontId="11" numFmtId="0" xfId="0" applyAlignment="1" applyBorder="1" applyFont="1">
      <alignment horizontal="left" shrinkToFit="0" vertical="center" wrapText="1"/>
    </xf>
    <xf borderId="35" fillId="0" fontId="0" numFmtId="0" xfId="0" applyAlignment="1" applyBorder="1" applyFont="1">
      <alignment shrinkToFit="0" wrapText="1"/>
    </xf>
    <xf borderId="36" fillId="0" fontId="0" numFmtId="0" xfId="0" applyAlignment="1" applyBorder="1" applyFont="1">
      <alignment shrinkToFit="0" wrapText="1"/>
    </xf>
    <xf borderId="34" fillId="0" fontId="0" numFmtId="0" xfId="0" applyAlignment="1" applyBorder="1" applyFont="1">
      <alignment shrinkToFit="0" wrapText="1"/>
    </xf>
    <xf borderId="29" fillId="4" fontId="11" numFmtId="0" xfId="0" applyAlignment="1" applyBorder="1" applyFont="1">
      <alignment shrinkToFit="0" vertical="center" wrapText="1"/>
    </xf>
    <xf borderId="40" fillId="4" fontId="11" numFmtId="0" xfId="0" applyAlignment="1" applyBorder="1" applyFont="1">
      <alignment shrinkToFit="0" vertical="center" wrapText="1"/>
    </xf>
    <xf borderId="14" fillId="4" fontId="11" numFmtId="0" xfId="0" applyAlignment="1" applyBorder="1" applyFont="1">
      <alignment vertical="center"/>
    </xf>
    <xf quotePrefix="1" borderId="29" fillId="4" fontId="11" numFmtId="0" xfId="0" applyAlignment="1" applyBorder="1" applyFont="1">
      <alignment vertical="center"/>
    </xf>
    <xf quotePrefix="1" borderId="29" fillId="4" fontId="11" numFmtId="0" xfId="0" applyAlignment="1" applyBorder="1" applyFont="1">
      <alignment horizontal="left" vertical="center"/>
    </xf>
    <xf borderId="14" fillId="0" fontId="12" numFmtId="0" xfId="0" applyAlignment="1" applyBorder="1" applyFont="1">
      <alignment shrinkToFit="0" vertical="center" wrapText="1"/>
    </xf>
    <xf borderId="14" fillId="0" fontId="0" numFmtId="0" xfId="0" applyAlignment="1" applyBorder="1" applyFont="1">
      <alignment vertical="center"/>
    </xf>
    <xf borderId="14" fillId="0" fontId="12" numFmtId="0" xfId="0" applyAlignment="1" applyBorder="1" applyFont="1">
      <alignment horizontal="left" shrinkToFit="0" vertical="center" wrapText="1"/>
    </xf>
    <xf borderId="29" fillId="4" fontId="12" numFmtId="0" xfId="0" applyAlignment="1" applyBorder="1" applyFont="1">
      <alignment horizontal="left" vertical="center"/>
    </xf>
    <xf borderId="40" fillId="4" fontId="12" numFmtId="0" xfId="0" applyAlignment="1" applyBorder="1" applyFont="1">
      <alignment shrinkToFit="0" vertical="center" wrapText="1"/>
    </xf>
    <xf borderId="58" fillId="0" fontId="0" numFmtId="0" xfId="0" applyAlignment="1" applyBorder="1" applyFont="1">
      <alignment shrinkToFit="0" wrapText="1"/>
    </xf>
    <xf borderId="59" fillId="0" fontId="0" numFmtId="0" xfId="0" applyAlignment="1" applyBorder="1" applyFont="1">
      <alignment shrinkToFit="0" wrapText="1"/>
    </xf>
    <xf borderId="14" fillId="0" fontId="12" numFmtId="0" xfId="0" applyAlignment="1" applyBorder="1" applyFont="1">
      <alignment vertical="center"/>
    </xf>
    <xf borderId="0" fillId="0" fontId="0" numFmtId="0" xfId="0" applyAlignment="1" applyFont="1">
      <alignment horizontal="left" vertical="center"/>
    </xf>
    <xf borderId="14" fillId="5" fontId="5" numFmtId="0" xfId="0" applyAlignment="1" applyBorder="1" applyFont="1">
      <alignment horizontal="center" vertical="center"/>
    </xf>
    <xf borderId="14" fillId="5" fontId="5" numFmtId="0" xfId="0" applyAlignment="1" applyBorder="1" applyFont="1">
      <alignment horizontal="left" shrinkToFit="0" vertical="center" wrapText="1"/>
    </xf>
    <xf borderId="0" fillId="0" fontId="2" numFmtId="0" xfId="0" applyAlignment="1" applyFont="1">
      <alignment horizontal="center" vertical="center"/>
    </xf>
    <xf borderId="14" fillId="0" fontId="1" numFmtId="0" xfId="0" applyAlignment="1" applyBorder="1" applyFont="1">
      <alignment horizontal="left" shrinkToFit="0" vertical="center" wrapText="1"/>
    </xf>
    <xf borderId="0" fillId="0" fontId="5" numFmtId="0" xfId="0" applyAlignment="1" applyFont="1">
      <alignment horizontal="center" vertical="center"/>
    </xf>
    <xf borderId="0" fillId="0" fontId="5" numFmtId="0" xfId="0" applyAlignment="1" applyFont="1">
      <alignment horizontal="center" shrinkToFit="0" vertical="center" wrapText="1"/>
    </xf>
    <xf borderId="40" fillId="4" fontId="0" numFmtId="0" xfId="0" applyAlignment="1" applyBorder="1" applyFont="1">
      <alignment shrinkToFit="0" wrapText="1"/>
    </xf>
    <xf borderId="14" fillId="0" fontId="1" numFmtId="0" xfId="0" applyAlignment="1" applyBorder="1" applyFont="1">
      <alignment horizontal="left" vertical="center"/>
    </xf>
    <xf borderId="14" fillId="4" fontId="5" numFmtId="0" xfId="0" applyAlignment="1" applyBorder="1" applyFont="1">
      <alignment horizontal="left" shrinkToFit="0" vertical="center" wrapText="1"/>
    </xf>
    <xf borderId="40" fillId="4" fontId="2" numFmtId="0" xfId="0" applyBorder="1" applyFont="1"/>
    <xf borderId="40" fillId="7" fontId="0" numFmtId="0" xfId="0" applyAlignment="1" applyBorder="1" applyFont="1">
      <alignment horizontal="center" vertical="center"/>
    </xf>
    <xf borderId="40" fillId="4" fontId="1" numFmtId="0" xfId="0" applyAlignment="1" applyBorder="1" applyFont="1">
      <alignment horizontal="center" shrinkToFit="0" vertical="center" wrapText="1"/>
    </xf>
    <xf borderId="40" fillId="18" fontId="0" numFmtId="0" xfId="0" applyAlignment="1" applyBorder="1" applyFill="1" applyFont="1">
      <alignment horizontal="center"/>
    </xf>
    <xf borderId="40" fillId="18" fontId="0" numFmtId="0" xfId="0" applyBorder="1" applyFont="1"/>
    <xf borderId="40" fillId="19" fontId="0" numFmtId="16" xfId="0" applyAlignment="1" applyBorder="1" applyFill="1" applyFont="1" applyNumberFormat="1">
      <alignment horizontal="center"/>
    </xf>
    <xf borderId="40" fillId="19" fontId="0" numFmtId="0" xfId="0" applyBorder="1" applyFont="1"/>
    <xf borderId="0" fillId="0" fontId="0" numFmtId="0" xfId="0" applyAlignment="1" applyFont="1">
      <alignment horizontal="center"/>
    </xf>
    <xf borderId="40" fillId="19" fontId="0" numFmtId="0" xfId="0" applyAlignment="1" applyBorder="1" applyFont="1">
      <alignment horizontal="center"/>
    </xf>
    <xf borderId="40" fillId="9" fontId="0" numFmtId="0" xfId="0" applyBorder="1" applyFont="1"/>
    <xf borderId="40" fillId="20" fontId="0" numFmtId="0" xfId="0" applyBorder="1" applyFill="1" applyFont="1"/>
    <xf borderId="50" fillId="16" fontId="5" numFmtId="0" xfId="0" applyAlignment="1" applyBorder="1" applyFont="1">
      <alignment horizontal="center"/>
    </xf>
    <xf borderId="60" fillId="16" fontId="5" numFmtId="0" xfId="0" applyAlignment="1" applyBorder="1" applyFont="1">
      <alignment horizontal="center"/>
    </xf>
    <xf borderId="60" fillId="16" fontId="5" numFmtId="0" xfId="0" applyAlignment="1" applyBorder="1" applyFont="1">
      <alignment horizontal="center" vertical="top"/>
    </xf>
    <xf borderId="50" fillId="5" fontId="5" numFmtId="0" xfId="0" applyAlignment="1" applyBorder="1" applyFont="1">
      <alignment horizontal="center" vertical="top"/>
    </xf>
    <xf borderId="50" fillId="16" fontId="5" numFmtId="0" xfId="0" applyAlignment="1" applyBorder="1" applyFont="1">
      <alignment horizontal="center" vertical="top"/>
    </xf>
    <xf borderId="0" fillId="0" fontId="0" numFmtId="0" xfId="0" applyAlignment="1" applyFont="1">
      <alignment vertical="top"/>
    </xf>
    <xf borderId="29" fillId="16" fontId="5" numFmtId="0" xfId="0" applyAlignment="1" applyBorder="1" applyFont="1">
      <alignment horizontal="center"/>
    </xf>
    <xf borderId="30" fillId="16" fontId="5" numFmtId="0" xfId="0" applyAlignment="1" applyBorder="1" applyFont="1">
      <alignment horizontal="center"/>
    </xf>
    <xf borderId="14" fillId="5" fontId="5" numFmtId="0" xfId="0" applyAlignment="1" applyBorder="1" applyFont="1">
      <alignment horizontal="center" vertical="top"/>
    </xf>
    <xf borderId="14" fillId="16" fontId="5" numFmtId="0" xfId="0" applyAlignment="1" applyBorder="1" applyFont="1">
      <alignment horizontal="center" vertical="top"/>
    </xf>
    <xf borderId="14" fillId="16" fontId="5" numFmtId="0" xfId="0" applyAlignment="1" applyBorder="1" applyFont="1">
      <alignment vertical="top"/>
    </xf>
    <xf borderId="50" fillId="0" fontId="0" numFmtId="0" xfId="0" applyAlignment="1" applyBorder="1" applyFont="1">
      <alignment shrinkToFit="0" vertical="center" wrapText="1"/>
    </xf>
    <xf borderId="50" fillId="0" fontId="11" numFmtId="0" xfId="0" applyAlignment="1" applyBorder="1" applyFont="1">
      <alignment shrinkToFit="0" vertical="top" wrapText="1"/>
    </xf>
    <xf borderId="50" fillId="0" fontId="0" numFmtId="0" xfId="0" applyAlignment="1" applyBorder="1" applyFont="1">
      <alignment shrinkToFit="0" vertical="top" wrapText="1"/>
    </xf>
    <xf borderId="56" fillId="0" fontId="0" numFmtId="0" xfId="0" applyAlignment="1" applyBorder="1" applyFont="1">
      <alignment horizontal="center" shrinkToFit="0" vertical="top" wrapText="1"/>
    </xf>
    <xf borderId="2" fillId="0" fontId="0" numFmtId="0" xfId="0" applyAlignment="1" applyBorder="1" applyFont="1">
      <alignment horizontal="center" shrinkToFit="0" vertical="top" wrapText="1"/>
    </xf>
    <xf borderId="0" fillId="0" fontId="1" numFmtId="0" xfId="0" applyAlignment="1" applyFont="1">
      <alignment vertical="top"/>
    </xf>
    <xf borderId="57" fillId="0" fontId="0" numFmtId="0" xfId="0" applyAlignment="1" applyBorder="1" applyFont="1">
      <alignment horizontal="center" shrinkToFit="0" vertical="top" wrapText="1"/>
    </xf>
    <xf borderId="61" fillId="0" fontId="0" numFmtId="0" xfId="0" applyAlignment="1" applyBorder="1" applyFont="1">
      <alignment horizontal="center" shrinkToFit="0" vertical="top" wrapText="1"/>
    </xf>
    <xf borderId="50" fillId="0" fontId="11" numFmtId="0" xfId="0" applyAlignment="1" applyBorder="1" applyFont="1">
      <alignment horizontal="left" shrinkToFit="0" vertical="center" wrapText="1"/>
    </xf>
    <xf borderId="29" fillId="4" fontId="11" numFmtId="0" xfId="0" applyAlignment="1" applyBorder="1" applyFont="1">
      <alignment horizontal="left" shrinkToFit="0" vertical="top" wrapText="1"/>
    </xf>
    <xf borderId="50" fillId="0" fontId="11" numFmtId="0" xfId="0" applyAlignment="1" applyBorder="1" applyFont="1">
      <alignment horizontal="left" shrinkToFit="0" vertical="top" wrapText="1"/>
    </xf>
    <xf borderId="29" fillId="4" fontId="11" numFmtId="0" xfId="0" applyAlignment="1" applyBorder="1" applyFont="1">
      <alignment shrinkToFit="0" vertical="top" wrapText="1"/>
    </xf>
    <xf borderId="14" fillId="4" fontId="0" numFmtId="0" xfId="0" applyAlignment="1" applyBorder="1" applyFont="1">
      <alignment vertical="top"/>
    </xf>
    <xf borderId="14" fillId="0" fontId="11" numFmtId="0" xfId="0" applyAlignment="1" applyBorder="1" applyFont="1">
      <alignment vertical="top"/>
    </xf>
    <xf borderId="50" fillId="0" fontId="12" numFmtId="0" xfId="0" applyAlignment="1" applyBorder="1" applyFont="1">
      <alignment shrinkToFit="0" vertical="center" wrapText="1"/>
    </xf>
    <xf borderId="29" fillId="4" fontId="12" numFmtId="0" xfId="0" applyAlignment="1" applyBorder="1" applyFont="1">
      <alignment shrinkToFit="0" vertical="top" wrapText="1"/>
    </xf>
    <xf borderId="50" fillId="0" fontId="12" numFmtId="0" xfId="0" applyAlignment="1" applyBorder="1" applyFont="1">
      <alignment shrinkToFit="0" vertical="top" wrapText="1"/>
    </xf>
    <xf borderId="14" fillId="19" fontId="0" numFmtId="0" xfId="0" applyAlignment="1" applyBorder="1" applyFont="1">
      <alignment shrinkToFit="0" vertical="center" wrapText="1"/>
    </xf>
    <xf borderId="29" fillId="19" fontId="11" numFmtId="0" xfId="0" applyAlignment="1" applyBorder="1" applyFont="1">
      <alignment shrinkToFit="0" vertical="center" wrapText="1"/>
    </xf>
    <xf borderId="29" fillId="4" fontId="0" numFmtId="0" xfId="0" applyAlignment="1" applyBorder="1" applyFont="1">
      <alignment shrinkToFit="0" vertical="center" wrapText="1"/>
    </xf>
    <xf borderId="29" fillId="4" fontId="0" numFmtId="0" xfId="0" applyAlignment="1" applyBorder="1" applyFont="1">
      <alignment shrinkToFit="0" vertical="top" wrapText="1"/>
    </xf>
    <xf borderId="29" fillId="19" fontId="11" numFmtId="0" xfId="0" applyAlignment="1" applyBorder="1" applyFont="1">
      <alignment shrinkToFit="0" vertical="top" wrapText="1"/>
    </xf>
    <xf borderId="29" fillId="4" fontId="11" numFmtId="0" xfId="0" applyAlignment="1" applyBorder="1" applyFont="1">
      <alignment horizontal="left" shrinkToFit="0" vertical="center" wrapText="1"/>
    </xf>
    <xf quotePrefix="1" borderId="50" fillId="0" fontId="11" numFmtId="0" xfId="0" applyAlignment="1" applyBorder="1" applyFont="1">
      <alignment shrinkToFit="0" vertical="center" wrapText="1"/>
    </xf>
    <xf quotePrefix="1" borderId="29" fillId="4" fontId="11" numFmtId="0" xfId="0" applyAlignment="1" applyBorder="1" applyFont="1">
      <alignment shrinkToFit="0" vertical="top" wrapText="1"/>
    </xf>
    <xf quotePrefix="1" borderId="50" fillId="0" fontId="11" numFmtId="0" xfId="0" applyAlignment="1" applyBorder="1" applyFont="1">
      <alignment horizontal="left" shrinkToFit="0" vertical="center" wrapText="1"/>
    </xf>
    <xf quotePrefix="1" borderId="29" fillId="4" fontId="11" numFmtId="0" xfId="0" applyAlignment="1" applyBorder="1" applyFont="1">
      <alignment horizontal="left" shrinkToFit="0" vertical="top" wrapText="1"/>
    </xf>
    <xf borderId="14" fillId="4" fontId="0" numFmtId="0" xfId="0" applyAlignment="1" applyBorder="1" applyFont="1">
      <alignment horizontal="center" vertical="top"/>
    </xf>
    <xf borderId="50" fillId="0" fontId="12" numFmtId="0" xfId="0" applyAlignment="1" applyBorder="1" applyFont="1">
      <alignment horizontal="left" shrinkToFit="0" vertical="center" wrapText="1"/>
    </xf>
    <xf borderId="29" fillId="4" fontId="12" numFmtId="0" xfId="0" applyAlignment="1" applyBorder="1" applyFont="1">
      <alignment horizontal="left" shrinkToFit="0" vertical="top" wrapText="1"/>
    </xf>
    <xf borderId="50" fillId="0" fontId="12" numFmtId="0" xfId="0" applyAlignment="1" applyBorder="1" applyFont="1">
      <alignment horizontal="left" shrinkToFit="0" vertical="top" wrapText="1"/>
    </xf>
    <xf borderId="29" fillId="7" fontId="12" numFmtId="0" xfId="0" applyAlignment="1" applyBorder="1" applyFont="1">
      <alignment horizontal="left" shrinkToFit="0" vertical="top" wrapText="1"/>
    </xf>
    <xf borderId="14" fillId="7" fontId="0" numFmtId="0" xfId="0" applyAlignment="1" applyBorder="1" applyFont="1">
      <alignment shrinkToFit="0" vertical="top" wrapText="1"/>
    </xf>
    <xf borderId="62" fillId="7" fontId="0" numFmtId="0" xfId="0" applyAlignment="1" applyBorder="1" applyFont="1">
      <alignment horizontal="center" shrinkToFit="0" vertical="top" wrapText="1"/>
    </xf>
    <xf borderId="63" fillId="7" fontId="0" numFmtId="0" xfId="0" applyAlignment="1" applyBorder="1" applyFont="1">
      <alignment horizontal="center" shrinkToFit="0" vertical="top" wrapText="1"/>
    </xf>
    <xf borderId="40" fillId="7" fontId="1" numFmtId="0" xfId="0" applyAlignment="1" applyBorder="1" applyFont="1">
      <alignment vertical="top"/>
    </xf>
    <xf borderId="14" fillId="4" fontId="0" numFmtId="0" xfId="0" applyAlignment="1" applyBorder="1" applyFont="1">
      <alignment horizontal="center" shrinkToFit="0" vertical="top" wrapText="1"/>
    </xf>
    <xf borderId="40" fillId="4" fontId="0" numFmtId="0" xfId="0" applyAlignment="1" applyBorder="1" applyFont="1">
      <alignment vertical="top"/>
    </xf>
    <xf borderId="14" fillId="2" fontId="5" numFmtId="0" xfId="0" applyAlignment="1" applyBorder="1" applyFont="1">
      <alignment shrinkToFit="0" wrapText="1"/>
    </xf>
    <xf borderId="14" fillId="2" fontId="5" numFmtId="0" xfId="0" applyAlignment="1" applyBorder="1" applyFont="1">
      <alignment horizontal="left" shrinkToFit="0" wrapText="1"/>
    </xf>
    <xf borderId="14" fillId="4" fontId="1" numFmtId="0" xfId="0" applyAlignment="1" applyBorder="1" applyFont="1">
      <alignment horizontal="left" shrinkToFit="0" vertical="center" wrapText="1"/>
    </xf>
    <xf borderId="14" fillId="0" fontId="2" numFmtId="0" xfId="0" applyAlignment="1" applyBorder="1" applyFont="1">
      <alignment shrinkToFit="0" wrapText="1"/>
    </xf>
    <xf borderId="14" fillId="0" fontId="0" numFmtId="0" xfId="0" applyAlignment="1" applyBorder="1" applyFont="1">
      <alignment horizontal="left" shrinkToFit="0" wrapText="1"/>
    </xf>
    <xf borderId="14" fillId="4" fontId="1" numFmtId="0" xfId="0" applyAlignment="1" applyBorder="1" applyFont="1">
      <alignment shrinkToFit="0" vertical="center" wrapText="1"/>
    </xf>
    <xf borderId="14" fillId="21" fontId="0" numFmtId="0" xfId="0" applyAlignment="1" applyBorder="1" applyFill="1" applyFont="1">
      <alignment shrinkToFit="0" wrapText="1"/>
    </xf>
    <xf borderId="14" fillId="21" fontId="0" numFmtId="0" xfId="0" applyAlignment="1" applyBorder="1" applyFont="1">
      <alignment horizontal="left" shrinkToFit="0" wrapText="1"/>
    </xf>
    <xf borderId="14" fillId="0" fontId="0" numFmtId="0" xfId="0" applyAlignment="1" applyBorder="1" applyFont="1">
      <alignment horizontal="left" shrinkToFit="0" vertical="center" wrapText="1"/>
    </xf>
    <xf borderId="14" fillId="4" fontId="0" numFmtId="0" xfId="0" applyAlignment="1" applyBorder="1" applyFont="1">
      <alignment horizontal="left" shrinkToFit="0" vertical="center" wrapText="1"/>
    </xf>
    <xf borderId="14" fillId="4" fontId="1" numFmtId="0" xfId="0" applyAlignment="1" applyBorder="1" applyFont="1">
      <alignment horizontal="left" shrinkToFit="0" wrapText="1"/>
    </xf>
    <xf borderId="14" fillId="12" fontId="0" numFmtId="0" xfId="0" applyAlignment="1" applyBorder="1" applyFont="1">
      <alignment shrinkToFit="0" wrapText="1"/>
    </xf>
    <xf borderId="14" fillId="12" fontId="1" numFmtId="0" xfId="0" applyAlignment="1" applyBorder="1" applyFont="1">
      <alignment horizontal="left" shrinkToFit="0" vertical="center" wrapText="1"/>
    </xf>
    <xf borderId="14" fillId="22" fontId="0" numFmtId="0" xfId="0" applyAlignment="1" applyBorder="1" applyFill="1" applyFont="1">
      <alignment horizontal="left" shrinkToFit="0" vertical="center" wrapText="1"/>
    </xf>
    <xf borderId="12" fillId="17" fontId="13" numFmtId="164" xfId="0" applyAlignment="1" applyBorder="1" applyFont="1" applyNumberFormat="1">
      <alignment horizontal="center" shrinkToFit="0" vertical="center" wrapText="1"/>
    </xf>
    <xf borderId="12" fillId="17" fontId="13" numFmtId="3" xfId="0" applyAlignment="1" applyBorder="1" applyFont="1" applyNumberFormat="1">
      <alignment horizontal="center" shrinkToFit="0" vertical="center" wrapText="1"/>
    </xf>
    <xf borderId="64" fillId="17" fontId="13" numFmtId="3" xfId="0" applyAlignment="1" applyBorder="1" applyFont="1" applyNumberFormat="1">
      <alignment horizontal="center" shrinkToFit="0" vertical="center" wrapText="1"/>
    </xf>
    <xf borderId="65" fillId="17" fontId="13" numFmtId="3" xfId="0" applyAlignment="1" applyBorder="1" applyFont="1" applyNumberFormat="1">
      <alignment horizontal="center" shrinkToFit="0" vertical="center" wrapText="1"/>
    </xf>
    <xf borderId="66" fillId="17" fontId="13" numFmtId="3" xfId="0" applyAlignment="1" applyBorder="1" applyFont="1" applyNumberFormat="1">
      <alignment horizontal="center" shrinkToFit="0" vertical="center" wrapText="1"/>
    </xf>
    <xf borderId="65" fillId="23" fontId="13" numFmtId="3" xfId="0" applyAlignment="1" applyBorder="1" applyFill="1" applyFont="1" applyNumberFormat="1">
      <alignment horizontal="center" shrinkToFit="0" vertical="center" wrapText="1"/>
    </xf>
    <xf borderId="12" fillId="23" fontId="13" numFmtId="3" xfId="0" applyAlignment="1" applyBorder="1" applyFont="1" applyNumberFormat="1">
      <alignment horizontal="center" shrinkToFit="0" vertical="center" wrapText="1"/>
    </xf>
    <xf borderId="12" fillId="4" fontId="14" numFmtId="3" xfId="0" applyAlignment="1" applyBorder="1" applyFont="1" applyNumberFormat="1">
      <alignment horizontal="center" shrinkToFit="0" vertical="center" wrapText="1"/>
    </xf>
    <xf borderId="67" fillId="4" fontId="14" numFmtId="3" xfId="0" applyAlignment="1" applyBorder="1" applyFont="1" applyNumberFormat="1">
      <alignment horizontal="center" shrinkToFit="0" vertical="center" wrapText="1"/>
    </xf>
    <xf borderId="68" fillId="4" fontId="15" numFmtId="0" xfId="0" applyAlignment="1" applyBorder="1" applyFont="1">
      <alignment shrinkToFit="0" vertical="center" wrapText="1"/>
    </xf>
    <xf borderId="69" fillId="4" fontId="16" numFmtId="3" xfId="0" applyAlignment="1" applyBorder="1" applyFont="1" applyNumberFormat="1">
      <alignment shrinkToFit="0" vertical="center" wrapText="1"/>
    </xf>
    <xf borderId="14" fillId="4" fontId="17" numFmtId="0" xfId="0" applyAlignment="1" applyBorder="1" applyFont="1">
      <alignment horizontal="left" shrinkToFit="0" vertical="center" wrapText="1"/>
    </xf>
    <xf borderId="14" fillId="4" fontId="16" numFmtId="0" xfId="0" applyAlignment="1" applyBorder="1" applyFont="1">
      <alignment horizontal="left" shrinkToFit="0" vertical="center" wrapText="1"/>
    </xf>
    <xf borderId="14" fillId="4" fontId="16" numFmtId="165" xfId="0" applyAlignment="1" applyBorder="1" applyFont="1" applyNumberFormat="1">
      <alignment horizontal="center" shrinkToFit="0" vertical="center" wrapText="1"/>
    </xf>
    <xf borderId="14" fillId="4" fontId="16" numFmtId="9" xfId="0" applyAlignment="1" applyBorder="1" applyFont="1" applyNumberFormat="1">
      <alignment horizontal="center" shrinkToFit="0" vertical="center" wrapText="1"/>
    </xf>
    <xf borderId="14" fillId="4" fontId="16" numFmtId="3" xfId="0" applyAlignment="1" applyBorder="1" applyFont="1" applyNumberFormat="1">
      <alignment horizontal="left" shrinkToFit="0" vertical="center" wrapText="1"/>
    </xf>
    <xf borderId="45" fillId="7" fontId="17" numFmtId="0" xfId="0" applyAlignment="1" applyBorder="1" applyFont="1">
      <alignment horizontal="left" shrinkToFit="0" vertical="center" wrapText="1"/>
    </xf>
    <xf borderId="27" fillId="0" fontId="18" numFmtId="0" xfId="0" applyAlignment="1" applyBorder="1" applyFont="1">
      <alignment horizontal="left" vertical="center"/>
    </xf>
    <xf borderId="14" fillId="4" fontId="17" numFmtId="9" xfId="0" applyAlignment="1" applyBorder="1" applyFont="1" applyNumberFormat="1">
      <alignment horizontal="left" shrinkToFit="0" vertical="center" wrapText="1"/>
    </xf>
    <xf borderId="14" fillId="7" fontId="16" numFmtId="3" xfId="0" applyAlignment="1" applyBorder="1" applyFont="1" applyNumberFormat="1">
      <alignment horizontal="left" shrinkToFit="0" vertical="center" wrapText="1"/>
    </xf>
    <xf borderId="14" fillId="10" fontId="16" numFmtId="3" xfId="0" applyAlignment="1" applyBorder="1" applyFont="1" applyNumberFormat="1">
      <alignment horizontal="left" shrinkToFit="0" vertical="center" wrapText="1"/>
    </xf>
    <xf borderId="14" fillId="10" fontId="19" numFmtId="3" xfId="0" applyAlignment="1" applyBorder="1" applyFont="1" applyNumberFormat="1">
      <alignment horizontal="left" shrinkToFit="0" vertical="center" wrapText="1"/>
    </xf>
    <xf borderId="47" fillId="4" fontId="16" numFmtId="3" xfId="0" applyAlignment="1" applyBorder="1" applyFont="1" applyNumberFormat="1">
      <alignment vertical="center"/>
    </xf>
    <xf borderId="14" fillId="4" fontId="16" numFmtId="164" xfId="0" applyAlignment="1" applyBorder="1" applyFont="1" applyNumberFormat="1">
      <alignment horizontal="left" shrinkToFit="0" vertical="center" wrapText="1"/>
    </xf>
    <xf borderId="14" fillId="4" fontId="16" numFmtId="3" xfId="0" applyAlignment="1" applyBorder="1" applyFont="1" applyNumberFormat="1">
      <alignment horizontal="center" shrinkToFit="0" vertical="center" wrapText="1"/>
    </xf>
    <xf borderId="14" fillId="4" fontId="17" numFmtId="9" xfId="0" applyAlignment="1" applyBorder="1" applyFont="1" applyNumberFormat="1">
      <alignment horizontal="center" shrinkToFit="0" vertical="center" wrapText="1"/>
    </xf>
    <xf borderId="14" fillId="4" fontId="17" numFmtId="0" xfId="0" applyAlignment="1" applyBorder="1" applyFont="1">
      <alignment horizontal="center" shrinkToFit="0" vertical="center" wrapText="1"/>
    </xf>
    <xf borderId="14" fillId="4" fontId="16" numFmtId="0" xfId="0" applyAlignment="1" applyBorder="1" applyFont="1">
      <alignment horizontal="center" shrinkToFit="0" vertical="center" wrapText="1"/>
    </xf>
    <xf borderId="27" fillId="4" fontId="20" numFmtId="3" xfId="0" applyAlignment="1" applyBorder="1" applyFont="1" applyNumberFormat="1">
      <alignment horizontal="left" shrinkToFit="0" vertical="center" wrapText="1"/>
    </xf>
    <xf borderId="14" fillId="10" fontId="16" numFmtId="0" xfId="0" applyAlignment="1" applyBorder="1" applyFont="1">
      <alignment horizontal="left" shrinkToFit="0" vertical="center" wrapText="1"/>
    </xf>
    <xf borderId="27" fillId="10" fontId="21" numFmtId="0" xfId="0" applyAlignment="1" applyBorder="1" applyFont="1">
      <alignment horizontal="left" vertical="center"/>
    </xf>
    <xf borderId="14" fillId="4" fontId="22" numFmtId="3" xfId="0" applyAlignment="1" applyBorder="1" applyFont="1" applyNumberFormat="1">
      <alignment horizontal="left" shrinkToFit="0" vertical="center" wrapText="1"/>
    </xf>
    <xf borderId="45" fillId="4" fontId="16" numFmtId="3" xfId="0" applyAlignment="1" applyBorder="1" applyFont="1" applyNumberFormat="1">
      <alignment horizontal="left" shrinkToFit="0" vertical="center" wrapText="1"/>
    </xf>
    <xf borderId="70" fillId="4" fontId="14" numFmtId="3" xfId="0" applyAlignment="1" applyBorder="1" applyFont="1" applyNumberFormat="1">
      <alignment horizontal="center" shrinkToFit="0" vertical="center" wrapText="1"/>
    </xf>
    <xf borderId="7" fillId="4" fontId="15" numFmtId="0" xfId="0" applyAlignment="1" applyBorder="1" applyFont="1">
      <alignment horizontal="left" shrinkToFit="0" vertical="center" wrapText="1"/>
    </xf>
    <xf borderId="9" fillId="4" fontId="17" numFmtId="0" xfId="0" applyAlignment="1" applyBorder="1" applyFont="1">
      <alignment horizontal="left" shrinkToFit="0" vertical="center" wrapText="1"/>
    </xf>
    <xf borderId="36" fillId="4" fontId="17" numFmtId="0" xfId="0" applyAlignment="1" applyBorder="1" applyFont="1">
      <alignment horizontal="left" vertical="center"/>
    </xf>
    <xf borderId="36" fillId="4" fontId="16" numFmtId="0" xfId="0" applyAlignment="1" applyBorder="1" applyFont="1">
      <alignment horizontal="left" vertical="center"/>
    </xf>
    <xf borderId="36" fillId="4" fontId="17" numFmtId="9" xfId="0" applyAlignment="1" applyBorder="1" applyFont="1" applyNumberFormat="1">
      <alignment horizontal="left" shrinkToFit="0" vertical="center" wrapText="1"/>
    </xf>
    <xf borderId="36" fillId="4" fontId="16" numFmtId="166" xfId="0" applyAlignment="1" applyBorder="1" applyFont="1" applyNumberFormat="1">
      <alignment horizontal="left" shrinkToFit="0" vertical="center" wrapText="1"/>
    </xf>
    <xf borderId="36" fillId="4" fontId="16" numFmtId="1" xfId="0" applyAlignment="1" applyBorder="1" applyFont="1" applyNumberFormat="1">
      <alignment horizontal="left" shrinkToFit="0" vertical="center" wrapText="1"/>
    </xf>
    <xf borderId="9" fillId="4" fontId="16" numFmtId="3" xfId="0" applyAlignment="1" applyBorder="1" applyFont="1" applyNumberFormat="1">
      <alignment horizontal="left" shrinkToFit="0" vertical="center" wrapText="1"/>
    </xf>
    <xf borderId="9" fillId="4" fontId="17" numFmtId="0" xfId="0" applyAlignment="1" applyBorder="1" applyFont="1">
      <alignment horizontal="left" vertical="center"/>
    </xf>
    <xf borderId="9" fillId="7" fontId="17" numFmtId="0" xfId="0" applyAlignment="1" applyBorder="1" applyFont="1">
      <alignment horizontal="left" shrinkToFit="0" vertical="center" wrapText="1"/>
    </xf>
    <xf borderId="36" fillId="4" fontId="16" numFmtId="3" xfId="0" applyAlignment="1" applyBorder="1" applyFont="1" applyNumberFormat="1">
      <alignment horizontal="left" shrinkToFit="0" vertical="center" wrapText="1"/>
    </xf>
    <xf borderId="34" fillId="0" fontId="23" numFmtId="0" xfId="0" applyAlignment="1" applyBorder="1" applyFont="1">
      <alignment horizontal="left" vertical="center"/>
    </xf>
    <xf borderId="0" fillId="0" fontId="0" numFmtId="0" xfId="0" applyAlignment="1" applyFont="1">
      <alignment horizontal="center" vertical="center"/>
    </xf>
    <xf borderId="0" fillId="0" fontId="17" numFmtId="0" xfId="0" applyAlignment="1" applyFont="1">
      <alignment horizontal="left" vertical="center"/>
    </xf>
    <xf borderId="0" fillId="0" fontId="17" numFmtId="0" xfId="0" applyAlignment="1" applyFont="1">
      <alignment horizontal="center" shrinkToFit="0" vertical="center" wrapText="1"/>
    </xf>
    <xf borderId="40" fillId="4" fontId="17" numFmtId="3" xfId="0" applyAlignment="1" applyBorder="1" applyFont="1" applyNumberFormat="1">
      <alignment horizontal="center" vertical="center"/>
    </xf>
    <xf borderId="0" fillId="0" fontId="16" numFmtId="164" xfId="0" applyAlignment="1" applyFont="1" applyNumberFormat="1">
      <alignment horizontal="center" vertical="center"/>
    </xf>
    <xf borderId="0" fillId="0" fontId="22" numFmtId="9" xfId="0" applyAlignment="1" applyFont="1" applyNumberFormat="1">
      <alignment horizontal="center" shrinkToFit="0" vertical="center" wrapText="1"/>
    </xf>
    <xf borderId="0" fillId="0" fontId="17" numFmtId="3" xfId="0" applyAlignment="1" applyFont="1" applyNumberFormat="1">
      <alignment horizontal="center" vertical="center"/>
    </xf>
    <xf borderId="0" fillId="0" fontId="17" numFmtId="10" xfId="0" applyAlignment="1" applyFont="1" applyNumberFormat="1">
      <alignment horizontal="center" vertical="center"/>
    </xf>
    <xf borderId="0" fillId="0" fontId="17" numFmtId="0" xfId="0" applyAlignment="1" applyFont="1">
      <alignment horizontal="center" vertical="center"/>
    </xf>
    <xf borderId="40" fillId="4" fontId="17" numFmtId="0" xfId="0" applyAlignment="1" applyBorder="1" applyFont="1">
      <alignment horizontal="center" vertical="center"/>
    </xf>
    <xf borderId="0" fillId="0" fontId="17" numFmtId="0" xfId="0" applyFont="1"/>
    <xf borderId="40" fillId="2" fontId="2" numFmtId="0" xfId="0" applyAlignment="1" applyBorder="1" applyFont="1">
      <alignment shrinkToFit="0" wrapText="1"/>
    </xf>
    <xf borderId="40" fillId="2" fontId="5" numFmtId="0" xfId="0" applyAlignment="1" applyBorder="1" applyFont="1">
      <alignment horizontal="center" shrinkToFit="0" vertical="center" wrapText="1"/>
    </xf>
    <xf borderId="40" fillId="2" fontId="2" numFmtId="0" xfId="0" applyBorder="1" applyFont="1"/>
    <xf borderId="0" fillId="0" fontId="1" numFmtId="0" xfId="0" applyAlignment="1" applyFont="1">
      <alignment shrinkToFit="0" vertical="center" wrapText="1"/>
    </xf>
    <xf borderId="0" fillId="0" fontId="24" numFmtId="0" xfId="0" applyAlignment="1" applyFont="1">
      <alignment shrinkToFit="0" wrapText="1"/>
    </xf>
    <xf borderId="40" fillId="2" fontId="2" numFmtId="0" xfId="0" applyAlignment="1" applyBorder="1" applyFont="1">
      <alignment shrinkToFit="0" vertical="center" wrapText="1"/>
    </xf>
    <xf borderId="0" fillId="0" fontId="24" numFmtId="0" xfId="0" applyAlignment="1" applyFont="1">
      <alignment shrinkToFit="0" vertical="center" wrapText="1"/>
    </xf>
  </cellXfs>
  <cellStyles count="1">
    <cellStyle xfId="0" name="Normal" builtinId="0"/>
  </cellStyles>
  <dxfs count="1">
    <dxf>
      <font/>
      <fill>
        <patternFill patternType="solid">
          <fgColor rgb="FF92D050"/>
          <bgColor rgb="FF92D050"/>
        </patternFill>
      </fill>
      <border/>
    </dxf>
  </dxfs>
</styleSheet>
</file>

<file path=xl/_rels/workbook.xml.rels><?xml version="1.0" encoding="UTF-8" standalone="yes"?><Relationships xmlns="http://schemas.openxmlformats.org/package/2006/relationships"><Relationship Id="rId20" Type="http://schemas.openxmlformats.org/officeDocument/2006/relationships/externalLink" Target="externalLinks/externalLink6.xml"/><Relationship Id="rId22" Type="http://schemas.openxmlformats.org/officeDocument/2006/relationships/externalLink" Target="externalLinks/externalLink8.xml"/><Relationship Id="rId21" Type="http://schemas.openxmlformats.org/officeDocument/2006/relationships/externalLink" Target="externalLinks/externalLink7.xml"/><Relationship Id="rId24" Type="http://schemas.openxmlformats.org/officeDocument/2006/relationships/externalLink" Target="externalLinks/externalLink10.xml"/><Relationship Id="rId23" Type="http://schemas.openxmlformats.org/officeDocument/2006/relationships/externalLink" Target="externalLinks/externalLink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microsoft.com/office/2006/relationships/vbaProject" Target="vbaProject.bin"/><Relationship Id="rId9" Type="http://schemas.openxmlformats.org/officeDocument/2006/relationships/worksheet" Target="worksheets/sheet5.xml"/><Relationship Id="rId26" Type="http://schemas.openxmlformats.org/officeDocument/2006/relationships/externalLink" Target="externalLinks/externalLink12.xml"/><Relationship Id="rId25" Type="http://schemas.openxmlformats.org/officeDocument/2006/relationships/externalLink" Target="externalLinks/externalLink11.xml"/><Relationship Id="rId28" Type="http://schemas.openxmlformats.org/officeDocument/2006/relationships/externalLink" Target="externalLinks/externalLink14.xml"/><Relationship Id="rId27" Type="http://schemas.openxmlformats.org/officeDocument/2006/relationships/externalLink" Target="externalLinks/externalLink13.xml"/><Relationship Id="rId5" Type="http://schemas.openxmlformats.org/officeDocument/2006/relationships/worksheet" Target="worksheets/sheet1.xml"/><Relationship Id="rId6" Type="http://schemas.openxmlformats.org/officeDocument/2006/relationships/worksheet" Target="worksheets/sheet2.xml"/><Relationship Id="rId29" Type="http://schemas.openxmlformats.org/officeDocument/2006/relationships/externalLink" Target="externalLinks/externalLink15.xml"/><Relationship Id="rId7" Type="http://schemas.openxmlformats.org/officeDocument/2006/relationships/worksheet" Target="worksheets/sheet3.xml"/><Relationship Id="rId8" Type="http://schemas.openxmlformats.org/officeDocument/2006/relationships/worksheet" Target="worksheets/sheet4.xml"/><Relationship Id="rId31" Type="http://schemas.openxmlformats.org/officeDocument/2006/relationships/externalLink" Target="externalLinks/externalLink17.xml"/><Relationship Id="rId30" Type="http://schemas.openxmlformats.org/officeDocument/2006/relationships/externalLink" Target="externalLinks/externalLink16.xml"/><Relationship Id="rId11" Type="http://schemas.openxmlformats.org/officeDocument/2006/relationships/worksheet" Target="worksheets/sheet7.xml"/><Relationship Id="rId10" Type="http://schemas.openxmlformats.org/officeDocument/2006/relationships/worksheet" Target="worksheets/sheet6.xml"/><Relationship Id="rId32" Type="http://schemas.openxmlformats.org/officeDocument/2006/relationships/externalLink" Target="externalLinks/externalLink18.xml"/><Relationship Id="rId13" Type="http://schemas.openxmlformats.org/officeDocument/2006/relationships/worksheet" Target="worksheets/sheet9.xml"/><Relationship Id="rId12" Type="http://schemas.openxmlformats.org/officeDocument/2006/relationships/worksheet" Target="worksheets/sheet8.xml"/><Relationship Id="rId15" Type="http://schemas.openxmlformats.org/officeDocument/2006/relationships/externalLink" Target="externalLinks/externalLink1.xml"/><Relationship Id="rId14" Type="http://schemas.openxmlformats.org/officeDocument/2006/relationships/worksheet" Target="worksheets/sheet10.xml"/><Relationship Id="rId17" Type="http://schemas.openxmlformats.org/officeDocument/2006/relationships/externalLink" Target="externalLinks/externalLink3.xml"/><Relationship Id="rId16" Type="http://schemas.openxmlformats.org/officeDocument/2006/relationships/externalLink" Target="externalLinks/externalLink2.xml"/><Relationship Id="rId19" Type="http://schemas.openxmlformats.org/officeDocument/2006/relationships/externalLink" Target="externalLinks/externalLink5.xml"/><Relationship Id="rId18"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57150</xdr:colOff>
      <xdr:row>0</xdr:row>
      <xdr:rowOff>57150</xdr:rowOff>
    </xdr:from>
    <xdr:ext cx="1162050" cy="352425"/>
    <xdr:grpSp>
      <xdr:nvGrpSpPr>
        <xdr:cNvPr id="4" name="Grupo 3">
          <a:extLst>
            <a:ext uri="{FF2B5EF4-FFF2-40B4-BE49-F238E27FC236}"/>
          </a:extLst>
        </xdr:cNvPr>
        <xdr:cNvGrpSpPr/>
      </xdr:nvGrpSpPr>
      <xdr:grpSpPr>
        <a:xfrm>
          <a:off x="2347236" y="65339"/>
          <a:ext cx="1169529" cy="360000"/>
          <a:chOff x="2643011" y="19049"/>
          <a:chExt cx="1169529" cy="360000"/>
        </a:xfrm>
      </xdr:grpSpPr>
      <xdr:pic macro="[0]!insertar">
        <xdr:nvPicPr>
          <xdr:cNvPr descr="Imagen relacionada" id="2" name="Imagen 1">
            <a:extLst>
              <a:ext uri="{FF2B5EF4-FFF2-40B4-BE49-F238E27FC236}"/>
            </a:extLst>
          </xdr:cNvPr>
          <xdr:cNvPicPr>
            <a:picLocks noChangeAspect="1" noChangeArrowheads="1"/>
          </xdr:cNvPicPr>
        </xdr:nvPicPr>
        <xdr:blipFill>
          <a:blip cstate="print" r:embed="rId1">
            <a:duotone>
              <a:schemeClr val="accent6">
                <a:shade val="45000"/>
                <a:satMod val="135000"/>
              </a:schemeClr>
              <a:prstClr val="white"/>
            </a:duotone>
            <a:extLst>
              <a:ext uri="{28A0092B-C50C-407E-A947-70E740481C1C}"/>
            </a:extLst>
          </a:blip>
          <a:srcRect/>
          <a:stretch>
            <a:fillRect/>
          </a:stretch>
        </xdr:blipFill>
        <xdr:spPr bwMode="auto">
          <a:xfrm>
            <a:off x="2643011" y="19049"/>
            <a:ext cx="358896" cy="360000"/>
          </a:xfrm>
          <a:prstGeom prst="rect">
            <a:avLst/>
          </a:prstGeom>
          <a:noFill/>
          <a:extLst>
            <a:ext uri="{909E8E84-426E-40DD-AFC4-6F175D3DCCD1}"/>
          </a:extLst>
        </xdr:spPr>
      </xdr:pic>
      <xdr:sp macro="[0]!insertar" textlink="">
        <xdr:nvSpPr>
          <xdr:cNvPr id="3" name="CuadroTexto 2">
            <a:extLst>
              <a:ext uri="{FF2B5EF4-FFF2-40B4-BE49-F238E27FC236}"/>
            </a:extLst>
          </xdr:cNvPr>
          <xdr:cNvSpPr txBox="1"/>
        </xdr:nvSpPr>
        <xdr:spPr>
          <a:xfrm>
            <a:off x="3057525" y="43301"/>
            <a:ext cx="755015" cy="311496"/>
          </a:xfrm>
          <a:prstGeom prst="rect">
            <a:avLst/>
          </a:prstGeom>
          <a:noFill/>
        </xdr:spPr>
        <xdr:style>
          <a:lnRef idx="0">
            <a:scrgbClr b="0" g="0" r="0"/>
          </a:lnRef>
          <a:fillRef idx="0">
            <a:scrgbClr b="0" g="0" r="0"/>
          </a:fillRef>
          <a:effectRef idx="0">
            <a:scrgbClr b="0" g="0" r="0"/>
          </a:effectRef>
          <a:fontRef idx="minor">
            <a:schemeClr val="tx1"/>
          </a:fontRef>
        </xdr:style>
        <xdr:txBody>
          <a:bodyPr anchor="t" rtlCol="0" horzOverflow="clip" wrap="none" vertOverflow="clip">
            <a:spAutoFit/>
          </a:bodyPr>
          <a:lstStyle/>
          <a:p>
            <a:r>
              <a:rPr lang="es-CO" sz="1400"/>
              <a:t>Insertar</a:t>
            </a:r>
          </a:p>
        </xdr:txBody>
      </xdr:sp>
    </xdr:grpSp>
    <xdr:clientData fLocksWithSheet="0"/>
  </xdr:oneCellAnchor>
  <xdr:oneCellAnchor>
    <xdr:from>
      <xdr:col>4</xdr:col>
      <xdr:colOff>57150</xdr:colOff>
      <xdr:row>0</xdr:row>
      <xdr:rowOff>57150</xdr:rowOff>
    </xdr:from>
    <xdr:ext cx="1190625" cy="352425"/>
    <xdr:grpSp>
      <xdr:nvGrpSpPr>
        <xdr:cNvPr id="5" name="Grupo 4">
          <a:extLst>
            <a:ext uri="{FF2B5EF4-FFF2-40B4-BE49-F238E27FC236}"/>
          </a:extLst>
        </xdr:cNvPr>
        <xdr:cNvGrpSpPr/>
      </xdr:nvGrpSpPr>
      <xdr:grpSpPr>
        <a:xfrm>
          <a:off x="4466818" y="63825"/>
          <a:ext cx="1196844" cy="360776"/>
          <a:chOff x="2643011" y="19049"/>
          <a:chExt cx="1196844" cy="336472"/>
        </a:xfrm>
      </xdr:grpSpPr>
      <xdr:pic macro="[0]!Eliminar">
        <xdr:nvPicPr>
          <xdr:cNvPr descr="Imagen relacionada" id="6" name="Imagen 5">
            <a:extLst>
              <a:ext uri="{FF2B5EF4-FFF2-40B4-BE49-F238E27FC236}"/>
            </a:extLst>
          </xdr:cNvPr>
          <xdr:cNvPicPr>
            <a:picLocks noChangeAspect="1" noChangeArrowheads="1"/>
          </xdr:cNvPicPr>
        </xdr:nvPicPr>
        <xdr:blipFill>
          <a:blip cstate="print" r:embed="rId1">
            <a:duotone>
              <a:schemeClr val="accent6">
                <a:shade val="45000"/>
                <a:satMod val="135000"/>
              </a:schemeClr>
              <a:prstClr val="white"/>
            </a:duotone>
            <a:extLst>
              <a:ext uri="{28A0092B-C50C-407E-A947-70E740481C1C}"/>
            </a:extLst>
          </a:blip>
          <a:srcRect/>
          <a:stretch>
            <a:fillRect/>
          </a:stretch>
        </xdr:blipFill>
        <xdr:spPr bwMode="auto">
          <a:xfrm>
            <a:off x="2643011" y="19049"/>
            <a:ext cx="358896" cy="336472"/>
          </a:xfrm>
          <a:prstGeom prst="rect">
            <a:avLst/>
          </a:prstGeom>
          <a:noFill/>
          <a:extLst>
            <a:ext uri="{909E8E84-426E-40DD-AFC4-6F175D3DCCD1}"/>
          </a:extLst>
        </xdr:spPr>
      </xdr:pic>
      <xdr:sp macro="[0]!Eliminar" textlink="">
        <xdr:nvSpPr>
          <xdr:cNvPr id="7" name="CuadroTexto 6">
            <a:extLst>
              <a:ext uri="{FF2B5EF4-FFF2-40B4-BE49-F238E27FC236}"/>
            </a:extLst>
          </xdr:cNvPr>
          <xdr:cNvSpPr txBox="1"/>
        </xdr:nvSpPr>
        <xdr:spPr>
          <a:xfrm>
            <a:off x="3057525" y="43301"/>
            <a:ext cx="782330" cy="311496"/>
          </a:xfrm>
          <a:prstGeom prst="rect">
            <a:avLst/>
          </a:prstGeom>
          <a:noFill/>
        </xdr:spPr>
        <xdr:style>
          <a:lnRef idx="0">
            <a:scrgbClr b="0" g="0" r="0"/>
          </a:lnRef>
          <a:fillRef idx="0">
            <a:scrgbClr b="0" g="0" r="0"/>
          </a:fillRef>
          <a:effectRef idx="0">
            <a:scrgbClr b="0" g="0" r="0"/>
          </a:effectRef>
          <a:fontRef idx="minor">
            <a:schemeClr val="tx1"/>
          </a:fontRef>
        </xdr:style>
        <xdr:txBody>
          <a:bodyPr anchor="t" rtlCol="0" horzOverflow="clip" wrap="none" vertOverflow="clip">
            <a:spAutoFit/>
          </a:bodyPr>
          <a:lstStyle/>
          <a:p>
            <a:r>
              <a:rPr lang="es-CO" sz="1400"/>
              <a:t>Eliminar</a:t>
            </a:r>
          </a:p>
        </xdr:txBody>
      </xdr:sp>
    </xdr:grpSp>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523875</xdr:colOff>
      <xdr:row>0</xdr:row>
      <xdr:rowOff>66675</xdr:rowOff>
    </xdr:from>
    <xdr:ext cx="1619250" cy="219075"/>
    <xdr:sp macro="" textlink="">
      <xdr:nvSpPr>
        <xdr:cNvPr hidden="1" id="2049" name="Button 1">
          <a:extLst>
            <a:ext uri="{63B3BB69-23CF-44E3-9099-C40C66FF867C}"/>
            <a:ext uri="{FF2B5EF4-FFF2-40B4-BE49-F238E27FC236}"/>
          </a:extLst>
        </xdr:cNvPr>
        <xdr:cNvSpPr/>
      </xdr:nvSpPr>
      <xdr:spPr bwMode="auto">
        <a:xfrm>
          <a:off x="0" y="0"/>
          <a:ext cx="0" cy="0"/>
        </a:xfrm>
        <a:prstGeom prst="rect">
          <a:avLst/>
        </a:prstGeom>
        <a:noFill/>
        <a:ln w="9525">
          <a:miter lim="800000"/>
          <a:headEnd/>
          <a:tailEnd/>
        </a:ln>
      </xdr:spPr>
      <xdr:txBody>
        <a:bodyPr anchor="ctr" bIns="22860" lIns="27432" rIns="27432" upright="1" wrap="square" tIns="22860" vertOverflow="clip"/>
        <a:lstStyle/>
        <a:p>
          <a:pPr lvl="0" rtl="0" algn="ctr">
            <a:defRPr sz="1000"/>
          </a:pPr>
          <a:r>
            <a:rPr b="0" i="0" lang="en-US" sz="1100" u="none" strike="noStrike">
              <a:solidFill>
                <a:srgbClr val="000000"/>
              </a:solidFill>
              <a:latin typeface="Calibri"/>
              <a:cs typeface="Calibri"/>
            </a:rPr>
            <a:t>Eliminar Fila</a:t>
          </a:r>
        </a:p>
      </xdr:txBody>
    </xdr:sp>
    <xdr:clientData fLocksWithSheet="0"/>
  </xdr:oneCellAnchor>
  <xdr:oneCellAnchor>
    <xdr:from>
      <xdr:col>3</xdr:col>
      <xdr:colOff>571500</xdr:colOff>
      <xdr:row>0</xdr:row>
      <xdr:rowOff>38100</xdr:rowOff>
    </xdr:from>
    <xdr:ext cx="8353425" cy="228600"/>
    <xdr:sp macro="" textlink="">
      <xdr:nvSpPr>
        <xdr:cNvPr id="2" name="CuadroTexto 1">
          <a:extLst>
            <a:ext uri="{FF2B5EF4-FFF2-40B4-BE49-F238E27FC236}"/>
          </a:extLst>
        </xdr:cNvPr>
        <xdr:cNvSpPr txBox="1"/>
      </xdr:nvSpPr>
      <xdr:spPr>
        <a:xfrm>
          <a:off x="4476749" y="38100"/>
          <a:ext cx="3990975" cy="219075"/>
        </a:xfrm>
        <a:prstGeom prst="rect">
          <a:avLst/>
        </a:prstGeom>
        <a:solidFill>
          <a:schemeClr val="lt1"/>
        </a:solidFill>
        <a:ln cmpd="sng" w="9525">
          <a:noFill/>
        </a:ln>
      </xdr:spPr>
      <xdr:style>
        <a:lnRef idx="0">
          <a:scrgbClr b="0" g="0" r="0"/>
        </a:lnRef>
        <a:fillRef idx="0">
          <a:scrgbClr b="0" g="0" r="0"/>
        </a:fillRef>
        <a:effectRef idx="0">
          <a:scrgbClr b="0" g="0" r="0"/>
        </a:effectRef>
        <a:fontRef idx="minor">
          <a:schemeClr val="dk1"/>
        </a:fontRef>
      </xdr:style>
      <xdr:txBody>
        <a:bodyPr anchor="ctr" rtlCol="0" horzOverflow="clip" wrap="square" vertOverflow="clip"/>
        <a:lstStyle/>
        <a:p>
          <a:r>
            <a:rPr lang="es-CO" sz="1100"/>
            <a:t>*</a:t>
          </a:r>
          <a:r>
            <a:rPr lang="es-CO" sz="1100"/>
            <a:t> El botón elimina la fila en la que se encuentre en el momento</a:t>
          </a:r>
          <a:endParaRPr lang="es-CO" sz="1100"/>
        </a:p>
      </xdr:txBody>
    </xdr:sp>
    <xdr:clientData fLocksWithSheet="0"/>
  </xdr:oneCellAnchor>
  <xdr:oneCellAnchor>
    <xdr:from>
      <xdr:col>3</xdr:col>
      <xdr:colOff>590550</xdr:colOff>
      <xdr:row>1</xdr:row>
      <xdr:rowOff>38100</xdr:rowOff>
    </xdr:from>
    <xdr:ext cx="8353425" cy="228600"/>
    <xdr:sp macro="" textlink="">
      <xdr:nvSpPr>
        <xdr:cNvPr id="4" name="CuadroTexto 3">
          <a:extLst>
            <a:ext uri="{FF2B5EF4-FFF2-40B4-BE49-F238E27FC236}"/>
          </a:extLst>
        </xdr:cNvPr>
        <xdr:cNvSpPr txBox="1"/>
      </xdr:nvSpPr>
      <xdr:spPr>
        <a:xfrm>
          <a:off x="4495799" y="228600"/>
          <a:ext cx="4743450" cy="219075"/>
        </a:xfrm>
        <a:prstGeom prst="rect">
          <a:avLst/>
        </a:prstGeom>
        <a:solidFill>
          <a:schemeClr val="lt1"/>
        </a:solidFill>
        <a:ln cmpd="sng" w="9525">
          <a:noFill/>
        </a:ln>
      </xdr:spPr>
      <xdr:style>
        <a:lnRef idx="0">
          <a:scrgbClr b="0" g="0" r="0"/>
        </a:lnRef>
        <a:fillRef idx="0">
          <a:scrgbClr b="0" g="0" r="0"/>
        </a:fillRef>
        <a:effectRef idx="0">
          <a:scrgbClr b="0" g="0" r="0"/>
        </a:effectRef>
        <a:fontRef idx="minor">
          <a:schemeClr val="dk1"/>
        </a:fontRef>
      </xdr:style>
      <xdr:txBody>
        <a:bodyPr anchor="ctr" rtlCol="0" horzOverflow="clip" wrap="square" vertOverflow="clip"/>
        <a:lstStyle/>
        <a:p>
          <a:r>
            <a:rPr lang="es-CO" sz="1100"/>
            <a:t>*</a:t>
          </a:r>
          <a:r>
            <a:rPr lang="es-CO" sz="1100"/>
            <a:t> Las filas sombreadas en naranja claro se diligencian automáticamente.</a:t>
          </a:r>
          <a:endParaRPr lang="es-CO" sz="1100"/>
        </a:p>
      </xdr:txBody>
    </xdr:sp>
    <xdr:clientData fLocksWithSheet="0"/>
  </xdr:oneCellAnchor>
  <xdr:oneCellAnchor>
    <xdr:from>
      <xdr:col>0</xdr:col>
      <xdr:colOff>38100</xdr:colOff>
      <xdr:row>0</xdr:row>
      <xdr:rowOff>28575</xdr:rowOff>
    </xdr:from>
    <xdr:ext cx="5657850" cy="914400"/>
    <xdr:sp macro="" textlink="">
      <xdr:nvSpPr>
        <xdr:cNvPr id="3" name="CuadroTexto 2">
          <a:extLst>
            <a:ext uri="{FF2B5EF4-FFF2-40B4-BE49-F238E27FC236}"/>
          </a:extLst>
        </xdr:cNvPr>
        <xdr:cNvSpPr txBox="1"/>
      </xdr:nvSpPr>
      <xdr:spPr>
        <a:xfrm>
          <a:off x="38100" y="28575"/>
          <a:ext cx="2609850" cy="895350"/>
        </a:xfrm>
        <a:prstGeom prst="rect">
          <a:avLst/>
        </a:prstGeom>
        <a:noFill/>
        <a:ln cmpd="sng" w="28575">
          <a:solidFill>
            <a:schemeClr val="accent2"/>
          </a:solidFill>
        </a:ln>
      </xdr:spPr>
      <xdr:style>
        <a:lnRef idx="0">
          <a:scrgbClr b="0" g="0" r="0"/>
        </a:lnRef>
        <a:fillRef idx="0">
          <a:scrgbClr b="0" g="0" r="0"/>
        </a:fillRef>
        <a:effectRef idx="0">
          <a:scrgbClr b="0" g="0" r="0"/>
        </a:effectRef>
        <a:fontRef idx="minor">
          <a:schemeClr val="dk1"/>
        </a:fontRef>
      </xdr:style>
      <xdr:txBody>
        <a:bodyPr anchor="t" rtlCol="0" horzOverflow="clip" wrap="square" vertOverflow="clip"/>
        <a:lstStyle/>
        <a:p>
          <a:endParaRPr lang="es-ES" sz="1100"/>
        </a:p>
      </xdr:txBody>
    </xdr:sp>
    <xdr:clientData fLocksWithSheet="0"/>
  </xdr:oneCellAnchor>
  <xdr:oneCellAnchor>
    <xdr:from>
      <xdr:col>0</xdr:col>
      <xdr:colOff>847725</xdr:colOff>
      <xdr:row>0</xdr:row>
      <xdr:rowOff>9525</xdr:rowOff>
    </xdr:from>
    <xdr:ext cx="4848225" cy="990600"/>
    <xdr:sp macro="" textlink="">
      <xdr:nvSpPr>
        <xdr:cNvPr id="6" name="CuadroTexto 5">
          <a:extLst>
            <a:ext uri="{FF2B5EF4-FFF2-40B4-BE49-F238E27FC236}"/>
          </a:extLst>
        </xdr:cNvPr>
        <xdr:cNvSpPr txBox="1"/>
      </xdr:nvSpPr>
      <xdr:spPr>
        <a:xfrm>
          <a:off x="847725" y="9525"/>
          <a:ext cx="1800225" cy="971550"/>
        </a:xfrm>
        <a:prstGeom prst="rect">
          <a:avLst/>
        </a:prstGeom>
        <a:noFill/>
        <a:ln cmpd="sng" w="9525">
          <a:noFill/>
        </a:ln>
      </xdr:spPr>
      <xdr:style>
        <a:lnRef idx="0">
          <a:scrgbClr b="0" g="0" r="0"/>
        </a:lnRef>
        <a:fillRef idx="0">
          <a:scrgbClr b="0" g="0" r="0"/>
        </a:fillRef>
        <a:effectRef idx="0">
          <a:scrgbClr b="0" g="0" r="0"/>
        </a:effectRef>
        <a:fontRef idx="minor">
          <a:schemeClr val="dk1"/>
        </a:fontRef>
      </xdr:style>
      <xdr:txBody>
        <a:bodyPr anchor="t" rtlCol="0" horzOverflow="clip" wrap="square" vertOverflow="clip"/>
        <a:lstStyle/>
        <a:p>
          <a:r>
            <a:rPr b="1" lang="es-ES" sz="1800">
              <a:solidFill>
                <a:schemeClr val="accent2"/>
              </a:solidFill>
            </a:rPr>
            <a:t>Lineamientos Operativos </a:t>
          </a:r>
        </a:p>
        <a:p>
          <a:r>
            <a:rPr b="1" lang="es-ES" sz="2000">
              <a:solidFill>
                <a:schemeClr val="accent2"/>
              </a:solidFill>
            </a:rPr>
            <a:t>2021</a:t>
          </a:r>
        </a:p>
      </xdr:txBody>
    </xdr:sp>
    <xdr:clientData fLocksWithSheet="0"/>
  </xdr:oneCellAnchor>
  <xdr:oneCellAnchor>
    <xdr:from>
      <xdr:col>0</xdr:col>
      <xdr:colOff>66675</xdr:colOff>
      <xdr:row>0</xdr:row>
      <xdr:rowOff>85725</xdr:rowOff>
    </xdr:from>
    <xdr:ext cx="742950" cy="7429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ena4-my.sharepoint.com/Users/lsemoreno/AppData/Local/Microsoft/Windows/INetCache/Content.Outlook/AVR33Q4K/Copia%20de%20Copia%20de%20ARTICULACI&#211;N%20PEI_GEAA_FEGR.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C:/C:/Users/deramirez/AppData/Local/Microsoft/Windows/INetCache/Content.Outlook/RNGYKY1Z/Lineamientos%20Plan%20de%20Acci&#243;n%202021%20PAEPD%20DET.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C:/C:/C:/Users/aalbav/Desktop/Estructura%20para%20la%20construcci&#243;n%20lineamientos%20Plan%20de%20Acci&#243;n%202021%20egreados%2016%2009.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C:/Users/pmahecha/AppData/Local/Microsoft/Windows/INetCache/Content.Outlook/YU26B6G4/Estructura%20para%20la%20construcci&#243;n%20lineamientos%20Plan%20de%20Acci&#243;n%202021%202008.xlsm"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C:/Users/cpforerosenaeduco/Desktop/C:/Users/aalbav/Desktop/plan%20de%20accion%202021/Copia%20de%20Plan%20de%20accion%20egresados%2015092020.xlsm"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Plan%20de%20accio&#769;n_egresados%2008092020.xlsm"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C:/Users/cpforerosenaeduco/Desktop/C:/Users/aalbav/AppData/Local/Microsoft/Windows/INetCache/Content.Outlook/TLCCCKYW/Plan%20de%20accion%20egresados%2008092020%20(002).xlsm"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C:/Users/cpforerosenaeduco/Desktop/C:/Users/aalbav/AppData/Local/Microsoft/Windows/INetCache/Content.Outlook/TLCCCKYW/Lineamientos%20Plan%20de%20Acci&#243;n%202021%20-%20Egresados%20SENNOVA.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C:/Users/cpforerosenaeduco/Desktop/C:/Users/aalbav/Desktop/Estructura%20para%20la%20construcci&#243;n%20lineamientos%20Plan%20de%20Acci&#243;n%202021%20egreados%2016%2009.xlsm"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C:/Users/cpforerosenaeduco/Desktop/C:/Users/cpforerosenaeduco/Desktop/C:/Users/lsemoreno/AppData/Local/Microsoft/Windows/INetCache/Content.Outlook/AVR33Q4K/Copia%20de%20Copia%20de%20ARTICULACI&#211;N%20PEI_GEAA_FEG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ena4-my.sharepoint.com/personal/lfovalle_sena_edu_co/Documents/Fernando/_Sena/Grupo%20de%20Planeacion%20Operativa/Maria%20del%20Pilar%20Valencia/PLAN%20DE%20ACCION/Copia%20de%20Copia%20de%20ESTRUCTURA%208.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C:/C:/C:/Users/aalbav/Desktop/Estructura%20para%20la%20construcci&#243;n%20lineamientos%20Plan%20de%20Acci&#243;n%202021%20egreados%2016%2009.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C:/C:/C:/C:/Users/aalbav/Desktop/plan%20de%20accion%202021/Copia%20de%20Plan%20de%20accion%20egresados%2015092020.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C:/C:/C:/C:/Users/aalbav/AppData/Local/Microsoft/Windows/INetCache/Content.Outlook/TLCCCKYW/Plan%20de%20accion%20egresados%2008092020%20(002).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C:/C:/C:/C:/Users/aalbav/AppData/Local/Microsoft/Windows/INetCache/Content.Outlook/TLCCCKYW/Lineamientos%20Plan%20de%20Acci&#243;n%202021%20-%20Egresados%20SENNOVA.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C:/C:/C:/Users/deramirez/Documents/DFP/2020/Plan%20de%20Accion%202021/paepd%20DFP%20Gestion%20Curricular/Estructura%20Plan%20de%20Acci&#243;n%20PAEDP%202021.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C:/C:/C:/Users/deramirez/Documents/DFP/2020/Plan%20de%20Accion%202021/PAEPD%20DFP%20ENI/Estructura%20Plan%20de%20Acci&#243;n%20PAEDP%20202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C:/C:/Users/digomez/AppData/Local/Microsoft/Windows/Temporary%20Internet%20Files/Content.Outlook/CLTKR24L/Copia%20de%20Estructura%20Plan%20de%20Acci&#243;n%20PAEDP%202021%20DET.xlsm"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ARTICULACIÓN PEI"/>
      <sheetName val="ARTICULACIÓN OBJETIVOS"/>
      <sheetName val="ARTICULACIÓN INDICADORES"/>
      <sheetName val="INFO"/>
      <sheetName val="PLAN SECTORIAL"/>
      <sheetName val="PND"/>
      <sheetName val="ESTRUCTURA"/>
      <sheetName val="ESTRUCTURA "/>
      <sheetName val="PAUTAS DE DILIGENCIAMIENTO"/>
      <sheetName val="ACTIVIDADES"/>
      <sheetName val="NOTAS DE CAMBIOS Y AJUSTES"/>
      <sheetName val="LISTA 2"/>
    </sheetNames>
    <sheetDataSet>
      <sheetData sheetId="0" refreshError="1"/>
      <sheetData sheetId="1"/>
      <sheetData sheetId="2"/>
      <sheetData sheetId="3"/>
      <sheetData sheetId="4"/>
      <sheetData sheetId="5" refreshError="1"/>
      <sheetData sheetId="6"/>
      <sheetData sheetId="7"/>
      <sheetData sheetId="8"/>
      <sheetData sheetId="9"/>
      <sheetData sheetId="10"/>
      <sheetData sheetId="11"/>
    </sheetDataSet>
  </externalBook>
</externalLink>
</file>

<file path=xl/externalLinks/externalLink10.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ESTRUCTURA"/>
      <sheetName val="ESTRUCTURA "/>
      <sheetName val="PAUTAS DE DILIGENCIAMIENTO"/>
      <sheetName val="ACTIVIDADES"/>
      <sheetName val="NOTAS DE CAMBIOS Y AJUSTES"/>
      <sheetName val="INFO"/>
      <sheetName val="ARTICULACIÓN INDICADORES"/>
      <sheetName val="PND"/>
      <sheetName val="PLAN SECTORIAL"/>
      <sheetName val="LISTA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ESTRUCTURA"/>
      <sheetName val="ESTRUCTURA "/>
      <sheetName val="INFO"/>
      <sheetName val="PAUTAS DE DILIGENCIAMIENTO"/>
      <sheetName val="ACTIVIDADES"/>
      <sheetName val="NOTAS DE CAMBIOS Y AJUSTES"/>
      <sheetName val="ARTICULACIÓN INDICADORES"/>
      <sheetName val="PND"/>
      <sheetName val="PLAN SECTORIAL"/>
      <sheetName val="LISTA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2.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ESTRUCTURA"/>
      <sheetName val="ESTRUCTURA "/>
      <sheetName val="PAUTAS DE DILIGENCIAMIENTO"/>
      <sheetName val="ACTIVIDADES"/>
      <sheetName val="NOTAS DE CAMBIOS Y AJUSTES"/>
      <sheetName val="INFO"/>
      <sheetName val="ARTICULACIÓN INDICADORES"/>
      <sheetName val="PND"/>
      <sheetName val="PLAN SECTORIAL"/>
      <sheetName val="LISTA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3.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INFO"/>
    </sheetNames>
    <sheetDataSet>
      <sheetData sheetId="0" refreshError="1"/>
    </sheetDataSet>
  </externalBook>
</externalLink>
</file>

<file path=xl/externalLinks/externalLink14.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INFO"/>
    </sheetNames>
    <sheetDataSet>
      <sheetData sheetId="0" refreshError="1"/>
    </sheetDataSet>
  </externalBook>
</externalLink>
</file>

<file path=xl/externalLinks/externalLink15.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INFO"/>
    </sheetNames>
    <sheetDataSet>
      <sheetData sheetId="0" refreshError="1"/>
    </sheetDataSet>
  </externalBook>
</externalLink>
</file>

<file path=xl/externalLinks/externalLink16.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INFO"/>
    </sheetNames>
    <sheetDataSet>
      <sheetData sheetId="0" refreshError="1"/>
    </sheetDataSet>
  </externalBook>
</externalLink>
</file>

<file path=xl/externalLinks/externalLink17.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INFO"/>
    </sheetNames>
    <sheetDataSet>
      <sheetData sheetId="0" refreshError="1"/>
    </sheetDataSet>
  </externalBook>
</externalLink>
</file>

<file path=xl/externalLinks/externalLink18.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INFO"/>
    </sheetNames>
    <sheetDataSet>
      <sheetData sheetId="0" refreshError="1"/>
    </sheetDataSet>
  </externalBook>
</externalLink>
</file>

<file path=xl/externalLinks/externalLink2.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ESTRUCTURA"/>
      <sheetName val="Pautas de Diligenciamiento"/>
      <sheetName val="PND"/>
      <sheetName val="LISTA"/>
      <sheetName val="Hoja1"/>
      <sheetName val="PLAN SECTORIAL"/>
      <sheetName val="LISTA 2"/>
      <sheetName val="INFO"/>
    </sheetNames>
    <sheetDataSet>
      <sheetData sheetId="0"/>
      <sheetData sheetId="1"/>
      <sheetData sheetId="2"/>
      <sheetData sheetId="3"/>
      <sheetData sheetId="4"/>
      <sheetData sheetId="5"/>
      <sheetData sheetId="6"/>
      <sheetData sheetId="7" refreshError="1"/>
    </sheetDataSet>
  </externalBook>
</externalLink>
</file>

<file path=xl/externalLinks/externalLink3.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ESTRUCTURA"/>
      <sheetName val="ESTRUCTURA "/>
      <sheetName val="INFO"/>
      <sheetName val="PAUTAS DE DILIGENCIAMIENTO"/>
      <sheetName val="ACTIVIDADES"/>
      <sheetName val="NOTAS DE CAMBIOS Y AJUSTES"/>
      <sheetName val="ARTICULACIÓN INDICADORES"/>
      <sheetName val="PND"/>
      <sheetName val="PLAN SECTORIAL"/>
      <sheetName val="LISTA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4.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ESTRUCTURA"/>
      <sheetName val="ESTRUCTURA "/>
      <sheetName val="INFO"/>
      <sheetName val="PAUTAS DE DILIGENCIAMIENTO"/>
      <sheetName val="ACTIVIDADES"/>
      <sheetName val="NOTAS DE CAMBIOS Y AJUSTES"/>
      <sheetName val="ARTICULACIÓN INDICADORES"/>
      <sheetName val="PND"/>
      <sheetName val="PLAN SECTORIAL"/>
      <sheetName val="LISTA 2"/>
    </sheetNames>
    <sheetDataSet>
      <sheetData sheetId="0"/>
      <sheetData sheetId="1"/>
      <sheetData sheetId="2" refreshError="1"/>
      <sheetData sheetId="3"/>
      <sheetData sheetId="4"/>
      <sheetData sheetId="5"/>
      <sheetData sheetId="6"/>
      <sheetData sheetId="7"/>
      <sheetData sheetId="8"/>
      <sheetData sheetId="9"/>
    </sheetDataSet>
  </externalBook>
</externalLink>
</file>

<file path=xl/externalLinks/externalLink5.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ESTRUCTURA"/>
      <sheetName val="ESTRUCTURA "/>
      <sheetName val="INFO"/>
      <sheetName val="PAUTAS DE DILIGENCIAMIENTO"/>
      <sheetName val="ACTIVIDADES"/>
      <sheetName val="NOTAS DE CAMBIOS Y AJUSTES"/>
      <sheetName val="ARTICULACIÓN INDICADORES"/>
      <sheetName val="PND"/>
      <sheetName val="PLAN SECTORIAL"/>
      <sheetName val="LISTA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6.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ESTRUCTURA"/>
      <sheetName val="ESTRUCTURA "/>
      <sheetName val="INFO"/>
      <sheetName val="PAUTAS DE DILIGENCIAMIENTO"/>
      <sheetName val="ACTIVIDADES"/>
      <sheetName val="NOTAS DE CAMBIOS Y AJUSTES"/>
      <sheetName val="ARTICULACIÓN INDICADORES"/>
      <sheetName val="PND"/>
      <sheetName val="PLAN SECTORIAL"/>
      <sheetName val="LISTA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7.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ESTRUCTURA"/>
      <sheetName val="ESTRUCTURA "/>
      <sheetName val="INFO"/>
      <sheetName val="PAUTAS DE DILIGENCIAMIENTO"/>
      <sheetName val="ACTIVIDADES"/>
      <sheetName val="NOTAS DE CAMBIOS Y AJUSTES"/>
      <sheetName val="ARTICULACIÓN INDICADORES"/>
      <sheetName val="PND"/>
      <sheetName val="PLAN SECTORIAL"/>
      <sheetName val="LISTA 2"/>
    </sheetNames>
    <sheetDataSet>
      <sheetData sheetId="0" refreshError="1"/>
      <sheetData sheetId="1" refreshError="1"/>
      <sheetData sheetId="2"/>
      <sheetData sheetId="3" refreshError="1"/>
      <sheetData sheetId="4" refreshError="1"/>
      <sheetData sheetId="5" refreshError="1"/>
      <sheetData sheetId="6"/>
      <sheetData sheetId="7" refreshError="1"/>
      <sheetData sheetId="8" refreshError="1"/>
      <sheetData sheetId="9" refreshError="1"/>
    </sheetDataSet>
  </externalBook>
</externalLink>
</file>

<file path=xl/externalLinks/externalLink8.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ESTRUCTURA"/>
      <sheetName val="ESTRUCTURA "/>
      <sheetName val="INFO"/>
      <sheetName val="PAUTAS DE DILIGENCIAMIENTO"/>
      <sheetName val="ACTIVIDADES"/>
      <sheetName val="NOTAS DE CAMBIOS Y AJUSTES"/>
      <sheetName val="ARTICULACIÓN INDICADORES"/>
      <sheetName val="PND"/>
      <sheetName val="PLAN SECTORIAL"/>
      <sheetName val="LISTA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9.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ESTRUCTURA"/>
      <sheetName val="ESTRUCTURA "/>
      <sheetName val="INFO"/>
      <sheetName val="PAUTAS DE DILIGENCIAMIENTO"/>
      <sheetName val="ACTIVIDADES"/>
      <sheetName val="NOTAS DE CAMBIOS Y AJUSTES"/>
      <sheetName val="ARTICULACIÓN INDICADORES"/>
      <sheetName val="PND"/>
      <sheetName val="PLAN SECTORIAL"/>
      <sheetName val="LISTA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xmlns:r="http://schemas.openxmlformats.org/officeDocument/2006/relationships" name="Tema de Offic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cap="flat" cmpd="sng" w="6350" algn="ctr">
          <a:solidFill>
            <a:schemeClr val="phClr"/>
          </a:solidFill>
          <a:prstDash val="solid"/>
          <a:miter lim="800000"/>
        </a:ln>
        <a:ln cap="flat" cmpd="sng" w="12700" algn="ctr">
          <a:solidFill>
            <a:schemeClr val="phClr"/>
          </a:solidFill>
          <a:prstDash val="solid"/>
          <a:miter lim="800000"/>
        </a:ln>
        <a:ln cap="flat" cmpd="sng" w="19050" algn="ctr">
          <a:solidFill>
            <a:schemeClr val="phClr"/>
          </a:solidFill>
          <a:prstDash val="solid"/>
          <a:miter lim="800000"/>
        </a:ln>
      </a:lnStyleLst>
      <a:effectStyleLst>
        <a:effectStyle>
          <a:effectLst/>
        </a:effectStyle>
        <a:effectStyle>
          <a:effectLst/>
        </a:effectStyle>
        <a:effectStyle>
          <a:effectLst>
            <a:outerShdw blurRad="57150" rotWithShape="0" algn="ctr" dir="5400000" dist="1905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8.xml"/><Relationship Id="rId3"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mailto:nipena@sena.edu.co" TargetMode="External"/><Relationship Id="rId3" Type="http://schemas.openxmlformats.org/officeDocument/2006/relationships/hyperlink" Target="mailto:nipena@sena.edu.co" TargetMode="External"/><Relationship Id="rId4" Type="http://schemas.openxmlformats.org/officeDocument/2006/relationships/hyperlink" Target="mailto:nipena@sena.edu.co" TargetMode="External"/><Relationship Id="rId5" Type="http://schemas.openxmlformats.org/officeDocument/2006/relationships/drawing" Target="../drawings/drawing9.xml"/><Relationship Id="rId6"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11.43"/>
    <col customWidth="1" min="4" max="4" width="31.71"/>
    <col customWidth="1" min="5" max="8" width="35.71"/>
    <col customWidth="1" min="9" max="9" width="28.71"/>
    <col customWidth="1" min="10" max="10" width="32.14"/>
    <col customWidth="1" min="11" max="19" width="35.71"/>
    <col customWidth="1" hidden="1" min="20" max="38" width="35.71"/>
    <col customWidth="1" min="39" max="40" width="11.43"/>
    <col customWidth="1" min="41" max="41" width="6.86"/>
    <col customWidth="1" min="42" max="42" width="2.0"/>
    <col customWidth="1" min="43" max="43" width="9.86"/>
    <col customWidth="1" min="44" max="44" width="2.0"/>
    <col customWidth="1" min="45" max="45" width="10.14"/>
    <col customWidth="1" min="46" max="46" width="4.0"/>
    <col customWidth="1" min="47" max="47" width="4.86"/>
    <col customWidth="1" min="48" max="48" width="9.14"/>
    <col customWidth="1" min="49" max="49" width="9.71"/>
    <col customWidth="1" min="50" max="50" width="2.0"/>
    <col customWidth="1" min="51" max="51" width="9.43"/>
    <col customWidth="1" min="52" max="52" width="14.71"/>
    <col customWidth="1" min="53" max="53" width="15.71"/>
    <col customWidth="1" min="54" max="54" width="16.29"/>
    <col customWidth="1" min="55" max="55" width="15.43"/>
  </cols>
  <sheetData>
    <row r="1" ht="37.5" customHeight="1">
      <c r="A1" s="1"/>
      <c r="B1" s="1"/>
      <c r="C1" s="1"/>
      <c r="D1" s="2"/>
      <c r="E1" s="2"/>
      <c r="F1" s="2"/>
      <c r="G1" s="2"/>
      <c r="H1" s="3" t="s">
        <v>0</v>
      </c>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4"/>
      <c r="AN1" s="4"/>
      <c r="AO1" s="5" t="s">
        <v>1</v>
      </c>
      <c r="AP1" s="5" t="s">
        <v>2</v>
      </c>
      <c r="AR1" s="5" t="s">
        <v>3</v>
      </c>
      <c r="AV1" s="5" t="s">
        <v>4</v>
      </c>
      <c r="AX1" s="5" t="s">
        <v>5</v>
      </c>
      <c r="BA1" s="6" t="s">
        <v>6</v>
      </c>
      <c r="BB1" s="6" t="s">
        <v>7</v>
      </c>
      <c r="BC1" s="6" t="s">
        <v>8</v>
      </c>
    </row>
    <row r="2" ht="30.75" customHeight="1">
      <c r="A2" s="7"/>
      <c r="B2" s="7"/>
      <c r="C2" s="7"/>
      <c r="D2" s="8"/>
      <c r="E2" s="9"/>
      <c r="F2" s="10" t="s">
        <v>9</v>
      </c>
      <c r="G2" s="11"/>
      <c r="H2" s="9"/>
      <c r="I2" s="12" t="s">
        <v>10</v>
      </c>
      <c r="J2" s="13" t="s">
        <v>11</v>
      </c>
      <c r="K2" s="11"/>
      <c r="L2" s="11"/>
      <c r="M2" s="11"/>
      <c r="N2" s="9"/>
      <c r="O2" s="10" t="s">
        <v>12</v>
      </c>
      <c r="P2" s="11"/>
      <c r="Q2" s="9"/>
      <c r="R2" s="10" t="s">
        <v>13</v>
      </c>
      <c r="S2" s="9"/>
      <c r="T2" s="10" t="s">
        <v>14</v>
      </c>
      <c r="U2" s="11"/>
      <c r="V2" s="11"/>
      <c r="W2" s="9"/>
      <c r="X2" s="10" t="s">
        <v>15</v>
      </c>
      <c r="Y2" s="11"/>
      <c r="Z2" s="11"/>
      <c r="AA2" s="11"/>
      <c r="AB2" s="11"/>
      <c r="AC2" s="9"/>
      <c r="AD2" s="10" t="s">
        <v>16</v>
      </c>
      <c r="AE2" s="14"/>
      <c r="AF2" s="15"/>
      <c r="AG2" s="10" t="s">
        <v>17</v>
      </c>
      <c r="AH2" s="11"/>
      <c r="AI2" s="9"/>
      <c r="AJ2" s="10"/>
      <c r="AK2" s="11"/>
      <c r="AL2" s="9"/>
      <c r="AM2" s="4"/>
      <c r="AN2" s="4"/>
      <c r="AO2" s="7"/>
      <c r="AP2" s="7"/>
      <c r="AQ2" s="7"/>
      <c r="AR2" s="7"/>
      <c r="AS2" s="7"/>
      <c r="AT2" s="7"/>
      <c r="AU2" s="7"/>
      <c r="AV2" s="7"/>
      <c r="AW2" s="7"/>
      <c r="AX2" s="7"/>
      <c r="AY2" s="7"/>
      <c r="AZ2" s="7"/>
      <c r="BA2" s="7"/>
      <c r="BB2" s="7"/>
      <c r="BC2" s="7"/>
    </row>
    <row r="3" ht="30.0" customHeight="1">
      <c r="A3" s="16"/>
      <c r="B3" s="16"/>
      <c r="C3" s="16"/>
      <c r="D3" s="17" t="s">
        <v>18</v>
      </c>
      <c r="E3" s="18" t="s">
        <v>19</v>
      </c>
      <c r="F3" s="17" t="s">
        <v>20</v>
      </c>
      <c r="G3" s="19" t="s">
        <v>21</v>
      </c>
      <c r="H3" s="18" t="s">
        <v>22</v>
      </c>
      <c r="I3" s="20" t="s">
        <v>23</v>
      </c>
      <c r="J3" s="17" t="s">
        <v>24</v>
      </c>
      <c r="K3" s="21" t="s">
        <v>25</v>
      </c>
      <c r="L3" s="22" t="s">
        <v>26</v>
      </c>
      <c r="M3" s="22" t="s">
        <v>27</v>
      </c>
      <c r="N3" s="23" t="s">
        <v>28</v>
      </c>
      <c r="O3" s="17" t="s">
        <v>29</v>
      </c>
      <c r="P3" s="23" t="s">
        <v>30</v>
      </c>
      <c r="Q3" s="18" t="s">
        <v>31</v>
      </c>
      <c r="R3" s="17" t="s">
        <v>5</v>
      </c>
      <c r="S3" s="18" t="s">
        <v>32</v>
      </c>
      <c r="T3" s="17" t="s">
        <v>33</v>
      </c>
      <c r="U3" s="19" t="s">
        <v>34</v>
      </c>
      <c r="V3" s="19" t="s">
        <v>35</v>
      </c>
      <c r="W3" s="18" t="s">
        <v>36</v>
      </c>
      <c r="X3" s="17" t="s">
        <v>37</v>
      </c>
      <c r="Y3" s="19" t="s">
        <v>38</v>
      </c>
      <c r="Z3" s="19" t="s">
        <v>39</v>
      </c>
      <c r="AA3" s="19" t="s">
        <v>40</v>
      </c>
      <c r="AB3" s="19" t="s">
        <v>41</v>
      </c>
      <c r="AC3" s="18" t="s">
        <v>42</v>
      </c>
      <c r="AD3" s="24" t="s">
        <v>43</v>
      </c>
      <c r="AE3" s="23" t="s">
        <v>44</v>
      </c>
      <c r="AF3" s="18" t="s">
        <v>45</v>
      </c>
      <c r="AG3" s="17" t="s">
        <v>46</v>
      </c>
      <c r="AH3" s="19" t="s">
        <v>47</v>
      </c>
      <c r="AI3" s="18" t="s">
        <v>48</v>
      </c>
      <c r="AJ3" s="25" t="s">
        <v>49</v>
      </c>
      <c r="AK3" s="22" t="s">
        <v>50</v>
      </c>
      <c r="AL3" s="26" t="s">
        <v>51</v>
      </c>
      <c r="AM3" s="4"/>
      <c r="AN3" s="4"/>
      <c r="AO3" s="16"/>
      <c r="AP3" s="16"/>
      <c r="AQ3" s="16"/>
      <c r="AR3" s="16"/>
      <c r="AS3" s="16"/>
      <c r="AT3" s="16"/>
      <c r="AU3" s="16"/>
      <c r="AV3" s="16"/>
      <c r="AW3" s="16"/>
      <c r="AX3" s="16"/>
      <c r="AY3" s="16"/>
      <c r="AZ3" s="16"/>
      <c r="BA3" s="16"/>
      <c r="BB3" s="16"/>
      <c r="BC3" s="16"/>
    </row>
    <row r="4" ht="30.0" customHeight="1">
      <c r="A4" s="27" t="s">
        <v>52</v>
      </c>
      <c r="B4" s="27"/>
      <c r="C4" s="28"/>
      <c r="D4" s="29" t="s">
        <v>53</v>
      </c>
      <c r="E4" s="30" t="s">
        <v>54</v>
      </c>
      <c r="F4" s="31" t="s">
        <v>55</v>
      </c>
      <c r="G4" s="32" t="s">
        <v>56</v>
      </c>
      <c r="H4" s="33"/>
      <c r="I4" s="34"/>
      <c r="J4" s="35" t="s">
        <v>57</v>
      </c>
      <c r="K4" s="36" t="s">
        <v>58</v>
      </c>
      <c r="L4" s="37"/>
      <c r="M4" s="37"/>
      <c r="N4" s="38"/>
      <c r="O4" s="35"/>
      <c r="P4" s="39"/>
      <c r="Q4" s="30"/>
      <c r="R4" s="35"/>
      <c r="S4" s="30"/>
      <c r="T4" s="35"/>
      <c r="U4" s="40"/>
      <c r="V4" s="40"/>
      <c r="W4" s="30"/>
      <c r="X4" s="35"/>
      <c r="Y4" s="40"/>
      <c r="Z4" s="40"/>
      <c r="AA4" s="40"/>
      <c r="AB4" s="40"/>
      <c r="AC4" s="30"/>
      <c r="AD4" s="35"/>
      <c r="AE4" s="39"/>
      <c r="AF4" s="30"/>
      <c r="AG4" s="41"/>
      <c r="AH4" s="42"/>
      <c r="AI4" s="43"/>
      <c r="AJ4" s="35"/>
      <c r="AK4" s="40"/>
      <c r="AL4" s="30"/>
      <c r="AM4" s="4"/>
      <c r="AN4" s="4"/>
      <c r="AO4" s="44" t="str">
        <f t="shared" ref="AO4:AO64" si="1">IFERROR(VLOOKUP(D4,DEPE_2,2,),"")</f>
        <v/>
      </c>
      <c r="AP4" s="44" t="str">
        <f t="shared" ref="AP4:AP64" si="2">IF(D4="",1,IF(IFERROR(VLOOKUP(AQ4,PLAN_1,1,),1)=AQ4,1,0))</f>
        <v>0</v>
      </c>
      <c r="AQ4" s="44" t="str">
        <f t="shared" ref="AQ4:AQ64" si="3">IFERROR("PLA_"&amp;VLOOKUP(D4,DEPE_2,2,),"")</f>
        <v/>
      </c>
      <c r="AR4" s="44" t="str">
        <f t="shared" ref="AR4:AR64" si="4">IF(D4="",1,IF(IFERROR(VLOOKUP(AS4,DIME_1,1,),1)=AS4,1,0))</f>
        <v>0</v>
      </c>
      <c r="AS4" s="44" t="str">
        <f t="shared" ref="AS4:AS64" si="5">IFERROR("DIM_"&amp;VLOOKUP(D4,DEPE_2,2,),"")</f>
        <v/>
      </c>
      <c r="AT4" s="44" t="str">
        <f t="shared" ref="AT4:AT64" si="6">IFERROR("__"&amp;VLOOKUP(F4,DIME_2,2,0),"")</f>
        <v/>
      </c>
      <c r="AU4" s="44" t="str">
        <f t="shared" ref="AU4:AU64" si="7">IFERROR("_"&amp;VLOOKUP(G4,POLI_2,2,0)&amp;"_","")</f>
        <v/>
      </c>
      <c r="AV4" s="44" t="str">
        <f t="shared" ref="AV4:AV64" si="8">IFERROR("PAC_"&amp;VLOOKUP(D4,DEPE_2,2,0),"")</f>
        <v/>
      </c>
      <c r="AW4" s="44" t="str">
        <f t="shared" ref="AW4:AW64" si="9">IFERROR("LIN_"&amp;VLOOKUP(J4,PACT_2,2,)&amp;"_"&amp;VLOOKUP(D4,DEPE_2,2,0),"")</f>
        <v/>
      </c>
      <c r="AX4" s="44" t="str">
        <f t="shared" ref="AX4:AX64" si="10">IF(D4="",1,IF(IFERROR(VLOOKUP(AY4,CONP_1,1,),1)=AY4,1,0))</f>
        <v>0</v>
      </c>
      <c r="AY4" s="44" t="str">
        <f t="shared" ref="AY4:AY64" si="11">IFERROR("CON_"&amp;VLOOKUP(D4,DEPE_2,2,0),"")</f>
        <v/>
      </c>
      <c r="AZ4" s="44" t="str">
        <f t="shared" ref="AZ4:AZ64" si="12">IFERROR("COM_"&amp;VLOOKUP(R4,CONP_2,2,0)&amp;"_"&amp;VLOOKUP(D4,DEPE_2,2,0),"")</f>
        <v/>
      </c>
      <c r="BA4" s="6"/>
      <c r="BB4" s="6"/>
      <c r="BC4" s="6"/>
    </row>
    <row r="5" ht="30.0" customHeight="1">
      <c r="A5" s="27"/>
      <c r="B5" s="27"/>
      <c r="C5" s="28"/>
      <c r="D5" s="29" t="s">
        <v>59</v>
      </c>
      <c r="E5" s="30"/>
      <c r="F5" s="31"/>
      <c r="G5" s="32"/>
      <c r="H5" s="33"/>
      <c r="I5" s="34"/>
      <c r="J5" s="35"/>
      <c r="K5" s="36"/>
      <c r="L5" s="37"/>
      <c r="M5" s="37"/>
      <c r="N5" s="38"/>
      <c r="O5" s="35"/>
      <c r="P5" s="39"/>
      <c r="Q5" s="30"/>
      <c r="R5" s="35"/>
      <c r="S5" s="30"/>
      <c r="T5" s="35"/>
      <c r="U5" s="40"/>
      <c r="V5" s="40"/>
      <c r="W5" s="30"/>
      <c r="X5" s="35"/>
      <c r="Y5" s="40"/>
      <c r="Z5" s="40"/>
      <c r="AA5" s="40"/>
      <c r="AB5" s="40"/>
      <c r="AC5" s="30"/>
      <c r="AD5" s="35"/>
      <c r="AE5" s="39"/>
      <c r="AF5" s="30"/>
      <c r="AG5" s="41"/>
      <c r="AH5" s="42"/>
      <c r="AI5" s="43"/>
      <c r="AJ5" s="35"/>
      <c r="AK5" s="40"/>
      <c r="AL5" s="30"/>
      <c r="AM5" s="4"/>
      <c r="AN5" s="4"/>
      <c r="AO5" s="44" t="str">
        <f t="shared" si="1"/>
        <v/>
      </c>
      <c r="AP5" s="44" t="str">
        <f t="shared" si="2"/>
        <v>0</v>
      </c>
      <c r="AQ5" s="44" t="str">
        <f t="shared" si="3"/>
        <v/>
      </c>
      <c r="AR5" s="44" t="str">
        <f t="shared" si="4"/>
        <v>0</v>
      </c>
      <c r="AS5" s="44" t="str">
        <f t="shared" si="5"/>
        <v/>
      </c>
      <c r="AT5" s="44" t="str">
        <f t="shared" si="6"/>
        <v/>
      </c>
      <c r="AU5" s="44" t="str">
        <f t="shared" si="7"/>
        <v/>
      </c>
      <c r="AV5" s="44" t="str">
        <f t="shared" si="8"/>
        <v/>
      </c>
      <c r="AW5" s="44" t="str">
        <f t="shared" si="9"/>
        <v/>
      </c>
      <c r="AX5" s="44" t="str">
        <f t="shared" si="10"/>
        <v>0</v>
      </c>
      <c r="AY5" s="44" t="str">
        <f t="shared" si="11"/>
        <v/>
      </c>
      <c r="AZ5" s="44" t="str">
        <f t="shared" si="12"/>
        <v/>
      </c>
      <c r="BA5" s="6"/>
      <c r="BB5" s="6"/>
      <c r="BC5" s="6"/>
    </row>
    <row r="6" ht="30.0" customHeight="1">
      <c r="A6" s="45"/>
      <c r="B6" s="45"/>
      <c r="C6" s="46"/>
      <c r="D6" s="47"/>
      <c r="E6" s="48"/>
      <c r="F6" s="49"/>
      <c r="G6" s="50"/>
      <c r="H6" s="51"/>
      <c r="I6" s="52"/>
      <c r="J6" s="53"/>
      <c r="K6" s="54"/>
      <c r="L6" s="55"/>
      <c r="M6" s="55"/>
      <c r="N6" s="56"/>
      <c r="O6" s="53"/>
      <c r="P6" s="57"/>
      <c r="Q6" s="48"/>
      <c r="R6" s="53"/>
      <c r="S6" s="48"/>
      <c r="T6" s="53"/>
      <c r="U6" s="58"/>
      <c r="V6" s="58"/>
      <c r="W6" s="48"/>
      <c r="X6" s="53"/>
      <c r="Y6" s="58"/>
      <c r="Z6" s="58"/>
      <c r="AA6" s="58"/>
      <c r="AB6" s="58"/>
      <c r="AC6" s="48"/>
      <c r="AD6" s="53"/>
      <c r="AE6" s="57"/>
      <c r="AF6" s="48"/>
      <c r="AG6" s="59"/>
      <c r="AH6" s="60"/>
      <c r="AI6" s="61"/>
      <c r="AJ6" s="53"/>
      <c r="AK6" s="58"/>
      <c r="AL6" s="48"/>
      <c r="AM6" s="4"/>
      <c r="AN6" s="4"/>
      <c r="AO6" s="44" t="str">
        <f t="shared" si="1"/>
        <v/>
      </c>
      <c r="AP6" s="44" t="str">
        <f t="shared" si="2"/>
        <v>1</v>
      </c>
      <c r="AQ6" s="44" t="str">
        <f t="shared" si="3"/>
        <v/>
      </c>
      <c r="AR6" s="44" t="str">
        <f t="shared" si="4"/>
        <v>1</v>
      </c>
      <c r="AS6" s="44" t="str">
        <f t="shared" si="5"/>
        <v/>
      </c>
      <c r="AT6" s="44" t="str">
        <f t="shared" si="6"/>
        <v/>
      </c>
      <c r="AU6" s="44" t="str">
        <f t="shared" si="7"/>
        <v/>
      </c>
      <c r="AV6" s="44" t="str">
        <f t="shared" si="8"/>
        <v/>
      </c>
      <c r="AW6" s="44" t="str">
        <f t="shared" si="9"/>
        <v/>
      </c>
      <c r="AX6" s="44" t="str">
        <f t="shared" si="10"/>
        <v>1</v>
      </c>
      <c r="AY6" s="44" t="str">
        <f t="shared" si="11"/>
        <v/>
      </c>
      <c r="AZ6" s="44" t="str">
        <f t="shared" si="12"/>
        <v/>
      </c>
      <c r="BA6" s="6"/>
      <c r="BB6" s="6"/>
      <c r="BC6" s="6"/>
    </row>
    <row r="7" ht="30.0" customHeight="1">
      <c r="A7" s="45"/>
      <c r="B7" s="45"/>
      <c r="C7" s="46"/>
      <c r="D7" s="47"/>
      <c r="E7" s="48"/>
      <c r="F7" s="49"/>
      <c r="G7" s="50"/>
      <c r="H7" s="51"/>
      <c r="I7" s="52"/>
      <c r="J7" s="53"/>
      <c r="K7" s="54"/>
      <c r="L7" s="55"/>
      <c r="M7" s="55"/>
      <c r="N7" s="56"/>
      <c r="O7" s="53"/>
      <c r="P7" s="57"/>
      <c r="Q7" s="48"/>
      <c r="R7" s="53"/>
      <c r="S7" s="48"/>
      <c r="T7" s="53"/>
      <c r="U7" s="58"/>
      <c r="V7" s="58"/>
      <c r="W7" s="48"/>
      <c r="X7" s="53"/>
      <c r="Y7" s="58"/>
      <c r="Z7" s="58"/>
      <c r="AA7" s="58"/>
      <c r="AB7" s="58"/>
      <c r="AC7" s="48"/>
      <c r="AD7" s="53"/>
      <c r="AE7" s="57"/>
      <c r="AF7" s="48"/>
      <c r="AG7" s="59"/>
      <c r="AH7" s="60"/>
      <c r="AI7" s="61"/>
      <c r="AJ7" s="53"/>
      <c r="AK7" s="58"/>
      <c r="AL7" s="48"/>
      <c r="AM7" s="4"/>
      <c r="AN7" s="4"/>
      <c r="AO7" s="44" t="str">
        <f t="shared" si="1"/>
        <v/>
      </c>
      <c r="AP7" s="44" t="str">
        <f t="shared" si="2"/>
        <v>1</v>
      </c>
      <c r="AQ7" s="44" t="str">
        <f t="shared" si="3"/>
        <v/>
      </c>
      <c r="AR7" s="44" t="str">
        <f t="shared" si="4"/>
        <v>1</v>
      </c>
      <c r="AS7" s="44" t="str">
        <f t="shared" si="5"/>
        <v/>
      </c>
      <c r="AT7" s="44" t="str">
        <f t="shared" si="6"/>
        <v/>
      </c>
      <c r="AU7" s="44" t="str">
        <f t="shared" si="7"/>
        <v/>
      </c>
      <c r="AV7" s="44" t="str">
        <f t="shared" si="8"/>
        <v/>
      </c>
      <c r="AW7" s="44" t="str">
        <f t="shared" si="9"/>
        <v/>
      </c>
      <c r="AX7" s="44" t="str">
        <f t="shared" si="10"/>
        <v>1</v>
      </c>
      <c r="AY7" s="44" t="str">
        <f t="shared" si="11"/>
        <v/>
      </c>
      <c r="AZ7" s="44" t="str">
        <f t="shared" si="12"/>
        <v/>
      </c>
      <c r="BA7" s="6"/>
      <c r="BB7" s="6"/>
      <c r="BC7" s="6"/>
    </row>
    <row r="8" ht="30.0" customHeight="1">
      <c r="A8" s="45"/>
      <c r="B8" s="45"/>
      <c r="C8" s="46"/>
      <c r="D8" s="47"/>
      <c r="E8" s="48"/>
      <c r="F8" s="49"/>
      <c r="G8" s="50"/>
      <c r="H8" s="51"/>
      <c r="I8" s="52"/>
      <c r="J8" s="53"/>
      <c r="K8" s="54"/>
      <c r="L8" s="55"/>
      <c r="M8" s="55"/>
      <c r="N8" s="56"/>
      <c r="O8" s="53"/>
      <c r="P8" s="57"/>
      <c r="Q8" s="48"/>
      <c r="R8" s="53"/>
      <c r="S8" s="48"/>
      <c r="T8" s="53"/>
      <c r="U8" s="58"/>
      <c r="V8" s="58"/>
      <c r="W8" s="48"/>
      <c r="X8" s="53"/>
      <c r="Y8" s="58"/>
      <c r="Z8" s="58"/>
      <c r="AA8" s="58"/>
      <c r="AB8" s="58"/>
      <c r="AC8" s="48"/>
      <c r="AD8" s="53"/>
      <c r="AE8" s="57"/>
      <c r="AF8" s="48"/>
      <c r="AG8" s="59"/>
      <c r="AH8" s="60"/>
      <c r="AI8" s="61"/>
      <c r="AJ8" s="53"/>
      <c r="AK8" s="58"/>
      <c r="AL8" s="48"/>
      <c r="AM8" s="4"/>
      <c r="AN8" s="4"/>
      <c r="AO8" s="44" t="str">
        <f t="shared" si="1"/>
        <v/>
      </c>
      <c r="AP8" s="44" t="str">
        <f t="shared" si="2"/>
        <v>1</v>
      </c>
      <c r="AQ8" s="44" t="str">
        <f t="shared" si="3"/>
        <v/>
      </c>
      <c r="AR8" s="44" t="str">
        <f t="shared" si="4"/>
        <v>1</v>
      </c>
      <c r="AS8" s="44" t="str">
        <f t="shared" si="5"/>
        <v/>
      </c>
      <c r="AT8" s="44" t="str">
        <f t="shared" si="6"/>
        <v/>
      </c>
      <c r="AU8" s="44" t="str">
        <f t="shared" si="7"/>
        <v/>
      </c>
      <c r="AV8" s="44" t="str">
        <f t="shared" si="8"/>
        <v/>
      </c>
      <c r="AW8" s="44" t="str">
        <f t="shared" si="9"/>
        <v/>
      </c>
      <c r="AX8" s="44" t="str">
        <f t="shared" si="10"/>
        <v>1</v>
      </c>
      <c r="AY8" s="44" t="str">
        <f t="shared" si="11"/>
        <v/>
      </c>
      <c r="AZ8" s="44" t="str">
        <f t="shared" si="12"/>
        <v/>
      </c>
      <c r="BA8" s="6"/>
      <c r="BB8" s="6"/>
      <c r="BC8" s="6"/>
    </row>
    <row r="9" ht="30.0" customHeight="1">
      <c r="A9" s="45"/>
      <c r="B9" s="45"/>
      <c r="C9" s="46"/>
      <c r="D9" s="47"/>
      <c r="E9" s="48"/>
      <c r="F9" s="49"/>
      <c r="G9" s="50"/>
      <c r="H9" s="51"/>
      <c r="I9" s="52"/>
      <c r="J9" s="53"/>
      <c r="K9" s="54"/>
      <c r="L9" s="55"/>
      <c r="M9" s="55"/>
      <c r="N9" s="56"/>
      <c r="O9" s="53"/>
      <c r="P9" s="57"/>
      <c r="Q9" s="48"/>
      <c r="R9" s="53"/>
      <c r="S9" s="48"/>
      <c r="T9" s="53"/>
      <c r="U9" s="58"/>
      <c r="V9" s="58"/>
      <c r="W9" s="48"/>
      <c r="X9" s="53"/>
      <c r="Y9" s="58"/>
      <c r="Z9" s="58"/>
      <c r="AA9" s="58"/>
      <c r="AB9" s="58"/>
      <c r="AC9" s="48"/>
      <c r="AD9" s="53"/>
      <c r="AE9" s="57"/>
      <c r="AF9" s="48"/>
      <c r="AG9" s="59"/>
      <c r="AH9" s="60"/>
      <c r="AI9" s="61"/>
      <c r="AJ9" s="53"/>
      <c r="AK9" s="58"/>
      <c r="AL9" s="48"/>
      <c r="AM9" s="4"/>
      <c r="AN9" s="4"/>
      <c r="AO9" s="44" t="str">
        <f t="shared" si="1"/>
        <v/>
      </c>
      <c r="AP9" s="44" t="str">
        <f t="shared" si="2"/>
        <v>1</v>
      </c>
      <c r="AQ9" s="44" t="str">
        <f t="shared" si="3"/>
        <v/>
      </c>
      <c r="AR9" s="44" t="str">
        <f t="shared" si="4"/>
        <v>1</v>
      </c>
      <c r="AS9" s="44" t="str">
        <f t="shared" si="5"/>
        <v/>
      </c>
      <c r="AT9" s="44" t="str">
        <f t="shared" si="6"/>
        <v/>
      </c>
      <c r="AU9" s="44" t="str">
        <f t="shared" si="7"/>
        <v/>
      </c>
      <c r="AV9" s="44" t="str">
        <f t="shared" si="8"/>
        <v/>
      </c>
      <c r="AW9" s="44" t="str">
        <f t="shared" si="9"/>
        <v/>
      </c>
      <c r="AX9" s="44" t="str">
        <f t="shared" si="10"/>
        <v>1</v>
      </c>
      <c r="AY9" s="44" t="str">
        <f t="shared" si="11"/>
        <v/>
      </c>
      <c r="AZ9" s="44" t="str">
        <f t="shared" si="12"/>
        <v/>
      </c>
      <c r="BA9" s="6"/>
      <c r="BB9" s="6"/>
      <c r="BC9" s="6"/>
    </row>
    <row r="10" ht="30.0" customHeight="1">
      <c r="A10" s="45"/>
      <c r="B10" s="45"/>
      <c r="C10" s="46"/>
      <c r="D10" s="47"/>
      <c r="E10" s="48"/>
      <c r="F10" s="49"/>
      <c r="G10" s="50"/>
      <c r="H10" s="51"/>
      <c r="I10" s="52"/>
      <c r="J10" s="53"/>
      <c r="K10" s="54"/>
      <c r="L10" s="55"/>
      <c r="M10" s="55"/>
      <c r="N10" s="56"/>
      <c r="O10" s="53"/>
      <c r="P10" s="57"/>
      <c r="Q10" s="48"/>
      <c r="R10" s="53"/>
      <c r="S10" s="48"/>
      <c r="T10" s="53"/>
      <c r="U10" s="58"/>
      <c r="V10" s="58"/>
      <c r="W10" s="48"/>
      <c r="X10" s="53"/>
      <c r="Y10" s="58"/>
      <c r="Z10" s="58"/>
      <c r="AA10" s="58"/>
      <c r="AB10" s="58"/>
      <c r="AC10" s="48"/>
      <c r="AD10" s="53"/>
      <c r="AE10" s="57"/>
      <c r="AF10" s="48"/>
      <c r="AG10" s="59"/>
      <c r="AH10" s="60"/>
      <c r="AI10" s="61"/>
      <c r="AJ10" s="53"/>
      <c r="AK10" s="58"/>
      <c r="AL10" s="48"/>
      <c r="AM10" s="4"/>
      <c r="AN10" s="4"/>
      <c r="AO10" s="44" t="str">
        <f t="shared" si="1"/>
        <v/>
      </c>
      <c r="AP10" s="44" t="str">
        <f t="shared" si="2"/>
        <v>1</v>
      </c>
      <c r="AQ10" s="44" t="str">
        <f t="shared" si="3"/>
        <v/>
      </c>
      <c r="AR10" s="44" t="str">
        <f t="shared" si="4"/>
        <v>1</v>
      </c>
      <c r="AS10" s="44" t="str">
        <f t="shared" si="5"/>
        <v/>
      </c>
      <c r="AT10" s="44" t="str">
        <f t="shared" si="6"/>
        <v/>
      </c>
      <c r="AU10" s="44" t="str">
        <f t="shared" si="7"/>
        <v/>
      </c>
      <c r="AV10" s="44" t="str">
        <f t="shared" si="8"/>
        <v/>
      </c>
      <c r="AW10" s="44" t="str">
        <f t="shared" si="9"/>
        <v/>
      </c>
      <c r="AX10" s="44" t="str">
        <f t="shared" si="10"/>
        <v>1</v>
      </c>
      <c r="AY10" s="44" t="str">
        <f t="shared" si="11"/>
        <v/>
      </c>
      <c r="AZ10" s="44" t="str">
        <f t="shared" si="12"/>
        <v/>
      </c>
      <c r="BA10" s="6"/>
      <c r="BB10" s="6"/>
      <c r="BC10" s="6"/>
    </row>
    <row r="11" ht="30.0" customHeight="1">
      <c r="A11" s="45"/>
      <c r="B11" s="45"/>
      <c r="C11" s="46"/>
      <c r="D11" s="47"/>
      <c r="E11" s="48"/>
      <c r="F11" s="49"/>
      <c r="G11" s="50"/>
      <c r="H11" s="51"/>
      <c r="I11" s="52"/>
      <c r="J11" s="53"/>
      <c r="K11" s="54"/>
      <c r="L11" s="55"/>
      <c r="M11" s="55"/>
      <c r="N11" s="56"/>
      <c r="O11" s="53"/>
      <c r="P11" s="57"/>
      <c r="Q11" s="48"/>
      <c r="R11" s="53"/>
      <c r="S11" s="48"/>
      <c r="T11" s="53"/>
      <c r="U11" s="58"/>
      <c r="V11" s="58"/>
      <c r="W11" s="48"/>
      <c r="X11" s="53"/>
      <c r="Y11" s="58"/>
      <c r="Z11" s="58"/>
      <c r="AA11" s="58"/>
      <c r="AB11" s="58"/>
      <c r="AC11" s="48"/>
      <c r="AD11" s="53"/>
      <c r="AE11" s="57"/>
      <c r="AF11" s="48"/>
      <c r="AG11" s="59"/>
      <c r="AH11" s="60"/>
      <c r="AI11" s="61"/>
      <c r="AJ11" s="53"/>
      <c r="AK11" s="58"/>
      <c r="AL11" s="48"/>
      <c r="AM11" s="4"/>
      <c r="AN11" s="4"/>
      <c r="AO11" s="44" t="str">
        <f t="shared" si="1"/>
        <v/>
      </c>
      <c r="AP11" s="44" t="str">
        <f t="shared" si="2"/>
        <v>1</v>
      </c>
      <c r="AQ11" s="44" t="str">
        <f t="shared" si="3"/>
        <v/>
      </c>
      <c r="AR11" s="44" t="str">
        <f t="shared" si="4"/>
        <v>1</v>
      </c>
      <c r="AS11" s="44" t="str">
        <f t="shared" si="5"/>
        <v/>
      </c>
      <c r="AT11" s="44" t="str">
        <f t="shared" si="6"/>
        <v/>
      </c>
      <c r="AU11" s="44" t="str">
        <f t="shared" si="7"/>
        <v/>
      </c>
      <c r="AV11" s="44" t="str">
        <f t="shared" si="8"/>
        <v/>
      </c>
      <c r="AW11" s="44" t="str">
        <f t="shared" si="9"/>
        <v/>
      </c>
      <c r="AX11" s="44" t="str">
        <f t="shared" si="10"/>
        <v>1</v>
      </c>
      <c r="AY11" s="44" t="str">
        <f t="shared" si="11"/>
        <v/>
      </c>
      <c r="AZ11" s="44" t="str">
        <f t="shared" si="12"/>
        <v/>
      </c>
      <c r="BA11" s="6"/>
      <c r="BB11" s="6"/>
      <c r="BC11" s="6"/>
    </row>
    <row r="12" ht="30.0" customHeight="1">
      <c r="A12" s="45"/>
      <c r="B12" s="45"/>
      <c r="C12" s="46"/>
      <c r="D12" s="47"/>
      <c r="E12" s="48"/>
      <c r="F12" s="49"/>
      <c r="G12" s="50"/>
      <c r="H12" s="51"/>
      <c r="I12" s="52"/>
      <c r="J12" s="53"/>
      <c r="K12" s="54"/>
      <c r="L12" s="55"/>
      <c r="M12" s="55"/>
      <c r="N12" s="56"/>
      <c r="O12" s="53"/>
      <c r="P12" s="57"/>
      <c r="Q12" s="48"/>
      <c r="R12" s="53"/>
      <c r="S12" s="48"/>
      <c r="T12" s="53"/>
      <c r="U12" s="58"/>
      <c r="V12" s="58"/>
      <c r="W12" s="48"/>
      <c r="X12" s="53"/>
      <c r="Y12" s="58"/>
      <c r="Z12" s="58"/>
      <c r="AA12" s="58"/>
      <c r="AB12" s="58"/>
      <c r="AC12" s="48"/>
      <c r="AD12" s="53"/>
      <c r="AE12" s="57"/>
      <c r="AF12" s="48"/>
      <c r="AG12" s="59"/>
      <c r="AH12" s="60"/>
      <c r="AI12" s="61"/>
      <c r="AJ12" s="53"/>
      <c r="AK12" s="58"/>
      <c r="AL12" s="48"/>
      <c r="AM12" s="4"/>
      <c r="AN12" s="4"/>
      <c r="AO12" s="44" t="str">
        <f t="shared" si="1"/>
        <v/>
      </c>
      <c r="AP12" s="44" t="str">
        <f t="shared" si="2"/>
        <v>1</v>
      </c>
      <c r="AQ12" s="44" t="str">
        <f t="shared" si="3"/>
        <v/>
      </c>
      <c r="AR12" s="44" t="str">
        <f t="shared" si="4"/>
        <v>1</v>
      </c>
      <c r="AS12" s="44" t="str">
        <f t="shared" si="5"/>
        <v/>
      </c>
      <c r="AT12" s="44" t="str">
        <f t="shared" si="6"/>
        <v/>
      </c>
      <c r="AU12" s="44" t="str">
        <f t="shared" si="7"/>
        <v/>
      </c>
      <c r="AV12" s="44" t="str">
        <f t="shared" si="8"/>
        <v/>
      </c>
      <c r="AW12" s="44" t="str">
        <f t="shared" si="9"/>
        <v/>
      </c>
      <c r="AX12" s="44" t="str">
        <f t="shared" si="10"/>
        <v>1</v>
      </c>
      <c r="AY12" s="44" t="str">
        <f t="shared" si="11"/>
        <v/>
      </c>
      <c r="AZ12" s="44" t="str">
        <f t="shared" si="12"/>
        <v/>
      </c>
      <c r="BA12" s="6"/>
      <c r="BB12" s="6"/>
      <c r="BC12" s="6"/>
    </row>
    <row r="13" ht="30.0" customHeight="1">
      <c r="A13" s="45"/>
      <c r="B13" s="45"/>
      <c r="C13" s="46"/>
      <c r="D13" s="47"/>
      <c r="E13" s="48"/>
      <c r="F13" s="49"/>
      <c r="G13" s="50"/>
      <c r="H13" s="51"/>
      <c r="I13" s="52"/>
      <c r="J13" s="53"/>
      <c r="K13" s="54"/>
      <c r="L13" s="55"/>
      <c r="M13" s="55"/>
      <c r="N13" s="56"/>
      <c r="O13" s="53"/>
      <c r="P13" s="57"/>
      <c r="Q13" s="48"/>
      <c r="R13" s="53"/>
      <c r="S13" s="48"/>
      <c r="T13" s="53"/>
      <c r="U13" s="58"/>
      <c r="V13" s="58"/>
      <c r="W13" s="48"/>
      <c r="X13" s="53"/>
      <c r="Y13" s="58"/>
      <c r="Z13" s="58"/>
      <c r="AA13" s="58"/>
      <c r="AB13" s="58"/>
      <c r="AC13" s="48"/>
      <c r="AD13" s="53"/>
      <c r="AE13" s="57"/>
      <c r="AF13" s="48"/>
      <c r="AG13" s="59"/>
      <c r="AH13" s="60"/>
      <c r="AI13" s="61"/>
      <c r="AJ13" s="53"/>
      <c r="AK13" s="58"/>
      <c r="AL13" s="48"/>
      <c r="AM13" s="4"/>
      <c r="AN13" s="4"/>
      <c r="AO13" s="44" t="str">
        <f t="shared" si="1"/>
        <v/>
      </c>
      <c r="AP13" s="44" t="str">
        <f t="shared" si="2"/>
        <v>1</v>
      </c>
      <c r="AQ13" s="44" t="str">
        <f t="shared" si="3"/>
        <v/>
      </c>
      <c r="AR13" s="44" t="str">
        <f t="shared" si="4"/>
        <v>1</v>
      </c>
      <c r="AS13" s="44" t="str">
        <f t="shared" si="5"/>
        <v/>
      </c>
      <c r="AT13" s="44" t="str">
        <f t="shared" si="6"/>
        <v/>
      </c>
      <c r="AU13" s="44" t="str">
        <f t="shared" si="7"/>
        <v/>
      </c>
      <c r="AV13" s="44" t="str">
        <f t="shared" si="8"/>
        <v/>
      </c>
      <c r="AW13" s="44" t="str">
        <f t="shared" si="9"/>
        <v/>
      </c>
      <c r="AX13" s="44" t="str">
        <f t="shared" si="10"/>
        <v>1</v>
      </c>
      <c r="AY13" s="44" t="str">
        <f t="shared" si="11"/>
        <v/>
      </c>
      <c r="AZ13" s="44" t="str">
        <f t="shared" si="12"/>
        <v/>
      </c>
      <c r="BA13" s="6"/>
      <c r="BB13" s="6"/>
      <c r="BC13" s="6"/>
    </row>
    <row r="14" ht="30.0" customHeight="1">
      <c r="A14" s="45"/>
      <c r="B14" s="45"/>
      <c r="C14" s="46"/>
      <c r="D14" s="47"/>
      <c r="E14" s="48"/>
      <c r="F14" s="49"/>
      <c r="G14" s="50"/>
      <c r="H14" s="51"/>
      <c r="I14" s="52"/>
      <c r="J14" s="53"/>
      <c r="K14" s="54"/>
      <c r="L14" s="55"/>
      <c r="M14" s="55"/>
      <c r="N14" s="56"/>
      <c r="O14" s="53"/>
      <c r="P14" s="57"/>
      <c r="Q14" s="48"/>
      <c r="R14" s="53"/>
      <c r="S14" s="48"/>
      <c r="T14" s="53"/>
      <c r="U14" s="58"/>
      <c r="V14" s="58"/>
      <c r="W14" s="48"/>
      <c r="X14" s="53"/>
      <c r="Y14" s="58"/>
      <c r="Z14" s="58"/>
      <c r="AA14" s="58"/>
      <c r="AB14" s="58"/>
      <c r="AC14" s="48"/>
      <c r="AD14" s="53"/>
      <c r="AE14" s="57"/>
      <c r="AF14" s="48"/>
      <c r="AG14" s="59"/>
      <c r="AH14" s="60"/>
      <c r="AI14" s="61"/>
      <c r="AJ14" s="53"/>
      <c r="AK14" s="58"/>
      <c r="AL14" s="48"/>
      <c r="AM14" s="4"/>
      <c r="AN14" s="4"/>
      <c r="AO14" s="44" t="str">
        <f t="shared" si="1"/>
        <v/>
      </c>
      <c r="AP14" s="44" t="str">
        <f t="shared" si="2"/>
        <v>1</v>
      </c>
      <c r="AQ14" s="44" t="str">
        <f t="shared" si="3"/>
        <v/>
      </c>
      <c r="AR14" s="44" t="str">
        <f t="shared" si="4"/>
        <v>1</v>
      </c>
      <c r="AS14" s="44" t="str">
        <f t="shared" si="5"/>
        <v/>
      </c>
      <c r="AT14" s="44" t="str">
        <f t="shared" si="6"/>
        <v/>
      </c>
      <c r="AU14" s="44" t="str">
        <f t="shared" si="7"/>
        <v/>
      </c>
      <c r="AV14" s="44" t="str">
        <f t="shared" si="8"/>
        <v/>
      </c>
      <c r="AW14" s="44" t="str">
        <f t="shared" si="9"/>
        <v/>
      </c>
      <c r="AX14" s="44" t="str">
        <f t="shared" si="10"/>
        <v>1</v>
      </c>
      <c r="AY14" s="44" t="str">
        <f t="shared" si="11"/>
        <v/>
      </c>
      <c r="AZ14" s="44" t="str">
        <f t="shared" si="12"/>
        <v/>
      </c>
      <c r="BA14" s="6"/>
      <c r="BB14" s="6"/>
      <c r="BC14" s="6"/>
    </row>
    <row r="15" ht="30.0" customHeight="1">
      <c r="A15" s="45"/>
      <c r="B15" s="45"/>
      <c r="C15" s="46"/>
      <c r="D15" s="47"/>
      <c r="E15" s="48"/>
      <c r="F15" s="49"/>
      <c r="G15" s="50"/>
      <c r="H15" s="51"/>
      <c r="I15" s="52"/>
      <c r="J15" s="53"/>
      <c r="K15" s="54"/>
      <c r="L15" s="55"/>
      <c r="M15" s="55"/>
      <c r="N15" s="56"/>
      <c r="O15" s="53"/>
      <c r="P15" s="57"/>
      <c r="Q15" s="48"/>
      <c r="R15" s="53"/>
      <c r="S15" s="48"/>
      <c r="T15" s="53"/>
      <c r="U15" s="58"/>
      <c r="V15" s="58"/>
      <c r="W15" s="48"/>
      <c r="X15" s="53"/>
      <c r="Y15" s="58"/>
      <c r="Z15" s="58"/>
      <c r="AA15" s="58"/>
      <c r="AB15" s="58"/>
      <c r="AC15" s="48"/>
      <c r="AD15" s="53"/>
      <c r="AE15" s="57"/>
      <c r="AF15" s="48"/>
      <c r="AG15" s="59"/>
      <c r="AH15" s="60"/>
      <c r="AI15" s="61"/>
      <c r="AJ15" s="53"/>
      <c r="AK15" s="58"/>
      <c r="AL15" s="48"/>
      <c r="AM15" s="4"/>
      <c r="AN15" s="4"/>
      <c r="AO15" s="44" t="str">
        <f t="shared" si="1"/>
        <v/>
      </c>
      <c r="AP15" s="44" t="str">
        <f t="shared" si="2"/>
        <v>1</v>
      </c>
      <c r="AQ15" s="44" t="str">
        <f t="shared" si="3"/>
        <v/>
      </c>
      <c r="AR15" s="44" t="str">
        <f t="shared" si="4"/>
        <v>1</v>
      </c>
      <c r="AS15" s="44" t="str">
        <f t="shared" si="5"/>
        <v/>
      </c>
      <c r="AT15" s="44" t="str">
        <f t="shared" si="6"/>
        <v/>
      </c>
      <c r="AU15" s="44" t="str">
        <f t="shared" si="7"/>
        <v/>
      </c>
      <c r="AV15" s="44" t="str">
        <f t="shared" si="8"/>
        <v/>
      </c>
      <c r="AW15" s="44" t="str">
        <f t="shared" si="9"/>
        <v/>
      </c>
      <c r="AX15" s="44" t="str">
        <f t="shared" si="10"/>
        <v>1</v>
      </c>
      <c r="AY15" s="44" t="str">
        <f t="shared" si="11"/>
        <v/>
      </c>
      <c r="AZ15" s="44" t="str">
        <f t="shared" si="12"/>
        <v/>
      </c>
      <c r="BA15" s="6"/>
      <c r="BB15" s="6"/>
      <c r="BC15" s="6"/>
    </row>
    <row r="16" ht="30.0" customHeight="1">
      <c r="A16" s="45"/>
      <c r="B16" s="45"/>
      <c r="C16" s="46"/>
      <c r="D16" s="47"/>
      <c r="E16" s="48"/>
      <c r="F16" s="49"/>
      <c r="G16" s="50"/>
      <c r="H16" s="51"/>
      <c r="I16" s="52"/>
      <c r="J16" s="53"/>
      <c r="K16" s="54"/>
      <c r="L16" s="55"/>
      <c r="M16" s="55"/>
      <c r="N16" s="56"/>
      <c r="O16" s="53"/>
      <c r="P16" s="57"/>
      <c r="Q16" s="48"/>
      <c r="R16" s="53"/>
      <c r="S16" s="48"/>
      <c r="T16" s="53"/>
      <c r="U16" s="58"/>
      <c r="V16" s="58"/>
      <c r="W16" s="48"/>
      <c r="X16" s="53"/>
      <c r="Y16" s="58"/>
      <c r="Z16" s="58"/>
      <c r="AA16" s="58"/>
      <c r="AB16" s="58"/>
      <c r="AC16" s="48"/>
      <c r="AD16" s="53"/>
      <c r="AE16" s="57"/>
      <c r="AF16" s="48"/>
      <c r="AG16" s="59"/>
      <c r="AH16" s="60"/>
      <c r="AI16" s="61"/>
      <c r="AJ16" s="53"/>
      <c r="AK16" s="58"/>
      <c r="AL16" s="48"/>
      <c r="AM16" s="4"/>
      <c r="AN16" s="4"/>
      <c r="AO16" s="44" t="str">
        <f t="shared" si="1"/>
        <v/>
      </c>
      <c r="AP16" s="44" t="str">
        <f t="shared" si="2"/>
        <v>1</v>
      </c>
      <c r="AQ16" s="44" t="str">
        <f t="shared" si="3"/>
        <v/>
      </c>
      <c r="AR16" s="44" t="str">
        <f t="shared" si="4"/>
        <v>1</v>
      </c>
      <c r="AS16" s="44" t="str">
        <f t="shared" si="5"/>
        <v/>
      </c>
      <c r="AT16" s="44" t="str">
        <f t="shared" si="6"/>
        <v/>
      </c>
      <c r="AU16" s="44" t="str">
        <f t="shared" si="7"/>
        <v/>
      </c>
      <c r="AV16" s="44" t="str">
        <f t="shared" si="8"/>
        <v/>
      </c>
      <c r="AW16" s="44" t="str">
        <f t="shared" si="9"/>
        <v/>
      </c>
      <c r="AX16" s="44" t="str">
        <f t="shared" si="10"/>
        <v>1</v>
      </c>
      <c r="AY16" s="44" t="str">
        <f t="shared" si="11"/>
        <v/>
      </c>
      <c r="AZ16" s="44" t="str">
        <f t="shared" si="12"/>
        <v/>
      </c>
      <c r="BA16" s="6"/>
      <c r="BB16" s="6"/>
      <c r="BC16" s="6"/>
    </row>
    <row r="17" ht="30.0" customHeight="1">
      <c r="A17" s="45"/>
      <c r="B17" s="45"/>
      <c r="C17" s="46"/>
      <c r="D17" s="47"/>
      <c r="E17" s="48"/>
      <c r="F17" s="49"/>
      <c r="G17" s="50"/>
      <c r="H17" s="51"/>
      <c r="I17" s="52"/>
      <c r="J17" s="53"/>
      <c r="K17" s="54"/>
      <c r="L17" s="55"/>
      <c r="M17" s="55"/>
      <c r="N17" s="56"/>
      <c r="O17" s="53"/>
      <c r="P17" s="57"/>
      <c r="Q17" s="48"/>
      <c r="R17" s="53"/>
      <c r="S17" s="48"/>
      <c r="T17" s="53"/>
      <c r="U17" s="58"/>
      <c r="V17" s="58"/>
      <c r="W17" s="48"/>
      <c r="X17" s="53"/>
      <c r="Y17" s="58"/>
      <c r="Z17" s="58"/>
      <c r="AA17" s="58"/>
      <c r="AB17" s="58"/>
      <c r="AC17" s="48"/>
      <c r="AD17" s="53"/>
      <c r="AE17" s="57"/>
      <c r="AF17" s="48"/>
      <c r="AG17" s="59"/>
      <c r="AH17" s="60"/>
      <c r="AI17" s="61"/>
      <c r="AJ17" s="53"/>
      <c r="AK17" s="58"/>
      <c r="AL17" s="48"/>
      <c r="AM17" s="4"/>
      <c r="AN17" s="4"/>
      <c r="AO17" s="44" t="str">
        <f t="shared" si="1"/>
        <v/>
      </c>
      <c r="AP17" s="44" t="str">
        <f t="shared" si="2"/>
        <v>1</v>
      </c>
      <c r="AQ17" s="44" t="str">
        <f t="shared" si="3"/>
        <v/>
      </c>
      <c r="AR17" s="44" t="str">
        <f t="shared" si="4"/>
        <v>1</v>
      </c>
      <c r="AS17" s="44" t="str">
        <f t="shared" si="5"/>
        <v/>
      </c>
      <c r="AT17" s="44" t="str">
        <f t="shared" si="6"/>
        <v/>
      </c>
      <c r="AU17" s="44" t="str">
        <f t="shared" si="7"/>
        <v/>
      </c>
      <c r="AV17" s="44" t="str">
        <f t="shared" si="8"/>
        <v/>
      </c>
      <c r="AW17" s="44" t="str">
        <f t="shared" si="9"/>
        <v/>
      </c>
      <c r="AX17" s="44" t="str">
        <f t="shared" si="10"/>
        <v>1</v>
      </c>
      <c r="AY17" s="44" t="str">
        <f t="shared" si="11"/>
        <v/>
      </c>
      <c r="AZ17" s="44" t="str">
        <f t="shared" si="12"/>
        <v/>
      </c>
      <c r="BA17" s="6"/>
      <c r="BB17" s="6"/>
      <c r="BC17" s="6"/>
    </row>
    <row r="18" ht="30.0" customHeight="1">
      <c r="A18" s="45"/>
      <c r="B18" s="45"/>
      <c r="C18" s="46"/>
      <c r="D18" s="47"/>
      <c r="E18" s="48"/>
      <c r="F18" s="49"/>
      <c r="G18" s="50"/>
      <c r="H18" s="51"/>
      <c r="I18" s="52"/>
      <c r="J18" s="53"/>
      <c r="K18" s="54"/>
      <c r="L18" s="55"/>
      <c r="M18" s="55"/>
      <c r="N18" s="56"/>
      <c r="O18" s="53"/>
      <c r="P18" s="57"/>
      <c r="Q18" s="48"/>
      <c r="R18" s="53"/>
      <c r="S18" s="48"/>
      <c r="T18" s="53"/>
      <c r="U18" s="58"/>
      <c r="V18" s="58"/>
      <c r="W18" s="48"/>
      <c r="X18" s="53"/>
      <c r="Y18" s="58"/>
      <c r="Z18" s="58"/>
      <c r="AA18" s="58"/>
      <c r="AB18" s="58"/>
      <c r="AC18" s="48"/>
      <c r="AD18" s="53"/>
      <c r="AE18" s="57"/>
      <c r="AF18" s="48"/>
      <c r="AG18" s="59"/>
      <c r="AH18" s="60"/>
      <c r="AI18" s="61"/>
      <c r="AJ18" s="53"/>
      <c r="AK18" s="58"/>
      <c r="AL18" s="48"/>
      <c r="AM18" s="4"/>
      <c r="AN18" s="4"/>
      <c r="AO18" s="44" t="str">
        <f t="shared" si="1"/>
        <v/>
      </c>
      <c r="AP18" s="44" t="str">
        <f t="shared" si="2"/>
        <v>1</v>
      </c>
      <c r="AQ18" s="44" t="str">
        <f t="shared" si="3"/>
        <v/>
      </c>
      <c r="AR18" s="44" t="str">
        <f t="shared" si="4"/>
        <v>1</v>
      </c>
      <c r="AS18" s="44" t="str">
        <f t="shared" si="5"/>
        <v/>
      </c>
      <c r="AT18" s="44" t="str">
        <f t="shared" si="6"/>
        <v/>
      </c>
      <c r="AU18" s="44" t="str">
        <f t="shared" si="7"/>
        <v/>
      </c>
      <c r="AV18" s="44" t="str">
        <f t="shared" si="8"/>
        <v/>
      </c>
      <c r="AW18" s="44" t="str">
        <f t="shared" si="9"/>
        <v/>
      </c>
      <c r="AX18" s="44" t="str">
        <f t="shared" si="10"/>
        <v>1</v>
      </c>
      <c r="AY18" s="44" t="str">
        <f t="shared" si="11"/>
        <v/>
      </c>
      <c r="AZ18" s="44" t="str">
        <f t="shared" si="12"/>
        <v/>
      </c>
      <c r="BA18" s="6"/>
      <c r="BB18" s="6"/>
      <c r="BC18" s="6"/>
    </row>
    <row r="19" ht="30.0" customHeight="1">
      <c r="A19" s="45"/>
      <c r="B19" s="45"/>
      <c r="C19" s="46"/>
      <c r="D19" s="47"/>
      <c r="E19" s="48"/>
      <c r="F19" s="49"/>
      <c r="G19" s="50"/>
      <c r="H19" s="51"/>
      <c r="I19" s="52"/>
      <c r="J19" s="53"/>
      <c r="K19" s="54"/>
      <c r="L19" s="55"/>
      <c r="M19" s="55"/>
      <c r="N19" s="56"/>
      <c r="O19" s="53"/>
      <c r="P19" s="57"/>
      <c r="Q19" s="48"/>
      <c r="R19" s="53"/>
      <c r="S19" s="48"/>
      <c r="T19" s="53"/>
      <c r="U19" s="58"/>
      <c r="V19" s="58"/>
      <c r="W19" s="48"/>
      <c r="X19" s="53"/>
      <c r="Y19" s="58"/>
      <c r="Z19" s="58"/>
      <c r="AA19" s="58"/>
      <c r="AB19" s="58"/>
      <c r="AC19" s="48"/>
      <c r="AD19" s="53"/>
      <c r="AE19" s="57"/>
      <c r="AF19" s="48"/>
      <c r="AG19" s="59"/>
      <c r="AH19" s="60"/>
      <c r="AI19" s="61"/>
      <c r="AJ19" s="53"/>
      <c r="AK19" s="58"/>
      <c r="AL19" s="48"/>
      <c r="AM19" s="4"/>
      <c r="AN19" s="4"/>
      <c r="AO19" s="44" t="str">
        <f t="shared" si="1"/>
        <v/>
      </c>
      <c r="AP19" s="44" t="str">
        <f t="shared" si="2"/>
        <v>1</v>
      </c>
      <c r="AQ19" s="44" t="str">
        <f t="shared" si="3"/>
        <v/>
      </c>
      <c r="AR19" s="44" t="str">
        <f t="shared" si="4"/>
        <v>1</v>
      </c>
      <c r="AS19" s="44" t="str">
        <f t="shared" si="5"/>
        <v/>
      </c>
      <c r="AT19" s="44" t="str">
        <f t="shared" si="6"/>
        <v/>
      </c>
      <c r="AU19" s="44" t="str">
        <f t="shared" si="7"/>
        <v/>
      </c>
      <c r="AV19" s="44" t="str">
        <f t="shared" si="8"/>
        <v/>
      </c>
      <c r="AW19" s="44" t="str">
        <f t="shared" si="9"/>
        <v/>
      </c>
      <c r="AX19" s="44" t="str">
        <f t="shared" si="10"/>
        <v>1</v>
      </c>
      <c r="AY19" s="44" t="str">
        <f t="shared" si="11"/>
        <v/>
      </c>
      <c r="AZ19" s="44" t="str">
        <f t="shared" si="12"/>
        <v/>
      </c>
      <c r="BA19" s="6"/>
      <c r="BB19" s="6"/>
      <c r="BC19" s="6"/>
    </row>
    <row r="20" ht="30.0" customHeight="1">
      <c r="A20" s="45"/>
      <c r="B20" s="45"/>
      <c r="C20" s="46"/>
      <c r="D20" s="47"/>
      <c r="E20" s="48"/>
      <c r="F20" s="49"/>
      <c r="G20" s="50"/>
      <c r="H20" s="51"/>
      <c r="I20" s="52"/>
      <c r="J20" s="53"/>
      <c r="K20" s="54"/>
      <c r="L20" s="55"/>
      <c r="M20" s="55"/>
      <c r="N20" s="56"/>
      <c r="O20" s="53"/>
      <c r="P20" s="57"/>
      <c r="Q20" s="48"/>
      <c r="R20" s="53"/>
      <c r="S20" s="48"/>
      <c r="T20" s="53"/>
      <c r="U20" s="58"/>
      <c r="V20" s="58"/>
      <c r="W20" s="48"/>
      <c r="X20" s="53"/>
      <c r="Y20" s="58"/>
      <c r="Z20" s="58"/>
      <c r="AA20" s="58"/>
      <c r="AB20" s="58"/>
      <c r="AC20" s="48"/>
      <c r="AD20" s="53"/>
      <c r="AE20" s="57"/>
      <c r="AF20" s="48"/>
      <c r="AG20" s="59"/>
      <c r="AH20" s="60"/>
      <c r="AI20" s="61"/>
      <c r="AJ20" s="53"/>
      <c r="AK20" s="58"/>
      <c r="AL20" s="48"/>
      <c r="AM20" s="4"/>
      <c r="AN20" s="4"/>
      <c r="AO20" s="44" t="str">
        <f t="shared" si="1"/>
        <v/>
      </c>
      <c r="AP20" s="44" t="str">
        <f t="shared" si="2"/>
        <v>1</v>
      </c>
      <c r="AQ20" s="44" t="str">
        <f t="shared" si="3"/>
        <v/>
      </c>
      <c r="AR20" s="44" t="str">
        <f t="shared" si="4"/>
        <v>1</v>
      </c>
      <c r="AS20" s="44" t="str">
        <f t="shared" si="5"/>
        <v/>
      </c>
      <c r="AT20" s="44" t="str">
        <f t="shared" si="6"/>
        <v/>
      </c>
      <c r="AU20" s="44" t="str">
        <f t="shared" si="7"/>
        <v/>
      </c>
      <c r="AV20" s="44" t="str">
        <f t="shared" si="8"/>
        <v/>
      </c>
      <c r="AW20" s="44" t="str">
        <f t="shared" si="9"/>
        <v/>
      </c>
      <c r="AX20" s="44" t="str">
        <f t="shared" si="10"/>
        <v>1</v>
      </c>
      <c r="AY20" s="44" t="str">
        <f t="shared" si="11"/>
        <v/>
      </c>
      <c r="AZ20" s="44" t="str">
        <f t="shared" si="12"/>
        <v/>
      </c>
      <c r="BA20" s="6"/>
      <c r="BB20" s="6"/>
      <c r="BC20" s="6"/>
    </row>
    <row r="21" ht="30.0" customHeight="1">
      <c r="A21" s="45"/>
      <c r="B21" s="45"/>
      <c r="C21" s="46"/>
      <c r="D21" s="47"/>
      <c r="E21" s="48"/>
      <c r="F21" s="49"/>
      <c r="G21" s="50"/>
      <c r="H21" s="51"/>
      <c r="I21" s="52"/>
      <c r="J21" s="53"/>
      <c r="K21" s="54"/>
      <c r="L21" s="55"/>
      <c r="M21" s="55"/>
      <c r="N21" s="56"/>
      <c r="O21" s="53"/>
      <c r="P21" s="57"/>
      <c r="Q21" s="48"/>
      <c r="R21" s="53"/>
      <c r="S21" s="48"/>
      <c r="T21" s="53"/>
      <c r="U21" s="58"/>
      <c r="V21" s="58"/>
      <c r="W21" s="48"/>
      <c r="X21" s="53"/>
      <c r="Y21" s="58"/>
      <c r="Z21" s="58"/>
      <c r="AA21" s="58"/>
      <c r="AB21" s="58"/>
      <c r="AC21" s="48"/>
      <c r="AD21" s="53"/>
      <c r="AE21" s="57"/>
      <c r="AF21" s="48"/>
      <c r="AG21" s="59"/>
      <c r="AH21" s="60"/>
      <c r="AI21" s="61"/>
      <c r="AJ21" s="53"/>
      <c r="AK21" s="58"/>
      <c r="AL21" s="48"/>
      <c r="AM21" s="4"/>
      <c r="AN21" s="4"/>
      <c r="AO21" s="44" t="str">
        <f t="shared" si="1"/>
        <v/>
      </c>
      <c r="AP21" s="44" t="str">
        <f t="shared" si="2"/>
        <v>1</v>
      </c>
      <c r="AQ21" s="44" t="str">
        <f t="shared" si="3"/>
        <v/>
      </c>
      <c r="AR21" s="44" t="str">
        <f t="shared" si="4"/>
        <v>1</v>
      </c>
      <c r="AS21" s="44" t="str">
        <f t="shared" si="5"/>
        <v/>
      </c>
      <c r="AT21" s="44" t="str">
        <f t="shared" si="6"/>
        <v/>
      </c>
      <c r="AU21" s="44" t="str">
        <f t="shared" si="7"/>
        <v/>
      </c>
      <c r="AV21" s="44" t="str">
        <f t="shared" si="8"/>
        <v/>
      </c>
      <c r="AW21" s="44" t="str">
        <f t="shared" si="9"/>
        <v/>
      </c>
      <c r="AX21" s="44" t="str">
        <f t="shared" si="10"/>
        <v>1</v>
      </c>
      <c r="AY21" s="44" t="str">
        <f t="shared" si="11"/>
        <v/>
      </c>
      <c r="AZ21" s="44" t="str">
        <f t="shared" si="12"/>
        <v/>
      </c>
      <c r="BA21" s="6"/>
      <c r="BB21" s="6"/>
      <c r="BC21" s="6"/>
    </row>
    <row r="22" ht="30.0" customHeight="1">
      <c r="A22" s="45"/>
      <c r="B22" s="45"/>
      <c r="C22" s="46"/>
      <c r="D22" s="47"/>
      <c r="E22" s="48"/>
      <c r="F22" s="49"/>
      <c r="G22" s="50"/>
      <c r="H22" s="51"/>
      <c r="I22" s="52"/>
      <c r="J22" s="53"/>
      <c r="K22" s="54"/>
      <c r="L22" s="55"/>
      <c r="M22" s="55"/>
      <c r="N22" s="56"/>
      <c r="O22" s="53"/>
      <c r="P22" s="57"/>
      <c r="Q22" s="48"/>
      <c r="R22" s="53"/>
      <c r="S22" s="48"/>
      <c r="T22" s="53"/>
      <c r="U22" s="58"/>
      <c r="V22" s="58"/>
      <c r="W22" s="48"/>
      <c r="X22" s="53"/>
      <c r="Y22" s="58"/>
      <c r="Z22" s="58"/>
      <c r="AA22" s="58"/>
      <c r="AB22" s="58"/>
      <c r="AC22" s="48"/>
      <c r="AD22" s="53"/>
      <c r="AE22" s="57"/>
      <c r="AF22" s="48"/>
      <c r="AG22" s="59"/>
      <c r="AH22" s="60"/>
      <c r="AI22" s="61"/>
      <c r="AJ22" s="53"/>
      <c r="AK22" s="58"/>
      <c r="AL22" s="48"/>
      <c r="AM22" s="4"/>
      <c r="AN22" s="4"/>
      <c r="AO22" s="44" t="str">
        <f t="shared" si="1"/>
        <v/>
      </c>
      <c r="AP22" s="44" t="str">
        <f t="shared" si="2"/>
        <v>1</v>
      </c>
      <c r="AQ22" s="44" t="str">
        <f t="shared" si="3"/>
        <v/>
      </c>
      <c r="AR22" s="44" t="str">
        <f t="shared" si="4"/>
        <v>1</v>
      </c>
      <c r="AS22" s="44" t="str">
        <f t="shared" si="5"/>
        <v/>
      </c>
      <c r="AT22" s="44" t="str">
        <f t="shared" si="6"/>
        <v/>
      </c>
      <c r="AU22" s="44" t="str">
        <f t="shared" si="7"/>
        <v/>
      </c>
      <c r="AV22" s="44" t="str">
        <f t="shared" si="8"/>
        <v/>
      </c>
      <c r="AW22" s="44" t="str">
        <f t="shared" si="9"/>
        <v/>
      </c>
      <c r="AX22" s="44" t="str">
        <f t="shared" si="10"/>
        <v>1</v>
      </c>
      <c r="AY22" s="44" t="str">
        <f t="shared" si="11"/>
        <v/>
      </c>
      <c r="AZ22" s="44" t="str">
        <f t="shared" si="12"/>
        <v/>
      </c>
      <c r="BA22" s="6"/>
      <c r="BB22" s="6"/>
      <c r="BC22" s="6"/>
    </row>
    <row r="23" ht="30.0" customHeight="1">
      <c r="A23" s="45"/>
      <c r="B23" s="45"/>
      <c r="C23" s="46"/>
      <c r="D23" s="47"/>
      <c r="E23" s="48"/>
      <c r="F23" s="49"/>
      <c r="G23" s="50"/>
      <c r="H23" s="51"/>
      <c r="I23" s="52"/>
      <c r="J23" s="53"/>
      <c r="K23" s="54"/>
      <c r="L23" s="55"/>
      <c r="M23" s="55"/>
      <c r="N23" s="56"/>
      <c r="O23" s="53"/>
      <c r="P23" s="57"/>
      <c r="Q23" s="48"/>
      <c r="R23" s="53"/>
      <c r="S23" s="48"/>
      <c r="T23" s="53"/>
      <c r="U23" s="58"/>
      <c r="V23" s="58"/>
      <c r="W23" s="48"/>
      <c r="X23" s="53"/>
      <c r="Y23" s="58"/>
      <c r="Z23" s="58"/>
      <c r="AA23" s="58"/>
      <c r="AB23" s="58"/>
      <c r="AC23" s="48"/>
      <c r="AD23" s="53"/>
      <c r="AE23" s="57"/>
      <c r="AF23" s="48"/>
      <c r="AG23" s="59"/>
      <c r="AH23" s="60"/>
      <c r="AI23" s="61"/>
      <c r="AJ23" s="53"/>
      <c r="AK23" s="58"/>
      <c r="AL23" s="48"/>
      <c r="AM23" s="4"/>
      <c r="AN23" s="4"/>
      <c r="AO23" s="44" t="str">
        <f t="shared" si="1"/>
        <v/>
      </c>
      <c r="AP23" s="44" t="str">
        <f t="shared" si="2"/>
        <v>1</v>
      </c>
      <c r="AQ23" s="44" t="str">
        <f t="shared" si="3"/>
        <v/>
      </c>
      <c r="AR23" s="44" t="str">
        <f t="shared" si="4"/>
        <v>1</v>
      </c>
      <c r="AS23" s="44" t="str">
        <f t="shared" si="5"/>
        <v/>
      </c>
      <c r="AT23" s="44" t="str">
        <f t="shared" si="6"/>
        <v/>
      </c>
      <c r="AU23" s="44" t="str">
        <f t="shared" si="7"/>
        <v/>
      </c>
      <c r="AV23" s="44" t="str">
        <f t="shared" si="8"/>
        <v/>
      </c>
      <c r="AW23" s="44" t="str">
        <f t="shared" si="9"/>
        <v/>
      </c>
      <c r="AX23" s="44" t="str">
        <f t="shared" si="10"/>
        <v>1</v>
      </c>
      <c r="AY23" s="44" t="str">
        <f t="shared" si="11"/>
        <v/>
      </c>
      <c r="AZ23" s="44" t="str">
        <f t="shared" si="12"/>
        <v/>
      </c>
      <c r="BA23" s="6"/>
      <c r="BB23" s="6"/>
      <c r="BC23" s="6"/>
    </row>
    <row r="24" ht="30.0" customHeight="1">
      <c r="A24" s="45"/>
      <c r="B24" s="45"/>
      <c r="C24" s="46"/>
      <c r="D24" s="47"/>
      <c r="E24" s="48"/>
      <c r="F24" s="49"/>
      <c r="G24" s="50"/>
      <c r="H24" s="51"/>
      <c r="I24" s="52"/>
      <c r="J24" s="53"/>
      <c r="K24" s="54"/>
      <c r="L24" s="55"/>
      <c r="M24" s="55"/>
      <c r="N24" s="56"/>
      <c r="O24" s="53"/>
      <c r="P24" s="57"/>
      <c r="Q24" s="48"/>
      <c r="R24" s="53"/>
      <c r="S24" s="48"/>
      <c r="T24" s="53"/>
      <c r="U24" s="58"/>
      <c r="V24" s="58"/>
      <c r="W24" s="48"/>
      <c r="X24" s="53"/>
      <c r="Y24" s="58"/>
      <c r="Z24" s="58"/>
      <c r="AA24" s="58"/>
      <c r="AB24" s="58"/>
      <c r="AC24" s="48"/>
      <c r="AD24" s="53"/>
      <c r="AE24" s="57"/>
      <c r="AF24" s="48"/>
      <c r="AG24" s="59"/>
      <c r="AH24" s="60"/>
      <c r="AI24" s="61"/>
      <c r="AJ24" s="53"/>
      <c r="AK24" s="58"/>
      <c r="AL24" s="48"/>
      <c r="AM24" s="4"/>
      <c r="AN24" s="4"/>
      <c r="AO24" s="44" t="str">
        <f t="shared" si="1"/>
        <v/>
      </c>
      <c r="AP24" s="44" t="str">
        <f t="shared" si="2"/>
        <v>1</v>
      </c>
      <c r="AQ24" s="44" t="str">
        <f t="shared" si="3"/>
        <v/>
      </c>
      <c r="AR24" s="44" t="str">
        <f t="shared" si="4"/>
        <v>1</v>
      </c>
      <c r="AS24" s="44" t="str">
        <f t="shared" si="5"/>
        <v/>
      </c>
      <c r="AT24" s="44" t="str">
        <f t="shared" si="6"/>
        <v/>
      </c>
      <c r="AU24" s="44" t="str">
        <f t="shared" si="7"/>
        <v/>
      </c>
      <c r="AV24" s="44" t="str">
        <f t="shared" si="8"/>
        <v/>
      </c>
      <c r="AW24" s="44" t="str">
        <f t="shared" si="9"/>
        <v/>
      </c>
      <c r="AX24" s="44" t="str">
        <f t="shared" si="10"/>
        <v>1</v>
      </c>
      <c r="AY24" s="44" t="str">
        <f t="shared" si="11"/>
        <v/>
      </c>
      <c r="AZ24" s="44" t="str">
        <f t="shared" si="12"/>
        <v/>
      </c>
      <c r="BA24" s="6"/>
      <c r="BB24" s="6"/>
      <c r="BC24" s="6"/>
    </row>
    <row r="25" ht="30.0" customHeight="1">
      <c r="A25" s="45"/>
      <c r="B25" s="45"/>
      <c r="C25" s="46"/>
      <c r="D25" s="47"/>
      <c r="E25" s="48"/>
      <c r="F25" s="49"/>
      <c r="G25" s="50"/>
      <c r="H25" s="51"/>
      <c r="I25" s="52"/>
      <c r="J25" s="53"/>
      <c r="K25" s="54"/>
      <c r="L25" s="55"/>
      <c r="M25" s="55"/>
      <c r="N25" s="56"/>
      <c r="O25" s="53"/>
      <c r="P25" s="57"/>
      <c r="Q25" s="48"/>
      <c r="R25" s="53"/>
      <c r="S25" s="48"/>
      <c r="T25" s="53"/>
      <c r="U25" s="58"/>
      <c r="V25" s="58"/>
      <c r="W25" s="48"/>
      <c r="X25" s="53"/>
      <c r="Y25" s="58"/>
      <c r="Z25" s="58"/>
      <c r="AA25" s="58"/>
      <c r="AB25" s="58"/>
      <c r="AC25" s="48"/>
      <c r="AD25" s="53"/>
      <c r="AE25" s="57"/>
      <c r="AF25" s="48"/>
      <c r="AG25" s="59"/>
      <c r="AH25" s="60"/>
      <c r="AI25" s="61"/>
      <c r="AJ25" s="53"/>
      <c r="AK25" s="58"/>
      <c r="AL25" s="48"/>
      <c r="AM25" s="4"/>
      <c r="AN25" s="4"/>
      <c r="AO25" s="44" t="str">
        <f t="shared" si="1"/>
        <v/>
      </c>
      <c r="AP25" s="44" t="str">
        <f t="shared" si="2"/>
        <v>1</v>
      </c>
      <c r="AQ25" s="44" t="str">
        <f t="shared" si="3"/>
        <v/>
      </c>
      <c r="AR25" s="44" t="str">
        <f t="shared" si="4"/>
        <v>1</v>
      </c>
      <c r="AS25" s="44" t="str">
        <f t="shared" si="5"/>
        <v/>
      </c>
      <c r="AT25" s="44" t="str">
        <f t="shared" si="6"/>
        <v/>
      </c>
      <c r="AU25" s="44" t="str">
        <f t="shared" si="7"/>
        <v/>
      </c>
      <c r="AV25" s="44" t="str">
        <f t="shared" si="8"/>
        <v/>
      </c>
      <c r="AW25" s="44" t="str">
        <f t="shared" si="9"/>
        <v/>
      </c>
      <c r="AX25" s="44" t="str">
        <f t="shared" si="10"/>
        <v>1</v>
      </c>
      <c r="AY25" s="44" t="str">
        <f t="shared" si="11"/>
        <v/>
      </c>
      <c r="AZ25" s="44" t="str">
        <f t="shared" si="12"/>
        <v/>
      </c>
      <c r="BA25" s="6"/>
      <c r="BB25" s="6"/>
      <c r="BC25" s="6"/>
    </row>
    <row r="26" ht="30.0" customHeight="1">
      <c r="A26" s="45"/>
      <c r="B26" s="45"/>
      <c r="C26" s="46"/>
      <c r="D26" s="47"/>
      <c r="E26" s="48"/>
      <c r="F26" s="49"/>
      <c r="G26" s="50"/>
      <c r="H26" s="51"/>
      <c r="I26" s="52"/>
      <c r="J26" s="53"/>
      <c r="K26" s="54"/>
      <c r="L26" s="55"/>
      <c r="M26" s="55"/>
      <c r="N26" s="56"/>
      <c r="O26" s="53"/>
      <c r="P26" s="57"/>
      <c r="Q26" s="48"/>
      <c r="R26" s="53"/>
      <c r="S26" s="48"/>
      <c r="T26" s="53"/>
      <c r="U26" s="58"/>
      <c r="V26" s="58"/>
      <c r="W26" s="48"/>
      <c r="X26" s="53"/>
      <c r="Y26" s="58"/>
      <c r="Z26" s="58"/>
      <c r="AA26" s="58"/>
      <c r="AB26" s="58"/>
      <c r="AC26" s="48"/>
      <c r="AD26" s="53"/>
      <c r="AE26" s="57"/>
      <c r="AF26" s="48"/>
      <c r="AG26" s="59"/>
      <c r="AH26" s="60"/>
      <c r="AI26" s="61"/>
      <c r="AJ26" s="53"/>
      <c r="AK26" s="58"/>
      <c r="AL26" s="48"/>
      <c r="AM26" s="4"/>
      <c r="AN26" s="4"/>
      <c r="AO26" s="44" t="str">
        <f t="shared" si="1"/>
        <v/>
      </c>
      <c r="AP26" s="44" t="str">
        <f t="shared" si="2"/>
        <v>1</v>
      </c>
      <c r="AQ26" s="44" t="str">
        <f t="shared" si="3"/>
        <v/>
      </c>
      <c r="AR26" s="44" t="str">
        <f t="shared" si="4"/>
        <v>1</v>
      </c>
      <c r="AS26" s="44" t="str">
        <f t="shared" si="5"/>
        <v/>
      </c>
      <c r="AT26" s="44" t="str">
        <f t="shared" si="6"/>
        <v/>
      </c>
      <c r="AU26" s="44" t="str">
        <f t="shared" si="7"/>
        <v/>
      </c>
      <c r="AV26" s="44" t="str">
        <f t="shared" si="8"/>
        <v/>
      </c>
      <c r="AW26" s="44" t="str">
        <f t="shared" si="9"/>
        <v/>
      </c>
      <c r="AX26" s="44" t="str">
        <f t="shared" si="10"/>
        <v>1</v>
      </c>
      <c r="AY26" s="44" t="str">
        <f t="shared" si="11"/>
        <v/>
      </c>
      <c r="AZ26" s="44" t="str">
        <f t="shared" si="12"/>
        <v/>
      </c>
      <c r="BA26" s="6"/>
      <c r="BB26" s="6"/>
      <c r="BC26" s="6"/>
    </row>
    <row r="27" ht="30.0" customHeight="1">
      <c r="A27" s="45"/>
      <c r="B27" s="45"/>
      <c r="C27" s="46"/>
      <c r="D27" s="47"/>
      <c r="E27" s="48"/>
      <c r="F27" s="49"/>
      <c r="G27" s="50"/>
      <c r="H27" s="51"/>
      <c r="I27" s="52"/>
      <c r="J27" s="53"/>
      <c r="K27" s="54"/>
      <c r="L27" s="55"/>
      <c r="M27" s="55"/>
      <c r="N27" s="56"/>
      <c r="O27" s="53"/>
      <c r="P27" s="57"/>
      <c r="Q27" s="48"/>
      <c r="R27" s="53"/>
      <c r="S27" s="48"/>
      <c r="T27" s="53"/>
      <c r="U27" s="58"/>
      <c r="V27" s="58"/>
      <c r="W27" s="48"/>
      <c r="X27" s="53"/>
      <c r="Y27" s="58"/>
      <c r="Z27" s="58"/>
      <c r="AA27" s="58"/>
      <c r="AB27" s="58"/>
      <c r="AC27" s="48"/>
      <c r="AD27" s="53"/>
      <c r="AE27" s="57"/>
      <c r="AF27" s="48"/>
      <c r="AG27" s="59"/>
      <c r="AH27" s="60"/>
      <c r="AI27" s="61"/>
      <c r="AJ27" s="53"/>
      <c r="AK27" s="58"/>
      <c r="AL27" s="48"/>
      <c r="AM27" s="4"/>
      <c r="AN27" s="4"/>
      <c r="AO27" s="44" t="str">
        <f t="shared" si="1"/>
        <v/>
      </c>
      <c r="AP27" s="44" t="str">
        <f t="shared" si="2"/>
        <v>1</v>
      </c>
      <c r="AQ27" s="44" t="str">
        <f t="shared" si="3"/>
        <v/>
      </c>
      <c r="AR27" s="44" t="str">
        <f t="shared" si="4"/>
        <v>1</v>
      </c>
      <c r="AS27" s="44" t="str">
        <f t="shared" si="5"/>
        <v/>
      </c>
      <c r="AT27" s="44" t="str">
        <f t="shared" si="6"/>
        <v/>
      </c>
      <c r="AU27" s="44" t="str">
        <f t="shared" si="7"/>
        <v/>
      </c>
      <c r="AV27" s="44" t="str">
        <f t="shared" si="8"/>
        <v/>
      </c>
      <c r="AW27" s="44" t="str">
        <f t="shared" si="9"/>
        <v/>
      </c>
      <c r="AX27" s="44" t="str">
        <f t="shared" si="10"/>
        <v>1</v>
      </c>
      <c r="AY27" s="44" t="str">
        <f t="shared" si="11"/>
        <v/>
      </c>
      <c r="AZ27" s="44" t="str">
        <f t="shared" si="12"/>
        <v/>
      </c>
      <c r="BA27" s="6"/>
      <c r="BB27" s="6"/>
      <c r="BC27" s="6"/>
    </row>
    <row r="28" ht="30.0" customHeight="1">
      <c r="A28" s="45"/>
      <c r="B28" s="45"/>
      <c r="C28" s="46"/>
      <c r="D28" s="47"/>
      <c r="E28" s="48"/>
      <c r="F28" s="49"/>
      <c r="G28" s="50"/>
      <c r="H28" s="51"/>
      <c r="I28" s="52"/>
      <c r="J28" s="53"/>
      <c r="K28" s="54"/>
      <c r="L28" s="55"/>
      <c r="M28" s="55"/>
      <c r="N28" s="56"/>
      <c r="O28" s="53"/>
      <c r="P28" s="57"/>
      <c r="Q28" s="48"/>
      <c r="R28" s="53"/>
      <c r="S28" s="48"/>
      <c r="T28" s="53"/>
      <c r="U28" s="58"/>
      <c r="V28" s="58"/>
      <c r="W28" s="48"/>
      <c r="X28" s="53"/>
      <c r="Y28" s="58"/>
      <c r="Z28" s="58"/>
      <c r="AA28" s="58"/>
      <c r="AB28" s="58"/>
      <c r="AC28" s="48"/>
      <c r="AD28" s="53"/>
      <c r="AE28" s="57"/>
      <c r="AF28" s="48"/>
      <c r="AG28" s="59"/>
      <c r="AH28" s="60"/>
      <c r="AI28" s="61"/>
      <c r="AJ28" s="53"/>
      <c r="AK28" s="58"/>
      <c r="AL28" s="48"/>
      <c r="AM28" s="4"/>
      <c r="AN28" s="4"/>
      <c r="AO28" s="44" t="str">
        <f t="shared" si="1"/>
        <v/>
      </c>
      <c r="AP28" s="44" t="str">
        <f t="shared" si="2"/>
        <v>1</v>
      </c>
      <c r="AQ28" s="44" t="str">
        <f t="shared" si="3"/>
        <v/>
      </c>
      <c r="AR28" s="44" t="str">
        <f t="shared" si="4"/>
        <v>1</v>
      </c>
      <c r="AS28" s="44" t="str">
        <f t="shared" si="5"/>
        <v/>
      </c>
      <c r="AT28" s="44" t="str">
        <f t="shared" si="6"/>
        <v/>
      </c>
      <c r="AU28" s="44" t="str">
        <f t="shared" si="7"/>
        <v/>
      </c>
      <c r="AV28" s="44" t="str">
        <f t="shared" si="8"/>
        <v/>
      </c>
      <c r="AW28" s="44" t="str">
        <f t="shared" si="9"/>
        <v/>
      </c>
      <c r="AX28" s="44" t="str">
        <f t="shared" si="10"/>
        <v>1</v>
      </c>
      <c r="AY28" s="44" t="str">
        <f t="shared" si="11"/>
        <v/>
      </c>
      <c r="AZ28" s="44" t="str">
        <f t="shared" si="12"/>
        <v/>
      </c>
      <c r="BA28" s="6"/>
      <c r="BB28" s="6"/>
      <c r="BC28" s="6"/>
    </row>
    <row r="29" ht="30.0" customHeight="1">
      <c r="A29" s="45"/>
      <c r="B29" s="45"/>
      <c r="C29" s="46"/>
      <c r="D29" s="47"/>
      <c r="E29" s="48"/>
      <c r="F29" s="49"/>
      <c r="G29" s="50"/>
      <c r="H29" s="51"/>
      <c r="I29" s="52"/>
      <c r="J29" s="53"/>
      <c r="K29" s="54"/>
      <c r="L29" s="55"/>
      <c r="M29" s="55"/>
      <c r="N29" s="56"/>
      <c r="O29" s="53"/>
      <c r="P29" s="57"/>
      <c r="Q29" s="48"/>
      <c r="R29" s="53"/>
      <c r="S29" s="48"/>
      <c r="T29" s="53"/>
      <c r="U29" s="58"/>
      <c r="V29" s="58"/>
      <c r="W29" s="48"/>
      <c r="X29" s="53"/>
      <c r="Y29" s="58"/>
      <c r="Z29" s="58"/>
      <c r="AA29" s="58"/>
      <c r="AB29" s="58"/>
      <c r="AC29" s="48"/>
      <c r="AD29" s="53"/>
      <c r="AE29" s="57"/>
      <c r="AF29" s="48"/>
      <c r="AG29" s="59"/>
      <c r="AH29" s="60"/>
      <c r="AI29" s="61"/>
      <c r="AJ29" s="53"/>
      <c r="AK29" s="58"/>
      <c r="AL29" s="48"/>
      <c r="AM29" s="4"/>
      <c r="AN29" s="4"/>
      <c r="AO29" s="44" t="str">
        <f t="shared" si="1"/>
        <v/>
      </c>
      <c r="AP29" s="44" t="str">
        <f t="shared" si="2"/>
        <v>1</v>
      </c>
      <c r="AQ29" s="44" t="str">
        <f t="shared" si="3"/>
        <v/>
      </c>
      <c r="AR29" s="44" t="str">
        <f t="shared" si="4"/>
        <v>1</v>
      </c>
      <c r="AS29" s="44" t="str">
        <f t="shared" si="5"/>
        <v/>
      </c>
      <c r="AT29" s="44" t="str">
        <f t="shared" si="6"/>
        <v/>
      </c>
      <c r="AU29" s="44" t="str">
        <f t="shared" si="7"/>
        <v/>
      </c>
      <c r="AV29" s="44" t="str">
        <f t="shared" si="8"/>
        <v/>
      </c>
      <c r="AW29" s="44" t="str">
        <f t="shared" si="9"/>
        <v/>
      </c>
      <c r="AX29" s="44" t="str">
        <f t="shared" si="10"/>
        <v>1</v>
      </c>
      <c r="AY29" s="44" t="str">
        <f t="shared" si="11"/>
        <v/>
      </c>
      <c r="AZ29" s="44" t="str">
        <f t="shared" si="12"/>
        <v/>
      </c>
      <c r="BA29" s="6"/>
      <c r="BB29" s="6"/>
      <c r="BC29" s="6"/>
    </row>
    <row r="30" ht="30.0" customHeight="1">
      <c r="A30" s="45"/>
      <c r="B30" s="45"/>
      <c r="C30" s="46"/>
      <c r="D30" s="47"/>
      <c r="E30" s="48"/>
      <c r="F30" s="49"/>
      <c r="G30" s="50"/>
      <c r="H30" s="51"/>
      <c r="I30" s="52"/>
      <c r="J30" s="53"/>
      <c r="K30" s="54"/>
      <c r="L30" s="55"/>
      <c r="M30" s="55"/>
      <c r="N30" s="56"/>
      <c r="O30" s="53"/>
      <c r="P30" s="57"/>
      <c r="Q30" s="48"/>
      <c r="R30" s="53"/>
      <c r="S30" s="48"/>
      <c r="T30" s="53"/>
      <c r="U30" s="58"/>
      <c r="V30" s="58"/>
      <c r="W30" s="48"/>
      <c r="X30" s="53"/>
      <c r="Y30" s="58"/>
      <c r="Z30" s="58"/>
      <c r="AA30" s="58"/>
      <c r="AB30" s="58"/>
      <c r="AC30" s="48"/>
      <c r="AD30" s="53"/>
      <c r="AE30" s="57"/>
      <c r="AF30" s="48"/>
      <c r="AG30" s="59"/>
      <c r="AH30" s="60"/>
      <c r="AI30" s="61"/>
      <c r="AJ30" s="53"/>
      <c r="AK30" s="58"/>
      <c r="AL30" s="48"/>
      <c r="AM30" s="4"/>
      <c r="AN30" s="4"/>
      <c r="AO30" s="44" t="str">
        <f t="shared" si="1"/>
        <v/>
      </c>
      <c r="AP30" s="44" t="str">
        <f t="shared" si="2"/>
        <v>1</v>
      </c>
      <c r="AQ30" s="44" t="str">
        <f t="shared" si="3"/>
        <v/>
      </c>
      <c r="AR30" s="44" t="str">
        <f t="shared" si="4"/>
        <v>1</v>
      </c>
      <c r="AS30" s="44" t="str">
        <f t="shared" si="5"/>
        <v/>
      </c>
      <c r="AT30" s="44" t="str">
        <f t="shared" si="6"/>
        <v/>
      </c>
      <c r="AU30" s="44" t="str">
        <f t="shared" si="7"/>
        <v/>
      </c>
      <c r="AV30" s="44" t="str">
        <f t="shared" si="8"/>
        <v/>
      </c>
      <c r="AW30" s="44" t="str">
        <f t="shared" si="9"/>
        <v/>
      </c>
      <c r="AX30" s="44" t="str">
        <f t="shared" si="10"/>
        <v>1</v>
      </c>
      <c r="AY30" s="44" t="str">
        <f t="shared" si="11"/>
        <v/>
      </c>
      <c r="AZ30" s="44" t="str">
        <f t="shared" si="12"/>
        <v/>
      </c>
      <c r="BA30" s="6"/>
      <c r="BB30" s="6"/>
      <c r="BC30" s="6"/>
    </row>
    <row r="31" ht="30.0" customHeight="1">
      <c r="A31" s="45"/>
      <c r="B31" s="45"/>
      <c r="C31" s="46"/>
      <c r="D31" s="47"/>
      <c r="E31" s="48"/>
      <c r="F31" s="49"/>
      <c r="G31" s="50"/>
      <c r="H31" s="51"/>
      <c r="I31" s="52"/>
      <c r="J31" s="53"/>
      <c r="K31" s="54"/>
      <c r="L31" s="55"/>
      <c r="M31" s="55"/>
      <c r="N31" s="56"/>
      <c r="O31" s="53"/>
      <c r="P31" s="57"/>
      <c r="Q31" s="48"/>
      <c r="R31" s="53"/>
      <c r="S31" s="48"/>
      <c r="T31" s="53"/>
      <c r="U31" s="58"/>
      <c r="V31" s="58"/>
      <c r="W31" s="48"/>
      <c r="X31" s="53"/>
      <c r="Y31" s="58"/>
      <c r="Z31" s="58"/>
      <c r="AA31" s="58"/>
      <c r="AB31" s="58"/>
      <c r="AC31" s="48"/>
      <c r="AD31" s="53"/>
      <c r="AE31" s="57"/>
      <c r="AF31" s="48"/>
      <c r="AG31" s="59"/>
      <c r="AH31" s="60"/>
      <c r="AI31" s="61"/>
      <c r="AJ31" s="53"/>
      <c r="AK31" s="58"/>
      <c r="AL31" s="48"/>
      <c r="AM31" s="4"/>
      <c r="AN31" s="4"/>
      <c r="AO31" s="44" t="str">
        <f t="shared" si="1"/>
        <v/>
      </c>
      <c r="AP31" s="44" t="str">
        <f t="shared" si="2"/>
        <v>1</v>
      </c>
      <c r="AQ31" s="44" t="str">
        <f t="shared" si="3"/>
        <v/>
      </c>
      <c r="AR31" s="44" t="str">
        <f t="shared" si="4"/>
        <v>1</v>
      </c>
      <c r="AS31" s="44" t="str">
        <f t="shared" si="5"/>
        <v/>
      </c>
      <c r="AT31" s="44" t="str">
        <f t="shared" si="6"/>
        <v/>
      </c>
      <c r="AU31" s="44" t="str">
        <f t="shared" si="7"/>
        <v/>
      </c>
      <c r="AV31" s="44" t="str">
        <f t="shared" si="8"/>
        <v/>
      </c>
      <c r="AW31" s="44" t="str">
        <f t="shared" si="9"/>
        <v/>
      </c>
      <c r="AX31" s="44" t="str">
        <f t="shared" si="10"/>
        <v>1</v>
      </c>
      <c r="AY31" s="44" t="str">
        <f t="shared" si="11"/>
        <v/>
      </c>
      <c r="AZ31" s="44" t="str">
        <f t="shared" si="12"/>
        <v/>
      </c>
      <c r="BA31" s="6"/>
      <c r="BB31" s="6"/>
      <c r="BC31" s="6"/>
    </row>
    <row r="32" ht="30.0" customHeight="1">
      <c r="A32" s="45"/>
      <c r="B32" s="45"/>
      <c r="C32" s="46"/>
      <c r="D32" s="47"/>
      <c r="E32" s="48"/>
      <c r="F32" s="49"/>
      <c r="G32" s="50"/>
      <c r="H32" s="51"/>
      <c r="I32" s="52"/>
      <c r="J32" s="53"/>
      <c r="K32" s="54"/>
      <c r="L32" s="55"/>
      <c r="M32" s="55"/>
      <c r="N32" s="56"/>
      <c r="O32" s="53"/>
      <c r="P32" s="57"/>
      <c r="Q32" s="48"/>
      <c r="R32" s="53"/>
      <c r="S32" s="48"/>
      <c r="T32" s="53"/>
      <c r="U32" s="58"/>
      <c r="V32" s="58"/>
      <c r="W32" s="48"/>
      <c r="X32" s="53"/>
      <c r="Y32" s="58"/>
      <c r="Z32" s="58"/>
      <c r="AA32" s="58"/>
      <c r="AB32" s="58"/>
      <c r="AC32" s="48"/>
      <c r="AD32" s="53"/>
      <c r="AE32" s="57"/>
      <c r="AF32" s="48"/>
      <c r="AG32" s="59"/>
      <c r="AH32" s="60"/>
      <c r="AI32" s="61"/>
      <c r="AJ32" s="53"/>
      <c r="AK32" s="58"/>
      <c r="AL32" s="48"/>
      <c r="AM32" s="4"/>
      <c r="AN32" s="4"/>
      <c r="AO32" s="44" t="str">
        <f t="shared" si="1"/>
        <v/>
      </c>
      <c r="AP32" s="44" t="str">
        <f t="shared" si="2"/>
        <v>1</v>
      </c>
      <c r="AQ32" s="44" t="str">
        <f t="shared" si="3"/>
        <v/>
      </c>
      <c r="AR32" s="44" t="str">
        <f t="shared" si="4"/>
        <v>1</v>
      </c>
      <c r="AS32" s="44" t="str">
        <f t="shared" si="5"/>
        <v/>
      </c>
      <c r="AT32" s="44" t="str">
        <f t="shared" si="6"/>
        <v/>
      </c>
      <c r="AU32" s="44" t="str">
        <f t="shared" si="7"/>
        <v/>
      </c>
      <c r="AV32" s="44" t="str">
        <f t="shared" si="8"/>
        <v/>
      </c>
      <c r="AW32" s="44" t="str">
        <f t="shared" si="9"/>
        <v/>
      </c>
      <c r="AX32" s="44" t="str">
        <f t="shared" si="10"/>
        <v>1</v>
      </c>
      <c r="AY32" s="44" t="str">
        <f t="shared" si="11"/>
        <v/>
      </c>
      <c r="AZ32" s="44" t="str">
        <f t="shared" si="12"/>
        <v/>
      </c>
      <c r="BA32" s="6"/>
      <c r="BB32" s="6"/>
      <c r="BC32" s="6"/>
    </row>
    <row r="33" ht="30.0" customHeight="1">
      <c r="A33" s="45"/>
      <c r="B33" s="45"/>
      <c r="C33" s="46"/>
      <c r="D33" s="47"/>
      <c r="E33" s="48"/>
      <c r="F33" s="49"/>
      <c r="G33" s="50"/>
      <c r="H33" s="51"/>
      <c r="I33" s="52"/>
      <c r="J33" s="53"/>
      <c r="K33" s="54"/>
      <c r="L33" s="55"/>
      <c r="M33" s="55"/>
      <c r="N33" s="56"/>
      <c r="O33" s="53"/>
      <c r="P33" s="57"/>
      <c r="Q33" s="48"/>
      <c r="R33" s="53"/>
      <c r="S33" s="48"/>
      <c r="T33" s="53"/>
      <c r="U33" s="58"/>
      <c r="V33" s="58"/>
      <c r="W33" s="48"/>
      <c r="X33" s="53"/>
      <c r="Y33" s="58"/>
      <c r="Z33" s="58"/>
      <c r="AA33" s="58"/>
      <c r="AB33" s="58"/>
      <c r="AC33" s="48"/>
      <c r="AD33" s="53"/>
      <c r="AE33" s="57"/>
      <c r="AF33" s="48"/>
      <c r="AG33" s="59"/>
      <c r="AH33" s="60"/>
      <c r="AI33" s="61"/>
      <c r="AJ33" s="53"/>
      <c r="AK33" s="58"/>
      <c r="AL33" s="48"/>
      <c r="AM33" s="4"/>
      <c r="AN33" s="4"/>
      <c r="AO33" s="44" t="str">
        <f t="shared" si="1"/>
        <v/>
      </c>
      <c r="AP33" s="44" t="str">
        <f t="shared" si="2"/>
        <v>1</v>
      </c>
      <c r="AQ33" s="44" t="str">
        <f t="shared" si="3"/>
        <v/>
      </c>
      <c r="AR33" s="44" t="str">
        <f t="shared" si="4"/>
        <v>1</v>
      </c>
      <c r="AS33" s="44" t="str">
        <f t="shared" si="5"/>
        <v/>
      </c>
      <c r="AT33" s="44" t="str">
        <f t="shared" si="6"/>
        <v/>
      </c>
      <c r="AU33" s="44" t="str">
        <f t="shared" si="7"/>
        <v/>
      </c>
      <c r="AV33" s="44" t="str">
        <f t="shared" si="8"/>
        <v/>
      </c>
      <c r="AW33" s="44" t="str">
        <f t="shared" si="9"/>
        <v/>
      </c>
      <c r="AX33" s="44" t="str">
        <f t="shared" si="10"/>
        <v>1</v>
      </c>
      <c r="AY33" s="44" t="str">
        <f t="shared" si="11"/>
        <v/>
      </c>
      <c r="AZ33" s="44" t="str">
        <f t="shared" si="12"/>
        <v/>
      </c>
      <c r="BA33" s="6"/>
      <c r="BB33" s="6"/>
      <c r="BC33" s="6"/>
    </row>
    <row r="34" ht="30.0" customHeight="1">
      <c r="A34" s="45"/>
      <c r="B34" s="45"/>
      <c r="C34" s="46"/>
      <c r="D34" s="47"/>
      <c r="E34" s="48"/>
      <c r="F34" s="49"/>
      <c r="G34" s="50"/>
      <c r="H34" s="51"/>
      <c r="I34" s="52"/>
      <c r="J34" s="53"/>
      <c r="K34" s="54"/>
      <c r="L34" s="55"/>
      <c r="M34" s="55"/>
      <c r="N34" s="56"/>
      <c r="O34" s="53"/>
      <c r="P34" s="57"/>
      <c r="Q34" s="48"/>
      <c r="R34" s="53"/>
      <c r="S34" s="48"/>
      <c r="T34" s="53"/>
      <c r="U34" s="58"/>
      <c r="V34" s="58"/>
      <c r="W34" s="48"/>
      <c r="X34" s="53"/>
      <c r="Y34" s="58"/>
      <c r="Z34" s="58"/>
      <c r="AA34" s="58"/>
      <c r="AB34" s="58"/>
      <c r="AC34" s="48"/>
      <c r="AD34" s="53"/>
      <c r="AE34" s="57"/>
      <c r="AF34" s="48"/>
      <c r="AG34" s="59"/>
      <c r="AH34" s="60"/>
      <c r="AI34" s="61"/>
      <c r="AJ34" s="53"/>
      <c r="AK34" s="58"/>
      <c r="AL34" s="48"/>
      <c r="AM34" s="4"/>
      <c r="AN34" s="4"/>
      <c r="AO34" s="44" t="str">
        <f t="shared" si="1"/>
        <v/>
      </c>
      <c r="AP34" s="44" t="str">
        <f t="shared" si="2"/>
        <v>1</v>
      </c>
      <c r="AQ34" s="44" t="str">
        <f t="shared" si="3"/>
        <v/>
      </c>
      <c r="AR34" s="44" t="str">
        <f t="shared" si="4"/>
        <v>1</v>
      </c>
      <c r="AS34" s="44" t="str">
        <f t="shared" si="5"/>
        <v/>
      </c>
      <c r="AT34" s="44" t="str">
        <f t="shared" si="6"/>
        <v/>
      </c>
      <c r="AU34" s="44" t="str">
        <f t="shared" si="7"/>
        <v/>
      </c>
      <c r="AV34" s="44" t="str">
        <f t="shared" si="8"/>
        <v/>
      </c>
      <c r="AW34" s="44" t="str">
        <f t="shared" si="9"/>
        <v/>
      </c>
      <c r="AX34" s="44" t="str">
        <f t="shared" si="10"/>
        <v>1</v>
      </c>
      <c r="AY34" s="44" t="str">
        <f t="shared" si="11"/>
        <v/>
      </c>
      <c r="AZ34" s="44" t="str">
        <f t="shared" si="12"/>
        <v/>
      </c>
      <c r="BA34" s="6"/>
      <c r="BB34" s="6"/>
      <c r="BC34" s="6"/>
    </row>
    <row r="35" ht="30.0" customHeight="1">
      <c r="A35" s="45"/>
      <c r="B35" s="45"/>
      <c r="C35" s="46"/>
      <c r="D35" s="47"/>
      <c r="E35" s="48"/>
      <c r="F35" s="49"/>
      <c r="G35" s="50"/>
      <c r="H35" s="51"/>
      <c r="I35" s="52"/>
      <c r="J35" s="53"/>
      <c r="K35" s="54"/>
      <c r="L35" s="55"/>
      <c r="M35" s="55"/>
      <c r="N35" s="56"/>
      <c r="O35" s="53"/>
      <c r="P35" s="57"/>
      <c r="Q35" s="48"/>
      <c r="R35" s="53"/>
      <c r="S35" s="48"/>
      <c r="T35" s="53"/>
      <c r="U35" s="58"/>
      <c r="V35" s="58"/>
      <c r="W35" s="48"/>
      <c r="X35" s="53"/>
      <c r="Y35" s="58"/>
      <c r="Z35" s="58"/>
      <c r="AA35" s="58"/>
      <c r="AB35" s="58"/>
      <c r="AC35" s="48"/>
      <c r="AD35" s="53"/>
      <c r="AE35" s="57"/>
      <c r="AF35" s="48"/>
      <c r="AG35" s="59"/>
      <c r="AH35" s="60"/>
      <c r="AI35" s="61"/>
      <c r="AJ35" s="53"/>
      <c r="AK35" s="58"/>
      <c r="AL35" s="48"/>
      <c r="AM35" s="4"/>
      <c r="AN35" s="4"/>
      <c r="AO35" s="44" t="str">
        <f t="shared" si="1"/>
        <v/>
      </c>
      <c r="AP35" s="44" t="str">
        <f t="shared" si="2"/>
        <v>1</v>
      </c>
      <c r="AQ35" s="44" t="str">
        <f t="shared" si="3"/>
        <v/>
      </c>
      <c r="AR35" s="44" t="str">
        <f t="shared" si="4"/>
        <v>1</v>
      </c>
      <c r="AS35" s="44" t="str">
        <f t="shared" si="5"/>
        <v/>
      </c>
      <c r="AT35" s="44" t="str">
        <f t="shared" si="6"/>
        <v/>
      </c>
      <c r="AU35" s="44" t="str">
        <f t="shared" si="7"/>
        <v/>
      </c>
      <c r="AV35" s="44" t="str">
        <f t="shared" si="8"/>
        <v/>
      </c>
      <c r="AW35" s="44" t="str">
        <f t="shared" si="9"/>
        <v/>
      </c>
      <c r="AX35" s="44" t="str">
        <f t="shared" si="10"/>
        <v>1</v>
      </c>
      <c r="AY35" s="44" t="str">
        <f t="shared" si="11"/>
        <v/>
      </c>
      <c r="AZ35" s="44" t="str">
        <f t="shared" si="12"/>
        <v/>
      </c>
      <c r="BA35" s="6"/>
      <c r="BB35" s="6"/>
      <c r="BC35" s="6"/>
    </row>
    <row r="36" ht="30.0" customHeight="1">
      <c r="A36" s="45"/>
      <c r="B36" s="45"/>
      <c r="C36" s="46"/>
      <c r="D36" s="47"/>
      <c r="E36" s="48"/>
      <c r="F36" s="49"/>
      <c r="G36" s="50"/>
      <c r="H36" s="51"/>
      <c r="I36" s="52"/>
      <c r="J36" s="53"/>
      <c r="K36" s="54"/>
      <c r="L36" s="55"/>
      <c r="M36" s="55"/>
      <c r="N36" s="56"/>
      <c r="O36" s="53"/>
      <c r="P36" s="57"/>
      <c r="Q36" s="48"/>
      <c r="R36" s="53"/>
      <c r="S36" s="48"/>
      <c r="T36" s="53"/>
      <c r="U36" s="58"/>
      <c r="V36" s="58"/>
      <c r="W36" s="48"/>
      <c r="X36" s="53"/>
      <c r="Y36" s="58"/>
      <c r="Z36" s="58"/>
      <c r="AA36" s="58"/>
      <c r="AB36" s="58"/>
      <c r="AC36" s="48"/>
      <c r="AD36" s="53"/>
      <c r="AE36" s="57"/>
      <c r="AF36" s="48"/>
      <c r="AG36" s="59"/>
      <c r="AH36" s="60"/>
      <c r="AI36" s="61"/>
      <c r="AJ36" s="53"/>
      <c r="AK36" s="58"/>
      <c r="AL36" s="48"/>
      <c r="AM36" s="4"/>
      <c r="AN36" s="4"/>
      <c r="AO36" s="44" t="str">
        <f t="shared" si="1"/>
        <v/>
      </c>
      <c r="AP36" s="44" t="str">
        <f t="shared" si="2"/>
        <v>1</v>
      </c>
      <c r="AQ36" s="44" t="str">
        <f t="shared" si="3"/>
        <v/>
      </c>
      <c r="AR36" s="44" t="str">
        <f t="shared" si="4"/>
        <v>1</v>
      </c>
      <c r="AS36" s="44" t="str">
        <f t="shared" si="5"/>
        <v/>
      </c>
      <c r="AT36" s="44" t="str">
        <f t="shared" si="6"/>
        <v/>
      </c>
      <c r="AU36" s="44" t="str">
        <f t="shared" si="7"/>
        <v/>
      </c>
      <c r="AV36" s="44" t="str">
        <f t="shared" si="8"/>
        <v/>
      </c>
      <c r="AW36" s="44" t="str">
        <f t="shared" si="9"/>
        <v/>
      </c>
      <c r="AX36" s="44" t="str">
        <f t="shared" si="10"/>
        <v>1</v>
      </c>
      <c r="AY36" s="44" t="str">
        <f t="shared" si="11"/>
        <v/>
      </c>
      <c r="AZ36" s="44" t="str">
        <f t="shared" si="12"/>
        <v/>
      </c>
      <c r="BA36" s="6"/>
      <c r="BB36" s="6"/>
      <c r="BC36" s="6"/>
    </row>
    <row r="37" ht="30.0" customHeight="1">
      <c r="A37" s="45"/>
      <c r="B37" s="45"/>
      <c r="C37" s="46"/>
      <c r="D37" s="47"/>
      <c r="E37" s="48"/>
      <c r="F37" s="49"/>
      <c r="G37" s="50"/>
      <c r="H37" s="51"/>
      <c r="I37" s="52"/>
      <c r="J37" s="53"/>
      <c r="K37" s="54"/>
      <c r="L37" s="55"/>
      <c r="M37" s="55"/>
      <c r="N37" s="56"/>
      <c r="O37" s="53"/>
      <c r="P37" s="57"/>
      <c r="Q37" s="48"/>
      <c r="R37" s="53"/>
      <c r="S37" s="48"/>
      <c r="T37" s="53"/>
      <c r="U37" s="58"/>
      <c r="V37" s="58"/>
      <c r="W37" s="48"/>
      <c r="X37" s="53"/>
      <c r="Y37" s="58"/>
      <c r="Z37" s="58"/>
      <c r="AA37" s="58"/>
      <c r="AB37" s="58"/>
      <c r="AC37" s="48"/>
      <c r="AD37" s="53"/>
      <c r="AE37" s="57"/>
      <c r="AF37" s="48"/>
      <c r="AG37" s="59"/>
      <c r="AH37" s="60"/>
      <c r="AI37" s="61"/>
      <c r="AJ37" s="53"/>
      <c r="AK37" s="58"/>
      <c r="AL37" s="48"/>
      <c r="AM37" s="4"/>
      <c r="AN37" s="4"/>
      <c r="AO37" s="44" t="str">
        <f t="shared" si="1"/>
        <v/>
      </c>
      <c r="AP37" s="44" t="str">
        <f t="shared" si="2"/>
        <v>1</v>
      </c>
      <c r="AQ37" s="44" t="str">
        <f t="shared" si="3"/>
        <v/>
      </c>
      <c r="AR37" s="44" t="str">
        <f t="shared" si="4"/>
        <v>1</v>
      </c>
      <c r="AS37" s="44" t="str">
        <f t="shared" si="5"/>
        <v/>
      </c>
      <c r="AT37" s="44" t="str">
        <f t="shared" si="6"/>
        <v/>
      </c>
      <c r="AU37" s="44" t="str">
        <f t="shared" si="7"/>
        <v/>
      </c>
      <c r="AV37" s="44" t="str">
        <f t="shared" si="8"/>
        <v/>
      </c>
      <c r="AW37" s="44" t="str">
        <f t="shared" si="9"/>
        <v/>
      </c>
      <c r="AX37" s="44" t="str">
        <f t="shared" si="10"/>
        <v>1</v>
      </c>
      <c r="AY37" s="44" t="str">
        <f t="shared" si="11"/>
        <v/>
      </c>
      <c r="AZ37" s="44" t="str">
        <f t="shared" si="12"/>
        <v/>
      </c>
      <c r="BA37" s="6"/>
      <c r="BB37" s="6"/>
      <c r="BC37" s="6"/>
    </row>
    <row r="38" ht="30.0" customHeight="1">
      <c r="A38" s="45"/>
      <c r="B38" s="45"/>
      <c r="C38" s="46"/>
      <c r="D38" s="47"/>
      <c r="E38" s="48"/>
      <c r="F38" s="49"/>
      <c r="G38" s="50"/>
      <c r="H38" s="51"/>
      <c r="I38" s="52"/>
      <c r="J38" s="53"/>
      <c r="K38" s="54"/>
      <c r="L38" s="55"/>
      <c r="M38" s="55"/>
      <c r="N38" s="56"/>
      <c r="O38" s="53"/>
      <c r="P38" s="57"/>
      <c r="Q38" s="48"/>
      <c r="R38" s="53"/>
      <c r="S38" s="48"/>
      <c r="T38" s="53"/>
      <c r="U38" s="58"/>
      <c r="V38" s="58"/>
      <c r="W38" s="48"/>
      <c r="X38" s="53"/>
      <c r="Y38" s="58"/>
      <c r="Z38" s="58"/>
      <c r="AA38" s="58"/>
      <c r="AB38" s="58"/>
      <c r="AC38" s="48"/>
      <c r="AD38" s="53"/>
      <c r="AE38" s="57"/>
      <c r="AF38" s="48"/>
      <c r="AG38" s="59"/>
      <c r="AH38" s="60"/>
      <c r="AI38" s="61"/>
      <c r="AJ38" s="53"/>
      <c r="AK38" s="58"/>
      <c r="AL38" s="48"/>
      <c r="AM38" s="4"/>
      <c r="AN38" s="4"/>
      <c r="AO38" s="44" t="str">
        <f t="shared" si="1"/>
        <v/>
      </c>
      <c r="AP38" s="44" t="str">
        <f t="shared" si="2"/>
        <v>1</v>
      </c>
      <c r="AQ38" s="44" t="str">
        <f t="shared" si="3"/>
        <v/>
      </c>
      <c r="AR38" s="44" t="str">
        <f t="shared" si="4"/>
        <v>1</v>
      </c>
      <c r="AS38" s="44" t="str">
        <f t="shared" si="5"/>
        <v/>
      </c>
      <c r="AT38" s="44" t="str">
        <f t="shared" si="6"/>
        <v/>
      </c>
      <c r="AU38" s="44" t="str">
        <f t="shared" si="7"/>
        <v/>
      </c>
      <c r="AV38" s="44" t="str">
        <f t="shared" si="8"/>
        <v/>
      </c>
      <c r="AW38" s="44" t="str">
        <f t="shared" si="9"/>
        <v/>
      </c>
      <c r="AX38" s="44" t="str">
        <f t="shared" si="10"/>
        <v>1</v>
      </c>
      <c r="AY38" s="44" t="str">
        <f t="shared" si="11"/>
        <v/>
      </c>
      <c r="AZ38" s="44" t="str">
        <f t="shared" si="12"/>
        <v/>
      </c>
      <c r="BA38" s="6"/>
      <c r="BB38" s="6"/>
      <c r="BC38" s="6"/>
    </row>
    <row r="39" ht="30.0" customHeight="1">
      <c r="A39" s="45"/>
      <c r="B39" s="45"/>
      <c r="C39" s="46"/>
      <c r="D39" s="47"/>
      <c r="E39" s="48"/>
      <c r="F39" s="49"/>
      <c r="G39" s="50"/>
      <c r="H39" s="51"/>
      <c r="I39" s="52"/>
      <c r="J39" s="53"/>
      <c r="K39" s="54"/>
      <c r="L39" s="55"/>
      <c r="M39" s="55"/>
      <c r="N39" s="56"/>
      <c r="O39" s="53"/>
      <c r="P39" s="57"/>
      <c r="Q39" s="48"/>
      <c r="R39" s="53"/>
      <c r="S39" s="48"/>
      <c r="T39" s="53"/>
      <c r="U39" s="58"/>
      <c r="V39" s="58"/>
      <c r="W39" s="48"/>
      <c r="X39" s="53"/>
      <c r="Y39" s="58"/>
      <c r="Z39" s="58"/>
      <c r="AA39" s="58"/>
      <c r="AB39" s="58"/>
      <c r="AC39" s="48"/>
      <c r="AD39" s="53"/>
      <c r="AE39" s="57"/>
      <c r="AF39" s="48"/>
      <c r="AG39" s="59"/>
      <c r="AH39" s="60"/>
      <c r="AI39" s="61"/>
      <c r="AJ39" s="53"/>
      <c r="AK39" s="58"/>
      <c r="AL39" s="48"/>
      <c r="AM39" s="4"/>
      <c r="AN39" s="4"/>
      <c r="AO39" s="44" t="str">
        <f t="shared" si="1"/>
        <v/>
      </c>
      <c r="AP39" s="44" t="str">
        <f t="shared" si="2"/>
        <v>1</v>
      </c>
      <c r="AQ39" s="44" t="str">
        <f t="shared" si="3"/>
        <v/>
      </c>
      <c r="AR39" s="44" t="str">
        <f t="shared" si="4"/>
        <v>1</v>
      </c>
      <c r="AS39" s="44" t="str">
        <f t="shared" si="5"/>
        <v/>
      </c>
      <c r="AT39" s="44" t="str">
        <f t="shared" si="6"/>
        <v/>
      </c>
      <c r="AU39" s="44" t="str">
        <f t="shared" si="7"/>
        <v/>
      </c>
      <c r="AV39" s="44" t="str">
        <f t="shared" si="8"/>
        <v/>
      </c>
      <c r="AW39" s="44" t="str">
        <f t="shared" si="9"/>
        <v/>
      </c>
      <c r="AX39" s="44" t="str">
        <f t="shared" si="10"/>
        <v>1</v>
      </c>
      <c r="AY39" s="44" t="str">
        <f t="shared" si="11"/>
        <v/>
      </c>
      <c r="AZ39" s="44" t="str">
        <f t="shared" si="12"/>
        <v/>
      </c>
      <c r="BA39" s="6"/>
      <c r="BB39" s="6"/>
      <c r="BC39" s="6"/>
    </row>
    <row r="40" ht="30.0" customHeight="1">
      <c r="A40" s="45"/>
      <c r="B40" s="45"/>
      <c r="C40" s="46"/>
      <c r="D40" s="47"/>
      <c r="E40" s="48"/>
      <c r="F40" s="49"/>
      <c r="G40" s="50"/>
      <c r="H40" s="51"/>
      <c r="I40" s="52"/>
      <c r="J40" s="53"/>
      <c r="K40" s="54"/>
      <c r="L40" s="55"/>
      <c r="M40" s="55"/>
      <c r="N40" s="56"/>
      <c r="O40" s="53"/>
      <c r="P40" s="57"/>
      <c r="Q40" s="48"/>
      <c r="R40" s="53"/>
      <c r="S40" s="48"/>
      <c r="T40" s="53"/>
      <c r="U40" s="58"/>
      <c r="V40" s="58"/>
      <c r="W40" s="48"/>
      <c r="X40" s="53"/>
      <c r="Y40" s="58"/>
      <c r="Z40" s="58"/>
      <c r="AA40" s="58"/>
      <c r="AB40" s="58"/>
      <c r="AC40" s="48"/>
      <c r="AD40" s="53"/>
      <c r="AE40" s="57"/>
      <c r="AF40" s="48"/>
      <c r="AG40" s="59"/>
      <c r="AH40" s="60"/>
      <c r="AI40" s="61"/>
      <c r="AJ40" s="53"/>
      <c r="AK40" s="58"/>
      <c r="AL40" s="48"/>
      <c r="AM40" s="4"/>
      <c r="AN40" s="4"/>
      <c r="AO40" s="44" t="str">
        <f t="shared" si="1"/>
        <v/>
      </c>
      <c r="AP40" s="44" t="str">
        <f t="shared" si="2"/>
        <v>1</v>
      </c>
      <c r="AQ40" s="44" t="str">
        <f t="shared" si="3"/>
        <v/>
      </c>
      <c r="AR40" s="44" t="str">
        <f t="shared" si="4"/>
        <v>1</v>
      </c>
      <c r="AS40" s="44" t="str">
        <f t="shared" si="5"/>
        <v/>
      </c>
      <c r="AT40" s="44" t="str">
        <f t="shared" si="6"/>
        <v/>
      </c>
      <c r="AU40" s="44" t="str">
        <f t="shared" si="7"/>
        <v/>
      </c>
      <c r="AV40" s="44" t="str">
        <f t="shared" si="8"/>
        <v/>
      </c>
      <c r="AW40" s="44" t="str">
        <f t="shared" si="9"/>
        <v/>
      </c>
      <c r="AX40" s="44" t="str">
        <f t="shared" si="10"/>
        <v>1</v>
      </c>
      <c r="AY40" s="44" t="str">
        <f t="shared" si="11"/>
        <v/>
      </c>
      <c r="AZ40" s="44" t="str">
        <f t="shared" si="12"/>
        <v/>
      </c>
      <c r="BA40" s="6"/>
      <c r="BB40" s="6"/>
      <c r="BC40" s="6"/>
    </row>
    <row r="41" ht="30.0" customHeight="1">
      <c r="A41" s="45"/>
      <c r="B41" s="45"/>
      <c r="C41" s="46"/>
      <c r="D41" s="47"/>
      <c r="E41" s="48"/>
      <c r="F41" s="49"/>
      <c r="G41" s="50"/>
      <c r="H41" s="51"/>
      <c r="I41" s="52"/>
      <c r="J41" s="53"/>
      <c r="K41" s="54"/>
      <c r="L41" s="55"/>
      <c r="M41" s="55"/>
      <c r="N41" s="56"/>
      <c r="O41" s="53"/>
      <c r="P41" s="57"/>
      <c r="Q41" s="48"/>
      <c r="R41" s="53"/>
      <c r="S41" s="48"/>
      <c r="T41" s="53"/>
      <c r="U41" s="58"/>
      <c r="V41" s="58"/>
      <c r="W41" s="48"/>
      <c r="X41" s="53"/>
      <c r="Y41" s="58"/>
      <c r="Z41" s="58"/>
      <c r="AA41" s="58"/>
      <c r="AB41" s="58"/>
      <c r="AC41" s="48"/>
      <c r="AD41" s="53"/>
      <c r="AE41" s="57"/>
      <c r="AF41" s="48"/>
      <c r="AG41" s="59"/>
      <c r="AH41" s="60"/>
      <c r="AI41" s="61"/>
      <c r="AJ41" s="53"/>
      <c r="AK41" s="58"/>
      <c r="AL41" s="48"/>
      <c r="AM41" s="4"/>
      <c r="AN41" s="4"/>
      <c r="AO41" s="44" t="str">
        <f t="shared" si="1"/>
        <v/>
      </c>
      <c r="AP41" s="44" t="str">
        <f t="shared" si="2"/>
        <v>1</v>
      </c>
      <c r="AQ41" s="44" t="str">
        <f t="shared" si="3"/>
        <v/>
      </c>
      <c r="AR41" s="44" t="str">
        <f t="shared" si="4"/>
        <v>1</v>
      </c>
      <c r="AS41" s="44" t="str">
        <f t="shared" si="5"/>
        <v/>
      </c>
      <c r="AT41" s="44" t="str">
        <f t="shared" si="6"/>
        <v/>
      </c>
      <c r="AU41" s="44" t="str">
        <f t="shared" si="7"/>
        <v/>
      </c>
      <c r="AV41" s="44" t="str">
        <f t="shared" si="8"/>
        <v/>
      </c>
      <c r="AW41" s="44" t="str">
        <f t="shared" si="9"/>
        <v/>
      </c>
      <c r="AX41" s="44" t="str">
        <f t="shared" si="10"/>
        <v>1</v>
      </c>
      <c r="AY41" s="44" t="str">
        <f t="shared" si="11"/>
        <v/>
      </c>
      <c r="AZ41" s="44" t="str">
        <f t="shared" si="12"/>
        <v/>
      </c>
      <c r="BA41" s="6"/>
      <c r="BB41" s="6"/>
      <c r="BC41" s="6"/>
    </row>
    <row r="42" ht="30.0" customHeight="1">
      <c r="A42" s="45"/>
      <c r="B42" s="45"/>
      <c r="C42" s="46"/>
      <c r="D42" s="47"/>
      <c r="E42" s="48"/>
      <c r="F42" s="49"/>
      <c r="G42" s="50"/>
      <c r="H42" s="51"/>
      <c r="I42" s="52"/>
      <c r="J42" s="53"/>
      <c r="K42" s="54"/>
      <c r="L42" s="55"/>
      <c r="M42" s="55"/>
      <c r="N42" s="56"/>
      <c r="O42" s="53"/>
      <c r="P42" s="57"/>
      <c r="Q42" s="48"/>
      <c r="R42" s="53"/>
      <c r="S42" s="48"/>
      <c r="T42" s="53"/>
      <c r="U42" s="58"/>
      <c r="V42" s="58"/>
      <c r="W42" s="48"/>
      <c r="X42" s="53"/>
      <c r="Y42" s="58"/>
      <c r="Z42" s="58"/>
      <c r="AA42" s="58"/>
      <c r="AB42" s="58"/>
      <c r="AC42" s="48"/>
      <c r="AD42" s="53"/>
      <c r="AE42" s="57"/>
      <c r="AF42" s="48"/>
      <c r="AG42" s="59"/>
      <c r="AH42" s="60"/>
      <c r="AI42" s="61"/>
      <c r="AJ42" s="53"/>
      <c r="AK42" s="58"/>
      <c r="AL42" s="48"/>
      <c r="AM42" s="4"/>
      <c r="AN42" s="4"/>
      <c r="AO42" s="44" t="str">
        <f t="shared" si="1"/>
        <v/>
      </c>
      <c r="AP42" s="44" t="str">
        <f t="shared" si="2"/>
        <v>1</v>
      </c>
      <c r="AQ42" s="44" t="str">
        <f t="shared" si="3"/>
        <v/>
      </c>
      <c r="AR42" s="44" t="str">
        <f t="shared" si="4"/>
        <v>1</v>
      </c>
      <c r="AS42" s="44" t="str">
        <f t="shared" si="5"/>
        <v/>
      </c>
      <c r="AT42" s="44" t="str">
        <f t="shared" si="6"/>
        <v/>
      </c>
      <c r="AU42" s="44" t="str">
        <f t="shared" si="7"/>
        <v/>
      </c>
      <c r="AV42" s="44" t="str">
        <f t="shared" si="8"/>
        <v/>
      </c>
      <c r="AW42" s="44" t="str">
        <f t="shared" si="9"/>
        <v/>
      </c>
      <c r="AX42" s="44" t="str">
        <f t="shared" si="10"/>
        <v>1</v>
      </c>
      <c r="AY42" s="44" t="str">
        <f t="shared" si="11"/>
        <v/>
      </c>
      <c r="AZ42" s="44" t="str">
        <f t="shared" si="12"/>
        <v/>
      </c>
      <c r="BA42" s="6"/>
      <c r="BB42" s="6"/>
      <c r="BC42" s="6"/>
    </row>
    <row r="43" ht="30.0" customHeight="1">
      <c r="A43" s="45"/>
      <c r="B43" s="45"/>
      <c r="C43" s="46"/>
      <c r="D43" s="47"/>
      <c r="E43" s="48"/>
      <c r="F43" s="49"/>
      <c r="G43" s="50"/>
      <c r="H43" s="51"/>
      <c r="I43" s="52"/>
      <c r="J43" s="53"/>
      <c r="K43" s="54"/>
      <c r="L43" s="55"/>
      <c r="M43" s="55"/>
      <c r="N43" s="56"/>
      <c r="O43" s="53"/>
      <c r="P43" s="57"/>
      <c r="Q43" s="48"/>
      <c r="R43" s="53"/>
      <c r="S43" s="48"/>
      <c r="T43" s="53"/>
      <c r="U43" s="58"/>
      <c r="V43" s="58"/>
      <c r="W43" s="48"/>
      <c r="X43" s="53"/>
      <c r="Y43" s="58"/>
      <c r="Z43" s="58"/>
      <c r="AA43" s="58"/>
      <c r="AB43" s="58"/>
      <c r="AC43" s="48"/>
      <c r="AD43" s="53"/>
      <c r="AE43" s="57"/>
      <c r="AF43" s="48"/>
      <c r="AG43" s="59"/>
      <c r="AH43" s="60"/>
      <c r="AI43" s="61"/>
      <c r="AJ43" s="53"/>
      <c r="AK43" s="58"/>
      <c r="AL43" s="48"/>
      <c r="AM43" s="4"/>
      <c r="AN43" s="4"/>
      <c r="AO43" s="44" t="str">
        <f t="shared" si="1"/>
        <v/>
      </c>
      <c r="AP43" s="44" t="str">
        <f t="shared" si="2"/>
        <v>1</v>
      </c>
      <c r="AQ43" s="44" t="str">
        <f t="shared" si="3"/>
        <v/>
      </c>
      <c r="AR43" s="44" t="str">
        <f t="shared" si="4"/>
        <v>1</v>
      </c>
      <c r="AS43" s="44" t="str">
        <f t="shared" si="5"/>
        <v/>
      </c>
      <c r="AT43" s="44" t="str">
        <f t="shared" si="6"/>
        <v/>
      </c>
      <c r="AU43" s="44" t="str">
        <f t="shared" si="7"/>
        <v/>
      </c>
      <c r="AV43" s="44" t="str">
        <f t="shared" si="8"/>
        <v/>
      </c>
      <c r="AW43" s="44" t="str">
        <f t="shared" si="9"/>
        <v/>
      </c>
      <c r="AX43" s="44" t="str">
        <f t="shared" si="10"/>
        <v>1</v>
      </c>
      <c r="AY43" s="44" t="str">
        <f t="shared" si="11"/>
        <v/>
      </c>
      <c r="AZ43" s="44" t="str">
        <f t="shared" si="12"/>
        <v/>
      </c>
      <c r="BA43" s="6"/>
      <c r="BB43" s="6"/>
      <c r="BC43" s="6"/>
    </row>
    <row r="44" ht="30.0" customHeight="1">
      <c r="A44" s="45"/>
      <c r="B44" s="45"/>
      <c r="C44" s="46"/>
      <c r="D44" s="47"/>
      <c r="E44" s="48"/>
      <c r="F44" s="49"/>
      <c r="G44" s="50"/>
      <c r="H44" s="51"/>
      <c r="I44" s="52"/>
      <c r="J44" s="53"/>
      <c r="K44" s="54"/>
      <c r="L44" s="55"/>
      <c r="M44" s="55"/>
      <c r="N44" s="56"/>
      <c r="O44" s="53"/>
      <c r="P44" s="57"/>
      <c r="Q44" s="48"/>
      <c r="R44" s="53"/>
      <c r="S44" s="48"/>
      <c r="T44" s="53"/>
      <c r="U44" s="58"/>
      <c r="V44" s="58"/>
      <c r="W44" s="48"/>
      <c r="X44" s="53"/>
      <c r="Y44" s="58"/>
      <c r="Z44" s="58"/>
      <c r="AA44" s="58"/>
      <c r="AB44" s="58"/>
      <c r="AC44" s="48"/>
      <c r="AD44" s="53"/>
      <c r="AE44" s="57"/>
      <c r="AF44" s="48"/>
      <c r="AG44" s="59"/>
      <c r="AH44" s="60"/>
      <c r="AI44" s="61"/>
      <c r="AJ44" s="53"/>
      <c r="AK44" s="58"/>
      <c r="AL44" s="48"/>
      <c r="AM44" s="4"/>
      <c r="AN44" s="4"/>
      <c r="AO44" s="44" t="str">
        <f t="shared" si="1"/>
        <v/>
      </c>
      <c r="AP44" s="44" t="str">
        <f t="shared" si="2"/>
        <v>1</v>
      </c>
      <c r="AQ44" s="44" t="str">
        <f t="shared" si="3"/>
        <v/>
      </c>
      <c r="AR44" s="44" t="str">
        <f t="shared" si="4"/>
        <v>1</v>
      </c>
      <c r="AS44" s="44" t="str">
        <f t="shared" si="5"/>
        <v/>
      </c>
      <c r="AT44" s="44" t="str">
        <f t="shared" si="6"/>
        <v/>
      </c>
      <c r="AU44" s="44" t="str">
        <f t="shared" si="7"/>
        <v/>
      </c>
      <c r="AV44" s="44" t="str">
        <f t="shared" si="8"/>
        <v/>
      </c>
      <c r="AW44" s="44" t="str">
        <f t="shared" si="9"/>
        <v/>
      </c>
      <c r="AX44" s="44" t="str">
        <f t="shared" si="10"/>
        <v>1</v>
      </c>
      <c r="AY44" s="44" t="str">
        <f t="shared" si="11"/>
        <v/>
      </c>
      <c r="AZ44" s="44" t="str">
        <f t="shared" si="12"/>
        <v/>
      </c>
      <c r="BA44" s="6"/>
      <c r="BB44" s="6"/>
      <c r="BC44" s="6"/>
    </row>
    <row r="45" ht="30.0" customHeight="1">
      <c r="A45" s="45"/>
      <c r="B45" s="45"/>
      <c r="C45" s="46"/>
      <c r="D45" s="47"/>
      <c r="E45" s="48"/>
      <c r="F45" s="49"/>
      <c r="G45" s="50"/>
      <c r="H45" s="51"/>
      <c r="I45" s="52"/>
      <c r="J45" s="53"/>
      <c r="K45" s="54"/>
      <c r="L45" s="55"/>
      <c r="M45" s="55"/>
      <c r="N45" s="56"/>
      <c r="O45" s="53"/>
      <c r="P45" s="57"/>
      <c r="Q45" s="48"/>
      <c r="R45" s="53"/>
      <c r="S45" s="48"/>
      <c r="T45" s="53"/>
      <c r="U45" s="58"/>
      <c r="V45" s="58"/>
      <c r="W45" s="48"/>
      <c r="X45" s="53"/>
      <c r="Y45" s="58"/>
      <c r="Z45" s="58"/>
      <c r="AA45" s="58"/>
      <c r="AB45" s="58"/>
      <c r="AC45" s="48"/>
      <c r="AD45" s="53"/>
      <c r="AE45" s="57"/>
      <c r="AF45" s="48"/>
      <c r="AG45" s="59"/>
      <c r="AH45" s="60"/>
      <c r="AI45" s="61"/>
      <c r="AJ45" s="53"/>
      <c r="AK45" s="58"/>
      <c r="AL45" s="48"/>
      <c r="AM45" s="4"/>
      <c r="AN45" s="4"/>
      <c r="AO45" s="44" t="str">
        <f t="shared" si="1"/>
        <v/>
      </c>
      <c r="AP45" s="44" t="str">
        <f t="shared" si="2"/>
        <v>1</v>
      </c>
      <c r="AQ45" s="44" t="str">
        <f t="shared" si="3"/>
        <v/>
      </c>
      <c r="AR45" s="44" t="str">
        <f t="shared" si="4"/>
        <v>1</v>
      </c>
      <c r="AS45" s="44" t="str">
        <f t="shared" si="5"/>
        <v/>
      </c>
      <c r="AT45" s="44" t="str">
        <f t="shared" si="6"/>
        <v/>
      </c>
      <c r="AU45" s="44" t="str">
        <f t="shared" si="7"/>
        <v/>
      </c>
      <c r="AV45" s="44" t="str">
        <f t="shared" si="8"/>
        <v/>
      </c>
      <c r="AW45" s="44" t="str">
        <f t="shared" si="9"/>
        <v/>
      </c>
      <c r="AX45" s="44" t="str">
        <f t="shared" si="10"/>
        <v>1</v>
      </c>
      <c r="AY45" s="44" t="str">
        <f t="shared" si="11"/>
        <v/>
      </c>
      <c r="AZ45" s="44" t="str">
        <f t="shared" si="12"/>
        <v/>
      </c>
      <c r="BA45" s="6"/>
      <c r="BB45" s="6"/>
      <c r="BC45" s="6"/>
    </row>
    <row r="46" ht="30.0" customHeight="1">
      <c r="A46" s="45"/>
      <c r="B46" s="45"/>
      <c r="C46" s="46"/>
      <c r="D46" s="47"/>
      <c r="E46" s="48"/>
      <c r="F46" s="49"/>
      <c r="G46" s="50"/>
      <c r="H46" s="51"/>
      <c r="I46" s="52"/>
      <c r="J46" s="53"/>
      <c r="K46" s="54"/>
      <c r="L46" s="55"/>
      <c r="M46" s="55"/>
      <c r="N46" s="56"/>
      <c r="O46" s="53"/>
      <c r="P46" s="57"/>
      <c r="Q46" s="48"/>
      <c r="R46" s="53"/>
      <c r="S46" s="48"/>
      <c r="T46" s="53"/>
      <c r="U46" s="58"/>
      <c r="V46" s="58"/>
      <c r="W46" s="48"/>
      <c r="X46" s="53"/>
      <c r="Y46" s="58"/>
      <c r="Z46" s="58"/>
      <c r="AA46" s="58"/>
      <c r="AB46" s="58"/>
      <c r="AC46" s="48"/>
      <c r="AD46" s="53"/>
      <c r="AE46" s="57"/>
      <c r="AF46" s="48"/>
      <c r="AG46" s="59"/>
      <c r="AH46" s="60"/>
      <c r="AI46" s="61"/>
      <c r="AJ46" s="53"/>
      <c r="AK46" s="58"/>
      <c r="AL46" s="48"/>
      <c r="AM46" s="4"/>
      <c r="AN46" s="4"/>
      <c r="AO46" s="44" t="str">
        <f t="shared" si="1"/>
        <v/>
      </c>
      <c r="AP46" s="44" t="str">
        <f t="shared" si="2"/>
        <v>1</v>
      </c>
      <c r="AQ46" s="44" t="str">
        <f t="shared" si="3"/>
        <v/>
      </c>
      <c r="AR46" s="44" t="str">
        <f t="shared" si="4"/>
        <v>1</v>
      </c>
      <c r="AS46" s="44" t="str">
        <f t="shared" si="5"/>
        <v/>
      </c>
      <c r="AT46" s="44" t="str">
        <f t="shared" si="6"/>
        <v/>
      </c>
      <c r="AU46" s="44" t="str">
        <f t="shared" si="7"/>
        <v/>
      </c>
      <c r="AV46" s="44" t="str">
        <f t="shared" si="8"/>
        <v/>
      </c>
      <c r="AW46" s="44" t="str">
        <f t="shared" si="9"/>
        <v/>
      </c>
      <c r="AX46" s="44" t="str">
        <f t="shared" si="10"/>
        <v>1</v>
      </c>
      <c r="AY46" s="44" t="str">
        <f t="shared" si="11"/>
        <v/>
      </c>
      <c r="AZ46" s="44" t="str">
        <f t="shared" si="12"/>
        <v/>
      </c>
      <c r="BA46" s="6"/>
      <c r="BB46" s="6"/>
      <c r="BC46" s="6"/>
    </row>
    <row r="47" ht="30.0" customHeight="1">
      <c r="A47" s="45"/>
      <c r="B47" s="45"/>
      <c r="C47" s="46"/>
      <c r="D47" s="47"/>
      <c r="E47" s="48"/>
      <c r="F47" s="49"/>
      <c r="G47" s="50"/>
      <c r="H47" s="51"/>
      <c r="I47" s="52"/>
      <c r="J47" s="53"/>
      <c r="K47" s="54"/>
      <c r="L47" s="55"/>
      <c r="M47" s="55"/>
      <c r="N47" s="56"/>
      <c r="O47" s="53"/>
      <c r="P47" s="57"/>
      <c r="Q47" s="48"/>
      <c r="R47" s="53"/>
      <c r="S47" s="48"/>
      <c r="T47" s="53"/>
      <c r="U47" s="58"/>
      <c r="V47" s="58"/>
      <c r="W47" s="48"/>
      <c r="X47" s="53"/>
      <c r="Y47" s="58"/>
      <c r="Z47" s="58"/>
      <c r="AA47" s="58"/>
      <c r="AB47" s="58"/>
      <c r="AC47" s="48"/>
      <c r="AD47" s="53"/>
      <c r="AE47" s="57"/>
      <c r="AF47" s="48"/>
      <c r="AG47" s="59"/>
      <c r="AH47" s="60"/>
      <c r="AI47" s="61"/>
      <c r="AJ47" s="53"/>
      <c r="AK47" s="58"/>
      <c r="AL47" s="48"/>
      <c r="AM47" s="4"/>
      <c r="AN47" s="4"/>
      <c r="AO47" s="44" t="str">
        <f t="shared" si="1"/>
        <v/>
      </c>
      <c r="AP47" s="44" t="str">
        <f t="shared" si="2"/>
        <v>1</v>
      </c>
      <c r="AQ47" s="44" t="str">
        <f t="shared" si="3"/>
        <v/>
      </c>
      <c r="AR47" s="44" t="str">
        <f t="shared" si="4"/>
        <v>1</v>
      </c>
      <c r="AS47" s="44" t="str">
        <f t="shared" si="5"/>
        <v/>
      </c>
      <c r="AT47" s="44" t="str">
        <f t="shared" si="6"/>
        <v/>
      </c>
      <c r="AU47" s="44" t="str">
        <f t="shared" si="7"/>
        <v/>
      </c>
      <c r="AV47" s="44" t="str">
        <f t="shared" si="8"/>
        <v/>
      </c>
      <c r="AW47" s="44" t="str">
        <f t="shared" si="9"/>
        <v/>
      </c>
      <c r="AX47" s="44" t="str">
        <f t="shared" si="10"/>
        <v>1</v>
      </c>
      <c r="AY47" s="44" t="str">
        <f t="shared" si="11"/>
        <v/>
      </c>
      <c r="AZ47" s="44" t="str">
        <f t="shared" si="12"/>
        <v/>
      </c>
      <c r="BA47" s="6"/>
      <c r="BB47" s="6"/>
      <c r="BC47" s="6"/>
    </row>
    <row r="48" ht="30.0" customHeight="1">
      <c r="A48" s="45"/>
      <c r="B48" s="45"/>
      <c r="C48" s="46"/>
      <c r="D48" s="47"/>
      <c r="E48" s="48"/>
      <c r="F48" s="49"/>
      <c r="G48" s="50"/>
      <c r="H48" s="51"/>
      <c r="I48" s="52"/>
      <c r="J48" s="53"/>
      <c r="K48" s="54"/>
      <c r="L48" s="55"/>
      <c r="M48" s="55"/>
      <c r="N48" s="56"/>
      <c r="O48" s="53"/>
      <c r="P48" s="57"/>
      <c r="Q48" s="48"/>
      <c r="R48" s="53"/>
      <c r="S48" s="48"/>
      <c r="T48" s="53"/>
      <c r="U48" s="58"/>
      <c r="V48" s="58"/>
      <c r="W48" s="48"/>
      <c r="X48" s="53"/>
      <c r="Y48" s="58"/>
      <c r="Z48" s="58"/>
      <c r="AA48" s="58"/>
      <c r="AB48" s="58"/>
      <c r="AC48" s="48"/>
      <c r="AD48" s="53"/>
      <c r="AE48" s="57"/>
      <c r="AF48" s="48"/>
      <c r="AG48" s="59"/>
      <c r="AH48" s="60"/>
      <c r="AI48" s="61"/>
      <c r="AJ48" s="53"/>
      <c r="AK48" s="58"/>
      <c r="AL48" s="48"/>
      <c r="AM48" s="4"/>
      <c r="AN48" s="4"/>
      <c r="AO48" s="44" t="str">
        <f t="shared" si="1"/>
        <v/>
      </c>
      <c r="AP48" s="44" t="str">
        <f t="shared" si="2"/>
        <v>1</v>
      </c>
      <c r="AQ48" s="44" t="str">
        <f t="shared" si="3"/>
        <v/>
      </c>
      <c r="AR48" s="44" t="str">
        <f t="shared" si="4"/>
        <v>1</v>
      </c>
      <c r="AS48" s="44" t="str">
        <f t="shared" si="5"/>
        <v/>
      </c>
      <c r="AT48" s="44" t="str">
        <f t="shared" si="6"/>
        <v/>
      </c>
      <c r="AU48" s="44" t="str">
        <f t="shared" si="7"/>
        <v/>
      </c>
      <c r="AV48" s="44" t="str">
        <f t="shared" si="8"/>
        <v/>
      </c>
      <c r="AW48" s="44" t="str">
        <f t="shared" si="9"/>
        <v/>
      </c>
      <c r="AX48" s="44" t="str">
        <f t="shared" si="10"/>
        <v>1</v>
      </c>
      <c r="AY48" s="44" t="str">
        <f t="shared" si="11"/>
        <v/>
      </c>
      <c r="AZ48" s="44" t="str">
        <f t="shared" si="12"/>
        <v/>
      </c>
      <c r="BA48" s="6"/>
      <c r="BB48" s="6"/>
      <c r="BC48" s="6"/>
    </row>
    <row r="49" ht="30.0" customHeight="1">
      <c r="A49" s="45"/>
      <c r="B49" s="45"/>
      <c r="C49" s="46"/>
      <c r="D49" s="47"/>
      <c r="E49" s="48"/>
      <c r="F49" s="49"/>
      <c r="G49" s="50"/>
      <c r="H49" s="51"/>
      <c r="I49" s="52"/>
      <c r="J49" s="53"/>
      <c r="K49" s="54"/>
      <c r="L49" s="55"/>
      <c r="M49" s="55"/>
      <c r="N49" s="56"/>
      <c r="O49" s="53"/>
      <c r="P49" s="57"/>
      <c r="Q49" s="48"/>
      <c r="R49" s="53"/>
      <c r="S49" s="48"/>
      <c r="T49" s="53"/>
      <c r="U49" s="58"/>
      <c r="V49" s="58"/>
      <c r="W49" s="48"/>
      <c r="X49" s="53"/>
      <c r="Y49" s="58"/>
      <c r="Z49" s="58"/>
      <c r="AA49" s="58"/>
      <c r="AB49" s="58"/>
      <c r="AC49" s="48"/>
      <c r="AD49" s="53"/>
      <c r="AE49" s="57"/>
      <c r="AF49" s="48"/>
      <c r="AG49" s="59"/>
      <c r="AH49" s="60"/>
      <c r="AI49" s="61"/>
      <c r="AJ49" s="53"/>
      <c r="AK49" s="58"/>
      <c r="AL49" s="48"/>
      <c r="AM49" s="4"/>
      <c r="AN49" s="4"/>
      <c r="AO49" s="44" t="str">
        <f t="shared" si="1"/>
        <v/>
      </c>
      <c r="AP49" s="44" t="str">
        <f t="shared" si="2"/>
        <v>1</v>
      </c>
      <c r="AQ49" s="44" t="str">
        <f t="shared" si="3"/>
        <v/>
      </c>
      <c r="AR49" s="44" t="str">
        <f t="shared" si="4"/>
        <v>1</v>
      </c>
      <c r="AS49" s="44" t="str">
        <f t="shared" si="5"/>
        <v/>
      </c>
      <c r="AT49" s="44" t="str">
        <f t="shared" si="6"/>
        <v/>
      </c>
      <c r="AU49" s="44" t="str">
        <f t="shared" si="7"/>
        <v/>
      </c>
      <c r="AV49" s="44" t="str">
        <f t="shared" si="8"/>
        <v/>
      </c>
      <c r="AW49" s="44" t="str">
        <f t="shared" si="9"/>
        <v/>
      </c>
      <c r="AX49" s="44" t="str">
        <f t="shared" si="10"/>
        <v>1</v>
      </c>
      <c r="AY49" s="44" t="str">
        <f t="shared" si="11"/>
        <v/>
      </c>
      <c r="AZ49" s="44" t="str">
        <f t="shared" si="12"/>
        <v/>
      </c>
      <c r="BA49" s="6"/>
      <c r="BB49" s="6"/>
      <c r="BC49" s="6"/>
    </row>
    <row r="50" ht="30.0" customHeight="1">
      <c r="A50" s="45"/>
      <c r="B50" s="45"/>
      <c r="C50" s="46"/>
      <c r="D50" s="47"/>
      <c r="E50" s="48"/>
      <c r="F50" s="49"/>
      <c r="G50" s="50"/>
      <c r="H50" s="51"/>
      <c r="I50" s="52"/>
      <c r="J50" s="53"/>
      <c r="K50" s="54"/>
      <c r="L50" s="55"/>
      <c r="M50" s="55"/>
      <c r="N50" s="56"/>
      <c r="O50" s="53"/>
      <c r="P50" s="57"/>
      <c r="Q50" s="48"/>
      <c r="R50" s="53"/>
      <c r="S50" s="48"/>
      <c r="T50" s="53"/>
      <c r="U50" s="58"/>
      <c r="V50" s="58"/>
      <c r="W50" s="48"/>
      <c r="X50" s="53"/>
      <c r="Y50" s="58"/>
      <c r="Z50" s="58"/>
      <c r="AA50" s="58"/>
      <c r="AB50" s="58"/>
      <c r="AC50" s="48"/>
      <c r="AD50" s="53"/>
      <c r="AE50" s="57"/>
      <c r="AF50" s="48"/>
      <c r="AG50" s="59"/>
      <c r="AH50" s="60"/>
      <c r="AI50" s="61"/>
      <c r="AJ50" s="53"/>
      <c r="AK50" s="58"/>
      <c r="AL50" s="48"/>
      <c r="AM50" s="4"/>
      <c r="AN50" s="4"/>
      <c r="AO50" s="44" t="str">
        <f t="shared" si="1"/>
        <v/>
      </c>
      <c r="AP50" s="44" t="str">
        <f t="shared" si="2"/>
        <v>1</v>
      </c>
      <c r="AQ50" s="44" t="str">
        <f t="shared" si="3"/>
        <v/>
      </c>
      <c r="AR50" s="44" t="str">
        <f t="shared" si="4"/>
        <v>1</v>
      </c>
      <c r="AS50" s="44" t="str">
        <f t="shared" si="5"/>
        <v/>
      </c>
      <c r="AT50" s="44" t="str">
        <f t="shared" si="6"/>
        <v/>
      </c>
      <c r="AU50" s="44" t="str">
        <f t="shared" si="7"/>
        <v/>
      </c>
      <c r="AV50" s="44" t="str">
        <f t="shared" si="8"/>
        <v/>
      </c>
      <c r="AW50" s="44" t="str">
        <f t="shared" si="9"/>
        <v/>
      </c>
      <c r="AX50" s="44" t="str">
        <f t="shared" si="10"/>
        <v>1</v>
      </c>
      <c r="AY50" s="44" t="str">
        <f t="shared" si="11"/>
        <v/>
      </c>
      <c r="AZ50" s="44" t="str">
        <f t="shared" si="12"/>
        <v/>
      </c>
      <c r="BA50" s="6"/>
      <c r="BB50" s="6"/>
      <c r="BC50" s="6"/>
    </row>
    <row r="51" ht="30.0" customHeight="1">
      <c r="A51" s="45"/>
      <c r="B51" s="45"/>
      <c r="C51" s="46"/>
      <c r="D51" s="47"/>
      <c r="E51" s="48"/>
      <c r="F51" s="49"/>
      <c r="G51" s="50"/>
      <c r="H51" s="51"/>
      <c r="I51" s="52"/>
      <c r="J51" s="53"/>
      <c r="K51" s="54"/>
      <c r="L51" s="55"/>
      <c r="M51" s="55"/>
      <c r="N51" s="56"/>
      <c r="O51" s="53"/>
      <c r="P51" s="57"/>
      <c r="Q51" s="48"/>
      <c r="R51" s="53"/>
      <c r="S51" s="48"/>
      <c r="T51" s="53"/>
      <c r="U51" s="58"/>
      <c r="V51" s="58"/>
      <c r="W51" s="48"/>
      <c r="X51" s="53"/>
      <c r="Y51" s="58"/>
      <c r="Z51" s="58"/>
      <c r="AA51" s="58"/>
      <c r="AB51" s="58"/>
      <c r="AC51" s="48"/>
      <c r="AD51" s="53"/>
      <c r="AE51" s="57"/>
      <c r="AF51" s="48"/>
      <c r="AG51" s="59"/>
      <c r="AH51" s="60"/>
      <c r="AI51" s="61"/>
      <c r="AJ51" s="53"/>
      <c r="AK51" s="58"/>
      <c r="AL51" s="48"/>
      <c r="AM51" s="4"/>
      <c r="AN51" s="4"/>
      <c r="AO51" s="44" t="str">
        <f t="shared" si="1"/>
        <v/>
      </c>
      <c r="AP51" s="44" t="str">
        <f t="shared" si="2"/>
        <v>1</v>
      </c>
      <c r="AQ51" s="44" t="str">
        <f t="shared" si="3"/>
        <v/>
      </c>
      <c r="AR51" s="44" t="str">
        <f t="shared" si="4"/>
        <v>1</v>
      </c>
      <c r="AS51" s="44" t="str">
        <f t="shared" si="5"/>
        <v/>
      </c>
      <c r="AT51" s="44" t="str">
        <f t="shared" si="6"/>
        <v/>
      </c>
      <c r="AU51" s="44" t="str">
        <f t="shared" si="7"/>
        <v/>
      </c>
      <c r="AV51" s="44" t="str">
        <f t="shared" si="8"/>
        <v/>
      </c>
      <c r="AW51" s="44" t="str">
        <f t="shared" si="9"/>
        <v/>
      </c>
      <c r="AX51" s="44" t="str">
        <f t="shared" si="10"/>
        <v>1</v>
      </c>
      <c r="AY51" s="44" t="str">
        <f t="shared" si="11"/>
        <v/>
      </c>
      <c r="AZ51" s="44" t="str">
        <f t="shared" si="12"/>
        <v/>
      </c>
      <c r="BA51" s="6"/>
      <c r="BB51" s="6"/>
      <c r="BC51" s="6"/>
    </row>
    <row r="52" ht="30.0" customHeight="1">
      <c r="A52" s="45"/>
      <c r="B52" s="45"/>
      <c r="C52" s="46"/>
      <c r="D52" s="47"/>
      <c r="E52" s="48"/>
      <c r="F52" s="49"/>
      <c r="G52" s="50"/>
      <c r="H52" s="51"/>
      <c r="I52" s="52"/>
      <c r="J52" s="53"/>
      <c r="K52" s="54"/>
      <c r="L52" s="55"/>
      <c r="M52" s="55"/>
      <c r="N52" s="56"/>
      <c r="O52" s="53"/>
      <c r="P52" s="57"/>
      <c r="Q52" s="48"/>
      <c r="R52" s="53"/>
      <c r="S52" s="48"/>
      <c r="T52" s="53"/>
      <c r="U52" s="58"/>
      <c r="V52" s="58"/>
      <c r="W52" s="48"/>
      <c r="X52" s="53"/>
      <c r="Y52" s="58"/>
      <c r="Z52" s="58"/>
      <c r="AA52" s="58"/>
      <c r="AB52" s="58"/>
      <c r="AC52" s="48"/>
      <c r="AD52" s="53"/>
      <c r="AE52" s="57"/>
      <c r="AF52" s="48"/>
      <c r="AG52" s="59"/>
      <c r="AH52" s="60"/>
      <c r="AI52" s="61"/>
      <c r="AJ52" s="53"/>
      <c r="AK52" s="58"/>
      <c r="AL52" s="48"/>
      <c r="AM52" s="4"/>
      <c r="AN52" s="4"/>
      <c r="AO52" s="44" t="str">
        <f t="shared" si="1"/>
        <v/>
      </c>
      <c r="AP52" s="44" t="str">
        <f t="shared" si="2"/>
        <v>1</v>
      </c>
      <c r="AQ52" s="44" t="str">
        <f t="shared" si="3"/>
        <v/>
      </c>
      <c r="AR52" s="44" t="str">
        <f t="shared" si="4"/>
        <v>1</v>
      </c>
      <c r="AS52" s="44" t="str">
        <f t="shared" si="5"/>
        <v/>
      </c>
      <c r="AT52" s="44" t="str">
        <f t="shared" si="6"/>
        <v/>
      </c>
      <c r="AU52" s="44" t="str">
        <f t="shared" si="7"/>
        <v/>
      </c>
      <c r="AV52" s="44" t="str">
        <f t="shared" si="8"/>
        <v/>
      </c>
      <c r="AW52" s="44" t="str">
        <f t="shared" si="9"/>
        <v/>
      </c>
      <c r="AX52" s="44" t="str">
        <f t="shared" si="10"/>
        <v>1</v>
      </c>
      <c r="AY52" s="44" t="str">
        <f t="shared" si="11"/>
        <v/>
      </c>
      <c r="AZ52" s="44" t="str">
        <f t="shared" si="12"/>
        <v/>
      </c>
      <c r="BA52" s="6"/>
      <c r="BB52" s="6"/>
      <c r="BC52" s="6"/>
    </row>
    <row r="53" ht="30.0" customHeight="1">
      <c r="A53" s="45"/>
      <c r="B53" s="45"/>
      <c r="C53" s="46"/>
      <c r="D53" s="47"/>
      <c r="E53" s="48"/>
      <c r="F53" s="49"/>
      <c r="G53" s="50"/>
      <c r="H53" s="51"/>
      <c r="I53" s="52"/>
      <c r="J53" s="53"/>
      <c r="K53" s="54"/>
      <c r="L53" s="55"/>
      <c r="M53" s="55"/>
      <c r="N53" s="56"/>
      <c r="O53" s="53"/>
      <c r="P53" s="57"/>
      <c r="Q53" s="48"/>
      <c r="R53" s="53"/>
      <c r="S53" s="48"/>
      <c r="T53" s="53"/>
      <c r="U53" s="58"/>
      <c r="V53" s="58"/>
      <c r="W53" s="48"/>
      <c r="X53" s="53"/>
      <c r="Y53" s="58"/>
      <c r="Z53" s="58"/>
      <c r="AA53" s="58"/>
      <c r="AB53" s="58"/>
      <c r="AC53" s="48"/>
      <c r="AD53" s="53"/>
      <c r="AE53" s="57"/>
      <c r="AF53" s="48"/>
      <c r="AG53" s="59"/>
      <c r="AH53" s="60"/>
      <c r="AI53" s="61"/>
      <c r="AJ53" s="53"/>
      <c r="AK53" s="58"/>
      <c r="AL53" s="48"/>
      <c r="AM53" s="4"/>
      <c r="AN53" s="4"/>
      <c r="AO53" s="44" t="str">
        <f t="shared" si="1"/>
        <v/>
      </c>
      <c r="AP53" s="44" t="str">
        <f t="shared" si="2"/>
        <v>1</v>
      </c>
      <c r="AQ53" s="44" t="str">
        <f t="shared" si="3"/>
        <v/>
      </c>
      <c r="AR53" s="44" t="str">
        <f t="shared" si="4"/>
        <v>1</v>
      </c>
      <c r="AS53" s="44" t="str">
        <f t="shared" si="5"/>
        <v/>
      </c>
      <c r="AT53" s="44" t="str">
        <f t="shared" si="6"/>
        <v/>
      </c>
      <c r="AU53" s="44" t="str">
        <f t="shared" si="7"/>
        <v/>
      </c>
      <c r="AV53" s="44" t="str">
        <f t="shared" si="8"/>
        <v/>
      </c>
      <c r="AW53" s="44" t="str">
        <f t="shared" si="9"/>
        <v/>
      </c>
      <c r="AX53" s="44" t="str">
        <f t="shared" si="10"/>
        <v>1</v>
      </c>
      <c r="AY53" s="44" t="str">
        <f t="shared" si="11"/>
        <v/>
      </c>
      <c r="AZ53" s="44" t="str">
        <f t="shared" si="12"/>
        <v/>
      </c>
      <c r="BA53" s="6"/>
      <c r="BB53" s="6"/>
      <c r="BC53" s="6"/>
    </row>
    <row r="54" ht="30.0" customHeight="1">
      <c r="A54" s="45"/>
      <c r="B54" s="45"/>
      <c r="C54" s="46"/>
      <c r="D54" s="47"/>
      <c r="E54" s="48"/>
      <c r="F54" s="49"/>
      <c r="G54" s="50"/>
      <c r="H54" s="51"/>
      <c r="I54" s="52"/>
      <c r="J54" s="53"/>
      <c r="K54" s="54"/>
      <c r="L54" s="55"/>
      <c r="M54" s="55"/>
      <c r="N54" s="56"/>
      <c r="O54" s="53"/>
      <c r="P54" s="57"/>
      <c r="Q54" s="48"/>
      <c r="R54" s="53"/>
      <c r="S54" s="48"/>
      <c r="T54" s="53"/>
      <c r="U54" s="58"/>
      <c r="V54" s="58"/>
      <c r="W54" s="48"/>
      <c r="X54" s="53"/>
      <c r="Y54" s="58"/>
      <c r="Z54" s="58"/>
      <c r="AA54" s="58"/>
      <c r="AB54" s="58"/>
      <c r="AC54" s="48"/>
      <c r="AD54" s="53"/>
      <c r="AE54" s="57"/>
      <c r="AF54" s="48"/>
      <c r="AG54" s="59"/>
      <c r="AH54" s="60"/>
      <c r="AI54" s="61"/>
      <c r="AJ54" s="53"/>
      <c r="AK54" s="58"/>
      <c r="AL54" s="48"/>
      <c r="AM54" s="4"/>
      <c r="AN54" s="4"/>
      <c r="AO54" s="44" t="str">
        <f t="shared" si="1"/>
        <v/>
      </c>
      <c r="AP54" s="44" t="str">
        <f t="shared" si="2"/>
        <v>1</v>
      </c>
      <c r="AQ54" s="44" t="str">
        <f t="shared" si="3"/>
        <v/>
      </c>
      <c r="AR54" s="44" t="str">
        <f t="shared" si="4"/>
        <v>1</v>
      </c>
      <c r="AS54" s="44" t="str">
        <f t="shared" si="5"/>
        <v/>
      </c>
      <c r="AT54" s="44" t="str">
        <f t="shared" si="6"/>
        <v/>
      </c>
      <c r="AU54" s="44" t="str">
        <f t="shared" si="7"/>
        <v/>
      </c>
      <c r="AV54" s="44" t="str">
        <f t="shared" si="8"/>
        <v/>
      </c>
      <c r="AW54" s="44" t="str">
        <f t="shared" si="9"/>
        <v/>
      </c>
      <c r="AX54" s="44" t="str">
        <f t="shared" si="10"/>
        <v>1</v>
      </c>
      <c r="AY54" s="44" t="str">
        <f t="shared" si="11"/>
        <v/>
      </c>
      <c r="AZ54" s="44" t="str">
        <f t="shared" si="12"/>
        <v/>
      </c>
      <c r="BA54" s="6"/>
      <c r="BB54" s="6"/>
      <c r="BC54" s="6"/>
    </row>
    <row r="55" ht="30.0" customHeight="1">
      <c r="A55" s="45"/>
      <c r="B55" s="45"/>
      <c r="C55" s="46"/>
      <c r="D55" s="47"/>
      <c r="E55" s="48"/>
      <c r="F55" s="49"/>
      <c r="G55" s="50"/>
      <c r="H55" s="51"/>
      <c r="I55" s="52"/>
      <c r="J55" s="53"/>
      <c r="K55" s="54"/>
      <c r="L55" s="55"/>
      <c r="M55" s="55"/>
      <c r="N55" s="56"/>
      <c r="O55" s="53"/>
      <c r="P55" s="57"/>
      <c r="Q55" s="48"/>
      <c r="R55" s="53"/>
      <c r="S55" s="48"/>
      <c r="T55" s="53"/>
      <c r="U55" s="58"/>
      <c r="V55" s="58"/>
      <c r="W55" s="48"/>
      <c r="X55" s="53"/>
      <c r="Y55" s="58"/>
      <c r="Z55" s="58"/>
      <c r="AA55" s="58"/>
      <c r="AB55" s="58"/>
      <c r="AC55" s="48"/>
      <c r="AD55" s="53"/>
      <c r="AE55" s="57"/>
      <c r="AF55" s="48"/>
      <c r="AG55" s="59"/>
      <c r="AH55" s="60"/>
      <c r="AI55" s="61"/>
      <c r="AJ55" s="53"/>
      <c r="AK55" s="58"/>
      <c r="AL55" s="48"/>
      <c r="AM55" s="4"/>
      <c r="AN55" s="4"/>
      <c r="AO55" s="44" t="str">
        <f t="shared" si="1"/>
        <v/>
      </c>
      <c r="AP55" s="44" t="str">
        <f t="shared" si="2"/>
        <v>1</v>
      </c>
      <c r="AQ55" s="44" t="str">
        <f t="shared" si="3"/>
        <v/>
      </c>
      <c r="AR55" s="44" t="str">
        <f t="shared" si="4"/>
        <v>1</v>
      </c>
      <c r="AS55" s="44" t="str">
        <f t="shared" si="5"/>
        <v/>
      </c>
      <c r="AT55" s="44" t="str">
        <f t="shared" si="6"/>
        <v/>
      </c>
      <c r="AU55" s="44" t="str">
        <f t="shared" si="7"/>
        <v/>
      </c>
      <c r="AV55" s="44" t="str">
        <f t="shared" si="8"/>
        <v/>
      </c>
      <c r="AW55" s="44" t="str">
        <f t="shared" si="9"/>
        <v/>
      </c>
      <c r="AX55" s="44" t="str">
        <f t="shared" si="10"/>
        <v>1</v>
      </c>
      <c r="AY55" s="44" t="str">
        <f t="shared" si="11"/>
        <v/>
      </c>
      <c r="AZ55" s="44" t="str">
        <f t="shared" si="12"/>
        <v/>
      </c>
      <c r="BA55" s="6"/>
      <c r="BB55" s="6"/>
      <c r="BC55" s="6"/>
    </row>
    <row r="56" ht="30.0" customHeight="1">
      <c r="A56" s="45"/>
      <c r="B56" s="45"/>
      <c r="C56" s="46"/>
      <c r="D56" s="47"/>
      <c r="E56" s="48"/>
      <c r="F56" s="49"/>
      <c r="G56" s="50"/>
      <c r="H56" s="51"/>
      <c r="I56" s="52"/>
      <c r="J56" s="53"/>
      <c r="K56" s="54"/>
      <c r="L56" s="55"/>
      <c r="M56" s="55"/>
      <c r="N56" s="56"/>
      <c r="O56" s="53"/>
      <c r="P56" s="57"/>
      <c r="Q56" s="48"/>
      <c r="R56" s="53"/>
      <c r="S56" s="48"/>
      <c r="T56" s="53"/>
      <c r="U56" s="58"/>
      <c r="V56" s="58"/>
      <c r="W56" s="48"/>
      <c r="X56" s="53"/>
      <c r="Y56" s="58"/>
      <c r="Z56" s="58"/>
      <c r="AA56" s="58"/>
      <c r="AB56" s="58"/>
      <c r="AC56" s="48"/>
      <c r="AD56" s="53"/>
      <c r="AE56" s="57"/>
      <c r="AF56" s="48"/>
      <c r="AG56" s="59"/>
      <c r="AH56" s="60"/>
      <c r="AI56" s="61"/>
      <c r="AJ56" s="53"/>
      <c r="AK56" s="58"/>
      <c r="AL56" s="48"/>
      <c r="AM56" s="4"/>
      <c r="AN56" s="4"/>
      <c r="AO56" s="44" t="str">
        <f t="shared" si="1"/>
        <v/>
      </c>
      <c r="AP56" s="44" t="str">
        <f t="shared" si="2"/>
        <v>1</v>
      </c>
      <c r="AQ56" s="44" t="str">
        <f t="shared" si="3"/>
        <v/>
      </c>
      <c r="AR56" s="44" t="str">
        <f t="shared" si="4"/>
        <v>1</v>
      </c>
      <c r="AS56" s="44" t="str">
        <f t="shared" si="5"/>
        <v/>
      </c>
      <c r="AT56" s="44" t="str">
        <f t="shared" si="6"/>
        <v/>
      </c>
      <c r="AU56" s="44" t="str">
        <f t="shared" si="7"/>
        <v/>
      </c>
      <c r="AV56" s="44" t="str">
        <f t="shared" si="8"/>
        <v/>
      </c>
      <c r="AW56" s="44" t="str">
        <f t="shared" si="9"/>
        <v/>
      </c>
      <c r="AX56" s="44" t="str">
        <f t="shared" si="10"/>
        <v>1</v>
      </c>
      <c r="AY56" s="44" t="str">
        <f t="shared" si="11"/>
        <v/>
      </c>
      <c r="AZ56" s="44" t="str">
        <f t="shared" si="12"/>
        <v/>
      </c>
      <c r="BA56" s="6"/>
      <c r="BB56" s="6"/>
      <c r="BC56" s="6"/>
    </row>
    <row r="57" ht="30.0" customHeight="1">
      <c r="A57" s="45"/>
      <c r="B57" s="45"/>
      <c r="C57" s="46"/>
      <c r="D57" s="47"/>
      <c r="E57" s="48"/>
      <c r="F57" s="49"/>
      <c r="G57" s="50"/>
      <c r="H57" s="51"/>
      <c r="I57" s="52"/>
      <c r="J57" s="53"/>
      <c r="K57" s="54"/>
      <c r="L57" s="55"/>
      <c r="M57" s="55"/>
      <c r="N57" s="56"/>
      <c r="O57" s="53"/>
      <c r="P57" s="57"/>
      <c r="Q57" s="48"/>
      <c r="R57" s="53"/>
      <c r="S57" s="48"/>
      <c r="T57" s="53"/>
      <c r="U57" s="58"/>
      <c r="V57" s="58"/>
      <c r="W57" s="48"/>
      <c r="X57" s="53"/>
      <c r="Y57" s="58"/>
      <c r="Z57" s="58"/>
      <c r="AA57" s="58"/>
      <c r="AB57" s="58"/>
      <c r="AC57" s="48"/>
      <c r="AD57" s="53"/>
      <c r="AE57" s="57"/>
      <c r="AF57" s="48"/>
      <c r="AG57" s="59"/>
      <c r="AH57" s="60"/>
      <c r="AI57" s="61"/>
      <c r="AJ57" s="53"/>
      <c r="AK57" s="58"/>
      <c r="AL57" s="48"/>
      <c r="AM57" s="4"/>
      <c r="AN57" s="4"/>
      <c r="AO57" s="44" t="str">
        <f t="shared" si="1"/>
        <v/>
      </c>
      <c r="AP57" s="44" t="str">
        <f t="shared" si="2"/>
        <v>1</v>
      </c>
      <c r="AQ57" s="44" t="str">
        <f t="shared" si="3"/>
        <v/>
      </c>
      <c r="AR57" s="44" t="str">
        <f t="shared" si="4"/>
        <v>1</v>
      </c>
      <c r="AS57" s="44" t="str">
        <f t="shared" si="5"/>
        <v/>
      </c>
      <c r="AT57" s="44" t="str">
        <f t="shared" si="6"/>
        <v/>
      </c>
      <c r="AU57" s="44" t="str">
        <f t="shared" si="7"/>
        <v/>
      </c>
      <c r="AV57" s="44" t="str">
        <f t="shared" si="8"/>
        <v/>
      </c>
      <c r="AW57" s="44" t="str">
        <f t="shared" si="9"/>
        <v/>
      </c>
      <c r="AX57" s="44" t="str">
        <f t="shared" si="10"/>
        <v>1</v>
      </c>
      <c r="AY57" s="44" t="str">
        <f t="shared" si="11"/>
        <v/>
      </c>
      <c r="AZ57" s="44" t="str">
        <f t="shared" si="12"/>
        <v/>
      </c>
      <c r="BA57" s="6"/>
      <c r="BB57" s="6"/>
      <c r="BC57" s="6"/>
    </row>
    <row r="58" ht="30.0" customHeight="1">
      <c r="A58" s="45"/>
      <c r="B58" s="45"/>
      <c r="C58" s="46"/>
      <c r="D58" s="47"/>
      <c r="E58" s="48"/>
      <c r="F58" s="49"/>
      <c r="G58" s="50"/>
      <c r="H58" s="51"/>
      <c r="I58" s="52"/>
      <c r="J58" s="53"/>
      <c r="K58" s="54"/>
      <c r="L58" s="55"/>
      <c r="M58" s="55"/>
      <c r="N58" s="56"/>
      <c r="O58" s="53"/>
      <c r="P58" s="57"/>
      <c r="Q58" s="48"/>
      <c r="R58" s="53"/>
      <c r="S58" s="48"/>
      <c r="T58" s="53"/>
      <c r="U58" s="58"/>
      <c r="V58" s="58"/>
      <c r="W58" s="48"/>
      <c r="X58" s="53"/>
      <c r="Y58" s="58"/>
      <c r="Z58" s="58"/>
      <c r="AA58" s="58"/>
      <c r="AB58" s="58"/>
      <c r="AC58" s="48"/>
      <c r="AD58" s="53"/>
      <c r="AE58" s="57"/>
      <c r="AF58" s="48"/>
      <c r="AG58" s="59"/>
      <c r="AH58" s="60"/>
      <c r="AI58" s="61"/>
      <c r="AJ58" s="53"/>
      <c r="AK58" s="58"/>
      <c r="AL58" s="48"/>
      <c r="AM58" s="4"/>
      <c r="AN58" s="4"/>
      <c r="AO58" s="44" t="str">
        <f t="shared" si="1"/>
        <v/>
      </c>
      <c r="AP58" s="44" t="str">
        <f t="shared" si="2"/>
        <v>1</v>
      </c>
      <c r="AQ58" s="44" t="str">
        <f t="shared" si="3"/>
        <v/>
      </c>
      <c r="AR58" s="44" t="str">
        <f t="shared" si="4"/>
        <v>1</v>
      </c>
      <c r="AS58" s="44" t="str">
        <f t="shared" si="5"/>
        <v/>
      </c>
      <c r="AT58" s="44" t="str">
        <f t="shared" si="6"/>
        <v/>
      </c>
      <c r="AU58" s="44" t="str">
        <f t="shared" si="7"/>
        <v/>
      </c>
      <c r="AV58" s="44" t="str">
        <f t="shared" si="8"/>
        <v/>
      </c>
      <c r="AW58" s="44" t="str">
        <f t="shared" si="9"/>
        <v/>
      </c>
      <c r="AX58" s="44" t="str">
        <f t="shared" si="10"/>
        <v>1</v>
      </c>
      <c r="AY58" s="44" t="str">
        <f t="shared" si="11"/>
        <v/>
      </c>
      <c r="AZ58" s="44" t="str">
        <f t="shared" si="12"/>
        <v/>
      </c>
      <c r="BA58" s="6"/>
      <c r="BB58" s="6"/>
      <c r="BC58" s="6"/>
    </row>
    <row r="59" ht="30.0" customHeight="1">
      <c r="A59" s="45"/>
      <c r="B59" s="45"/>
      <c r="C59" s="46"/>
      <c r="D59" s="47"/>
      <c r="E59" s="48"/>
      <c r="F59" s="49"/>
      <c r="G59" s="50"/>
      <c r="H59" s="51"/>
      <c r="I59" s="52"/>
      <c r="J59" s="53"/>
      <c r="K59" s="54"/>
      <c r="L59" s="55"/>
      <c r="M59" s="55"/>
      <c r="N59" s="56"/>
      <c r="O59" s="53"/>
      <c r="P59" s="57"/>
      <c r="Q59" s="48"/>
      <c r="R59" s="53"/>
      <c r="S59" s="48"/>
      <c r="T59" s="53"/>
      <c r="U59" s="58"/>
      <c r="V59" s="58"/>
      <c r="W59" s="48"/>
      <c r="X59" s="53"/>
      <c r="Y59" s="58"/>
      <c r="Z59" s="58"/>
      <c r="AA59" s="58"/>
      <c r="AB59" s="58"/>
      <c r="AC59" s="48"/>
      <c r="AD59" s="53"/>
      <c r="AE59" s="57"/>
      <c r="AF59" s="48"/>
      <c r="AG59" s="59"/>
      <c r="AH59" s="60"/>
      <c r="AI59" s="61"/>
      <c r="AJ59" s="53"/>
      <c r="AK59" s="58"/>
      <c r="AL59" s="48"/>
      <c r="AM59" s="4"/>
      <c r="AN59" s="4"/>
      <c r="AO59" s="44" t="str">
        <f t="shared" si="1"/>
        <v/>
      </c>
      <c r="AP59" s="44" t="str">
        <f t="shared" si="2"/>
        <v>1</v>
      </c>
      <c r="AQ59" s="44" t="str">
        <f t="shared" si="3"/>
        <v/>
      </c>
      <c r="AR59" s="44" t="str">
        <f t="shared" si="4"/>
        <v>1</v>
      </c>
      <c r="AS59" s="44" t="str">
        <f t="shared" si="5"/>
        <v/>
      </c>
      <c r="AT59" s="44" t="str">
        <f t="shared" si="6"/>
        <v/>
      </c>
      <c r="AU59" s="44" t="str">
        <f t="shared" si="7"/>
        <v/>
      </c>
      <c r="AV59" s="44" t="str">
        <f t="shared" si="8"/>
        <v/>
      </c>
      <c r="AW59" s="44" t="str">
        <f t="shared" si="9"/>
        <v/>
      </c>
      <c r="AX59" s="44" t="str">
        <f t="shared" si="10"/>
        <v>1</v>
      </c>
      <c r="AY59" s="44" t="str">
        <f t="shared" si="11"/>
        <v/>
      </c>
      <c r="AZ59" s="44" t="str">
        <f t="shared" si="12"/>
        <v/>
      </c>
      <c r="BA59" s="6"/>
      <c r="BB59" s="6"/>
      <c r="BC59" s="6"/>
    </row>
    <row r="60" ht="30.0" customHeight="1">
      <c r="A60" s="45"/>
      <c r="B60" s="45"/>
      <c r="C60" s="46"/>
      <c r="D60" s="47"/>
      <c r="E60" s="48"/>
      <c r="F60" s="49"/>
      <c r="G60" s="50"/>
      <c r="H60" s="51"/>
      <c r="I60" s="52"/>
      <c r="J60" s="53"/>
      <c r="K60" s="54"/>
      <c r="L60" s="55"/>
      <c r="M60" s="55"/>
      <c r="N60" s="56"/>
      <c r="O60" s="53"/>
      <c r="P60" s="57"/>
      <c r="Q60" s="48"/>
      <c r="R60" s="53"/>
      <c r="S60" s="48"/>
      <c r="T60" s="53"/>
      <c r="U60" s="58"/>
      <c r="V60" s="58"/>
      <c r="W60" s="48"/>
      <c r="X60" s="53"/>
      <c r="Y60" s="58"/>
      <c r="Z60" s="58"/>
      <c r="AA60" s="58"/>
      <c r="AB60" s="58"/>
      <c r="AC60" s="48"/>
      <c r="AD60" s="53"/>
      <c r="AE60" s="57"/>
      <c r="AF60" s="48"/>
      <c r="AG60" s="59"/>
      <c r="AH60" s="60"/>
      <c r="AI60" s="61"/>
      <c r="AJ60" s="53"/>
      <c r="AK60" s="58"/>
      <c r="AL60" s="48"/>
      <c r="AM60" s="4"/>
      <c r="AN60" s="4"/>
      <c r="AO60" s="44" t="str">
        <f t="shared" si="1"/>
        <v/>
      </c>
      <c r="AP60" s="44" t="str">
        <f t="shared" si="2"/>
        <v>1</v>
      </c>
      <c r="AQ60" s="44" t="str">
        <f t="shared" si="3"/>
        <v/>
      </c>
      <c r="AR60" s="44" t="str">
        <f t="shared" si="4"/>
        <v>1</v>
      </c>
      <c r="AS60" s="44" t="str">
        <f t="shared" si="5"/>
        <v/>
      </c>
      <c r="AT60" s="44" t="str">
        <f t="shared" si="6"/>
        <v/>
      </c>
      <c r="AU60" s="44" t="str">
        <f t="shared" si="7"/>
        <v/>
      </c>
      <c r="AV60" s="44" t="str">
        <f t="shared" si="8"/>
        <v/>
      </c>
      <c r="AW60" s="44" t="str">
        <f t="shared" si="9"/>
        <v/>
      </c>
      <c r="AX60" s="44" t="str">
        <f t="shared" si="10"/>
        <v>1</v>
      </c>
      <c r="AY60" s="44" t="str">
        <f t="shared" si="11"/>
        <v/>
      </c>
      <c r="AZ60" s="44" t="str">
        <f t="shared" si="12"/>
        <v/>
      </c>
      <c r="BA60" s="6"/>
      <c r="BB60" s="6"/>
      <c r="BC60" s="6"/>
    </row>
    <row r="61" ht="30.0" customHeight="1">
      <c r="A61" s="45"/>
      <c r="B61" s="45"/>
      <c r="C61" s="46"/>
      <c r="D61" s="47"/>
      <c r="E61" s="48"/>
      <c r="F61" s="49"/>
      <c r="G61" s="50"/>
      <c r="H61" s="51"/>
      <c r="I61" s="52"/>
      <c r="J61" s="53"/>
      <c r="K61" s="54"/>
      <c r="L61" s="55"/>
      <c r="M61" s="55"/>
      <c r="N61" s="56"/>
      <c r="O61" s="53"/>
      <c r="P61" s="57"/>
      <c r="Q61" s="48"/>
      <c r="R61" s="53"/>
      <c r="S61" s="48"/>
      <c r="T61" s="53"/>
      <c r="U61" s="58"/>
      <c r="V61" s="58"/>
      <c r="W61" s="48"/>
      <c r="X61" s="53"/>
      <c r="Y61" s="58"/>
      <c r="Z61" s="58"/>
      <c r="AA61" s="58"/>
      <c r="AB61" s="58"/>
      <c r="AC61" s="48"/>
      <c r="AD61" s="53"/>
      <c r="AE61" s="57"/>
      <c r="AF61" s="48"/>
      <c r="AG61" s="59"/>
      <c r="AH61" s="60"/>
      <c r="AI61" s="61"/>
      <c r="AJ61" s="53"/>
      <c r="AK61" s="58"/>
      <c r="AL61" s="48"/>
      <c r="AM61" s="4"/>
      <c r="AN61" s="4"/>
      <c r="AO61" s="44" t="str">
        <f t="shared" si="1"/>
        <v/>
      </c>
      <c r="AP61" s="44" t="str">
        <f t="shared" si="2"/>
        <v>1</v>
      </c>
      <c r="AQ61" s="44" t="str">
        <f t="shared" si="3"/>
        <v/>
      </c>
      <c r="AR61" s="44" t="str">
        <f t="shared" si="4"/>
        <v>1</v>
      </c>
      <c r="AS61" s="44" t="str">
        <f t="shared" si="5"/>
        <v/>
      </c>
      <c r="AT61" s="44" t="str">
        <f t="shared" si="6"/>
        <v/>
      </c>
      <c r="AU61" s="44" t="str">
        <f t="shared" si="7"/>
        <v/>
      </c>
      <c r="AV61" s="44" t="str">
        <f t="shared" si="8"/>
        <v/>
      </c>
      <c r="AW61" s="44" t="str">
        <f t="shared" si="9"/>
        <v/>
      </c>
      <c r="AX61" s="44" t="str">
        <f t="shared" si="10"/>
        <v>1</v>
      </c>
      <c r="AY61" s="44" t="str">
        <f t="shared" si="11"/>
        <v/>
      </c>
      <c r="AZ61" s="44" t="str">
        <f t="shared" si="12"/>
        <v/>
      </c>
      <c r="BA61" s="6"/>
      <c r="BB61" s="6"/>
      <c r="BC61" s="6"/>
    </row>
    <row r="62" ht="30.0" customHeight="1">
      <c r="A62" s="45"/>
      <c r="B62" s="45"/>
      <c r="C62" s="46"/>
      <c r="D62" s="47"/>
      <c r="E62" s="48"/>
      <c r="F62" s="49"/>
      <c r="G62" s="50"/>
      <c r="H62" s="51"/>
      <c r="I62" s="52"/>
      <c r="J62" s="53"/>
      <c r="K62" s="54"/>
      <c r="L62" s="55"/>
      <c r="M62" s="55"/>
      <c r="N62" s="56"/>
      <c r="O62" s="53"/>
      <c r="P62" s="57"/>
      <c r="Q62" s="48"/>
      <c r="R62" s="53"/>
      <c r="S62" s="48"/>
      <c r="T62" s="53"/>
      <c r="U62" s="58"/>
      <c r="V62" s="58"/>
      <c r="W62" s="48"/>
      <c r="X62" s="53"/>
      <c r="Y62" s="58"/>
      <c r="Z62" s="58"/>
      <c r="AA62" s="58"/>
      <c r="AB62" s="58"/>
      <c r="AC62" s="48"/>
      <c r="AD62" s="53"/>
      <c r="AE62" s="57"/>
      <c r="AF62" s="48"/>
      <c r="AG62" s="59"/>
      <c r="AH62" s="60"/>
      <c r="AI62" s="61"/>
      <c r="AJ62" s="53"/>
      <c r="AK62" s="58"/>
      <c r="AL62" s="48"/>
      <c r="AM62" s="4"/>
      <c r="AN62" s="4"/>
      <c r="AO62" s="44" t="str">
        <f t="shared" si="1"/>
        <v/>
      </c>
      <c r="AP62" s="44" t="str">
        <f t="shared" si="2"/>
        <v>1</v>
      </c>
      <c r="AQ62" s="44" t="str">
        <f t="shared" si="3"/>
        <v/>
      </c>
      <c r="AR62" s="44" t="str">
        <f t="shared" si="4"/>
        <v>1</v>
      </c>
      <c r="AS62" s="44" t="str">
        <f t="shared" si="5"/>
        <v/>
      </c>
      <c r="AT62" s="44" t="str">
        <f t="shared" si="6"/>
        <v/>
      </c>
      <c r="AU62" s="44" t="str">
        <f t="shared" si="7"/>
        <v/>
      </c>
      <c r="AV62" s="44" t="str">
        <f t="shared" si="8"/>
        <v/>
      </c>
      <c r="AW62" s="44" t="str">
        <f t="shared" si="9"/>
        <v/>
      </c>
      <c r="AX62" s="44" t="str">
        <f t="shared" si="10"/>
        <v>1</v>
      </c>
      <c r="AY62" s="44" t="str">
        <f t="shared" si="11"/>
        <v/>
      </c>
      <c r="AZ62" s="44" t="str">
        <f t="shared" si="12"/>
        <v/>
      </c>
      <c r="BA62" s="6"/>
      <c r="BB62" s="6"/>
      <c r="BC62" s="6"/>
    </row>
    <row r="63" ht="30.0" customHeight="1">
      <c r="A63" s="45"/>
      <c r="B63" s="45"/>
      <c r="C63" s="46"/>
      <c r="D63" s="47"/>
      <c r="E63" s="48"/>
      <c r="F63" s="49"/>
      <c r="G63" s="50"/>
      <c r="H63" s="51"/>
      <c r="I63" s="52"/>
      <c r="J63" s="53"/>
      <c r="K63" s="54"/>
      <c r="L63" s="55"/>
      <c r="M63" s="55"/>
      <c r="N63" s="56"/>
      <c r="O63" s="53"/>
      <c r="P63" s="57"/>
      <c r="Q63" s="48"/>
      <c r="R63" s="53"/>
      <c r="S63" s="48"/>
      <c r="T63" s="53"/>
      <c r="U63" s="58"/>
      <c r="V63" s="58"/>
      <c r="W63" s="48"/>
      <c r="X63" s="53"/>
      <c r="Y63" s="58"/>
      <c r="Z63" s="58"/>
      <c r="AA63" s="58"/>
      <c r="AB63" s="58"/>
      <c r="AC63" s="48"/>
      <c r="AD63" s="53"/>
      <c r="AE63" s="57"/>
      <c r="AF63" s="48"/>
      <c r="AG63" s="59"/>
      <c r="AH63" s="60"/>
      <c r="AI63" s="61"/>
      <c r="AJ63" s="53"/>
      <c r="AK63" s="58"/>
      <c r="AL63" s="48"/>
      <c r="AM63" s="4"/>
      <c r="AN63" s="4"/>
      <c r="AO63" s="44" t="str">
        <f t="shared" si="1"/>
        <v/>
      </c>
      <c r="AP63" s="44" t="str">
        <f t="shared" si="2"/>
        <v>1</v>
      </c>
      <c r="AQ63" s="44" t="str">
        <f t="shared" si="3"/>
        <v/>
      </c>
      <c r="AR63" s="44" t="str">
        <f t="shared" si="4"/>
        <v>1</v>
      </c>
      <c r="AS63" s="44" t="str">
        <f t="shared" si="5"/>
        <v/>
      </c>
      <c r="AT63" s="44" t="str">
        <f t="shared" si="6"/>
        <v/>
      </c>
      <c r="AU63" s="44" t="str">
        <f t="shared" si="7"/>
        <v/>
      </c>
      <c r="AV63" s="44" t="str">
        <f t="shared" si="8"/>
        <v/>
      </c>
      <c r="AW63" s="44" t="str">
        <f t="shared" si="9"/>
        <v/>
      </c>
      <c r="AX63" s="44" t="str">
        <f t="shared" si="10"/>
        <v>1</v>
      </c>
      <c r="AY63" s="44" t="str">
        <f t="shared" si="11"/>
        <v/>
      </c>
      <c r="AZ63" s="44" t="str">
        <f t="shared" si="12"/>
        <v/>
      </c>
      <c r="BA63" s="6"/>
      <c r="BB63" s="6"/>
      <c r="BC63" s="6"/>
    </row>
    <row r="64" ht="30.0" customHeight="1">
      <c r="A64" s="62"/>
      <c r="B64" s="62"/>
      <c r="C64" s="63"/>
      <c r="D64" s="64"/>
      <c r="E64" s="65"/>
      <c r="F64" s="66"/>
      <c r="G64" s="67"/>
      <c r="H64" s="68"/>
      <c r="I64" s="69"/>
      <c r="J64" s="70"/>
      <c r="K64" s="71"/>
      <c r="L64" s="72"/>
      <c r="M64" s="72"/>
      <c r="N64" s="73"/>
      <c r="O64" s="70"/>
      <c r="P64" s="74"/>
      <c r="Q64" s="65"/>
      <c r="R64" s="70"/>
      <c r="S64" s="65"/>
      <c r="T64" s="70"/>
      <c r="U64" s="75"/>
      <c r="V64" s="75"/>
      <c r="W64" s="65"/>
      <c r="X64" s="70"/>
      <c r="Y64" s="75"/>
      <c r="Z64" s="75"/>
      <c r="AA64" s="75"/>
      <c r="AB64" s="75"/>
      <c r="AC64" s="65"/>
      <c r="AD64" s="70"/>
      <c r="AE64" s="74"/>
      <c r="AF64" s="65"/>
      <c r="AG64" s="76"/>
      <c r="AH64" s="77"/>
      <c r="AI64" s="78"/>
      <c r="AJ64" s="70"/>
      <c r="AK64" s="75"/>
      <c r="AL64" s="65"/>
      <c r="AM64" s="4"/>
      <c r="AN64" s="4"/>
      <c r="AO64" s="44" t="str">
        <f t="shared" si="1"/>
        <v/>
      </c>
      <c r="AP64" s="44" t="str">
        <f t="shared" si="2"/>
        <v>1</v>
      </c>
      <c r="AQ64" s="44" t="str">
        <f t="shared" si="3"/>
        <v/>
      </c>
      <c r="AR64" s="44" t="str">
        <f t="shared" si="4"/>
        <v>1</v>
      </c>
      <c r="AS64" s="44" t="str">
        <f t="shared" si="5"/>
        <v/>
      </c>
      <c r="AT64" s="44" t="str">
        <f t="shared" si="6"/>
        <v/>
      </c>
      <c r="AU64" s="44" t="str">
        <f t="shared" si="7"/>
        <v/>
      </c>
      <c r="AV64" s="44" t="str">
        <f t="shared" si="8"/>
        <v/>
      </c>
      <c r="AW64" s="44" t="str">
        <f t="shared" si="9"/>
        <v/>
      </c>
      <c r="AX64" s="44" t="str">
        <f t="shared" si="10"/>
        <v>1</v>
      </c>
      <c r="AY64" s="44" t="str">
        <f t="shared" si="11"/>
        <v/>
      </c>
      <c r="AZ64" s="44" t="str">
        <f t="shared" si="12"/>
        <v/>
      </c>
      <c r="BA64" s="6"/>
      <c r="BB64" s="6"/>
      <c r="BC64" s="6"/>
    </row>
    <row r="65" ht="30.0" customHeight="1">
      <c r="A65" s="2"/>
      <c r="B65" s="2"/>
      <c r="C65" s="2"/>
      <c r="D65" s="79" t="s">
        <v>60</v>
      </c>
      <c r="E65" s="79" t="s">
        <v>60</v>
      </c>
      <c r="F65" s="79" t="s">
        <v>60</v>
      </c>
      <c r="G65" s="79" t="s">
        <v>60</v>
      </c>
      <c r="H65" s="79" t="s">
        <v>60</v>
      </c>
      <c r="I65" s="79" t="s">
        <v>60</v>
      </c>
      <c r="J65" s="79" t="s">
        <v>60</v>
      </c>
      <c r="K65" s="79" t="s">
        <v>60</v>
      </c>
      <c r="L65" s="79" t="s">
        <v>60</v>
      </c>
      <c r="M65" s="79" t="s">
        <v>60</v>
      </c>
      <c r="N65" s="79" t="s">
        <v>60</v>
      </c>
      <c r="O65" s="79" t="s">
        <v>60</v>
      </c>
      <c r="P65" s="79"/>
      <c r="Q65" s="79" t="s">
        <v>60</v>
      </c>
      <c r="R65" s="79" t="s">
        <v>60</v>
      </c>
      <c r="S65" s="79" t="s">
        <v>60</v>
      </c>
      <c r="T65" s="79" t="s">
        <v>60</v>
      </c>
      <c r="U65" s="79" t="s">
        <v>60</v>
      </c>
      <c r="V65" s="79" t="s">
        <v>60</v>
      </c>
      <c r="W65" s="79" t="s">
        <v>60</v>
      </c>
      <c r="X65" s="79" t="s">
        <v>60</v>
      </c>
      <c r="Y65" s="79" t="s">
        <v>60</v>
      </c>
      <c r="Z65" s="79" t="s">
        <v>60</v>
      </c>
      <c r="AA65" s="79" t="s">
        <v>60</v>
      </c>
      <c r="AB65" s="79" t="s">
        <v>60</v>
      </c>
      <c r="AC65" s="79" t="s">
        <v>60</v>
      </c>
      <c r="AD65" s="79" t="s">
        <v>60</v>
      </c>
      <c r="AE65" s="79"/>
      <c r="AF65" s="79" t="s">
        <v>60</v>
      </c>
      <c r="AG65" s="79" t="s">
        <v>60</v>
      </c>
      <c r="AH65" s="79" t="s">
        <v>60</v>
      </c>
      <c r="AI65" s="79" t="s">
        <v>60</v>
      </c>
      <c r="AJ65" s="79" t="s">
        <v>60</v>
      </c>
      <c r="AK65" s="79" t="s">
        <v>60</v>
      </c>
      <c r="AL65" s="79" t="s">
        <v>60</v>
      </c>
      <c r="AM65" s="2"/>
      <c r="AN65" s="2"/>
      <c r="AO65" s="1"/>
      <c r="AP65" s="1"/>
      <c r="AQ65" s="1"/>
      <c r="AR65" s="1"/>
      <c r="AS65" s="1"/>
      <c r="AT65" s="1"/>
      <c r="AU65" s="1"/>
      <c r="AV65" s="1"/>
      <c r="AW65" s="1"/>
      <c r="AX65" s="1"/>
      <c r="AY65" s="1"/>
      <c r="AZ65" s="1"/>
      <c r="BA65" s="2"/>
      <c r="BB65" s="2"/>
      <c r="BC65" s="2"/>
    </row>
    <row r="66" ht="30.0"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4"/>
      <c r="AN66" s="4"/>
      <c r="AO66" s="1"/>
      <c r="AP66" s="1"/>
      <c r="AQ66" s="1"/>
      <c r="AR66" s="1"/>
      <c r="AS66" s="1"/>
      <c r="AT66" s="1"/>
      <c r="AU66" s="1"/>
      <c r="AV66" s="1"/>
      <c r="AW66" s="1"/>
      <c r="AX66" s="1"/>
      <c r="AY66" s="1"/>
      <c r="AZ66" s="1"/>
      <c r="BA66" s="1"/>
      <c r="BB66" s="1"/>
      <c r="BC66" s="1"/>
    </row>
    <row r="67" ht="30.0"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4"/>
      <c r="AN67" s="4"/>
      <c r="AO67" s="1"/>
      <c r="AP67" s="1"/>
      <c r="AQ67" s="1"/>
      <c r="AR67" s="1"/>
      <c r="AS67" s="1"/>
      <c r="AT67" s="1"/>
      <c r="AU67" s="1"/>
      <c r="AV67" s="1"/>
      <c r="AW67" s="1"/>
      <c r="AX67" s="1"/>
      <c r="AY67" s="1"/>
      <c r="AZ67" s="1"/>
      <c r="BA67" s="1"/>
      <c r="BB67" s="1"/>
      <c r="BC67" s="1"/>
    </row>
    <row r="68" ht="30.0"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4"/>
      <c r="AN68" s="4"/>
      <c r="AO68" s="1"/>
      <c r="AP68" s="1"/>
      <c r="AQ68" s="1"/>
      <c r="AR68" s="1"/>
      <c r="AS68" s="1"/>
      <c r="AT68" s="1"/>
      <c r="AU68" s="1"/>
      <c r="AV68" s="1"/>
      <c r="AW68" s="1"/>
      <c r="AX68" s="1"/>
      <c r="AY68" s="1"/>
      <c r="AZ68" s="1"/>
      <c r="BA68" s="1"/>
      <c r="BB68" s="1"/>
      <c r="BC68" s="1"/>
    </row>
    <row r="69" ht="30.0"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4"/>
      <c r="AN69" s="4"/>
      <c r="AO69" s="1"/>
      <c r="AP69" s="1"/>
      <c r="AQ69" s="1"/>
      <c r="AR69" s="1"/>
      <c r="AS69" s="1"/>
      <c r="AT69" s="1"/>
      <c r="AU69" s="1"/>
      <c r="AV69" s="1"/>
      <c r="AW69" s="1"/>
      <c r="AX69" s="1"/>
      <c r="AY69" s="1"/>
      <c r="AZ69" s="1"/>
      <c r="BA69" s="1"/>
      <c r="BB69" s="1"/>
      <c r="BC69" s="1"/>
    </row>
    <row r="70" ht="30.0"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4"/>
      <c r="AN70" s="4"/>
      <c r="AO70" s="1"/>
      <c r="AP70" s="1"/>
      <c r="AQ70" s="1"/>
      <c r="AR70" s="1"/>
      <c r="AS70" s="1"/>
      <c r="AT70" s="1"/>
      <c r="AU70" s="1"/>
      <c r="AV70" s="1"/>
      <c r="AW70" s="1"/>
      <c r="AX70" s="1"/>
      <c r="AY70" s="1"/>
      <c r="AZ70" s="1"/>
      <c r="BA70" s="1"/>
      <c r="BB70" s="1"/>
      <c r="BC70" s="1"/>
    </row>
    <row r="71" ht="30.0"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4"/>
      <c r="AN71" s="4"/>
      <c r="AO71" s="1"/>
      <c r="AP71" s="1"/>
      <c r="AQ71" s="1"/>
      <c r="AR71" s="1"/>
      <c r="AS71" s="1"/>
      <c r="AT71" s="1"/>
      <c r="AU71" s="1"/>
      <c r="AV71" s="1"/>
      <c r="AW71" s="1"/>
      <c r="AX71" s="1"/>
      <c r="AY71" s="1"/>
      <c r="AZ71" s="1"/>
      <c r="BA71" s="1"/>
      <c r="BB71" s="1"/>
      <c r="BC71" s="1"/>
    </row>
    <row r="72" ht="30.0"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4"/>
      <c r="AN72" s="4"/>
      <c r="AO72" s="1"/>
      <c r="AP72" s="1"/>
      <c r="AQ72" s="1"/>
      <c r="AR72" s="1"/>
      <c r="AS72" s="1"/>
      <c r="AT72" s="1"/>
      <c r="AU72" s="1"/>
      <c r="AV72" s="1"/>
      <c r="AW72" s="1"/>
      <c r="AX72" s="1"/>
      <c r="AY72" s="1"/>
      <c r="AZ72" s="1"/>
      <c r="BA72" s="1"/>
      <c r="BB72" s="1"/>
      <c r="BC72" s="1"/>
    </row>
    <row r="73" ht="30.0"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4"/>
      <c r="AN73" s="4"/>
      <c r="AO73" s="1"/>
      <c r="AP73" s="1"/>
      <c r="AQ73" s="1"/>
      <c r="AR73" s="1"/>
      <c r="AS73" s="1"/>
      <c r="AT73" s="1"/>
      <c r="AU73" s="1"/>
      <c r="AV73" s="1"/>
      <c r="AW73" s="1"/>
      <c r="AX73" s="1"/>
      <c r="AY73" s="1"/>
      <c r="AZ73" s="1"/>
      <c r="BA73" s="1"/>
      <c r="BB73" s="1"/>
      <c r="BC73" s="1"/>
    </row>
    <row r="74" ht="30.0"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4"/>
      <c r="AN74" s="4"/>
      <c r="AO74" s="1"/>
      <c r="AP74" s="1"/>
      <c r="AQ74" s="1"/>
      <c r="AR74" s="1"/>
      <c r="AS74" s="1"/>
      <c r="AT74" s="1"/>
      <c r="AU74" s="1"/>
      <c r="AV74" s="1"/>
      <c r="AW74" s="1"/>
      <c r="AX74" s="1"/>
      <c r="AY74" s="1"/>
      <c r="AZ74" s="1"/>
      <c r="BA74" s="1"/>
      <c r="BB74" s="1"/>
      <c r="BC74" s="1"/>
    </row>
    <row r="75" ht="30.0"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4"/>
      <c r="AN75" s="4"/>
      <c r="AO75" s="1"/>
      <c r="AP75" s="1"/>
      <c r="AQ75" s="1"/>
      <c r="AR75" s="1"/>
      <c r="AS75" s="1"/>
      <c r="AT75" s="1"/>
      <c r="AU75" s="1"/>
      <c r="AV75" s="1"/>
      <c r="AW75" s="1"/>
      <c r="AX75" s="1"/>
      <c r="AY75" s="1"/>
      <c r="AZ75" s="1"/>
      <c r="BA75" s="1"/>
      <c r="BB75" s="1"/>
      <c r="BC75" s="1"/>
    </row>
    <row r="76" ht="30.0"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4"/>
      <c r="AN76" s="4"/>
      <c r="AO76" s="1"/>
      <c r="AP76" s="1"/>
      <c r="AQ76" s="1"/>
      <c r="AR76" s="1"/>
      <c r="AS76" s="1"/>
      <c r="AT76" s="1"/>
      <c r="AU76" s="1"/>
      <c r="AV76" s="1"/>
      <c r="AW76" s="1"/>
      <c r="AX76" s="1"/>
      <c r="AY76" s="1"/>
      <c r="AZ76" s="1"/>
      <c r="BA76" s="1"/>
      <c r="BB76" s="1"/>
      <c r="BC76" s="1"/>
    </row>
    <row r="77" ht="30.0"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4"/>
      <c r="AN77" s="4"/>
      <c r="AO77" s="1"/>
      <c r="AP77" s="1"/>
      <c r="AQ77" s="1"/>
      <c r="AR77" s="1"/>
      <c r="AS77" s="1"/>
      <c r="AT77" s="1"/>
      <c r="AU77" s="1"/>
      <c r="AV77" s="1"/>
      <c r="AW77" s="1"/>
      <c r="AX77" s="1"/>
      <c r="AY77" s="1"/>
      <c r="AZ77" s="1"/>
      <c r="BA77" s="1"/>
      <c r="BB77" s="1"/>
      <c r="BC77" s="1"/>
    </row>
    <row r="78" ht="30.0"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4"/>
      <c r="AN78" s="4"/>
      <c r="AO78" s="1"/>
      <c r="AP78" s="1"/>
      <c r="AQ78" s="1"/>
      <c r="AR78" s="1"/>
      <c r="AS78" s="1"/>
      <c r="AT78" s="1"/>
      <c r="AU78" s="1"/>
      <c r="AV78" s="1"/>
      <c r="AW78" s="1"/>
      <c r="AX78" s="1"/>
      <c r="AY78" s="1"/>
      <c r="AZ78" s="1"/>
      <c r="BA78" s="1"/>
      <c r="BB78" s="1"/>
      <c r="BC78" s="1"/>
    </row>
    <row r="79" ht="30.0"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4"/>
      <c r="AN79" s="4"/>
      <c r="AO79" s="1"/>
      <c r="AP79" s="1"/>
      <c r="AQ79" s="1"/>
      <c r="AR79" s="1"/>
      <c r="AS79" s="1"/>
      <c r="AT79" s="1"/>
      <c r="AU79" s="1"/>
      <c r="AV79" s="1"/>
      <c r="AW79" s="1"/>
      <c r="AX79" s="1"/>
      <c r="AY79" s="1"/>
      <c r="AZ79" s="1"/>
      <c r="BA79" s="1"/>
      <c r="BB79" s="1"/>
      <c r="BC79" s="1"/>
    </row>
    <row r="80" ht="30.0"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4"/>
      <c r="AN80" s="4"/>
      <c r="AO80" s="1"/>
      <c r="AP80" s="1"/>
      <c r="AQ80" s="1"/>
      <c r="AR80" s="1"/>
      <c r="AS80" s="1"/>
      <c r="AT80" s="1"/>
      <c r="AU80" s="1"/>
      <c r="AV80" s="1"/>
      <c r="AW80" s="1"/>
      <c r="AX80" s="1"/>
      <c r="AY80" s="1"/>
      <c r="AZ80" s="1"/>
      <c r="BA80" s="1"/>
      <c r="BB80" s="1"/>
      <c r="BC80" s="1"/>
    </row>
    <row r="81" ht="30.0"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4"/>
      <c r="AN81" s="4"/>
      <c r="AO81" s="1"/>
      <c r="AP81" s="1"/>
      <c r="AQ81" s="1"/>
      <c r="AR81" s="1"/>
      <c r="AS81" s="1"/>
      <c r="AT81" s="1"/>
      <c r="AU81" s="1"/>
      <c r="AV81" s="1"/>
      <c r="AW81" s="1"/>
      <c r="AX81" s="1"/>
      <c r="AY81" s="1"/>
      <c r="AZ81" s="1"/>
      <c r="BA81" s="1"/>
      <c r="BB81" s="1"/>
      <c r="BC81" s="1"/>
    </row>
    <row r="82" ht="30.0"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4"/>
      <c r="AN82" s="4"/>
      <c r="AO82" s="1"/>
      <c r="AP82" s="1"/>
      <c r="AQ82" s="1"/>
      <c r="AR82" s="1"/>
      <c r="AS82" s="1"/>
      <c r="AT82" s="1"/>
      <c r="AU82" s="1"/>
      <c r="AV82" s="1"/>
      <c r="AW82" s="1"/>
      <c r="AX82" s="1"/>
      <c r="AY82" s="1"/>
      <c r="AZ82" s="1"/>
      <c r="BA82" s="1"/>
      <c r="BB82" s="1"/>
      <c r="BC82" s="1"/>
    </row>
    <row r="83" ht="30.0"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4"/>
      <c r="AN83" s="4"/>
      <c r="AO83" s="1"/>
      <c r="AP83" s="1"/>
      <c r="AQ83" s="1"/>
      <c r="AR83" s="1"/>
      <c r="AS83" s="1"/>
      <c r="AT83" s="1"/>
      <c r="AU83" s="1"/>
      <c r="AV83" s="1"/>
      <c r="AW83" s="1"/>
      <c r="AX83" s="1"/>
      <c r="AY83" s="1"/>
      <c r="AZ83" s="1"/>
      <c r="BA83" s="1"/>
      <c r="BB83" s="1"/>
      <c r="BC83" s="1"/>
    </row>
    <row r="84" ht="30.0"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4"/>
      <c r="AN84" s="4"/>
      <c r="AO84" s="1"/>
      <c r="AP84" s="1"/>
      <c r="AQ84" s="1"/>
      <c r="AR84" s="1"/>
      <c r="AS84" s="1"/>
      <c r="AT84" s="1"/>
      <c r="AU84" s="1"/>
      <c r="AV84" s="1"/>
      <c r="AW84" s="1"/>
      <c r="AX84" s="1"/>
      <c r="AY84" s="1"/>
      <c r="AZ84" s="1"/>
      <c r="BA84" s="1"/>
      <c r="BB84" s="1"/>
      <c r="BC84" s="1"/>
    </row>
    <row r="85" ht="30.0"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4"/>
      <c r="AN85" s="4"/>
      <c r="AO85" s="1"/>
      <c r="AP85" s="1"/>
      <c r="AQ85" s="1"/>
      <c r="AR85" s="1"/>
      <c r="AS85" s="1"/>
      <c r="AT85" s="1"/>
      <c r="AU85" s="1"/>
      <c r="AV85" s="1"/>
      <c r="AW85" s="1"/>
      <c r="AX85" s="1"/>
      <c r="AY85" s="1"/>
      <c r="AZ85" s="1"/>
      <c r="BA85" s="1"/>
      <c r="BB85" s="1"/>
      <c r="BC85" s="1"/>
    </row>
    <row r="86" ht="30.0"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4"/>
      <c r="AN86" s="4"/>
      <c r="AO86" s="1"/>
      <c r="AP86" s="1"/>
      <c r="AQ86" s="1"/>
      <c r="AR86" s="1"/>
      <c r="AS86" s="1"/>
      <c r="AT86" s="1"/>
      <c r="AU86" s="1"/>
      <c r="AV86" s="1"/>
      <c r="AW86" s="1"/>
      <c r="AX86" s="1"/>
      <c r="AY86" s="1"/>
      <c r="AZ86" s="1"/>
      <c r="BA86" s="1"/>
      <c r="BB86" s="1"/>
      <c r="BC86" s="1"/>
    </row>
    <row r="87" ht="30.0"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4"/>
      <c r="AN87" s="4"/>
      <c r="AO87" s="1"/>
      <c r="AP87" s="1"/>
      <c r="AQ87" s="1"/>
      <c r="AR87" s="1"/>
      <c r="AS87" s="1"/>
      <c r="AT87" s="1"/>
      <c r="AU87" s="1"/>
      <c r="AV87" s="1"/>
      <c r="AW87" s="1"/>
      <c r="AX87" s="1"/>
      <c r="AY87" s="1"/>
      <c r="AZ87" s="1"/>
      <c r="BA87" s="1"/>
      <c r="BB87" s="1"/>
      <c r="BC87" s="1"/>
    </row>
    <row r="88" ht="30.0"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4"/>
      <c r="AN88" s="4"/>
      <c r="AO88" s="1"/>
      <c r="AP88" s="1"/>
      <c r="AQ88" s="1"/>
      <c r="AR88" s="1"/>
      <c r="AS88" s="1"/>
      <c r="AT88" s="1"/>
      <c r="AU88" s="1"/>
      <c r="AV88" s="1"/>
      <c r="AW88" s="1"/>
      <c r="AX88" s="1"/>
      <c r="AY88" s="1"/>
      <c r="AZ88" s="1"/>
      <c r="BA88" s="1"/>
      <c r="BB88" s="1"/>
      <c r="BC88" s="1"/>
    </row>
    <row r="89" ht="30.0"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4"/>
      <c r="AN89" s="4"/>
      <c r="AO89" s="1"/>
      <c r="AP89" s="1"/>
      <c r="AQ89" s="1"/>
      <c r="AR89" s="1"/>
      <c r="AS89" s="1"/>
      <c r="AT89" s="1"/>
      <c r="AU89" s="1"/>
      <c r="AV89" s="1"/>
      <c r="AW89" s="1"/>
      <c r="AX89" s="1"/>
      <c r="AY89" s="1"/>
      <c r="AZ89" s="1"/>
      <c r="BA89" s="1"/>
      <c r="BB89" s="1"/>
      <c r="BC89" s="1"/>
    </row>
    <row r="90" ht="30.0"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4"/>
      <c r="AN90" s="4"/>
      <c r="AO90" s="1"/>
      <c r="AP90" s="1"/>
      <c r="AQ90" s="1"/>
      <c r="AR90" s="1"/>
      <c r="AS90" s="1"/>
      <c r="AT90" s="1"/>
      <c r="AU90" s="1"/>
      <c r="AV90" s="1"/>
      <c r="AW90" s="1"/>
      <c r="AX90" s="1"/>
      <c r="AY90" s="1"/>
      <c r="AZ90" s="1"/>
      <c r="BA90" s="1"/>
      <c r="BB90" s="1"/>
      <c r="BC90" s="1"/>
    </row>
    <row r="91" ht="30.0"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4"/>
      <c r="AN91" s="4"/>
      <c r="AO91" s="1"/>
      <c r="AP91" s="1"/>
      <c r="AQ91" s="1"/>
      <c r="AR91" s="1"/>
      <c r="AS91" s="1"/>
      <c r="AT91" s="1"/>
      <c r="AU91" s="1"/>
      <c r="AV91" s="1"/>
      <c r="AW91" s="1"/>
      <c r="AX91" s="1"/>
      <c r="AY91" s="1"/>
      <c r="AZ91" s="1"/>
      <c r="BA91" s="1"/>
      <c r="BB91" s="1"/>
      <c r="BC91" s="1"/>
    </row>
    <row r="92" ht="30.0"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4"/>
      <c r="AN92" s="4"/>
      <c r="AO92" s="1"/>
      <c r="AP92" s="1"/>
      <c r="AQ92" s="1"/>
      <c r="AR92" s="1"/>
      <c r="AS92" s="1"/>
      <c r="AT92" s="1"/>
      <c r="AU92" s="1"/>
      <c r="AV92" s="1"/>
      <c r="AW92" s="1"/>
      <c r="AX92" s="1"/>
      <c r="AY92" s="1"/>
      <c r="AZ92" s="1"/>
      <c r="BA92" s="1"/>
      <c r="BB92" s="1"/>
      <c r="BC92" s="1"/>
    </row>
    <row r="93" ht="30.0"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4"/>
      <c r="AN93" s="4"/>
      <c r="AO93" s="1"/>
      <c r="AP93" s="1"/>
      <c r="AQ93" s="1"/>
      <c r="AR93" s="1"/>
      <c r="AS93" s="1"/>
      <c r="AT93" s="1"/>
      <c r="AU93" s="1"/>
      <c r="AV93" s="1"/>
      <c r="AW93" s="1"/>
      <c r="AX93" s="1"/>
      <c r="AY93" s="1"/>
      <c r="AZ93" s="1"/>
      <c r="BA93" s="1"/>
      <c r="BB93" s="1"/>
      <c r="BC93" s="1"/>
    </row>
    <row r="94" ht="30.0"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4"/>
      <c r="AN94" s="4"/>
      <c r="AO94" s="1"/>
      <c r="AP94" s="1"/>
      <c r="AQ94" s="1"/>
      <c r="AR94" s="1"/>
      <c r="AS94" s="1"/>
      <c r="AT94" s="1"/>
      <c r="AU94" s="1"/>
      <c r="AV94" s="1"/>
      <c r="AW94" s="1"/>
      <c r="AX94" s="1"/>
      <c r="AY94" s="1"/>
      <c r="AZ94" s="1"/>
      <c r="BA94" s="1"/>
      <c r="BB94" s="1"/>
      <c r="BC94" s="1"/>
    </row>
    <row r="95" ht="30.0"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4"/>
      <c r="AN95" s="4"/>
      <c r="AO95" s="1"/>
      <c r="AP95" s="1"/>
      <c r="AQ95" s="1"/>
      <c r="AR95" s="1"/>
      <c r="AS95" s="1"/>
      <c r="AT95" s="1"/>
      <c r="AU95" s="1"/>
      <c r="AV95" s="1"/>
      <c r="AW95" s="1"/>
      <c r="AX95" s="1"/>
      <c r="AY95" s="1"/>
      <c r="AZ95" s="1"/>
      <c r="BA95" s="1"/>
      <c r="BB95" s="1"/>
      <c r="BC95" s="1"/>
    </row>
    <row r="96" ht="30.0"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4"/>
      <c r="AN96" s="4"/>
      <c r="AO96" s="1"/>
      <c r="AP96" s="1"/>
      <c r="AQ96" s="1"/>
      <c r="AR96" s="1"/>
      <c r="AS96" s="1"/>
      <c r="AT96" s="1"/>
      <c r="AU96" s="1"/>
      <c r="AV96" s="1"/>
      <c r="AW96" s="1"/>
      <c r="AX96" s="1"/>
      <c r="AY96" s="1"/>
      <c r="AZ96" s="1"/>
      <c r="BA96" s="1"/>
      <c r="BB96" s="1"/>
      <c r="BC96" s="1"/>
    </row>
    <row r="97" ht="30.0"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4"/>
      <c r="AN97" s="4"/>
      <c r="AO97" s="1"/>
      <c r="AP97" s="1"/>
      <c r="AQ97" s="1"/>
      <c r="AR97" s="1"/>
      <c r="AS97" s="1"/>
      <c r="AT97" s="1"/>
      <c r="AU97" s="1"/>
      <c r="AV97" s="1"/>
      <c r="AW97" s="1"/>
      <c r="AX97" s="1"/>
      <c r="AY97" s="1"/>
      <c r="AZ97" s="1"/>
      <c r="BA97" s="1"/>
      <c r="BB97" s="1"/>
      <c r="BC97" s="1"/>
    </row>
    <row r="98" ht="30.0"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4"/>
      <c r="AN98" s="4"/>
      <c r="AO98" s="1"/>
      <c r="AP98" s="1"/>
      <c r="AQ98" s="1"/>
      <c r="AR98" s="1"/>
      <c r="AS98" s="1"/>
      <c r="AT98" s="1"/>
      <c r="AU98" s="1"/>
      <c r="AV98" s="1"/>
      <c r="AW98" s="1"/>
      <c r="AX98" s="1"/>
      <c r="AY98" s="1"/>
      <c r="AZ98" s="1"/>
      <c r="BA98" s="1"/>
      <c r="BB98" s="1"/>
      <c r="BC98" s="1"/>
    </row>
    <row r="99" ht="30.0"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4"/>
      <c r="AN99" s="4"/>
      <c r="AO99" s="1"/>
      <c r="AP99" s="1"/>
      <c r="AQ99" s="1"/>
      <c r="AR99" s="1"/>
      <c r="AS99" s="1"/>
      <c r="AT99" s="1"/>
      <c r="AU99" s="1"/>
      <c r="AV99" s="1"/>
      <c r="AW99" s="1"/>
      <c r="AX99" s="1"/>
      <c r="AY99" s="1"/>
      <c r="AZ99" s="1"/>
      <c r="BA99" s="1"/>
      <c r="BB99" s="1"/>
      <c r="BC99" s="1"/>
    </row>
    <row r="100" ht="30.0"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4"/>
      <c r="AN100" s="4"/>
      <c r="AO100" s="1"/>
      <c r="AP100" s="1"/>
      <c r="AQ100" s="1"/>
      <c r="AR100" s="1"/>
      <c r="AS100" s="1"/>
      <c r="AT100" s="1"/>
      <c r="AU100" s="1"/>
      <c r="AV100" s="1"/>
      <c r="AW100" s="1"/>
      <c r="AX100" s="1"/>
      <c r="AY100" s="1"/>
      <c r="AZ100" s="1"/>
      <c r="BA100" s="1"/>
      <c r="BB100" s="1"/>
      <c r="BC100" s="1"/>
    </row>
  </sheetData>
  <autoFilter ref="$D$3:$AK$3"/>
  <mergeCells count="14">
    <mergeCell ref="X2:AC2"/>
    <mergeCell ref="AG2:AI2"/>
    <mergeCell ref="AD2:AE2"/>
    <mergeCell ref="T2:W2"/>
    <mergeCell ref="AJ2:AL2"/>
    <mergeCell ref="AP1:AQ1"/>
    <mergeCell ref="AR1:AU1"/>
    <mergeCell ref="D2:E2"/>
    <mergeCell ref="F2:H2"/>
    <mergeCell ref="AX1:AZ1"/>
    <mergeCell ref="J2:N2"/>
    <mergeCell ref="O2:Q2"/>
    <mergeCell ref="AV1:AW1"/>
    <mergeCell ref="R2:S2"/>
  </mergeCells>
  <conditionalFormatting sqref="F6:F64">
    <cfRule type="expression" dxfId="0" priority="1">
      <formula>AR6&lt;&gt;1</formula>
    </cfRule>
  </conditionalFormatting>
  <conditionalFormatting sqref="G6:G64">
    <cfRule type="expression" dxfId="0" priority="2">
      <formula>AR6&lt;&gt;1</formula>
    </cfRule>
  </conditionalFormatting>
  <conditionalFormatting sqref="H6:H64">
    <cfRule type="expression" dxfId="0" priority="3">
      <formula>AR6&lt;&gt;1</formula>
    </cfRule>
  </conditionalFormatting>
  <conditionalFormatting sqref="I6:I64">
    <cfRule type="expression" dxfId="0" priority="4">
      <formula>AP6&lt;&gt;1</formula>
    </cfRule>
  </conditionalFormatting>
  <conditionalFormatting sqref="R6:R64">
    <cfRule type="expression" dxfId="0" priority="5">
      <formula>AX6&lt;&gt;1</formula>
    </cfRule>
  </conditionalFormatting>
  <conditionalFormatting sqref="S6:S64">
    <cfRule type="expression" dxfId="0" priority="6">
      <formula>AX6&lt;&gt;1</formula>
    </cfRule>
  </conditionalFormatting>
  <conditionalFormatting sqref="F4">
    <cfRule type="expression" dxfId="0" priority="7">
      <formula>AR4&lt;&gt;1</formula>
    </cfRule>
  </conditionalFormatting>
  <conditionalFormatting sqref="G4">
    <cfRule type="expression" dxfId="0" priority="8">
      <formula>AR4&lt;&gt;1</formula>
    </cfRule>
  </conditionalFormatting>
  <conditionalFormatting sqref="H4">
    <cfRule type="expression" dxfId="0" priority="9">
      <formula>AR4&lt;&gt;1</formula>
    </cfRule>
  </conditionalFormatting>
  <conditionalFormatting sqref="I4">
    <cfRule type="expression" dxfId="0" priority="10">
      <formula>AP4&lt;&gt;1</formula>
    </cfRule>
  </conditionalFormatting>
  <conditionalFormatting sqref="R4">
    <cfRule type="expression" dxfId="0" priority="11">
      <formula>AX4&lt;&gt;1</formula>
    </cfRule>
  </conditionalFormatting>
  <conditionalFormatting sqref="S4">
    <cfRule type="expression" dxfId="0" priority="12">
      <formula>AX4&lt;&gt;1</formula>
    </cfRule>
  </conditionalFormatting>
  <conditionalFormatting sqref="F5">
    <cfRule type="expression" dxfId="0" priority="13">
      <formula>AR5&lt;&gt;1</formula>
    </cfRule>
  </conditionalFormatting>
  <conditionalFormatting sqref="G5">
    <cfRule type="expression" dxfId="0" priority="14">
      <formula>AR5&lt;&gt;1</formula>
    </cfRule>
  </conditionalFormatting>
  <conditionalFormatting sqref="H5">
    <cfRule type="expression" dxfId="0" priority="15">
      <formula>AR5&lt;&gt;1</formula>
    </cfRule>
  </conditionalFormatting>
  <conditionalFormatting sqref="I5">
    <cfRule type="expression" dxfId="0" priority="16">
      <formula>AP5&lt;&gt;1</formula>
    </cfRule>
  </conditionalFormatting>
  <conditionalFormatting sqref="R5">
    <cfRule type="expression" dxfId="0" priority="17">
      <formula>AX5&lt;&gt;1</formula>
    </cfRule>
  </conditionalFormatting>
  <conditionalFormatting sqref="S5">
    <cfRule type="expression" dxfId="0" priority="18">
      <formula>AX5&lt;&gt;1</formula>
    </cfRule>
  </conditionalFormatting>
  <dataValidations>
    <dataValidation type="list" allowBlank="1" showErrorMessage="1" sqref="AD66:AE100">
      <formula1>INFO!$BY$3:$BY$4</formula1>
    </dataValidation>
    <dataValidation type="list" allowBlank="1" showErrorMessage="1" sqref="Y4:Y64 AB4:AB64">
      <formula1>PERI_1</formula1>
    </dataValidation>
    <dataValidation type="list" allowBlank="1" showErrorMessage="1" sqref="Q4:S64">
      <formula1>INDIRECT(AX4)</formula1>
    </dataValidation>
    <dataValidation type="custom" allowBlank="1" showInputMessage="1" showErrorMessage="1" prompt="Debe diligenciar el tema o título del que desglosan lineamientos y acciones que son competencia de cada grupo." sqref="T4:T64">
      <formula1>LT(LEN(T4),(200))</formula1>
    </dataValidation>
    <dataValidation type="list" allowBlank="1" showInputMessage="1" showErrorMessage="1" prompt="Seleccionar la actividad asociada en el plan de cierre de brechas del FURAG al cual la acción corresponde (en caso que aplique)." sqref="H4:H64">
      <formula1>INDIRECT(AU4)</formula1>
    </dataValidation>
    <dataValidation type="list" allowBlank="1" showInputMessage="1" showErrorMessage="1" prompt="Celda para seleccionar SI/NO en  caso de requerirse (posteriormente) la asignación de un indicador en el plan de acción." sqref="AD4:AE64">
      <formula1>INDI_1</formula1>
    </dataValidation>
    <dataValidation type="list" allowBlank="1" showErrorMessage="1" sqref="O4:P64">
      <formula1>INDIRECT(AW4)</formula1>
    </dataValidation>
    <dataValidation type="custom" allowBlank="1" showInputMessage="1" showErrorMessage="1" prompt="Se diligencia el lineamiento, teniendo en cuenta que son reglas de operación que aportan a asegurar una aplicación eficiente, eficaz, equitativa, y transparente de los recursos públicos." sqref="U4:U64">
      <formula1>LT(LEN(U4),(400))</formula1>
    </dataValidation>
    <dataValidation type="list" allowBlank="1" showErrorMessage="1" sqref="AA4:AA64">
      <formula1>EVID_1</formula1>
    </dataValidation>
    <dataValidation type="list" allowBlank="1" showInputMessage="1" showErrorMessage="1" prompt="Seleccionar la herramienta con que se evidenciará el cumplimiento de la acción, existe la posibilidad de incluir hasta dos evidencias por acción. Esto se realiza en la celda Evidencia 1, Evidencia 2." sqref="X4:X64">
      <formula1>EVID_1</formula1>
    </dataValidation>
    <dataValidation type="list" allowBlank="1" showInputMessage="1" showErrorMessage="1" prompt="Seleccionar uno de los planes asociados a la dimensión seleccionada." sqref="I4:I64">
      <formula1>INDIRECT(AQ4)</formula1>
    </dataValidation>
    <dataValidation type="list" allowBlank="1" showInputMessage="1" showErrorMessage="1" prompt="Seleccionar el pacto asociado a la dependencia." sqref="J4:J64">
      <formula1>INDIRECT(AV4)</formula1>
    </dataValidation>
    <dataValidation type="list" allowBlank="1" showErrorMessage="1" sqref="J66:J100">
      <formula1>$AX$1</formula1>
    </dataValidation>
    <dataValidation type="list" allowBlank="1" showInputMessage="1" showErrorMessage="1" prompt="Se despliegan las dimensiones en que la dependencia tiene participación tanto a nivel de planes como de proyectos." sqref="F4:F64">
      <formula1>INDIRECT(AS4)</formula1>
    </dataValidation>
    <dataValidation type="list" allowBlank="1" showErrorMessage="1" sqref="A4:A100">
      <formula1>INFO!$V$27:$V$30</formula1>
    </dataValidation>
    <dataValidation type="custom" allowBlank="1" showErrorMessage="1" sqref="V4:V64">
      <formula1>LT(LEN(V4),(400))</formula1>
    </dataValidation>
    <dataValidation type="list" allowBlank="1" showInputMessage="1" showErrorMessage="1" prompt="Seleccione la dependencia." sqref="D4:D64">
      <formula1>DEPE_1</formula1>
    </dataValidation>
    <dataValidation type="list" allowBlank="1" showInputMessage="1" showErrorMessage="1" prompt="Seleccione el grupo de la dependencia,_x000a_Tenga en cuenta que si por error cambia la dependencia después de elegir el grupo, se generará una alerta, al tomar color morado la celda de Grupo." sqref="E4:E64">
      <formula1>INDIRECT(AO4)</formula1>
    </dataValidation>
    <dataValidation type="list" allowBlank="1" showInputMessage="1" showErrorMessage="1" prompt="Seleccionar una de las políticas asociadas a la dimensión seleccionada." sqref="G4:G64">
      <formula1>INDIRECT(AT4)</formula1>
    </dataValidation>
    <dataValidation type="list" allowBlank="1" showInputMessage="1" showErrorMessage="1" prompt="Línea asociada al pacto." sqref="M4:N64">
      <formula1>INDIRECT(AX4)</formula1>
    </dataValidation>
    <dataValidation type="list" allowBlank="1" showInputMessage="1" showErrorMessage="1" prompt="Línea asociada al pacto." sqref="K4:L64">
      <formula1>INDIRECT(AW4)</formula1>
    </dataValidation>
    <dataValidation type="list" allowBlank="1" showErrorMessage="1" sqref="B4:B5">
      <formula1>"=INDIRECTO($BA4)"</formula1>
    </dataValidation>
  </dataValidation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3"/>
    <col customWidth="1" min="2" max="2" width="4.29"/>
    <col customWidth="1" min="3" max="3" width="17.14"/>
    <col customWidth="1" min="4" max="4" width="4.29"/>
    <col customWidth="1" min="5" max="5" width="17.14"/>
    <col customWidth="1" min="6" max="6" width="4.29"/>
    <col customWidth="1" min="7" max="7" width="17.14"/>
    <col customWidth="1" min="8" max="8" width="4.29"/>
    <col customWidth="1" min="9" max="9" width="17.14"/>
    <col customWidth="1" min="10" max="10" width="4.29"/>
    <col customWidth="1" min="11" max="11" width="17.14"/>
  </cols>
  <sheetData>
    <row r="1" ht="15.0" customHeight="1">
      <c r="A1" s="123"/>
      <c r="B1" s="150" t="s">
        <v>68</v>
      </c>
      <c r="D1" s="150" t="s">
        <v>69</v>
      </c>
      <c r="F1" s="215" t="s">
        <v>1650</v>
      </c>
      <c r="H1" s="215" t="s">
        <v>78</v>
      </c>
      <c r="J1" s="150" t="s">
        <v>77</v>
      </c>
    </row>
    <row r="2" ht="15.0" customHeight="1">
      <c r="A2" s="339"/>
      <c r="B2" s="339">
        <v>1.0</v>
      </c>
      <c r="C2" s="340" t="s">
        <v>1319</v>
      </c>
      <c r="D2" s="341"/>
      <c r="E2" s="339" t="s">
        <v>387</v>
      </c>
      <c r="F2" s="339"/>
      <c r="G2" s="339"/>
      <c r="H2" s="339"/>
      <c r="I2" s="339"/>
      <c r="J2" s="339"/>
      <c r="K2" s="339"/>
    </row>
    <row r="3" ht="15.0" customHeight="1">
      <c r="A3" s="123"/>
      <c r="B3" s="123">
        <v>1.0</v>
      </c>
      <c r="C3" s="123" t="s">
        <v>1319</v>
      </c>
      <c r="D3" s="123">
        <v>1.0</v>
      </c>
      <c r="E3" s="342" t="s">
        <v>1651</v>
      </c>
      <c r="F3" s="342">
        <v>2.0</v>
      </c>
      <c r="G3" s="6" t="s">
        <v>399</v>
      </c>
      <c r="H3" s="123">
        <v>1.0</v>
      </c>
      <c r="I3" s="123" t="s">
        <v>403</v>
      </c>
      <c r="J3" s="123"/>
      <c r="K3" s="123" t="s">
        <v>430</v>
      </c>
    </row>
    <row r="4" ht="15.0" customHeight="1">
      <c r="A4" s="123"/>
      <c r="B4" s="123">
        <v>1.0</v>
      </c>
      <c r="C4" s="123" t="s">
        <v>1319</v>
      </c>
      <c r="D4" s="123">
        <v>1.0</v>
      </c>
      <c r="E4" s="342" t="s">
        <v>1651</v>
      </c>
      <c r="F4" s="342">
        <v>4.0</v>
      </c>
      <c r="G4" s="342" t="s">
        <v>55</v>
      </c>
      <c r="H4" s="123"/>
      <c r="I4" s="343" t="s">
        <v>156</v>
      </c>
      <c r="J4" s="123">
        <v>3.0</v>
      </c>
      <c r="K4" s="123" t="s">
        <v>56</v>
      </c>
    </row>
    <row r="5" ht="15.0" customHeight="1">
      <c r="A5" s="123"/>
      <c r="B5" s="123">
        <v>1.0</v>
      </c>
      <c r="C5" s="123" t="s">
        <v>1319</v>
      </c>
      <c r="D5" s="123">
        <v>2.0</v>
      </c>
      <c r="E5" s="342" t="s">
        <v>1652</v>
      </c>
      <c r="F5" s="342">
        <v>2.0</v>
      </c>
      <c r="G5" s="123" t="s">
        <v>399</v>
      </c>
      <c r="H5" s="123">
        <v>1.0</v>
      </c>
      <c r="I5" s="123" t="s">
        <v>403</v>
      </c>
      <c r="J5" s="123"/>
      <c r="K5" s="123" t="s">
        <v>430</v>
      </c>
    </row>
    <row r="6" ht="15.0" customHeight="1">
      <c r="A6" s="123"/>
      <c r="B6" s="123">
        <v>1.0</v>
      </c>
      <c r="C6" s="123" t="s">
        <v>1319</v>
      </c>
      <c r="D6" s="123">
        <v>2.0</v>
      </c>
      <c r="E6" s="342" t="s">
        <v>1652</v>
      </c>
      <c r="F6" s="342">
        <v>4.0</v>
      </c>
      <c r="G6" s="123" t="s">
        <v>55</v>
      </c>
      <c r="H6" s="123"/>
      <c r="I6" s="343" t="s">
        <v>156</v>
      </c>
      <c r="J6" s="123">
        <v>3.0</v>
      </c>
      <c r="K6" s="123" t="s">
        <v>56</v>
      </c>
    </row>
    <row r="7" ht="15.0" customHeight="1">
      <c r="A7" s="123"/>
      <c r="B7" s="123">
        <v>1.0</v>
      </c>
      <c r="C7" s="123" t="s">
        <v>1319</v>
      </c>
      <c r="D7" s="123">
        <v>3.0</v>
      </c>
      <c r="E7" s="342" t="s">
        <v>1653</v>
      </c>
      <c r="F7" s="342">
        <v>2.0</v>
      </c>
      <c r="G7" s="123" t="s">
        <v>399</v>
      </c>
      <c r="H7" s="123">
        <v>1.0</v>
      </c>
      <c r="I7" s="123" t="s">
        <v>403</v>
      </c>
      <c r="J7" s="123"/>
      <c r="K7" s="123" t="s">
        <v>430</v>
      </c>
    </row>
    <row r="8" ht="15.0" customHeight="1">
      <c r="A8" s="123"/>
      <c r="B8" s="123">
        <v>1.0</v>
      </c>
      <c r="C8" s="123" t="s">
        <v>1319</v>
      </c>
      <c r="D8" s="123">
        <v>3.0</v>
      </c>
      <c r="E8" s="342" t="s">
        <v>1653</v>
      </c>
      <c r="F8" s="342">
        <v>4.0</v>
      </c>
      <c r="G8" s="123" t="s">
        <v>55</v>
      </c>
      <c r="H8" s="123"/>
      <c r="I8" s="343" t="s">
        <v>156</v>
      </c>
      <c r="J8" s="123">
        <v>3.0</v>
      </c>
      <c r="K8" s="123" t="s">
        <v>56</v>
      </c>
    </row>
    <row r="9" ht="15.0" customHeight="1">
      <c r="A9" s="123"/>
      <c r="B9" s="123">
        <v>1.0</v>
      </c>
      <c r="C9" s="123" t="s">
        <v>1319</v>
      </c>
      <c r="D9" s="123">
        <v>4.0</v>
      </c>
      <c r="E9" s="342" t="s">
        <v>1654</v>
      </c>
      <c r="F9" s="342">
        <v>2.0</v>
      </c>
      <c r="G9" s="6" t="s">
        <v>399</v>
      </c>
      <c r="H9" s="123">
        <v>1.0</v>
      </c>
      <c r="I9" s="123" t="s">
        <v>403</v>
      </c>
      <c r="J9" s="123"/>
      <c r="K9" s="123" t="s">
        <v>430</v>
      </c>
    </row>
    <row r="10" ht="15.0" customHeight="1">
      <c r="A10" s="123"/>
      <c r="B10" s="123">
        <v>1.0</v>
      </c>
      <c r="C10" s="123" t="s">
        <v>1319</v>
      </c>
      <c r="D10" s="123">
        <v>4.0</v>
      </c>
      <c r="E10" s="342" t="s">
        <v>1654</v>
      </c>
      <c r="F10" s="342">
        <v>4.0</v>
      </c>
      <c r="G10" s="342" t="s">
        <v>55</v>
      </c>
      <c r="H10" s="123"/>
      <c r="I10" s="343" t="s">
        <v>156</v>
      </c>
      <c r="J10" s="123">
        <v>3.0</v>
      </c>
      <c r="K10" s="123" t="s">
        <v>56</v>
      </c>
    </row>
    <row r="11" ht="15.0" customHeight="1">
      <c r="A11" s="123"/>
      <c r="B11" s="123">
        <v>1.0</v>
      </c>
      <c r="C11" s="123" t="s">
        <v>1319</v>
      </c>
      <c r="D11" s="123">
        <v>5.0</v>
      </c>
      <c r="E11" s="342" t="s">
        <v>1655</v>
      </c>
      <c r="F11" s="342">
        <v>2.0</v>
      </c>
      <c r="G11" s="123" t="s">
        <v>399</v>
      </c>
      <c r="H11" s="123">
        <v>1.0</v>
      </c>
      <c r="I11" s="123" t="s">
        <v>403</v>
      </c>
      <c r="J11" s="123"/>
      <c r="K11" s="123" t="s">
        <v>430</v>
      </c>
    </row>
    <row r="12" ht="15.0" customHeight="1">
      <c r="A12" s="123"/>
      <c r="B12" s="123">
        <v>1.0</v>
      </c>
      <c r="C12" s="123" t="s">
        <v>1319</v>
      </c>
      <c r="D12" s="123">
        <v>5.0</v>
      </c>
      <c r="E12" s="342" t="s">
        <v>1655</v>
      </c>
      <c r="F12" s="342">
        <v>4.0</v>
      </c>
      <c r="G12" s="123" t="s">
        <v>55</v>
      </c>
      <c r="H12" s="123"/>
      <c r="I12" s="343" t="s">
        <v>156</v>
      </c>
      <c r="J12" s="123">
        <v>3.0</v>
      </c>
      <c r="K12" s="123" t="s">
        <v>56</v>
      </c>
    </row>
    <row r="13" ht="15.0" customHeight="1">
      <c r="A13" s="123"/>
      <c r="B13" s="123">
        <v>1.0</v>
      </c>
      <c r="C13" s="123" t="s">
        <v>1319</v>
      </c>
      <c r="D13" s="123">
        <v>6.0</v>
      </c>
      <c r="E13" s="342" t="s">
        <v>1656</v>
      </c>
      <c r="F13" s="342">
        <v>2.0</v>
      </c>
      <c r="G13" s="123" t="s">
        <v>399</v>
      </c>
      <c r="H13" s="123">
        <v>1.0</v>
      </c>
      <c r="I13" s="123" t="s">
        <v>403</v>
      </c>
      <c r="J13" s="123"/>
      <c r="K13" s="123" t="s">
        <v>430</v>
      </c>
    </row>
    <row r="14" ht="15.0" customHeight="1">
      <c r="A14" s="123"/>
      <c r="B14" s="123">
        <v>1.0</v>
      </c>
      <c r="C14" s="123" t="s">
        <v>1319</v>
      </c>
      <c r="D14" s="123">
        <v>6.0</v>
      </c>
      <c r="E14" s="342" t="s">
        <v>1656</v>
      </c>
      <c r="F14" s="342">
        <v>4.0</v>
      </c>
      <c r="G14" s="123" t="s">
        <v>55</v>
      </c>
      <c r="H14" s="123"/>
      <c r="I14" s="343" t="s">
        <v>156</v>
      </c>
      <c r="J14" s="123">
        <v>3.0</v>
      </c>
      <c r="K14" s="123" t="s">
        <v>56</v>
      </c>
    </row>
    <row r="15" ht="15.0" customHeight="1">
      <c r="A15" s="123"/>
      <c r="B15" s="123">
        <v>1.0</v>
      </c>
      <c r="C15" s="123" t="s">
        <v>1319</v>
      </c>
      <c r="D15" s="123">
        <v>7.0</v>
      </c>
      <c r="E15" s="342" t="s">
        <v>1657</v>
      </c>
      <c r="F15" s="342">
        <v>2.0</v>
      </c>
      <c r="G15" s="6" t="s">
        <v>399</v>
      </c>
      <c r="H15" s="123">
        <v>1.0</v>
      </c>
      <c r="I15" s="123" t="s">
        <v>403</v>
      </c>
      <c r="J15" s="123"/>
      <c r="K15" s="123" t="s">
        <v>430</v>
      </c>
    </row>
    <row r="16" ht="15.0" customHeight="1">
      <c r="A16" s="123"/>
      <c r="B16" s="123">
        <v>1.0</v>
      </c>
      <c r="C16" s="123" t="s">
        <v>1319</v>
      </c>
      <c r="D16" s="123">
        <v>7.0</v>
      </c>
      <c r="E16" s="342" t="s">
        <v>1657</v>
      </c>
      <c r="F16" s="342">
        <v>4.0</v>
      </c>
      <c r="G16" s="342" t="s">
        <v>55</v>
      </c>
      <c r="H16" s="123"/>
      <c r="I16" s="343" t="s">
        <v>156</v>
      </c>
      <c r="J16" s="123">
        <v>3.0</v>
      </c>
      <c r="K16" s="123" t="s">
        <v>56</v>
      </c>
    </row>
    <row r="17" ht="15.0" customHeight="1">
      <c r="A17" s="339"/>
      <c r="B17" s="339">
        <v>2.0</v>
      </c>
      <c r="C17" s="340" t="s">
        <v>53</v>
      </c>
      <c r="D17" s="341"/>
      <c r="E17" s="339" t="s">
        <v>604</v>
      </c>
      <c r="F17" s="344"/>
      <c r="G17" s="339"/>
      <c r="H17" s="339"/>
      <c r="I17" s="339"/>
      <c r="J17" s="339"/>
      <c r="K17" s="339"/>
    </row>
    <row r="18" ht="15.0" customHeight="1">
      <c r="A18" s="123"/>
      <c r="B18" s="123">
        <v>2.0</v>
      </c>
      <c r="C18" s="123" t="s">
        <v>53</v>
      </c>
      <c r="D18" s="123">
        <v>1.0</v>
      </c>
      <c r="E18" s="342" t="s">
        <v>54</v>
      </c>
      <c r="F18" s="342">
        <v>4.0</v>
      </c>
      <c r="G18" s="342" t="s">
        <v>55</v>
      </c>
      <c r="H18" s="123"/>
      <c r="I18" s="343" t="s">
        <v>156</v>
      </c>
      <c r="J18" s="123"/>
      <c r="K18" s="123" t="s">
        <v>720</v>
      </c>
    </row>
    <row r="19" ht="15.0" customHeight="1">
      <c r="A19" s="123"/>
      <c r="B19" s="123">
        <v>2.0</v>
      </c>
      <c r="C19" s="123" t="s">
        <v>53</v>
      </c>
      <c r="D19" s="123">
        <v>2.0</v>
      </c>
      <c r="E19" s="342" t="s">
        <v>1658</v>
      </c>
      <c r="F19" s="342">
        <v>4.0</v>
      </c>
      <c r="G19" s="123" t="s">
        <v>55</v>
      </c>
      <c r="H19" s="123"/>
      <c r="I19" s="343" t="s">
        <v>156</v>
      </c>
      <c r="J19" s="123"/>
      <c r="K19" s="123" t="s">
        <v>720</v>
      </c>
    </row>
    <row r="20" ht="15.0" customHeight="1">
      <c r="A20" s="123"/>
      <c r="B20" s="123">
        <v>2.0</v>
      </c>
      <c r="C20" s="123" t="s">
        <v>53</v>
      </c>
      <c r="D20" s="123">
        <v>3.0</v>
      </c>
      <c r="E20" s="342" t="s">
        <v>1659</v>
      </c>
      <c r="F20" s="342">
        <v>4.0</v>
      </c>
      <c r="G20" s="123" t="s">
        <v>55</v>
      </c>
      <c r="H20" s="123"/>
      <c r="I20" s="343" t="s">
        <v>156</v>
      </c>
      <c r="J20" s="123"/>
      <c r="K20" s="123" t="s">
        <v>720</v>
      </c>
    </row>
    <row r="21" ht="15.0" customHeight="1">
      <c r="A21" s="123"/>
      <c r="B21" s="123">
        <v>2.0</v>
      </c>
      <c r="C21" s="123" t="s">
        <v>53</v>
      </c>
      <c r="D21" s="123">
        <v>4.0</v>
      </c>
      <c r="E21" s="342" t="s">
        <v>1660</v>
      </c>
      <c r="F21" s="342">
        <v>4.0</v>
      </c>
      <c r="G21" s="342" t="s">
        <v>55</v>
      </c>
      <c r="H21" s="123"/>
      <c r="I21" s="343" t="s">
        <v>156</v>
      </c>
      <c r="J21" s="123"/>
      <c r="K21" s="123" t="s">
        <v>720</v>
      </c>
    </row>
    <row r="22" ht="15.0" customHeight="1">
      <c r="A22" s="339"/>
      <c r="B22" s="339">
        <v>3.0</v>
      </c>
      <c r="C22" s="340" t="s">
        <v>1337</v>
      </c>
      <c r="D22" s="341"/>
      <c r="E22" s="339" t="s">
        <v>716</v>
      </c>
      <c r="F22" s="344"/>
      <c r="G22" s="339"/>
      <c r="H22" s="339"/>
      <c r="I22" s="339"/>
      <c r="J22" s="339"/>
      <c r="K22" s="339"/>
    </row>
    <row r="23" ht="15.0" customHeight="1">
      <c r="A23" s="123"/>
      <c r="B23" s="123">
        <v>3.0</v>
      </c>
      <c r="C23" s="123" t="s">
        <v>1337</v>
      </c>
      <c r="D23" s="123">
        <v>1.0</v>
      </c>
      <c r="E23" s="342" t="s">
        <v>1661</v>
      </c>
      <c r="F23" s="342"/>
      <c r="G23" s="343" t="s">
        <v>156</v>
      </c>
      <c r="H23" s="123"/>
      <c r="I23" s="343" t="s">
        <v>156</v>
      </c>
      <c r="J23" s="123"/>
      <c r="K23" s="343" t="s">
        <v>156</v>
      </c>
    </row>
    <row r="24" ht="15.0" customHeight="1">
      <c r="A24" s="123"/>
      <c r="B24" s="123">
        <v>3.0</v>
      </c>
      <c r="C24" s="123" t="s">
        <v>1337</v>
      </c>
      <c r="D24" s="123">
        <v>2.0</v>
      </c>
      <c r="E24" s="342" t="s">
        <v>1662</v>
      </c>
      <c r="F24" s="342"/>
      <c r="G24" s="345" t="s">
        <v>156</v>
      </c>
      <c r="H24" s="123"/>
      <c r="I24" s="343" t="s">
        <v>156</v>
      </c>
      <c r="J24" s="123"/>
      <c r="K24" s="343" t="s">
        <v>156</v>
      </c>
    </row>
    <row r="25" ht="15.0" customHeight="1">
      <c r="A25" s="123"/>
      <c r="B25" s="123">
        <v>3.0</v>
      </c>
      <c r="C25" s="123" t="s">
        <v>1337</v>
      </c>
      <c r="D25" s="123">
        <v>3.0</v>
      </c>
      <c r="E25" s="342" t="s">
        <v>1663</v>
      </c>
      <c r="F25" s="342"/>
      <c r="G25" s="343" t="s">
        <v>156</v>
      </c>
      <c r="H25" s="123"/>
      <c r="I25" s="343" t="s">
        <v>156</v>
      </c>
      <c r="J25" s="123"/>
      <c r="K25" s="343" t="s">
        <v>156</v>
      </c>
    </row>
    <row r="26" ht="15.0" customHeight="1">
      <c r="A26" s="123"/>
      <c r="B26" s="123">
        <v>3.0</v>
      </c>
      <c r="C26" s="123" t="s">
        <v>1337</v>
      </c>
      <c r="D26" s="123">
        <v>4.0</v>
      </c>
      <c r="E26" s="342" t="s">
        <v>1664</v>
      </c>
      <c r="F26" s="342"/>
      <c r="G26" s="345" t="s">
        <v>156</v>
      </c>
      <c r="H26" s="123"/>
      <c r="I26" s="343" t="s">
        <v>156</v>
      </c>
      <c r="J26" s="123"/>
      <c r="K26" s="343" t="s">
        <v>156</v>
      </c>
    </row>
    <row r="27" ht="15.0" customHeight="1">
      <c r="A27" s="123"/>
      <c r="B27" s="123">
        <v>3.0</v>
      </c>
      <c r="C27" s="123" t="s">
        <v>1337</v>
      </c>
      <c r="D27" s="123">
        <v>5.0</v>
      </c>
      <c r="E27" s="342" t="s">
        <v>1665</v>
      </c>
      <c r="F27" s="342"/>
      <c r="G27" s="343" t="s">
        <v>156</v>
      </c>
      <c r="H27" s="123"/>
      <c r="I27" s="343" t="s">
        <v>156</v>
      </c>
      <c r="J27" s="123"/>
      <c r="K27" s="343" t="s">
        <v>156</v>
      </c>
    </row>
    <row r="28" ht="15.0" customHeight="1">
      <c r="A28" s="123"/>
      <c r="B28" s="123">
        <v>3.0</v>
      </c>
      <c r="C28" s="123" t="s">
        <v>1337</v>
      </c>
      <c r="D28" s="123">
        <v>6.0</v>
      </c>
      <c r="E28" s="342" t="s">
        <v>1666</v>
      </c>
      <c r="F28" s="342"/>
      <c r="G28" s="345" t="s">
        <v>156</v>
      </c>
      <c r="H28" s="123"/>
      <c r="I28" s="343" t="s">
        <v>156</v>
      </c>
      <c r="J28" s="123"/>
      <c r="K28" s="343" t="s">
        <v>156</v>
      </c>
    </row>
    <row r="29" ht="15.0" customHeight="1">
      <c r="A29" s="123"/>
      <c r="B29" s="123">
        <v>3.0</v>
      </c>
      <c r="C29" s="123" t="s">
        <v>1337</v>
      </c>
      <c r="D29" s="123">
        <v>7.0</v>
      </c>
      <c r="E29" s="342" t="s">
        <v>1667</v>
      </c>
      <c r="F29" s="342"/>
      <c r="G29" s="343" t="s">
        <v>156</v>
      </c>
      <c r="H29" s="123"/>
      <c r="I29" s="343" t="s">
        <v>156</v>
      </c>
      <c r="J29" s="123"/>
      <c r="K29" s="343" t="s">
        <v>156</v>
      </c>
    </row>
    <row r="30" ht="15.0" customHeight="1">
      <c r="A30" s="339"/>
      <c r="B30" s="339">
        <v>4.0</v>
      </c>
      <c r="C30" s="340" t="s">
        <v>59</v>
      </c>
      <c r="D30" s="341"/>
      <c r="E30" s="339" t="s">
        <v>386</v>
      </c>
      <c r="F30" s="344"/>
      <c r="G30" s="339"/>
      <c r="H30" s="339"/>
      <c r="I30" s="339"/>
      <c r="J30" s="339"/>
      <c r="K30" s="339"/>
    </row>
    <row r="31" ht="15.0" customHeight="1">
      <c r="A31" s="123"/>
      <c r="B31" s="123">
        <v>4.0</v>
      </c>
      <c r="C31" s="123" t="s">
        <v>59</v>
      </c>
      <c r="D31" s="123">
        <v>1.0</v>
      </c>
      <c r="E31" s="342" t="s">
        <v>1668</v>
      </c>
      <c r="F31" s="342">
        <v>2.0</v>
      </c>
      <c r="G31" s="123" t="s">
        <v>399</v>
      </c>
      <c r="H31" s="123"/>
      <c r="I31" s="123" t="s">
        <v>1669</v>
      </c>
      <c r="J31" s="123"/>
      <c r="K31" s="123" t="s">
        <v>459</v>
      </c>
    </row>
    <row r="32" ht="15.0" customHeight="1">
      <c r="A32" s="123"/>
      <c r="B32" s="123">
        <v>4.0</v>
      </c>
      <c r="C32" s="123" t="s">
        <v>59</v>
      </c>
      <c r="D32" s="123">
        <v>1.0</v>
      </c>
      <c r="E32" s="342" t="s">
        <v>1668</v>
      </c>
      <c r="F32" s="342">
        <v>3.0</v>
      </c>
      <c r="G32" s="123" t="s">
        <v>530</v>
      </c>
      <c r="H32" s="123"/>
      <c r="I32" s="343" t="s">
        <v>156</v>
      </c>
      <c r="J32" s="123"/>
      <c r="K32" s="123" t="s">
        <v>482</v>
      </c>
    </row>
    <row r="33" ht="15.0" customHeight="1">
      <c r="A33" s="123"/>
      <c r="B33" s="123">
        <v>4.0</v>
      </c>
      <c r="C33" s="123" t="s">
        <v>59</v>
      </c>
      <c r="D33" s="123">
        <v>1.0</v>
      </c>
      <c r="E33" s="342" t="s">
        <v>1668</v>
      </c>
      <c r="F33" s="342">
        <v>4.0</v>
      </c>
      <c r="G33" s="123" t="s">
        <v>55</v>
      </c>
      <c r="H33" s="123"/>
      <c r="I33" s="123" t="s">
        <v>1670</v>
      </c>
      <c r="J33" s="123"/>
      <c r="K33" s="123" t="s">
        <v>56</v>
      </c>
    </row>
    <row r="34" ht="15.0" customHeight="1">
      <c r="A34" s="123"/>
      <c r="B34" s="123">
        <v>4.0</v>
      </c>
      <c r="C34" s="123" t="s">
        <v>59</v>
      </c>
      <c r="D34" s="123">
        <v>1.0</v>
      </c>
      <c r="E34" s="342" t="s">
        <v>1668</v>
      </c>
      <c r="F34" s="342">
        <v>4.0</v>
      </c>
      <c r="G34" s="123" t="s">
        <v>55</v>
      </c>
      <c r="H34" s="123"/>
      <c r="I34" s="343" t="s">
        <v>156</v>
      </c>
      <c r="J34" s="123"/>
      <c r="K34" s="123" t="s">
        <v>685</v>
      </c>
    </row>
    <row r="35" ht="15.0" customHeight="1">
      <c r="A35" s="123"/>
      <c r="B35" s="123">
        <v>4.0</v>
      </c>
      <c r="C35" s="123" t="s">
        <v>59</v>
      </c>
      <c r="D35" s="123">
        <v>1.0</v>
      </c>
      <c r="E35" s="342" t="s">
        <v>1668</v>
      </c>
      <c r="F35" s="342">
        <v>4.0</v>
      </c>
      <c r="G35" s="123" t="s">
        <v>55</v>
      </c>
      <c r="H35" s="123"/>
      <c r="I35" s="343" t="s">
        <v>156</v>
      </c>
      <c r="J35" s="123"/>
      <c r="K35" s="123" t="s">
        <v>663</v>
      </c>
    </row>
    <row r="36" ht="15.0" customHeight="1">
      <c r="A36" s="123"/>
      <c r="B36" s="123">
        <v>4.0</v>
      </c>
      <c r="C36" s="123" t="s">
        <v>59</v>
      </c>
      <c r="D36" s="123">
        <v>2.0</v>
      </c>
      <c r="E36" s="342" t="s">
        <v>1671</v>
      </c>
      <c r="F36" s="342">
        <v>2.0</v>
      </c>
      <c r="G36" s="6" t="s">
        <v>399</v>
      </c>
      <c r="H36" s="123"/>
      <c r="I36" s="123" t="s">
        <v>1669</v>
      </c>
      <c r="J36" s="123"/>
      <c r="K36" s="123" t="s">
        <v>459</v>
      </c>
    </row>
    <row r="37" ht="15.0" customHeight="1">
      <c r="A37" s="123"/>
      <c r="B37" s="123">
        <v>4.0</v>
      </c>
      <c r="C37" s="123" t="s">
        <v>59</v>
      </c>
      <c r="D37" s="123">
        <v>2.0</v>
      </c>
      <c r="E37" s="342" t="s">
        <v>1671</v>
      </c>
      <c r="F37" s="342">
        <v>3.0</v>
      </c>
      <c r="G37" s="342" t="s">
        <v>530</v>
      </c>
      <c r="H37" s="123"/>
      <c r="I37" s="343" t="s">
        <v>156</v>
      </c>
      <c r="J37" s="123"/>
      <c r="K37" s="123" t="s">
        <v>482</v>
      </c>
    </row>
    <row r="38" ht="15.0" customHeight="1">
      <c r="A38" s="123"/>
      <c r="B38" s="123">
        <v>4.0</v>
      </c>
      <c r="C38" s="123" t="s">
        <v>59</v>
      </c>
      <c r="D38" s="123">
        <v>2.0</v>
      </c>
      <c r="E38" s="342" t="s">
        <v>1671</v>
      </c>
      <c r="F38" s="342">
        <v>4.0</v>
      </c>
      <c r="G38" s="342" t="s">
        <v>55</v>
      </c>
      <c r="H38" s="123"/>
      <c r="I38" s="123" t="s">
        <v>1670</v>
      </c>
      <c r="J38" s="123"/>
      <c r="K38" s="123" t="s">
        <v>56</v>
      </c>
    </row>
    <row r="39" ht="15.0" customHeight="1">
      <c r="A39" s="123"/>
      <c r="B39" s="123">
        <v>4.0</v>
      </c>
      <c r="C39" s="123" t="s">
        <v>59</v>
      </c>
      <c r="D39" s="123">
        <v>2.0</v>
      </c>
      <c r="E39" s="342" t="s">
        <v>1671</v>
      </c>
      <c r="F39" s="342">
        <v>4.0</v>
      </c>
      <c r="G39" s="342" t="s">
        <v>55</v>
      </c>
      <c r="H39" s="123"/>
      <c r="I39" s="343" t="s">
        <v>156</v>
      </c>
      <c r="J39" s="123"/>
      <c r="K39" s="123" t="s">
        <v>685</v>
      </c>
    </row>
    <row r="40" ht="15.0" customHeight="1">
      <c r="A40" s="123"/>
      <c r="B40" s="123">
        <v>4.0</v>
      </c>
      <c r="C40" s="123" t="s">
        <v>59</v>
      </c>
      <c r="D40" s="123">
        <v>2.0</v>
      </c>
      <c r="E40" s="342" t="s">
        <v>1671</v>
      </c>
      <c r="F40" s="342">
        <v>4.0</v>
      </c>
      <c r="G40" s="342" t="s">
        <v>55</v>
      </c>
      <c r="H40" s="123"/>
      <c r="I40" s="343" t="s">
        <v>156</v>
      </c>
      <c r="J40" s="123"/>
      <c r="K40" s="123" t="s">
        <v>663</v>
      </c>
    </row>
    <row r="41" ht="15.0" customHeight="1">
      <c r="A41" s="123"/>
      <c r="B41" s="123">
        <v>4.0</v>
      </c>
      <c r="C41" s="123" t="s">
        <v>59</v>
      </c>
      <c r="D41" s="123">
        <v>3.0</v>
      </c>
      <c r="E41" s="342" t="s">
        <v>1672</v>
      </c>
      <c r="F41" s="342">
        <v>2.0</v>
      </c>
      <c r="G41" s="123" t="s">
        <v>399</v>
      </c>
      <c r="H41" s="123"/>
      <c r="I41" s="123" t="s">
        <v>1669</v>
      </c>
      <c r="J41" s="123"/>
      <c r="K41" s="123" t="s">
        <v>459</v>
      </c>
    </row>
    <row r="42" ht="15.0" customHeight="1">
      <c r="A42" s="123"/>
      <c r="B42" s="123">
        <v>4.0</v>
      </c>
      <c r="C42" s="123" t="s">
        <v>59</v>
      </c>
      <c r="D42" s="123">
        <v>3.0</v>
      </c>
      <c r="E42" s="342" t="s">
        <v>1672</v>
      </c>
      <c r="F42" s="342">
        <v>3.0</v>
      </c>
      <c r="G42" s="123" t="s">
        <v>530</v>
      </c>
      <c r="H42" s="123"/>
      <c r="I42" s="343" t="s">
        <v>156</v>
      </c>
      <c r="J42" s="123"/>
      <c r="K42" s="123" t="s">
        <v>482</v>
      </c>
    </row>
    <row r="43" ht="15.0" customHeight="1">
      <c r="A43" s="123"/>
      <c r="B43" s="123">
        <v>4.0</v>
      </c>
      <c r="C43" s="123" t="s">
        <v>59</v>
      </c>
      <c r="D43" s="123">
        <v>3.0</v>
      </c>
      <c r="E43" s="342" t="s">
        <v>1672</v>
      </c>
      <c r="F43" s="342">
        <v>4.0</v>
      </c>
      <c r="G43" s="123" t="s">
        <v>55</v>
      </c>
      <c r="H43" s="123"/>
      <c r="I43" s="123" t="s">
        <v>1670</v>
      </c>
      <c r="J43" s="123"/>
      <c r="K43" s="123" t="s">
        <v>56</v>
      </c>
    </row>
    <row r="44" ht="15.0" customHeight="1">
      <c r="A44" s="123"/>
      <c r="B44" s="123">
        <v>4.0</v>
      </c>
      <c r="C44" s="123" t="s">
        <v>59</v>
      </c>
      <c r="D44" s="123">
        <v>3.0</v>
      </c>
      <c r="E44" s="342" t="s">
        <v>1672</v>
      </c>
      <c r="F44" s="342">
        <v>4.0</v>
      </c>
      <c r="G44" s="123" t="s">
        <v>55</v>
      </c>
      <c r="H44" s="123"/>
      <c r="I44" s="343" t="s">
        <v>156</v>
      </c>
      <c r="J44" s="123"/>
      <c r="K44" s="123" t="s">
        <v>685</v>
      </c>
    </row>
    <row r="45" ht="15.0" customHeight="1">
      <c r="A45" s="123"/>
      <c r="B45" s="123">
        <v>4.0</v>
      </c>
      <c r="C45" s="123" t="s">
        <v>59</v>
      </c>
      <c r="D45" s="123">
        <v>3.0</v>
      </c>
      <c r="E45" s="342" t="s">
        <v>1672</v>
      </c>
      <c r="F45" s="342">
        <v>4.0</v>
      </c>
      <c r="G45" s="123" t="s">
        <v>55</v>
      </c>
      <c r="H45" s="123"/>
      <c r="I45" s="343" t="s">
        <v>156</v>
      </c>
      <c r="J45" s="123"/>
      <c r="K45" s="123" t="s">
        <v>663</v>
      </c>
    </row>
    <row r="46" ht="15.0" customHeight="1">
      <c r="A46" s="123"/>
      <c r="B46" s="123">
        <v>4.0</v>
      </c>
      <c r="C46" s="123" t="s">
        <v>59</v>
      </c>
      <c r="D46" s="123">
        <v>4.0</v>
      </c>
      <c r="E46" s="342" t="s">
        <v>1673</v>
      </c>
      <c r="F46" s="342">
        <v>2.0</v>
      </c>
      <c r="G46" s="6" t="s">
        <v>399</v>
      </c>
      <c r="H46" s="123"/>
      <c r="I46" s="123" t="s">
        <v>1669</v>
      </c>
      <c r="J46" s="123"/>
      <c r="K46" s="123" t="s">
        <v>459</v>
      </c>
    </row>
    <row r="47" ht="15.0" customHeight="1">
      <c r="A47" s="123"/>
      <c r="B47" s="123">
        <v>4.0</v>
      </c>
      <c r="C47" s="123" t="s">
        <v>59</v>
      </c>
      <c r="D47" s="123">
        <v>4.0</v>
      </c>
      <c r="E47" s="342" t="s">
        <v>1673</v>
      </c>
      <c r="F47" s="342">
        <v>3.0</v>
      </c>
      <c r="G47" s="342" t="s">
        <v>530</v>
      </c>
      <c r="H47" s="123"/>
      <c r="I47" s="343" t="s">
        <v>156</v>
      </c>
      <c r="J47" s="123"/>
      <c r="K47" s="123" t="s">
        <v>482</v>
      </c>
    </row>
    <row r="48" ht="15.0" customHeight="1">
      <c r="A48" s="123"/>
      <c r="B48" s="123">
        <v>4.0</v>
      </c>
      <c r="C48" s="123" t="s">
        <v>59</v>
      </c>
      <c r="D48" s="123">
        <v>4.0</v>
      </c>
      <c r="E48" s="342" t="s">
        <v>1673</v>
      </c>
      <c r="F48" s="342">
        <v>4.0</v>
      </c>
      <c r="G48" s="342" t="s">
        <v>55</v>
      </c>
      <c r="H48" s="123"/>
      <c r="I48" s="123" t="s">
        <v>1670</v>
      </c>
      <c r="J48" s="123"/>
      <c r="K48" s="123" t="s">
        <v>56</v>
      </c>
    </row>
    <row r="49" ht="15.0" customHeight="1">
      <c r="A49" s="123"/>
      <c r="B49" s="123">
        <v>4.0</v>
      </c>
      <c r="C49" s="123" t="s">
        <v>59</v>
      </c>
      <c r="D49" s="123">
        <v>4.0</v>
      </c>
      <c r="E49" s="342" t="s">
        <v>1673</v>
      </c>
      <c r="F49" s="342">
        <v>4.0</v>
      </c>
      <c r="G49" s="342" t="s">
        <v>55</v>
      </c>
      <c r="H49" s="123"/>
      <c r="I49" s="343" t="s">
        <v>156</v>
      </c>
      <c r="J49" s="123"/>
      <c r="K49" s="123" t="s">
        <v>685</v>
      </c>
    </row>
    <row r="50" ht="15.0" customHeight="1">
      <c r="A50" s="123"/>
      <c r="B50" s="123">
        <v>4.0</v>
      </c>
      <c r="C50" s="123" t="s">
        <v>59</v>
      </c>
      <c r="D50" s="123">
        <v>4.0</v>
      </c>
      <c r="E50" s="342" t="s">
        <v>1673</v>
      </c>
      <c r="F50" s="342">
        <v>4.0</v>
      </c>
      <c r="G50" s="342" t="s">
        <v>55</v>
      </c>
      <c r="H50" s="123"/>
      <c r="I50" s="343" t="s">
        <v>156</v>
      </c>
      <c r="J50" s="123"/>
      <c r="K50" s="123" t="s">
        <v>663</v>
      </c>
    </row>
    <row r="51" ht="15.0" customHeight="1">
      <c r="A51" s="123"/>
      <c r="B51" s="123">
        <v>4.0</v>
      </c>
      <c r="C51" s="123" t="s">
        <v>59</v>
      </c>
      <c r="D51" s="123">
        <v>5.0</v>
      </c>
      <c r="E51" s="342" t="s">
        <v>1674</v>
      </c>
      <c r="F51" s="342">
        <v>2.0</v>
      </c>
      <c r="G51" s="123" t="s">
        <v>399</v>
      </c>
      <c r="H51" s="123"/>
      <c r="I51" s="123" t="s">
        <v>1669</v>
      </c>
      <c r="J51" s="123"/>
      <c r="K51" s="123" t="s">
        <v>459</v>
      </c>
    </row>
    <row r="52" ht="15.0" customHeight="1">
      <c r="A52" s="123"/>
      <c r="B52" s="123">
        <v>4.0</v>
      </c>
      <c r="C52" s="123" t="s">
        <v>59</v>
      </c>
      <c r="D52" s="123">
        <v>5.0</v>
      </c>
      <c r="E52" s="342" t="s">
        <v>1674</v>
      </c>
      <c r="F52" s="342">
        <v>3.0</v>
      </c>
      <c r="G52" s="123" t="s">
        <v>530</v>
      </c>
      <c r="H52" s="123"/>
      <c r="I52" s="343" t="s">
        <v>156</v>
      </c>
      <c r="J52" s="123"/>
      <c r="K52" s="123" t="s">
        <v>482</v>
      </c>
    </row>
    <row r="53" ht="15.0" customHeight="1">
      <c r="A53" s="123"/>
      <c r="B53" s="123">
        <v>4.0</v>
      </c>
      <c r="C53" s="123" t="s">
        <v>59</v>
      </c>
      <c r="D53" s="123">
        <v>5.0</v>
      </c>
      <c r="E53" s="342" t="s">
        <v>1674</v>
      </c>
      <c r="F53" s="342">
        <v>4.0</v>
      </c>
      <c r="G53" s="123" t="s">
        <v>55</v>
      </c>
      <c r="H53" s="123"/>
      <c r="I53" s="123" t="s">
        <v>1670</v>
      </c>
      <c r="J53" s="123"/>
      <c r="K53" s="123" t="s">
        <v>56</v>
      </c>
    </row>
    <row r="54" ht="15.0" customHeight="1">
      <c r="A54" s="123"/>
      <c r="B54" s="123">
        <v>4.0</v>
      </c>
      <c r="C54" s="123" t="s">
        <v>59</v>
      </c>
      <c r="D54" s="123">
        <v>5.0</v>
      </c>
      <c r="E54" s="342" t="s">
        <v>1674</v>
      </c>
      <c r="F54" s="342">
        <v>4.0</v>
      </c>
      <c r="G54" s="123" t="s">
        <v>55</v>
      </c>
      <c r="H54" s="123"/>
      <c r="I54" s="343" t="s">
        <v>156</v>
      </c>
      <c r="J54" s="123"/>
      <c r="K54" s="123" t="s">
        <v>685</v>
      </c>
    </row>
    <row r="55" ht="15.0" customHeight="1">
      <c r="A55" s="123"/>
      <c r="B55" s="123">
        <v>4.0</v>
      </c>
      <c r="C55" s="123" t="s">
        <v>59</v>
      </c>
      <c r="D55" s="123">
        <v>5.0</v>
      </c>
      <c r="E55" s="342" t="s">
        <v>1674</v>
      </c>
      <c r="F55" s="342">
        <v>4.0</v>
      </c>
      <c r="G55" s="123" t="s">
        <v>55</v>
      </c>
      <c r="H55" s="123"/>
      <c r="I55" s="343" t="s">
        <v>156</v>
      </c>
      <c r="J55" s="123"/>
      <c r="K55" s="123" t="s">
        <v>663</v>
      </c>
    </row>
    <row r="56" ht="15.0" customHeight="1">
      <c r="A56" s="339"/>
      <c r="B56" s="339">
        <v>5.0</v>
      </c>
      <c r="C56" s="340" t="s">
        <v>1354</v>
      </c>
      <c r="D56" s="341"/>
      <c r="E56" s="339" t="s">
        <v>572</v>
      </c>
      <c r="F56" s="344"/>
      <c r="G56" s="339"/>
      <c r="H56" s="339"/>
      <c r="I56" s="339"/>
      <c r="J56" s="339"/>
      <c r="K56" s="339"/>
    </row>
    <row r="57" ht="15.0" customHeight="1">
      <c r="A57" s="123"/>
      <c r="B57" s="123">
        <v>5.0</v>
      </c>
      <c r="C57" s="123" t="s">
        <v>1354</v>
      </c>
      <c r="D57" s="123">
        <v>1.0</v>
      </c>
      <c r="E57" s="342" t="s">
        <v>1675</v>
      </c>
      <c r="F57" s="342"/>
      <c r="G57" s="343" t="s">
        <v>156</v>
      </c>
      <c r="H57" s="123"/>
      <c r="I57" s="343" t="s">
        <v>156</v>
      </c>
      <c r="J57" s="123"/>
      <c r="K57" s="343" t="s">
        <v>156</v>
      </c>
    </row>
    <row r="58" ht="15.0" customHeight="1">
      <c r="A58" s="123"/>
      <c r="B58" s="123">
        <v>5.0</v>
      </c>
      <c r="C58" s="123" t="s">
        <v>1354</v>
      </c>
      <c r="D58" s="123">
        <v>2.0</v>
      </c>
      <c r="E58" s="342" t="s">
        <v>1676</v>
      </c>
      <c r="F58" s="342"/>
      <c r="G58" s="343" t="s">
        <v>156</v>
      </c>
      <c r="H58" s="123"/>
      <c r="I58" s="343" t="s">
        <v>156</v>
      </c>
      <c r="J58" s="123"/>
      <c r="K58" s="343" t="s">
        <v>156</v>
      </c>
    </row>
    <row r="59" ht="15.0" customHeight="1">
      <c r="A59" s="339"/>
      <c r="B59" s="339">
        <v>6.0</v>
      </c>
      <c r="C59" s="340" t="s">
        <v>1358</v>
      </c>
      <c r="D59" s="341"/>
      <c r="E59" s="339" t="s">
        <v>715</v>
      </c>
      <c r="F59" s="344"/>
      <c r="G59" s="339"/>
      <c r="H59" s="339"/>
      <c r="I59" s="339"/>
      <c r="J59" s="339"/>
      <c r="K59" s="339"/>
    </row>
    <row r="60" ht="15.0" customHeight="1">
      <c r="A60" s="123"/>
      <c r="B60" s="123">
        <v>6.0</v>
      </c>
      <c r="C60" s="123" t="s">
        <v>1358</v>
      </c>
      <c r="D60" s="123">
        <v>1.0</v>
      </c>
      <c r="E60" s="342" t="s">
        <v>1677</v>
      </c>
      <c r="F60" s="342"/>
      <c r="G60" s="343" t="s">
        <v>156</v>
      </c>
      <c r="H60" s="123"/>
      <c r="I60" s="343" t="s">
        <v>156</v>
      </c>
      <c r="J60" s="123"/>
      <c r="K60" s="343" t="s">
        <v>156</v>
      </c>
    </row>
    <row r="61" ht="15.0" customHeight="1">
      <c r="A61" s="123"/>
      <c r="B61" s="123">
        <v>6.0</v>
      </c>
      <c r="C61" s="123" t="s">
        <v>1358</v>
      </c>
      <c r="D61" s="123">
        <v>2.0</v>
      </c>
      <c r="E61" s="342" t="s">
        <v>1678</v>
      </c>
      <c r="F61" s="342"/>
      <c r="G61" s="343" t="s">
        <v>156</v>
      </c>
      <c r="H61" s="123"/>
      <c r="I61" s="343" t="s">
        <v>156</v>
      </c>
      <c r="J61" s="123"/>
      <c r="K61" s="343" t="s">
        <v>156</v>
      </c>
    </row>
    <row r="62" ht="15.0" customHeight="1">
      <c r="A62" s="123"/>
      <c r="B62" s="123">
        <v>6.0</v>
      </c>
      <c r="C62" s="123" t="s">
        <v>1358</v>
      </c>
      <c r="D62" s="123">
        <v>3.0</v>
      </c>
      <c r="E62" s="342" t="s">
        <v>1679</v>
      </c>
      <c r="F62" s="342"/>
      <c r="G62" s="343" t="s">
        <v>156</v>
      </c>
      <c r="H62" s="123"/>
      <c r="I62" s="343" t="s">
        <v>156</v>
      </c>
      <c r="J62" s="123"/>
      <c r="K62" s="343" t="s">
        <v>156</v>
      </c>
    </row>
    <row r="63" ht="15.0" customHeight="1">
      <c r="A63" s="123"/>
      <c r="B63" s="123">
        <v>6.0</v>
      </c>
      <c r="C63" s="123" t="s">
        <v>1358</v>
      </c>
      <c r="D63" s="123">
        <v>4.0</v>
      </c>
      <c r="E63" s="342" t="s">
        <v>1680</v>
      </c>
      <c r="F63" s="342"/>
      <c r="G63" s="343" t="s">
        <v>156</v>
      </c>
      <c r="H63" s="123"/>
      <c r="I63" s="343" t="s">
        <v>156</v>
      </c>
      <c r="J63" s="123"/>
      <c r="K63" s="343" t="s">
        <v>156</v>
      </c>
    </row>
    <row r="64" ht="15.0" customHeight="1">
      <c r="A64" s="123"/>
      <c r="B64" s="123">
        <v>6.0</v>
      </c>
      <c r="C64" s="123" t="s">
        <v>1358</v>
      </c>
      <c r="D64" s="123">
        <v>5.0</v>
      </c>
      <c r="E64" s="342" t="s">
        <v>1681</v>
      </c>
      <c r="F64" s="342"/>
      <c r="G64" s="343" t="s">
        <v>156</v>
      </c>
      <c r="H64" s="123"/>
      <c r="I64" s="343" t="s">
        <v>156</v>
      </c>
      <c r="J64" s="123"/>
      <c r="K64" s="343" t="s">
        <v>156</v>
      </c>
    </row>
    <row r="65" ht="15.0" customHeight="1">
      <c r="A65" s="339"/>
      <c r="B65" s="339">
        <v>7.0</v>
      </c>
      <c r="C65" s="340" t="s">
        <v>1346</v>
      </c>
      <c r="D65" s="341"/>
      <c r="E65" s="339" t="s">
        <v>603</v>
      </c>
      <c r="F65" s="344"/>
      <c r="G65" s="339"/>
      <c r="H65" s="339"/>
      <c r="I65" s="339"/>
      <c r="J65" s="339"/>
      <c r="K65" s="339"/>
    </row>
    <row r="66" ht="15.0" customHeight="1">
      <c r="A66" s="123"/>
      <c r="B66" s="123">
        <v>7.0</v>
      </c>
      <c r="C66" s="123" t="s">
        <v>1346</v>
      </c>
      <c r="D66" s="123">
        <v>1.0</v>
      </c>
      <c r="E66" s="342" t="s">
        <v>1682</v>
      </c>
      <c r="F66" s="342">
        <v>4.0</v>
      </c>
      <c r="G66" s="342" t="s">
        <v>55</v>
      </c>
      <c r="H66" s="123"/>
      <c r="I66" s="343" t="s">
        <v>156</v>
      </c>
      <c r="J66" s="123"/>
      <c r="K66" s="123" t="s">
        <v>430</v>
      </c>
    </row>
    <row r="67" ht="15.0" customHeight="1">
      <c r="A67" s="123"/>
      <c r="B67" s="123">
        <v>7.0</v>
      </c>
      <c r="C67" s="123" t="s">
        <v>1346</v>
      </c>
      <c r="D67" s="123">
        <v>1.0</v>
      </c>
      <c r="E67" s="342" t="s">
        <v>1682</v>
      </c>
      <c r="F67" s="342">
        <v>4.0</v>
      </c>
      <c r="G67" s="342" t="s">
        <v>55</v>
      </c>
      <c r="H67" s="123"/>
      <c r="I67" s="343" t="s">
        <v>156</v>
      </c>
      <c r="J67" s="123"/>
      <c r="K67" s="123" t="s">
        <v>508</v>
      </c>
    </row>
    <row r="68" ht="15.0" customHeight="1">
      <c r="A68" s="123"/>
      <c r="B68" s="123">
        <v>7.0</v>
      </c>
      <c r="C68" s="123" t="s">
        <v>1346</v>
      </c>
      <c r="D68" s="123">
        <v>1.0</v>
      </c>
      <c r="E68" s="342" t="s">
        <v>1682</v>
      </c>
      <c r="F68" s="342">
        <v>4.0</v>
      </c>
      <c r="G68" s="342" t="s">
        <v>55</v>
      </c>
      <c r="H68" s="123"/>
      <c r="I68" s="343" t="s">
        <v>156</v>
      </c>
      <c r="J68" s="123"/>
      <c r="K68" s="123" t="s">
        <v>638</v>
      </c>
    </row>
    <row r="69" ht="15.0" customHeight="1">
      <c r="A69" s="123"/>
      <c r="B69" s="123">
        <v>7.0</v>
      </c>
      <c r="C69" s="123" t="s">
        <v>1346</v>
      </c>
      <c r="D69" s="123">
        <v>2.0</v>
      </c>
      <c r="E69" s="342" t="s">
        <v>1683</v>
      </c>
      <c r="F69" s="342">
        <v>4.0</v>
      </c>
      <c r="G69" s="123" t="s">
        <v>55</v>
      </c>
      <c r="H69" s="123"/>
      <c r="I69" s="343" t="s">
        <v>156</v>
      </c>
      <c r="J69" s="123"/>
      <c r="K69" s="123" t="s">
        <v>430</v>
      </c>
    </row>
    <row r="70" ht="15.0" customHeight="1">
      <c r="A70" s="123"/>
      <c r="B70" s="123">
        <v>7.0</v>
      </c>
      <c r="C70" s="123" t="s">
        <v>1346</v>
      </c>
      <c r="D70" s="123">
        <v>2.0</v>
      </c>
      <c r="E70" s="342" t="s">
        <v>1683</v>
      </c>
      <c r="F70" s="342">
        <v>4.0</v>
      </c>
      <c r="G70" s="123" t="s">
        <v>55</v>
      </c>
      <c r="H70" s="123"/>
      <c r="I70" s="343" t="s">
        <v>156</v>
      </c>
      <c r="J70" s="123"/>
      <c r="K70" s="123" t="s">
        <v>508</v>
      </c>
    </row>
    <row r="71" ht="15.0" customHeight="1">
      <c r="A71" s="123"/>
      <c r="B71" s="123">
        <v>7.0</v>
      </c>
      <c r="C71" s="123" t="s">
        <v>1346</v>
      </c>
      <c r="D71" s="123">
        <v>2.0</v>
      </c>
      <c r="E71" s="342" t="s">
        <v>1683</v>
      </c>
      <c r="F71" s="342">
        <v>4.0</v>
      </c>
      <c r="G71" s="123" t="s">
        <v>55</v>
      </c>
      <c r="H71" s="123"/>
      <c r="I71" s="343" t="s">
        <v>156</v>
      </c>
      <c r="J71" s="123"/>
      <c r="K71" s="123" t="s">
        <v>638</v>
      </c>
    </row>
    <row r="72" ht="15.0" customHeight="1">
      <c r="A72" s="123"/>
      <c r="B72" s="123">
        <v>7.0</v>
      </c>
      <c r="C72" s="123" t="s">
        <v>1346</v>
      </c>
      <c r="D72" s="123">
        <v>3.0</v>
      </c>
      <c r="E72" s="342" t="s">
        <v>1684</v>
      </c>
      <c r="F72" s="342">
        <v>4.0</v>
      </c>
      <c r="G72" s="342" t="s">
        <v>55</v>
      </c>
      <c r="H72" s="123"/>
      <c r="I72" s="343" t="s">
        <v>156</v>
      </c>
      <c r="J72" s="123"/>
      <c r="K72" s="123" t="s">
        <v>430</v>
      </c>
    </row>
    <row r="73" ht="15.0" customHeight="1">
      <c r="A73" s="123"/>
      <c r="B73" s="123">
        <v>7.0</v>
      </c>
      <c r="C73" s="123" t="s">
        <v>1346</v>
      </c>
      <c r="D73" s="123">
        <v>3.0</v>
      </c>
      <c r="E73" s="342" t="s">
        <v>1684</v>
      </c>
      <c r="F73" s="342">
        <v>4.0</v>
      </c>
      <c r="G73" s="342" t="s">
        <v>55</v>
      </c>
      <c r="H73" s="123"/>
      <c r="I73" s="343" t="s">
        <v>156</v>
      </c>
      <c r="J73" s="123"/>
      <c r="K73" s="123" t="s">
        <v>508</v>
      </c>
    </row>
    <row r="74" ht="15.0" customHeight="1">
      <c r="A74" s="123"/>
      <c r="B74" s="123">
        <v>7.0</v>
      </c>
      <c r="C74" s="123" t="s">
        <v>1346</v>
      </c>
      <c r="D74" s="123">
        <v>3.0</v>
      </c>
      <c r="E74" s="342" t="s">
        <v>1684</v>
      </c>
      <c r="F74" s="342">
        <v>4.0</v>
      </c>
      <c r="G74" s="342" t="s">
        <v>55</v>
      </c>
      <c r="H74" s="123"/>
      <c r="I74" s="343" t="s">
        <v>156</v>
      </c>
      <c r="J74" s="123"/>
      <c r="K74" s="123" t="s">
        <v>638</v>
      </c>
    </row>
    <row r="75" ht="15.0" customHeight="1">
      <c r="A75" s="123"/>
      <c r="B75" s="123">
        <v>7.0</v>
      </c>
      <c r="C75" s="123" t="s">
        <v>1346</v>
      </c>
      <c r="D75" s="123">
        <v>4.0</v>
      </c>
      <c r="E75" s="342" t="s">
        <v>1685</v>
      </c>
      <c r="F75" s="342">
        <v>4.0</v>
      </c>
      <c r="G75" s="123" t="s">
        <v>55</v>
      </c>
      <c r="H75" s="123"/>
      <c r="I75" s="343" t="s">
        <v>156</v>
      </c>
      <c r="J75" s="123"/>
      <c r="K75" s="123" t="s">
        <v>430</v>
      </c>
    </row>
    <row r="76" ht="15.0" customHeight="1">
      <c r="A76" s="123"/>
      <c r="B76" s="123">
        <v>7.0</v>
      </c>
      <c r="C76" s="123" t="s">
        <v>1346</v>
      </c>
      <c r="D76" s="123">
        <v>4.0</v>
      </c>
      <c r="E76" s="342" t="s">
        <v>1685</v>
      </c>
      <c r="F76" s="342">
        <v>4.0</v>
      </c>
      <c r="G76" s="123" t="s">
        <v>55</v>
      </c>
      <c r="H76" s="123"/>
      <c r="I76" s="343" t="s">
        <v>156</v>
      </c>
      <c r="J76" s="123"/>
      <c r="K76" s="123" t="s">
        <v>508</v>
      </c>
    </row>
    <row r="77" ht="15.0" customHeight="1">
      <c r="A77" s="123"/>
      <c r="B77" s="123">
        <v>7.0</v>
      </c>
      <c r="C77" s="123" t="s">
        <v>1346</v>
      </c>
      <c r="D77" s="123">
        <v>4.0</v>
      </c>
      <c r="E77" s="342" t="s">
        <v>1685</v>
      </c>
      <c r="F77" s="342">
        <v>4.0</v>
      </c>
      <c r="G77" s="123" t="s">
        <v>55</v>
      </c>
      <c r="H77" s="123"/>
      <c r="I77" s="343" t="s">
        <v>156</v>
      </c>
      <c r="J77" s="123"/>
      <c r="K77" s="123" t="s">
        <v>638</v>
      </c>
    </row>
    <row r="78" ht="15.0" customHeight="1">
      <c r="A78" s="123"/>
      <c r="B78" s="123">
        <v>7.0</v>
      </c>
      <c r="C78" s="123" t="s">
        <v>1346</v>
      </c>
      <c r="D78" s="123">
        <v>5.0</v>
      </c>
      <c r="E78" s="342" t="s">
        <v>1686</v>
      </c>
      <c r="F78" s="342">
        <v>4.0</v>
      </c>
      <c r="G78" s="342" t="s">
        <v>55</v>
      </c>
      <c r="H78" s="123"/>
      <c r="I78" s="343" t="s">
        <v>156</v>
      </c>
      <c r="J78" s="123"/>
      <c r="K78" s="123" t="s">
        <v>430</v>
      </c>
    </row>
    <row r="79" ht="15.0" customHeight="1">
      <c r="A79" s="123"/>
      <c r="B79" s="123">
        <v>7.0</v>
      </c>
      <c r="C79" s="123" t="s">
        <v>1346</v>
      </c>
      <c r="D79" s="123">
        <v>5.0</v>
      </c>
      <c r="E79" s="342" t="s">
        <v>1686</v>
      </c>
      <c r="F79" s="342">
        <v>4.0</v>
      </c>
      <c r="G79" s="342" t="s">
        <v>55</v>
      </c>
      <c r="H79" s="123"/>
      <c r="I79" s="343" t="s">
        <v>156</v>
      </c>
      <c r="J79" s="123"/>
      <c r="K79" s="123" t="s">
        <v>508</v>
      </c>
    </row>
    <row r="80" ht="15.0" customHeight="1">
      <c r="A80" s="123"/>
      <c r="B80" s="123">
        <v>7.0</v>
      </c>
      <c r="C80" s="123" t="s">
        <v>1346</v>
      </c>
      <c r="D80" s="123">
        <v>5.0</v>
      </c>
      <c r="E80" s="342" t="s">
        <v>1686</v>
      </c>
      <c r="F80" s="342">
        <v>4.0</v>
      </c>
      <c r="G80" s="342" t="s">
        <v>55</v>
      </c>
      <c r="H80" s="123"/>
      <c r="I80" s="343" t="s">
        <v>156</v>
      </c>
      <c r="J80" s="123"/>
      <c r="K80" s="123" t="s">
        <v>638</v>
      </c>
    </row>
    <row r="81" ht="15.0" customHeight="1">
      <c r="A81" s="339"/>
      <c r="B81" s="339">
        <v>8.0</v>
      </c>
      <c r="C81" s="340" t="s">
        <v>1362</v>
      </c>
      <c r="D81" s="341"/>
      <c r="E81" s="339" t="s">
        <v>654</v>
      </c>
      <c r="F81" s="344"/>
      <c r="G81" s="339"/>
      <c r="H81" s="339"/>
      <c r="I81" s="339"/>
      <c r="J81" s="339"/>
      <c r="K81" s="339"/>
    </row>
    <row r="82" ht="15.0" customHeight="1">
      <c r="A82" s="123"/>
      <c r="B82" s="123">
        <v>8.0</v>
      </c>
      <c r="C82" s="123" t="s">
        <v>1362</v>
      </c>
      <c r="D82" s="123">
        <v>1.0</v>
      </c>
      <c r="E82" s="342" t="s">
        <v>1687</v>
      </c>
      <c r="F82" s="342">
        <v>3.0</v>
      </c>
      <c r="G82" s="342" t="s">
        <v>530</v>
      </c>
      <c r="H82" s="123"/>
      <c r="I82" s="343" t="s">
        <v>156</v>
      </c>
      <c r="J82" s="123"/>
      <c r="K82" s="123" t="s">
        <v>482</v>
      </c>
    </row>
    <row r="83" ht="15.0" customHeight="1">
      <c r="A83" s="123"/>
      <c r="B83" s="123">
        <v>8.0</v>
      </c>
      <c r="C83" s="123" t="s">
        <v>1362</v>
      </c>
      <c r="D83" s="123">
        <v>1.0</v>
      </c>
      <c r="E83" s="342" t="s">
        <v>1687</v>
      </c>
      <c r="F83" s="342">
        <v>4.0</v>
      </c>
      <c r="G83" s="342" t="s">
        <v>55</v>
      </c>
      <c r="H83" s="123"/>
      <c r="I83" s="343" t="s">
        <v>156</v>
      </c>
      <c r="J83" s="123"/>
      <c r="K83" s="123" t="s">
        <v>720</v>
      </c>
    </row>
    <row r="84" ht="15.0" customHeight="1">
      <c r="A84" s="123"/>
      <c r="B84" s="123">
        <v>8.0</v>
      </c>
      <c r="C84" s="123" t="s">
        <v>1362</v>
      </c>
      <c r="D84" s="123">
        <v>1.0</v>
      </c>
      <c r="E84" s="342" t="s">
        <v>1687</v>
      </c>
      <c r="F84" s="342">
        <v>6.0</v>
      </c>
      <c r="G84" s="342" t="s">
        <v>584</v>
      </c>
      <c r="H84" s="123"/>
      <c r="I84" s="343" t="s">
        <v>156</v>
      </c>
      <c r="J84" s="123"/>
      <c r="K84" s="123" t="s">
        <v>1688</v>
      </c>
    </row>
    <row r="85" ht="15.0" customHeight="1">
      <c r="A85" s="123"/>
      <c r="B85" s="123">
        <v>8.0</v>
      </c>
      <c r="C85" s="123" t="s">
        <v>1362</v>
      </c>
      <c r="D85" s="123">
        <v>2.0</v>
      </c>
      <c r="E85" s="342" t="s">
        <v>1689</v>
      </c>
      <c r="F85" s="342">
        <v>3.0</v>
      </c>
      <c r="G85" s="123" t="s">
        <v>530</v>
      </c>
      <c r="H85" s="123"/>
      <c r="I85" s="343" t="s">
        <v>156</v>
      </c>
      <c r="J85" s="123"/>
      <c r="K85" s="123" t="s">
        <v>482</v>
      </c>
    </row>
    <row r="86" ht="15.0" customHeight="1">
      <c r="A86" s="123"/>
      <c r="B86" s="123">
        <v>8.0</v>
      </c>
      <c r="C86" s="123" t="s">
        <v>1362</v>
      </c>
      <c r="D86" s="123">
        <v>2.0</v>
      </c>
      <c r="E86" s="342" t="s">
        <v>1689</v>
      </c>
      <c r="F86" s="342">
        <v>4.0</v>
      </c>
      <c r="G86" s="123" t="s">
        <v>55</v>
      </c>
      <c r="H86" s="123"/>
      <c r="I86" s="343" t="s">
        <v>156</v>
      </c>
      <c r="J86" s="123"/>
      <c r="K86" s="123" t="s">
        <v>720</v>
      </c>
    </row>
    <row r="87" ht="15.0" customHeight="1">
      <c r="A87" s="123"/>
      <c r="B87" s="123">
        <v>8.0</v>
      </c>
      <c r="C87" s="123" t="s">
        <v>1362</v>
      </c>
      <c r="D87" s="123">
        <v>2.0</v>
      </c>
      <c r="E87" s="342" t="s">
        <v>1689</v>
      </c>
      <c r="F87" s="342">
        <v>6.0</v>
      </c>
      <c r="G87" s="123" t="s">
        <v>584</v>
      </c>
      <c r="H87" s="123"/>
      <c r="I87" s="343" t="s">
        <v>156</v>
      </c>
      <c r="J87" s="123"/>
      <c r="K87" s="123" t="s">
        <v>1688</v>
      </c>
    </row>
    <row r="88" ht="15.0" customHeight="1">
      <c r="A88" s="123"/>
      <c r="B88" s="123">
        <v>8.0</v>
      </c>
      <c r="C88" s="123" t="s">
        <v>1362</v>
      </c>
      <c r="D88" s="123">
        <v>3.0</v>
      </c>
      <c r="E88" s="342" t="s">
        <v>1690</v>
      </c>
      <c r="F88" s="342">
        <v>3.0</v>
      </c>
      <c r="G88" s="342" t="s">
        <v>530</v>
      </c>
      <c r="H88" s="123"/>
      <c r="I88" s="343" t="s">
        <v>156</v>
      </c>
      <c r="J88" s="123"/>
      <c r="K88" s="123" t="s">
        <v>482</v>
      </c>
    </row>
    <row r="89" ht="15.0" customHeight="1">
      <c r="A89" s="123"/>
      <c r="B89" s="123">
        <v>8.0</v>
      </c>
      <c r="C89" s="123" t="s">
        <v>1362</v>
      </c>
      <c r="D89" s="123">
        <v>3.0</v>
      </c>
      <c r="E89" s="342" t="s">
        <v>1690</v>
      </c>
      <c r="F89" s="342">
        <v>4.0</v>
      </c>
      <c r="G89" s="342" t="s">
        <v>55</v>
      </c>
      <c r="H89" s="123"/>
      <c r="I89" s="343" t="s">
        <v>156</v>
      </c>
      <c r="J89" s="123"/>
      <c r="K89" s="123" t="s">
        <v>720</v>
      </c>
    </row>
    <row r="90" ht="15.0" customHeight="1">
      <c r="A90" s="123"/>
      <c r="B90" s="123">
        <v>8.0</v>
      </c>
      <c r="C90" s="123" t="s">
        <v>1362</v>
      </c>
      <c r="D90" s="123">
        <v>3.0</v>
      </c>
      <c r="E90" s="342" t="s">
        <v>1690</v>
      </c>
      <c r="F90" s="342">
        <v>6.0</v>
      </c>
      <c r="G90" s="342" t="s">
        <v>584</v>
      </c>
      <c r="H90" s="123"/>
      <c r="I90" s="343" t="s">
        <v>156</v>
      </c>
      <c r="J90" s="123"/>
      <c r="K90" s="123" t="s">
        <v>1688</v>
      </c>
    </row>
    <row r="91" ht="15.0" customHeight="1">
      <c r="A91" s="123"/>
      <c r="B91" s="123">
        <v>8.0</v>
      </c>
      <c r="C91" s="123" t="s">
        <v>1362</v>
      </c>
      <c r="D91" s="123">
        <v>4.0</v>
      </c>
      <c r="E91" s="342" t="s">
        <v>1691</v>
      </c>
      <c r="F91" s="342">
        <v>3.0</v>
      </c>
      <c r="G91" s="123" t="s">
        <v>530</v>
      </c>
      <c r="H91" s="123"/>
      <c r="I91" s="343" t="s">
        <v>156</v>
      </c>
      <c r="J91" s="123"/>
      <c r="K91" s="123" t="s">
        <v>482</v>
      </c>
    </row>
    <row r="92" ht="15.0" customHeight="1">
      <c r="A92" s="123"/>
      <c r="B92" s="123">
        <v>8.0</v>
      </c>
      <c r="C92" s="123" t="s">
        <v>1362</v>
      </c>
      <c r="D92" s="123">
        <v>4.0</v>
      </c>
      <c r="E92" s="342" t="s">
        <v>1691</v>
      </c>
      <c r="F92" s="342">
        <v>4.0</v>
      </c>
      <c r="G92" s="123" t="s">
        <v>55</v>
      </c>
      <c r="H92" s="123"/>
      <c r="I92" s="343" t="s">
        <v>156</v>
      </c>
      <c r="J92" s="123"/>
      <c r="K92" s="123" t="s">
        <v>720</v>
      </c>
    </row>
    <row r="93" ht="15.0" customHeight="1">
      <c r="A93" s="123"/>
      <c r="B93" s="123">
        <v>8.0</v>
      </c>
      <c r="C93" s="123" t="s">
        <v>1362</v>
      </c>
      <c r="D93" s="123">
        <v>4.0</v>
      </c>
      <c r="E93" s="342" t="s">
        <v>1691</v>
      </c>
      <c r="F93" s="342">
        <v>6.0</v>
      </c>
      <c r="G93" s="123" t="s">
        <v>584</v>
      </c>
      <c r="H93" s="123"/>
      <c r="I93" s="343" t="s">
        <v>156</v>
      </c>
      <c r="J93" s="123"/>
      <c r="K93" s="123" t="s">
        <v>1688</v>
      </c>
    </row>
    <row r="94" ht="15.0" customHeight="1">
      <c r="A94" s="339"/>
      <c r="B94" s="339">
        <v>9.0</v>
      </c>
      <c r="C94" s="340" t="s">
        <v>1351</v>
      </c>
      <c r="D94" s="341"/>
      <c r="E94" s="339" t="s">
        <v>547</v>
      </c>
      <c r="F94" s="344"/>
      <c r="G94" s="339"/>
      <c r="H94" s="339"/>
      <c r="I94" s="339"/>
      <c r="J94" s="339"/>
      <c r="K94" s="339"/>
    </row>
    <row r="95" ht="15.0" customHeight="1">
      <c r="A95" s="123"/>
      <c r="B95" s="123">
        <v>9.0</v>
      </c>
      <c r="C95" s="123" t="s">
        <v>1351</v>
      </c>
      <c r="D95" s="123">
        <v>1.0</v>
      </c>
      <c r="E95" s="342" t="s">
        <v>1351</v>
      </c>
      <c r="F95" s="342">
        <v>1.0</v>
      </c>
      <c r="G95" s="342" t="s">
        <v>400</v>
      </c>
      <c r="H95" s="123"/>
      <c r="I95" s="343" t="s">
        <v>156</v>
      </c>
      <c r="J95" s="123"/>
      <c r="K95" s="123" t="s">
        <v>400</v>
      </c>
    </row>
    <row r="96" ht="15.0" customHeight="1">
      <c r="A96" s="123"/>
      <c r="B96" s="123">
        <v>9.0</v>
      </c>
      <c r="C96" s="123" t="s">
        <v>1351</v>
      </c>
      <c r="D96" s="123">
        <v>1.0</v>
      </c>
      <c r="E96" s="342" t="s">
        <v>1351</v>
      </c>
      <c r="F96" s="342">
        <v>4.0</v>
      </c>
      <c r="G96" s="342" t="s">
        <v>55</v>
      </c>
      <c r="H96" s="123"/>
      <c r="I96" s="343" t="s">
        <v>156</v>
      </c>
      <c r="J96" s="123"/>
      <c r="K96" s="123" t="s">
        <v>720</v>
      </c>
    </row>
    <row r="97" ht="15.0" customHeight="1">
      <c r="A97" s="339"/>
      <c r="B97" s="339">
        <v>10.0</v>
      </c>
      <c r="C97" s="340" t="s">
        <v>1365</v>
      </c>
      <c r="D97" s="341"/>
      <c r="E97" s="339" t="s">
        <v>997</v>
      </c>
      <c r="F97" s="344"/>
      <c r="G97" s="339"/>
      <c r="H97" s="339"/>
      <c r="I97" s="339"/>
      <c r="J97" s="339"/>
      <c r="K97" s="339"/>
    </row>
    <row r="98" ht="15.0" customHeight="1">
      <c r="A98" s="123"/>
      <c r="B98" s="123">
        <v>10.0</v>
      </c>
      <c r="C98" s="123" t="s">
        <v>1365</v>
      </c>
      <c r="D98" s="123">
        <v>1.0</v>
      </c>
      <c r="E98" s="342" t="s">
        <v>1365</v>
      </c>
      <c r="F98" s="342">
        <v>1.0</v>
      </c>
      <c r="G98" s="345" t="s">
        <v>400</v>
      </c>
      <c r="H98" s="123"/>
      <c r="I98" s="343" t="s">
        <v>156</v>
      </c>
      <c r="J98" s="343"/>
      <c r="K98" s="343" t="s">
        <v>156</v>
      </c>
    </row>
    <row r="99" ht="15.0" customHeight="1">
      <c r="A99" s="123"/>
      <c r="B99" s="123">
        <v>10.0</v>
      </c>
      <c r="C99" s="123" t="s">
        <v>1365</v>
      </c>
      <c r="D99" s="123">
        <v>1.0</v>
      </c>
      <c r="E99" s="342" t="s">
        <v>1365</v>
      </c>
      <c r="F99" s="342">
        <v>2.0</v>
      </c>
      <c r="G99" s="343" t="s">
        <v>399</v>
      </c>
      <c r="H99" s="123"/>
      <c r="I99" s="343" t="s">
        <v>156</v>
      </c>
      <c r="J99" s="343"/>
      <c r="K99" s="343" t="s">
        <v>156</v>
      </c>
    </row>
    <row r="100" ht="15.0" customHeight="1">
      <c r="A100" s="123"/>
      <c r="B100" s="123">
        <v>10.0</v>
      </c>
      <c r="C100" s="123" t="s">
        <v>1365</v>
      </c>
      <c r="D100" s="123">
        <v>1.0</v>
      </c>
      <c r="E100" s="342" t="s">
        <v>1365</v>
      </c>
      <c r="F100" s="342">
        <v>3.0</v>
      </c>
      <c r="G100" s="345" t="s">
        <v>530</v>
      </c>
      <c r="H100" s="123"/>
      <c r="I100" s="343" t="s">
        <v>156</v>
      </c>
      <c r="J100" s="343"/>
      <c r="K100" s="343" t="s">
        <v>156</v>
      </c>
    </row>
    <row r="101" ht="15.0" customHeight="1">
      <c r="A101" s="123"/>
      <c r="B101" s="123">
        <v>10.0</v>
      </c>
      <c r="C101" s="123" t="s">
        <v>1365</v>
      </c>
      <c r="D101" s="123">
        <v>1.0</v>
      </c>
      <c r="E101" s="342" t="s">
        <v>1365</v>
      </c>
      <c r="F101" s="342">
        <v>4.0</v>
      </c>
      <c r="G101" s="345" t="s">
        <v>55</v>
      </c>
      <c r="H101" s="123"/>
      <c r="I101" s="343" t="s">
        <v>156</v>
      </c>
      <c r="J101" s="343"/>
      <c r="K101" s="343" t="s">
        <v>156</v>
      </c>
    </row>
    <row r="102" ht="15.0" customHeight="1">
      <c r="A102" s="123"/>
      <c r="B102" s="123">
        <v>10.0</v>
      </c>
      <c r="C102" s="123" t="s">
        <v>1365</v>
      </c>
      <c r="D102" s="123">
        <v>1.0</v>
      </c>
      <c r="E102" s="342" t="s">
        <v>1365</v>
      </c>
      <c r="F102" s="342">
        <v>5.0</v>
      </c>
      <c r="G102" s="345" t="s">
        <v>662</v>
      </c>
      <c r="H102" s="123"/>
      <c r="I102" s="343" t="s">
        <v>156</v>
      </c>
      <c r="J102" s="343"/>
      <c r="K102" s="343" t="s">
        <v>156</v>
      </c>
    </row>
    <row r="103" ht="15.0" customHeight="1">
      <c r="A103" s="123"/>
      <c r="B103" s="123">
        <v>10.0</v>
      </c>
      <c r="C103" s="123" t="s">
        <v>1365</v>
      </c>
      <c r="D103" s="123">
        <v>1.0</v>
      </c>
      <c r="E103" s="342" t="s">
        <v>1365</v>
      </c>
      <c r="F103" s="342">
        <v>6.0</v>
      </c>
      <c r="G103" s="345" t="s">
        <v>584</v>
      </c>
      <c r="H103" s="123"/>
      <c r="I103" s="343" t="s">
        <v>156</v>
      </c>
      <c r="J103" s="343"/>
      <c r="K103" s="343" t="s">
        <v>156</v>
      </c>
    </row>
    <row r="104" ht="15.0" customHeight="1">
      <c r="A104" s="123"/>
      <c r="B104" s="123">
        <v>10.0</v>
      </c>
      <c r="C104" s="123" t="s">
        <v>1365</v>
      </c>
      <c r="D104" s="123">
        <v>1.0</v>
      </c>
      <c r="E104" s="342" t="s">
        <v>1365</v>
      </c>
      <c r="F104" s="342">
        <v>7.0</v>
      </c>
      <c r="G104" s="343" t="s">
        <v>702</v>
      </c>
      <c r="H104" s="123"/>
      <c r="I104" s="343" t="s">
        <v>156</v>
      </c>
      <c r="J104" s="343"/>
      <c r="K104" s="343" t="s">
        <v>156</v>
      </c>
    </row>
    <row r="105" ht="15.0" customHeight="1">
      <c r="A105" s="339"/>
      <c r="B105" s="339">
        <v>11.0</v>
      </c>
      <c r="C105" s="340" t="s">
        <v>1368</v>
      </c>
      <c r="D105" s="341"/>
      <c r="E105" s="339" t="s">
        <v>449</v>
      </c>
      <c r="F105" s="344"/>
      <c r="G105" s="339"/>
      <c r="H105" s="339"/>
      <c r="I105" s="339"/>
      <c r="J105" s="339"/>
      <c r="K105" s="339"/>
    </row>
    <row r="106" ht="15.0" customHeight="1">
      <c r="A106" s="123"/>
      <c r="B106" s="123">
        <v>11.0</v>
      </c>
      <c r="C106" s="123" t="s">
        <v>1368</v>
      </c>
      <c r="D106" s="123">
        <v>1.0</v>
      </c>
      <c r="E106" s="342" t="s">
        <v>1692</v>
      </c>
      <c r="F106" s="342">
        <v>4.0</v>
      </c>
      <c r="G106" s="342" t="s">
        <v>55</v>
      </c>
      <c r="H106" s="123"/>
      <c r="I106" s="343" t="s">
        <v>156</v>
      </c>
      <c r="J106" s="123"/>
      <c r="K106" s="123" t="s">
        <v>585</v>
      </c>
    </row>
    <row r="107" ht="15.0" customHeight="1">
      <c r="A107" s="123"/>
      <c r="B107" s="123">
        <v>11.0</v>
      </c>
      <c r="C107" s="123" t="s">
        <v>1368</v>
      </c>
      <c r="D107" s="123">
        <v>1.0</v>
      </c>
      <c r="E107" s="342" t="s">
        <v>1692</v>
      </c>
      <c r="F107" s="342">
        <v>4.0</v>
      </c>
      <c r="G107" s="342" t="s">
        <v>55</v>
      </c>
      <c r="H107" s="123"/>
      <c r="I107" s="343" t="s">
        <v>156</v>
      </c>
      <c r="J107" s="123"/>
      <c r="K107" s="123" t="s">
        <v>612</v>
      </c>
    </row>
    <row r="108" ht="15.0" customHeight="1">
      <c r="A108" s="123"/>
      <c r="B108" s="123">
        <v>11.0</v>
      </c>
      <c r="C108" s="123" t="s">
        <v>1368</v>
      </c>
      <c r="D108" s="123">
        <v>1.0</v>
      </c>
      <c r="E108" s="342" t="s">
        <v>1692</v>
      </c>
      <c r="F108" s="342">
        <v>4.0</v>
      </c>
      <c r="G108" s="342" t="s">
        <v>55</v>
      </c>
      <c r="H108" s="123"/>
      <c r="I108" s="343" t="s">
        <v>156</v>
      </c>
      <c r="J108" s="123"/>
      <c r="K108" s="123" t="s">
        <v>703</v>
      </c>
    </row>
    <row r="109" ht="15.0" customHeight="1">
      <c r="A109" s="123"/>
      <c r="B109" s="123">
        <v>11.0</v>
      </c>
      <c r="C109" s="123" t="s">
        <v>1368</v>
      </c>
      <c r="D109" s="123">
        <v>1.0</v>
      </c>
      <c r="E109" s="342" t="s">
        <v>1692</v>
      </c>
      <c r="F109" s="342">
        <v>6.0</v>
      </c>
      <c r="G109" s="342" t="s">
        <v>584</v>
      </c>
      <c r="H109" s="123"/>
      <c r="I109" s="123" t="s">
        <v>1693</v>
      </c>
      <c r="J109" s="123"/>
      <c r="K109" s="343" t="s">
        <v>156</v>
      </c>
    </row>
    <row r="110" ht="15.0" customHeight="1">
      <c r="A110" s="123"/>
      <c r="B110" s="123">
        <v>11.0</v>
      </c>
      <c r="C110" s="123" t="s">
        <v>1368</v>
      </c>
      <c r="D110" s="123">
        <v>1.0</v>
      </c>
      <c r="E110" s="342" t="s">
        <v>1692</v>
      </c>
      <c r="F110" s="342">
        <v>6.0</v>
      </c>
      <c r="G110" s="342" t="s">
        <v>584</v>
      </c>
      <c r="H110" s="123"/>
      <c r="I110" s="123" t="s">
        <v>1694</v>
      </c>
      <c r="J110" s="123"/>
      <c r="K110" s="343" t="s">
        <v>156</v>
      </c>
    </row>
    <row r="111" ht="15.0" customHeight="1">
      <c r="A111" s="123"/>
      <c r="B111" s="123">
        <v>11.0</v>
      </c>
      <c r="C111" s="123" t="s">
        <v>1368</v>
      </c>
      <c r="D111" s="123">
        <v>1.0</v>
      </c>
      <c r="E111" s="342" t="s">
        <v>1692</v>
      </c>
      <c r="F111" s="342">
        <v>6.0</v>
      </c>
      <c r="G111" s="342" t="s">
        <v>584</v>
      </c>
      <c r="H111" s="123"/>
      <c r="I111" s="123" t="s">
        <v>1695</v>
      </c>
      <c r="J111" s="123"/>
      <c r="K111" s="343" t="s">
        <v>156</v>
      </c>
    </row>
    <row r="112" ht="15.0" customHeight="1">
      <c r="A112" s="123"/>
      <c r="B112" s="123">
        <v>11.0</v>
      </c>
      <c r="C112" s="123" t="s">
        <v>1368</v>
      </c>
      <c r="D112" s="123">
        <v>1.0</v>
      </c>
      <c r="E112" s="342" t="s">
        <v>1692</v>
      </c>
      <c r="F112" s="342">
        <v>6.0</v>
      </c>
      <c r="G112" s="342" t="s">
        <v>584</v>
      </c>
      <c r="H112" s="123"/>
      <c r="I112" s="123" t="s">
        <v>1696</v>
      </c>
      <c r="J112" s="123"/>
      <c r="K112" s="343" t="s">
        <v>156</v>
      </c>
    </row>
    <row r="113" ht="15.0" customHeight="1">
      <c r="A113" s="339"/>
      <c r="B113" s="339">
        <v>12.0</v>
      </c>
      <c r="C113" s="340" t="s">
        <v>1369</v>
      </c>
      <c r="D113" s="341"/>
      <c r="E113" s="339" t="s">
        <v>420</v>
      </c>
      <c r="F113" s="344"/>
      <c r="G113" s="339"/>
      <c r="H113" s="339"/>
      <c r="I113" s="339"/>
      <c r="J113" s="339"/>
      <c r="K113" s="339"/>
    </row>
    <row r="114" ht="15.0" customHeight="1">
      <c r="A114" s="123"/>
      <c r="B114" s="123">
        <v>12.0</v>
      </c>
      <c r="C114" s="123" t="s">
        <v>1369</v>
      </c>
      <c r="D114" s="123">
        <v>1.0</v>
      </c>
      <c r="E114" s="342" t="s">
        <v>1697</v>
      </c>
      <c r="F114" s="342">
        <v>4.0</v>
      </c>
      <c r="G114" s="342" t="s">
        <v>55</v>
      </c>
      <c r="H114" s="123"/>
      <c r="I114" s="343" t="s">
        <v>156</v>
      </c>
      <c r="J114" s="123"/>
      <c r="K114" s="123" t="s">
        <v>56</v>
      </c>
    </row>
    <row r="115" ht="15.0" customHeight="1">
      <c r="A115" s="123"/>
      <c r="B115" s="123">
        <v>12.0</v>
      </c>
      <c r="C115" s="123" t="s">
        <v>1369</v>
      </c>
      <c r="D115" s="123">
        <v>1.0</v>
      </c>
      <c r="E115" s="342" t="s">
        <v>1697</v>
      </c>
      <c r="F115" s="342">
        <v>4.0</v>
      </c>
      <c r="G115" s="342" t="s">
        <v>55</v>
      </c>
      <c r="H115" s="123"/>
      <c r="I115" s="343" t="s">
        <v>156</v>
      </c>
      <c r="J115" s="123"/>
      <c r="K115" s="123" t="s">
        <v>720</v>
      </c>
    </row>
    <row r="116" ht="15.0" customHeight="1">
      <c r="A116" s="123"/>
      <c r="B116" s="123">
        <v>12.0</v>
      </c>
      <c r="C116" s="123" t="s">
        <v>1369</v>
      </c>
      <c r="D116" s="123">
        <v>1.0</v>
      </c>
      <c r="E116" s="342" t="s">
        <v>1697</v>
      </c>
      <c r="F116" s="342">
        <v>5.0</v>
      </c>
      <c r="G116" s="342" t="s">
        <v>662</v>
      </c>
      <c r="H116" s="123"/>
      <c r="I116" s="343" t="s">
        <v>156</v>
      </c>
      <c r="J116" s="123"/>
      <c r="K116" s="123" t="s">
        <v>662</v>
      </c>
    </row>
    <row r="117" ht="15.0" customHeight="1">
      <c r="A117" s="123"/>
      <c r="B117" s="123">
        <v>12.0</v>
      </c>
      <c r="C117" s="123" t="s">
        <v>1369</v>
      </c>
      <c r="D117" s="123">
        <v>1.0</v>
      </c>
      <c r="E117" s="342" t="s">
        <v>1697</v>
      </c>
      <c r="F117" s="342">
        <v>6.0</v>
      </c>
      <c r="G117" s="342" t="s">
        <v>584</v>
      </c>
      <c r="H117" s="123"/>
      <c r="I117" s="123" t="s">
        <v>1698</v>
      </c>
      <c r="J117" s="123"/>
      <c r="K117" s="123" t="s">
        <v>750</v>
      </c>
    </row>
    <row r="118" ht="15.0" customHeight="1">
      <c r="A118" s="123"/>
      <c r="B118" s="123">
        <v>12.0</v>
      </c>
      <c r="C118" s="123" t="s">
        <v>1369</v>
      </c>
      <c r="D118" s="123">
        <v>1.0</v>
      </c>
      <c r="E118" s="342" t="s">
        <v>1697</v>
      </c>
      <c r="F118" s="342">
        <v>6.0</v>
      </c>
      <c r="G118" s="342" t="s">
        <v>584</v>
      </c>
      <c r="H118" s="123"/>
      <c r="I118" s="123" t="s">
        <v>1699</v>
      </c>
      <c r="J118" s="123"/>
      <c r="K118" s="343" t="s">
        <v>156</v>
      </c>
    </row>
    <row r="119" ht="15.0" customHeight="1">
      <c r="A119" s="123"/>
      <c r="B119" s="123">
        <v>12.0</v>
      </c>
      <c r="C119" s="123" t="s">
        <v>1369</v>
      </c>
      <c r="D119" s="123">
        <v>1.0</v>
      </c>
      <c r="E119" s="342" t="s">
        <v>1697</v>
      </c>
      <c r="F119" s="342">
        <v>6.0</v>
      </c>
      <c r="G119" s="342" t="s">
        <v>584</v>
      </c>
      <c r="H119" s="123"/>
      <c r="I119" s="123" t="s">
        <v>1700</v>
      </c>
      <c r="J119" s="123"/>
      <c r="K119" s="343" t="s">
        <v>156</v>
      </c>
    </row>
    <row r="120" ht="15.0" customHeight="1">
      <c r="A120" s="123"/>
      <c r="B120" s="123">
        <v>12.0</v>
      </c>
      <c r="C120" s="123" t="s">
        <v>1369</v>
      </c>
      <c r="D120" s="123">
        <v>1.0</v>
      </c>
      <c r="E120" s="342" t="s">
        <v>1697</v>
      </c>
      <c r="F120" s="342">
        <v>6.0</v>
      </c>
      <c r="G120" s="342" t="s">
        <v>584</v>
      </c>
      <c r="H120" s="123"/>
      <c r="I120" s="123" t="s">
        <v>1694</v>
      </c>
      <c r="J120" s="123"/>
      <c r="K120" s="343" t="s">
        <v>156</v>
      </c>
    </row>
    <row r="121" ht="15.0" customHeight="1">
      <c r="A121" s="123"/>
      <c r="B121" s="123">
        <v>12.0</v>
      </c>
      <c r="C121" s="123" t="s">
        <v>1369</v>
      </c>
      <c r="D121" s="123">
        <v>1.0</v>
      </c>
      <c r="E121" s="342" t="s">
        <v>1697</v>
      </c>
      <c r="F121" s="342">
        <v>6.0</v>
      </c>
      <c r="G121" s="342" t="s">
        <v>584</v>
      </c>
      <c r="H121" s="123"/>
      <c r="I121" s="123" t="s">
        <v>1695</v>
      </c>
      <c r="J121" s="123"/>
      <c r="K121" s="343" t="s">
        <v>156</v>
      </c>
    </row>
    <row r="122" ht="15.0" customHeight="1">
      <c r="A122" s="123"/>
      <c r="B122" s="123">
        <v>12.0</v>
      </c>
      <c r="C122" s="123" t="s">
        <v>1369</v>
      </c>
      <c r="D122" s="123">
        <v>1.0</v>
      </c>
      <c r="E122" s="342" t="s">
        <v>1697</v>
      </c>
      <c r="F122" s="342">
        <v>7.0</v>
      </c>
      <c r="G122" s="6" t="s">
        <v>702</v>
      </c>
      <c r="H122" s="123"/>
      <c r="I122" s="123" t="s">
        <v>1701</v>
      </c>
      <c r="J122" s="123"/>
      <c r="K122" s="123" t="s">
        <v>777</v>
      </c>
    </row>
    <row r="123" ht="15.0" customHeight="1">
      <c r="A123" s="123"/>
      <c r="B123" s="123">
        <v>12.0</v>
      </c>
      <c r="C123" s="123" t="s">
        <v>1369</v>
      </c>
      <c r="D123" s="123">
        <v>1.0</v>
      </c>
      <c r="E123" s="342" t="s">
        <v>1697</v>
      </c>
      <c r="F123" s="342">
        <v>7.0</v>
      </c>
      <c r="G123" s="6" t="s">
        <v>702</v>
      </c>
      <c r="H123" s="123"/>
      <c r="I123" s="123" t="s">
        <v>1702</v>
      </c>
      <c r="J123" s="123"/>
      <c r="K123" s="123" t="s">
        <v>789</v>
      </c>
    </row>
    <row r="124" ht="15.0" customHeight="1">
      <c r="A124" s="123"/>
      <c r="B124" s="123">
        <v>12.0</v>
      </c>
      <c r="C124" s="123" t="s">
        <v>1369</v>
      </c>
      <c r="D124" s="123">
        <v>1.0</v>
      </c>
      <c r="E124" s="342" t="s">
        <v>1697</v>
      </c>
      <c r="F124" s="342">
        <v>7.0</v>
      </c>
      <c r="G124" s="6" t="s">
        <v>702</v>
      </c>
      <c r="H124" s="123"/>
      <c r="I124" s="123" t="s">
        <v>1703</v>
      </c>
      <c r="J124" s="123"/>
      <c r="K124" s="343" t="s">
        <v>156</v>
      </c>
    </row>
    <row r="125" ht="15.0" customHeight="1">
      <c r="A125" s="123"/>
      <c r="B125" s="123">
        <v>12.0</v>
      </c>
      <c r="C125" s="123" t="s">
        <v>1369</v>
      </c>
      <c r="D125" s="123">
        <v>1.0</v>
      </c>
      <c r="E125" s="342" t="s">
        <v>1697</v>
      </c>
      <c r="F125" s="342">
        <v>7.0</v>
      </c>
      <c r="G125" s="6" t="s">
        <v>702</v>
      </c>
      <c r="H125" s="123"/>
      <c r="I125" s="123" t="s">
        <v>588</v>
      </c>
      <c r="J125" s="123"/>
      <c r="K125" s="343" t="s">
        <v>156</v>
      </c>
    </row>
    <row r="126" ht="15.0" customHeight="1">
      <c r="A126" s="123"/>
      <c r="B126" s="123">
        <v>12.0</v>
      </c>
      <c r="C126" s="123" t="s">
        <v>1369</v>
      </c>
      <c r="D126" s="123">
        <v>1.0</v>
      </c>
      <c r="E126" s="342" t="s">
        <v>1697</v>
      </c>
      <c r="F126" s="342">
        <v>7.0</v>
      </c>
      <c r="G126" s="6" t="s">
        <v>702</v>
      </c>
      <c r="H126" s="123"/>
      <c r="I126" s="123" t="s">
        <v>510</v>
      </c>
      <c r="J126" s="123"/>
      <c r="K126" s="343" t="s">
        <v>156</v>
      </c>
    </row>
    <row r="127" ht="15.0" customHeight="1">
      <c r="A127" s="123"/>
      <c r="B127" s="123">
        <v>12.0</v>
      </c>
      <c r="C127" s="123" t="s">
        <v>1369</v>
      </c>
      <c r="D127" s="123">
        <v>1.0</v>
      </c>
      <c r="E127" s="342" t="s">
        <v>1697</v>
      </c>
      <c r="F127" s="342">
        <v>7.0</v>
      </c>
      <c r="G127" s="6" t="s">
        <v>702</v>
      </c>
      <c r="H127" s="123"/>
      <c r="I127" s="123" t="s">
        <v>1704</v>
      </c>
      <c r="J127" s="123"/>
      <c r="K127" s="343" t="s">
        <v>156</v>
      </c>
    </row>
    <row r="128" ht="15.0" customHeight="1">
      <c r="A128" s="123"/>
      <c r="B128" s="123">
        <v>12.0</v>
      </c>
      <c r="C128" s="123" t="s">
        <v>1369</v>
      </c>
      <c r="D128" s="123">
        <v>2.0</v>
      </c>
      <c r="E128" s="342" t="s">
        <v>1705</v>
      </c>
      <c r="F128" s="342">
        <v>4.0</v>
      </c>
      <c r="G128" s="123" t="s">
        <v>55</v>
      </c>
      <c r="H128" s="123"/>
      <c r="I128" s="343" t="s">
        <v>156</v>
      </c>
      <c r="J128" s="123"/>
      <c r="K128" s="123" t="s">
        <v>56</v>
      </c>
    </row>
    <row r="129" ht="15.0" customHeight="1">
      <c r="A129" s="123"/>
      <c r="B129" s="123">
        <v>12.0</v>
      </c>
      <c r="C129" s="123" t="s">
        <v>1369</v>
      </c>
      <c r="D129" s="123">
        <v>2.0</v>
      </c>
      <c r="E129" s="342" t="s">
        <v>1705</v>
      </c>
      <c r="F129" s="342">
        <v>4.0</v>
      </c>
      <c r="G129" s="123" t="s">
        <v>55</v>
      </c>
      <c r="H129" s="123"/>
      <c r="I129" s="343" t="s">
        <v>156</v>
      </c>
      <c r="J129" s="123"/>
      <c r="K129" s="123" t="s">
        <v>720</v>
      </c>
    </row>
    <row r="130" ht="15.0" customHeight="1">
      <c r="A130" s="123"/>
      <c r="B130" s="123">
        <v>12.0</v>
      </c>
      <c r="C130" s="123" t="s">
        <v>1369</v>
      </c>
      <c r="D130" s="123">
        <v>2.0</v>
      </c>
      <c r="E130" s="342" t="s">
        <v>1705</v>
      </c>
      <c r="F130" s="342">
        <v>5.0</v>
      </c>
      <c r="G130" s="123" t="s">
        <v>662</v>
      </c>
      <c r="H130" s="123"/>
      <c r="I130" s="343" t="s">
        <v>156</v>
      </c>
      <c r="J130" s="123"/>
      <c r="K130" s="123" t="s">
        <v>662</v>
      </c>
    </row>
    <row r="131" ht="15.0" customHeight="1">
      <c r="A131" s="123"/>
      <c r="B131" s="123">
        <v>12.0</v>
      </c>
      <c r="C131" s="123" t="s">
        <v>1369</v>
      </c>
      <c r="D131" s="123">
        <v>2.0</v>
      </c>
      <c r="E131" s="342" t="s">
        <v>1705</v>
      </c>
      <c r="F131" s="342">
        <v>6.0</v>
      </c>
      <c r="G131" s="123" t="s">
        <v>584</v>
      </c>
      <c r="H131" s="123"/>
      <c r="I131" s="123" t="s">
        <v>1698</v>
      </c>
      <c r="J131" s="123"/>
      <c r="K131" s="123" t="s">
        <v>750</v>
      </c>
    </row>
    <row r="132" ht="15.0" customHeight="1">
      <c r="A132" s="123"/>
      <c r="B132" s="123">
        <v>12.0</v>
      </c>
      <c r="C132" s="123" t="s">
        <v>1369</v>
      </c>
      <c r="D132" s="123">
        <v>2.0</v>
      </c>
      <c r="E132" s="342" t="s">
        <v>1705</v>
      </c>
      <c r="F132" s="342">
        <v>6.0</v>
      </c>
      <c r="G132" s="123" t="s">
        <v>584</v>
      </c>
      <c r="H132" s="123"/>
      <c r="I132" s="123" t="s">
        <v>1699</v>
      </c>
      <c r="J132" s="123"/>
      <c r="K132" s="343" t="s">
        <v>156</v>
      </c>
    </row>
    <row r="133" ht="15.0" customHeight="1">
      <c r="A133" s="123"/>
      <c r="B133" s="123">
        <v>12.0</v>
      </c>
      <c r="C133" s="123" t="s">
        <v>1369</v>
      </c>
      <c r="D133" s="123">
        <v>2.0</v>
      </c>
      <c r="E133" s="342" t="s">
        <v>1705</v>
      </c>
      <c r="F133" s="342">
        <v>6.0</v>
      </c>
      <c r="G133" s="123" t="s">
        <v>584</v>
      </c>
      <c r="H133" s="123"/>
      <c r="I133" s="123" t="s">
        <v>1700</v>
      </c>
      <c r="J133" s="123"/>
      <c r="K133" s="343" t="s">
        <v>156</v>
      </c>
    </row>
    <row r="134" ht="15.0" customHeight="1">
      <c r="A134" s="123"/>
      <c r="B134" s="123">
        <v>12.0</v>
      </c>
      <c r="C134" s="123" t="s">
        <v>1369</v>
      </c>
      <c r="D134" s="123">
        <v>2.0</v>
      </c>
      <c r="E134" s="342" t="s">
        <v>1705</v>
      </c>
      <c r="F134" s="342">
        <v>6.0</v>
      </c>
      <c r="G134" s="123" t="s">
        <v>584</v>
      </c>
      <c r="H134" s="123"/>
      <c r="I134" s="123" t="s">
        <v>1694</v>
      </c>
      <c r="J134" s="123"/>
      <c r="K134" s="343" t="s">
        <v>156</v>
      </c>
    </row>
    <row r="135" ht="15.0" customHeight="1">
      <c r="A135" s="123"/>
      <c r="B135" s="123">
        <v>12.0</v>
      </c>
      <c r="C135" s="123" t="s">
        <v>1369</v>
      </c>
      <c r="D135" s="123">
        <v>2.0</v>
      </c>
      <c r="E135" s="342" t="s">
        <v>1705</v>
      </c>
      <c r="F135" s="342">
        <v>6.0</v>
      </c>
      <c r="G135" s="123" t="s">
        <v>584</v>
      </c>
      <c r="H135" s="123"/>
      <c r="I135" s="123" t="s">
        <v>1695</v>
      </c>
      <c r="J135" s="123"/>
      <c r="K135" s="343" t="s">
        <v>156</v>
      </c>
    </row>
    <row r="136" ht="15.0" customHeight="1">
      <c r="A136" s="123"/>
      <c r="B136" s="123">
        <v>12.0</v>
      </c>
      <c r="C136" s="123" t="s">
        <v>1369</v>
      </c>
      <c r="D136" s="123">
        <v>2.0</v>
      </c>
      <c r="E136" s="342" t="s">
        <v>1705</v>
      </c>
      <c r="F136" s="342">
        <v>7.0</v>
      </c>
      <c r="G136" s="123" t="s">
        <v>702</v>
      </c>
      <c r="H136" s="123"/>
      <c r="I136" s="123" t="s">
        <v>1701</v>
      </c>
      <c r="J136" s="123"/>
      <c r="K136" s="123" t="s">
        <v>777</v>
      </c>
    </row>
    <row r="137" ht="15.0" customHeight="1">
      <c r="A137" s="123"/>
      <c r="B137" s="123">
        <v>12.0</v>
      </c>
      <c r="C137" s="123" t="s">
        <v>1369</v>
      </c>
      <c r="D137" s="123">
        <v>2.0</v>
      </c>
      <c r="E137" s="342" t="s">
        <v>1705</v>
      </c>
      <c r="F137" s="342">
        <v>7.0</v>
      </c>
      <c r="G137" s="123" t="s">
        <v>702</v>
      </c>
      <c r="H137" s="123"/>
      <c r="I137" s="123" t="s">
        <v>1702</v>
      </c>
      <c r="J137" s="123"/>
      <c r="K137" s="123" t="s">
        <v>789</v>
      </c>
    </row>
    <row r="138" ht="15.0" customHeight="1">
      <c r="A138" s="123"/>
      <c r="B138" s="123">
        <v>12.0</v>
      </c>
      <c r="C138" s="123" t="s">
        <v>1369</v>
      </c>
      <c r="D138" s="123">
        <v>2.0</v>
      </c>
      <c r="E138" s="342" t="s">
        <v>1705</v>
      </c>
      <c r="F138" s="342">
        <v>7.0</v>
      </c>
      <c r="G138" s="123" t="s">
        <v>702</v>
      </c>
      <c r="H138" s="123"/>
      <c r="I138" s="123" t="s">
        <v>1703</v>
      </c>
      <c r="J138" s="123"/>
      <c r="K138" s="343" t="s">
        <v>156</v>
      </c>
    </row>
    <row r="139" ht="15.0" customHeight="1">
      <c r="A139" s="123"/>
      <c r="B139" s="123">
        <v>12.0</v>
      </c>
      <c r="C139" s="123" t="s">
        <v>1369</v>
      </c>
      <c r="D139" s="123">
        <v>2.0</v>
      </c>
      <c r="E139" s="342" t="s">
        <v>1705</v>
      </c>
      <c r="F139" s="342">
        <v>7.0</v>
      </c>
      <c r="G139" s="123" t="s">
        <v>702</v>
      </c>
      <c r="H139" s="123"/>
      <c r="I139" s="123" t="s">
        <v>588</v>
      </c>
      <c r="J139" s="123"/>
      <c r="K139" s="343" t="s">
        <v>156</v>
      </c>
    </row>
    <row r="140" ht="15.0" customHeight="1">
      <c r="A140" s="123"/>
      <c r="B140" s="123">
        <v>12.0</v>
      </c>
      <c r="C140" s="123" t="s">
        <v>1369</v>
      </c>
      <c r="D140" s="123">
        <v>2.0</v>
      </c>
      <c r="E140" s="342" t="s">
        <v>1705</v>
      </c>
      <c r="F140" s="342">
        <v>7.0</v>
      </c>
      <c r="G140" s="123" t="s">
        <v>702</v>
      </c>
      <c r="H140" s="123"/>
      <c r="I140" s="123" t="s">
        <v>510</v>
      </c>
      <c r="J140" s="123"/>
      <c r="K140" s="343" t="s">
        <v>156</v>
      </c>
    </row>
    <row r="141" ht="15.0" customHeight="1">
      <c r="A141" s="123"/>
      <c r="B141" s="123">
        <v>12.0</v>
      </c>
      <c r="C141" s="123" t="s">
        <v>1369</v>
      </c>
      <c r="D141" s="123">
        <v>2.0</v>
      </c>
      <c r="E141" s="342" t="s">
        <v>1705</v>
      </c>
      <c r="F141" s="342">
        <v>7.0</v>
      </c>
      <c r="G141" s="123" t="s">
        <v>702</v>
      </c>
      <c r="H141" s="123"/>
      <c r="I141" s="123" t="s">
        <v>1704</v>
      </c>
      <c r="J141" s="123"/>
      <c r="K141" s="343" t="s">
        <v>156</v>
      </c>
    </row>
    <row r="142" ht="15.0" customHeight="1">
      <c r="A142" s="123"/>
      <c r="B142" s="123">
        <v>12.0</v>
      </c>
      <c r="C142" s="123" t="s">
        <v>1369</v>
      </c>
      <c r="D142" s="123">
        <v>3.0</v>
      </c>
      <c r="E142" s="342" t="s">
        <v>1706</v>
      </c>
      <c r="F142" s="342">
        <v>4.0</v>
      </c>
      <c r="G142" s="342" t="s">
        <v>55</v>
      </c>
      <c r="H142" s="123"/>
      <c r="I142" s="343" t="s">
        <v>156</v>
      </c>
      <c r="J142" s="123"/>
      <c r="K142" s="123" t="s">
        <v>56</v>
      </c>
    </row>
    <row r="143" ht="15.0" customHeight="1">
      <c r="A143" s="123"/>
      <c r="B143" s="123">
        <v>12.0</v>
      </c>
      <c r="C143" s="123" t="s">
        <v>1369</v>
      </c>
      <c r="D143" s="123">
        <v>3.0</v>
      </c>
      <c r="E143" s="342" t="s">
        <v>1706</v>
      </c>
      <c r="F143" s="342">
        <v>4.0</v>
      </c>
      <c r="G143" s="342" t="s">
        <v>55</v>
      </c>
      <c r="H143" s="123"/>
      <c r="I143" s="343" t="s">
        <v>156</v>
      </c>
      <c r="J143" s="123"/>
      <c r="K143" s="123" t="s">
        <v>720</v>
      </c>
    </row>
    <row r="144" ht="15.0" customHeight="1">
      <c r="A144" s="123"/>
      <c r="B144" s="123">
        <v>12.0</v>
      </c>
      <c r="C144" s="123" t="s">
        <v>1369</v>
      </c>
      <c r="D144" s="123">
        <v>3.0</v>
      </c>
      <c r="E144" s="342" t="s">
        <v>1706</v>
      </c>
      <c r="F144" s="342">
        <v>5.0</v>
      </c>
      <c r="G144" s="342" t="s">
        <v>662</v>
      </c>
      <c r="H144" s="123"/>
      <c r="I144" s="343" t="s">
        <v>156</v>
      </c>
      <c r="J144" s="123"/>
      <c r="K144" s="123" t="s">
        <v>662</v>
      </c>
    </row>
    <row r="145" ht="15.0" customHeight="1">
      <c r="A145" s="123"/>
      <c r="B145" s="123">
        <v>12.0</v>
      </c>
      <c r="C145" s="123" t="s">
        <v>1369</v>
      </c>
      <c r="D145" s="123">
        <v>3.0</v>
      </c>
      <c r="E145" s="342" t="s">
        <v>1706</v>
      </c>
      <c r="F145" s="342">
        <v>6.0</v>
      </c>
      <c r="G145" s="342" t="s">
        <v>584</v>
      </c>
      <c r="H145" s="123"/>
      <c r="I145" s="123" t="s">
        <v>1698</v>
      </c>
      <c r="J145" s="123"/>
      <c r="K145" s="123" t="s">
        <v>750</v>
      </c>
    </row>
    <row r="146" ht="15.0" customHeight="1">
      <c r="A146" s="123"/>
      <c r="B146" s="123">
        <v>12.0</v>
      </c>
      <c r="C146" s="123" t="s">
        <v>1369</v>
      </c>
      <c r="D146" s="123">
        <v>3.0</v>
      </c>
      <c r="E146" s="342" t="s">
        <v>1706</v>
      </c>
      <c r="F146" s="342">
        <v>6.0</v>
      </c>
      <c r="G146" s="342" t="s">
        <v>584</v>
      </c>
      <c r="H146" s="123"/>
      <c r="I146" s="123" t="s">
        <v>1699</v>
      </c>
      <c r="J146" s="123"/>
      <c r="K146" s="343" t="s">
        <v>156</v>
      </c>
    </row>
    <row r="147" ht="15.0" customHeight="1">
      <c r="A147" s="123"/>
      <c r="B147" s="123">
        <v>12.0</v>
      </c>
      <c r="C147" s="123" t="s">
        <v>1369</v>
      </c>
      <c r="D147" s="123">
        <v>3.0</v>
      </c>
      <c r="E147" s="342" t="s">
        <v>1706</v>
      </c>
      <c r="F147" s="342">
        <v>6.0</v>
      </c>
      <c r="G147" s="342" t="s">
        <v>584</v>
      </c>
      <c r="H147" s="123"/>
      <c r="I147" s="123" t="s">
        <v>1700</v>
      </c>
      <c r="J147" s="123"/>
      <c r="K147" s="343" t="s">
        <v>156</v>
      </c>
    </row>
    <row r="148" ht="15.0" customHeight="1">
      <c r="A148" s="123"/>
      <c r="B148" s="123">
        <v>12.0</v>
      </c>
      <c r="C148" s="123" t="s">
        <v>1369</v>
      </c>
      <c r="D148" s="123">
        <v>3.0</v>
      </c>
      <c r="E148" s="342" t="s">
        <v>1706</v>
      </c>
      <c r="F148" s="342">
        <v>6.0</v>
      </c>
      <c r="G148" s="342" t="s">
        <v>584</v>
      </c>
      <c r="H148" s="123"/>
      <c r="I148" s="123" t="s">
        <v>1694</v>
      </c>
      <c r="J148" s="123"/>
      <c r="K148" s="343" t="s">
        <v>156</v>
      </c>
    </row>
    <row r="149" ht="15.0" customHeight="1">
      <c r="A149" s="123"/>
      <c r="B149" s="123">
        <v>12.0</v>
      </c>
      <c r="C149" s="123" t="s">
        <v>1369</v>
      </c>
      <c r="D149" s="123">
        <v>3.0</v>
      </c>
      <c r="E149" s="342" t="s">
        <v>1706</v>
      </c>
      <c r="F149" s="342">
        <v>6.0</v>
      </c>
      <c r="G149" s="342" t="s">
        <v>584</v>
      </c>
      <c r="H149" s="123"/>
      <c r="I149" s="123" t="s">
        <v>1695</v>
      </c>
      <c r="J149" s="123"/>
      <c r="K149" s="343" t="s">
        <v>156</v>
      </c>
    </row>
    <row r="150" ht="15.0" customHeight="1">
      <c r="A150" s="123"/>
      <c r="B150" s="123">
        <v>12.0</v>
      </c>
      <c r="C150" s="123" t="s">
        <v>1369</v>
      </c>
      <c r="D150" s="123">
        <v>3.0</v>
      </c>
      <c r="E150" s="342" t="s">
        <v>1706</v>
      </c>
      <c r="F150" s="342">
        <v>7.0</v>
      </c>
      <c r="G150" s="6" t="s">
        <v>702</v>
      </c>
      <c r="H150" s="123"/>
      <c r="I150" s="123" t="s">
        <v>1701</v>
      </c>
      <c r="J150" s="123"/>
      <c r="K150" s="123" t="s">
        <v>777</v>
      </c>
    </row>
    <row r="151" ht="15.0" customHeight="1">
      <c r="A151" s="123"/>
      <c r="B151" s="123">
        <v>12.0</v>
      </c>
      <c r="C151" s="123" t="s">
        <v>1369</v>
      </c>
      <c r="D151" s="123">
        <v>3.0</v>
      </c>
      <c r="E151" s="342" t="s">
        <v>1706</v>
      </c>
      <c r="F151" s="342">
        <v>7.0</v>
      </c>
      <c r="G151" s="6" t="s">
        <v>702</v>
      </c>
      <c r="H151" s="123"/>
      <c r="I151" s="123" t="s">
        <v>1702</v>
      </c>
      <c r="J151" s="123"/>
      <c r="K151" s="123" t="s">
        <v>789</v>
      </c>
    </row>
    <row r="152" ht="15.0" customHeight="1">
      <c r="A152" s="123"/>
      <c r="B152" s="123">
        <v>12.0</v>
      </c>
      <c r="C152" s="123" t="s">
        <v>1369</v>
      </c>
      <c r="D152" s="123">
        <v>3.0</v>
      </c>
      <c r="E152" s="342" t="s">
        <v>1706</v>
      </c>
      <c r="F152" s="342">
        <v>7.0</v>
      </c>
      <c r="G152" s="6" t="s">
        <v>702</v>
      </c>
      <c r="H152" s="123"/>
      <c r="I152" s="123" t="s">
        <v>1703</v>
      </c>
      <c r="J152" s="123"/>
      <c r="K152" s="343" t="s">
        <v>156</v>
      </c>
    </row>
    <row r="153" ht="15.0" customHeight="1">
      <c r="A153" s="123"/>
      <c r="B153" s="123">
        <v>12.0</v>
      </c>
      <c r="C153" s="123" t="s">
        <v>1369</v>
      </c>
      <c r="D153" s="123">
        <v>3.0</v>
      </c>
      <c r="E153" s="342" t="s">
        <v>1706</v>
      </c>
      <c r="F153" s="342">
        <v>7.0</v>
      </c>
      <c r="G153" s="6" t="s">
        <v>702</v>
      </c>
      <c r="H153" s="123"/>
      <c r="I153" s="123" t="s">
        <v>588</v>
      </c>
      <c r="J153" s="123"/>
      <c r="K153" s="343" t="s">
        <v>156</v>
      </c>
    </row>
    <row r="154" ht="15.0" customHeight="1">
      <c r="A154" s="123"/>
      <c r="B154" s="123">
        <v>12.0</v>
      </c>
      <c r="C154" s="123" t="s">
        <v>1369</v>
      </c>
      <c r="D154" s="123">
        <v>3.0</v>
      </c>
      <c r="E154" s="342" t="s">
        <v>1706</v>
      </c>
      <c r="F154" s="342">
        <v>7.0</v>
      </c>
      <c r="G154" s="6" t="s">
        <v>702</v>
      </c>
      <c r="H154" s="123"/>
      <c r="I154" s="123" t="s">
        <v>510</v>
      </c>
      <c r="J154" s="123"/>
      <c r="K154" s="343" t="s">
        <v>156</v>
      </c>
    </row>
    <row r="155" ht="15.0" customHeight="1">
      <c r="A155" s="123"/>
      <c r="B155" s="123">
        <v>12.0</v>
      </c>
      <c r="C155" s="123" t="s">
        <v>1369</v>
      </c>
      <c r="D155" s="123">
        <v>3.0</v>
      </c>
      <c r="E155" s="342" t="s">
        <v>1706</v>
      </c>
      <c r="F155" s="342">
        <v>7.0</v>
      </c>
      <c r="G155" s="6" t="s">
        <v>702</v>
      </c>
      <c r="H155" s="123"/>
      <c r="I155" s="123" t="s">
        <v>1704</v>
      </c>
      <c r="J155" s="123"/>
      <c r="K155" s="343" t="s">
        <v>156</v>
      </c>
    </row>
    <row r="156" ht="15.0" customHeight="1">
      <c r="A156" s="123"/>
      <c r="B156" s="123">
        <v>12.0</v>
      </c>
      <c r="C156" s="123" t="s">
        <v>1369</v>
      </c>
      <c r="D156" s="123">
        <v>4.0</v>
      </c>
      <c r="E156" s="342" t="s">
        <v>1707</v>
      </c>
      <c r="F156" s="342">
        <v>4.0</v>
      </c>
      <c r="G156" s="123" t="s">
        <v>55</v>
      </c>
      <c r="H156" s="123"/>
      <c r="I156" s="343" t="s">
        <v>156</v>
      </c>
      <c r="J156" s="123"/>
      <c r="K156" s="123" t="s">
        <v>56</v>
      </c>
    </row>
    <row r="157" ht="15.0" customHeight="1">
      <c r="A157" s="123"/>
      <c r="B157" s="123">
        <v>12.0</v>
      </c>
      <c r="C157" s="123" t="s">
        <v>1369</v>
      </c>
      <c r="D157" s="123">
        <v>4.0</v>
      </c>
      <c r="E157" s="342" t="s">
        <v>1707</v>
      </c>
      <c r="F157" s="342">
        <v>4.0</v>
      </c>
      <c r="G157" s="123" t="s">
        <v>55</v>
      </c>
      <c r="H157" s="123"/>
      <c r="I157" s="343" t="s">
        <v>156</v>
      </c>
      <c r="J157" s="123"/>
      <c r="K157" s="123" t="s">
        <v>720</v>
      </c>
    </row>
    <row r="158" ht="15.0" customHeight="1">
      <c r="A158" s="123"/>
      <c r="B158" s="123">
        <v>12.0</v>
      </c>
      <c r="C158" s="123" t="s">
        <v>1369</v>
      </c>
      <c r="D158" s="123">
        <v>4.0</v>
      </c>
      <c r="E158" s="342" t="s">
        <v>1707</v>
      </c>
      <c r="F158" s="342">
        <v>5.0</v>
      </c>
      <c r="G158" s="123" t="s">
        <v>662</v>
      </c>
      <c r="H158" s="123"/>
      <c r="I158" s="343" t="s">
        <v>156</v>
      </c>
      <c r="J158" s="123"/>
      <c r="K158" s="123" t="s">
        <v>662</v>
      </c>
    </row>
    <row r="159" ht="15.0" customHeight="1">
      <c r="A159" s="123"/>
      <c r="B159" s="123">
        <v>12.0</v>
      </c>
      <c r="C159" s="123" t="s">
        <v>1369</v>
      </c>
      <c r="D159" s="123">
        <v>4.0</v>
      </c>
      <c r="E159" s="342" t="s">
        <v>1707</v>
      </c>
      <c r="F159" s="342">
        <v>6.0</v>
      </c>
      <c r="G159" s="123" t="s">
        <v>584</v>
      </c>
      <c r="H159" s="123"/>
      <c r="I159" s="123" t="s">
        <v>1698</v>
      </c>
      <c r="J159" s="123"/>
      <c r="K159" s="123" t="s">
        <v>750</v>
      </c>
    </row>
    <row r="160" ht="15.0" customHeight="1">
      <c r="A160" s="123"/>
      <c r="B160" s="123">
        <v>12.0</v>
      </c>
      <c r="C160" s="123" t="s">
        <v>1369</v>
      </c>
      <c r="D160" s="123">
        <v>4.0</v>
      </c>
      <c r="E160" s="342" t="s">
        <v>1707</v>
      </c>
      <c r="F160" s="342">
        <v>6.0</v>
      </c>
      <c r="G160" s="123" t="s">
        <v>584</v>
      </c>
      <c r="H160" s="123"/>
      <c r="I160" s="123" t="s">
        <v>1699</v>
      </c>
      <c r="J160" s="123"/>
      <c r="K160" s="343" t="s">
        <v>156</v>
      </c>
    </row>
    <row r="161" ht="15.0" customHeight="1">
      <c r="A161" s="123"/>
      <c r="B161" s="123">
        <v>12.0</v>
      </c>
      <c r="C161" s="123" t="s">
        <v>1369</v>
      </c>
      <c r="D161" s="123">
        <v>4.0</v>
      </c>
      <c r="E161" s="342" t="s">
        <v>1707</v>
      </c>
      <c r="F161" s="342">
        <v>6.0</v>
      </c>
      <c r="G161" s="123" t="s">
        <v>584</v>
      </c>
      <c r="H161" s="123"/>
      <c r="I161" s="123" t="s">
        <v>1700</v>
      </c>
      <c r="J161" s="123"/>
      <c r="K161" s="343" t="s">
        <v>156</v>
      </c>
    </row>
    <row r="162" ht="15.0" customHeight="1">
      <c r="A162" s="123"/>
      <c r="B162" s="123">
        <v>12.0</v>
      </c>
      <c r="C162" s="123" t="s">
        <v>1369</v>
      </c>
      <c r="D162" s="123">
        <v>4.0</v>
      </c>
      <c r="E162" s="342" t="s">
        <v>1707</v>
      </c>
      <c r="F162" s="342">
        <v>6.0</v>
      </c>
      <c r="G162" s="123" t="s">
        <v>584</v>
      </c>
      <c r="H162" s="123"/>
      <c r="I162" s="123" t="s">
        <v>1694</v>
      </c>
      <c r="J162" s="123"/>
      <c r="K162" s="343" t="s">
        <v>156</v>
      </c>
    </row>
    <row r="163" ht="15.0" customHeight="1">
      <c r="A163" s="123"/>
      <c r="B163" s="123">
        <v>12.0</v>
      </c>
      <c r="C163" s="123" t="s">
        <v>1369</v>
      </c>
      <c r="D163" s="123">
        <v>4.0</v>
      </c>
      <c r="E163" s="342" t="s">
        <v>1707</v>
      </c>
      <c r="F163" s="342">
        <v>6.0</v>
      </c>
      <c r="G163" s="123" t="s">
        <v>584</v>
      </c>
      <c r="H163" s="123"/>
      <c r="I163" s="123" t="s">
        <v>1695</v>
      </c>
      <c r="J163" s="123"/>
      <c r="K163" s="343" t="s">
        <v>156</v>
      </c>
    </row>
    <row r="164" ht="15.0" customHeight="1">
      <c r="A164" s="123"/>
      <c r="B164" s="123">
        <v>12.0</v>
      </c>
      <c r="C164" s="123" t="s">
        <v>1369</v>
      </c>
      <c r="D164" s="123">
        <v>4.0</v>
      </c>
      <c r="E164" s="342" t="s">
        <v>1707</v>
      </c>
      <c r="F164" s="342">
        <v>7.0</v>
      </c>
      <c r="G164" s="123" t="s">
        <v>702</v>
      </c>
      <c r="H164" s="123"/>
      <c r="I164" s="123" t="s">
        <v>1701</v>
      </c>
      <c r="J164" s="123"/>
      <c r="K164" s="123" t="s">
        <v>777</v>
      </c>
    </row>
    <row r="165" ht="15.0" customHeight="1">
      <c r="A165" s="123"/>
      <c r="B165" s="123">
        <v>12.0</v>
      </c>
      <c r="C165" s="123" t="s">
        <v>1369</v>
      </c>
      <c r="D165" s="123">
        <v>4.0</v>
      </c>
      <c r="E165" s="342" t="s">
        <v>1707</v>
      </c>
      <c r="F165" s="342">
        <v>7.0</v>
      </c>
      <c r="G165" s="123" t="s">
        <v>702</v>
      </c>
      <c r="H165" s="123"/>
      <c r="I165" s="123" t="s">
        <v>1702</v>
      </c>
      <c r="J165" s="123"/>
      <c r="K165" s="123" t="s">
        <v>789</v>
      </c>
    </row>
    <row r="166" ht="15.0" customHeight="1">
      <c r="A166" s="123"/>
      <c r="B166" s="123">
        <v>12.0</v>
      </c>
      <c r="C166" s="123" t="s">
        <v>1369</v>
      </c>
      <c r="D166" s="123">
        <v>4.0</v>
      </c>
      <c r="E166" s="342" t="s">
        <v>1707</v>
      </c>
      <c r="F166" s="342">
        <v>7.0</v>
      </c>
      <c r="G166" s="123" t="s">
        <v>702</v>
      </c>
      <c r="H166" s="123"/>
      <c r="I166" s="123" t="s">
        <v>1703</v>
      </c>
      <c r="J166" s="123"/>
      <c r="K166" s="343" t="s">
        <v>156</v>
      </c>
    </row>
    <row r="167" ht="15.0" customHeight="1">
      <c r="A167" s="123"/>
      <c r="B167" s="123">
        <v>12.0</v>
      </c>
      <c r="C167" s="123" t="s">
        <v>1369</v>
      </c>
      <c r="D167" s="123">
        <v>4.0</v>
      </c>
      <c r="E167" s="342" t="s">
        <v>1707</v>
      </c>
      <c r="F167" s="342">
        <v>7.0</v>
      </c>
      <c r="G167" s="123" t="s">
        <v>702</v>
      </c>
      <c r="H167" s="123"/>
      <c r="I167" s="123" t="s">
        <v>588</v>
      </c>
      <c r="J167" s="123"/>
      <c r="K167" s="343" t="s">
        <v>156</v>
      </c>
    </row>
    <row r="168" ht="15.0" customHeight="1">
      <c r="A168" s="123"/>
      <c r="B168" s="123">
        <v>12.0</v>
      </c>
      <c r="C168" s="123" t="s">
        <v>1369</v>
      </c>
      <c r="D168" s="123">
        <v>4.0</v>
      </c>
      <c r="E168" s="342" t="s">
        <v>1707</v>
      </c>
      <c r="F168" s="342">
        <v>7.0</v>
      </c>
      <c r="G168" s="123" t="s">
        <v>702</v>
      </c>
      <c r="H168" s="123"/>
      <c r="I168" s="123" t="s">
        <v>510</v>
      </c>
      <c r="J168" s="123"/>
      <c r="K168" s="343" t="s">
        <v>156</v>
      </c>
    </row>
    <row r="169" ht="15.0" customHeight="1">
      <c r="A169" s="123"/>
      <c r="B169" s="123">
        <v>12.0</v>
      </c>
      <c r="C169" s="123" t="s">
        <v>1369</v>
      </c>
      <c r="D169" s="123">
        <v>4.0</v>
      </c>
      <c r="E169" s="342" t="s">
        <v>1707</v>
      </c>
      <c r="F169" s="342">
        <v>7.0</v>
      </c>
      <c r="G169" s="123" t="s">
        <v>702</v>
      </c>
      <c r="H169" s="123"/>
      <c r="I169" s="123" t="s">
        <v>1704</v>
      </c>
      <c r="J169" s="123"/>
      <c r="K169" s="343" t="s">
        <v>156</v>
      </c>
    </row>
    <row r="170" ht="15.0" customHeight="1">
      <c r="A170" s="123"/>
      <c r="B170" s="123">
        <v>12.0</v>
      </c>
      <c r="C170" s="123" t="s">
        <v>1369</v>
      </c>
      <c r="D170" s="123">
        <v>5.0</v>
      </c>
      <c r="E170" s="342" t="s">
        <v>1708</v>
      </c>
      <c r="F170" s="342">
        <v>4.0</v>
      </c>
      <c r="G170" s="342" t="s">
        <v>55</v>
      </c>
      <c r="H170" s="123"/>
      <c r="I170" s="343" t="s">
        <v>156</v>
      </c>
      <c r="J170" s="123"/>
      <c r="K170" s="123" t="s">
        <v>56</v>
      </c>
    </row>
    <row r="171" ht="15.0" customHeight="1">
      <c r="A171" s="123"/>
      <c r="B171" s="123">
        <v>12.0</v>
      </c>
      <c r="C171" s="123" t="s">
        <v>1369</v>
      </c>
      <c r="D171" s="123">
        <v>5.0</v>
      </c>
      <c r="E171" s="342" t="s">
        <v>1708</v>
      </c>
      <c r="F171" s="342">
        <v>4.0</v>
      </c>
      <c r="G171" s="342" t="s">
        <v>55</v>
      </c>
      <c r="H171" s="123"/>
      <c r="I171" s="343" t="s">
        <v>156</v>
      </c>
      <c r="J171" s="123"/>
      <c r="K171" s="123" t="s">
        <v>720</v>
      </c>
    </row>
    <row r="172" ht="15.0" customHeight="1">
      <c r="A172" s="123"/>
      <c r="B172" s="123">
        <v>12.0</v>
      </c>
      <c r="C172" s="123" t="s">
        <v>1369</v>
      </c>
      <c r="D172" s="123">
        <v>5.0</v>
      </c>
      <c r="E172" s="342" t="s">
        <v>1708</v>
      </c>
      <c r="F172" s="342">
        <v>5.0</v>
      </c>
      <c r="G172" s="342" t="s">
        <v>662</v>
      </c>
      <c r="H172" s="123"/>
      <c r="I172" s="343" t="s">
        <v>156</v>
      </c>
      <c r="J172" s="123"/>
      <c r="K172" s="123" t="s">
        <v>662</v>
      </c>
    </row>
    <row r="173" ht="15.0" customHeight="1">
      <c r="A173" s="123"/>
      <c r="B173" s="123">
        <v>12.0</v>
      </c>
      <c r="C173" s="123" t="s">
        <v>1369</v>
      </c>
      <c r="D173" s="123">
        <v>5.0</v>
      </c>
      <c r="E173" s="342" t="s">
        <v>1708</v>
      </c>
      <c r="F173" s="342">
        <v>6.0</v>
      </c>
      <c r="G173" s="342" t="s">
        <v>584</v>
      </c>
      <c r="H173" s="123"/>
      <c r="I173" s="123" t="s">
        <v>1698</v>
      </c>
      <c r="J173" s="123"/>
      <c r="K173" s="123" t="s">
        <v>750</v>
      </c>
    </row>
    <row r="174" ht="15.0" customHeight="1">
      <c r="A174" s="123"/>
      <c r="B174" s="123">
        <v>12.0</v>
      </c>
      <c r="C174" s="123" t="s">
        <v>1369</v>
      </c>
      <c r="D174" s="123">
        <v>5.0</v>
      </c>
      <c r="E174" s="342" t="s">
        <v>1708</v>
      </c>
      <c r="F174" s="342">
        <v>6.0</v>
      </c>
      <c r="G174" s="342" t="s">
        <v>584</v>
      </c>
      <c r="H174" s="123"/>
      <c r="I174" s="123" t="s">
        <v>1699</v>
      </c>
      <c r="J174" s="123"/>
      <c r="K174" s="343" t="s">
        <v>156</v>
      </c>
    </row>
    <row r="175" ht="15.0" customHeight="1">
      <c r="A175" s="123"/>
      <c r="B175" s="123">
        <v>12.0</v>
      </c>
      <c r="C175" s="123" t="s">
        <v>1369</v>
      </c>
      <c r="D175" s="123">
        <v>5.0</v>
      </c>
      <c r="E175" s="342" t="s">
        <v>1708</v>
      </c>
      <c r="F175" s="342">
        <v>6.0</v>
      </c>
      <c r="G175" s="342" t="s">
        <v>584</v>
      </c>
      <c r="H175" s="123"/>
      <c r="I175" s="123" t="s">
        <v>1700</v>
      </c>
      <c r="J175" s="123"/>
      <c r="K175" s="343" t="s">
        <v>156</v>
      </c>
    </row>
    <row r="176" ht="15.0" customHeight="1">
      <c r="A176" s="123"/>
      <c r="B176" s="123">
        <v>12.0</v>
      </c>
      <c r="C176" s="123" t="s">
        <v>1369</v>
      </c>
      <c r="D176" s="123">
        <v>5.0</v>
      </c>
      <c r="E176" s="342" t="s">
        <v>1708</v>
      </c>
      <c r="F176" s="342">
        <v>6.0</v>
      </c>
      <c r="G176" s="342" t="s">
        <v>584</v>
      </c>
      <c r="H176" s="123"/>
      <c r="I176" s="123" t="s">
        <v>1694</v>
      </c>
      <c r="J176" s="123"/>
      <c r="K176" s="343" t="s">
        <v>156</v>
      </c>
    </row>
    <row r="177" ht="15.0" customHeight="1">
      <c r="A177" s="123"/>
      <c r="B177" s="123">
        <v>12.0</v>
      </c>
      <c r="C177" s="123" t="s">
        <v>1369</v>
      </c>
      <c r="D177" s="123">
        <v>5.0</v>
      </c>
      <c r="E177" s="342" t="s">
        <v>1708</v>
      </c>
      <c r="F177" s="342">
        <v>6.0</v>
      </c>
      <c r="G177" s="342" t="s">
        <v>584</v>
      </c>
      <c r="H177" s="123"/>
      <c r="I177" s="123" t="s">
        <v>1695</v>
      </c>
      <c r="J177" s="123"/>
      <c r="K177" s="343" t="s">
        <v>156</v>
      </c>
    </row>
    <row r="178" ht="15.0" customHeight="1">
      <c r="A178" s="123"/>
      <c r="B178" s="123">
        <v>12.0</v>
      </c>
      <c r="C178" s="123" t="s">
        <v>1369</v>
      </c>
      <c r="D178" s="123">
        <v>5.0</v>
      </c>
      <c r="E178" s="342" t="s">
        <v>1708</v>
      </c>
      <c r="F178" s="342">
        <v>7.0</v>
      </c>
      <c r="G178" s="6" t="s">
        <v>702</v>
      </c>
      <c r="H178" s="123"/>
      <c r="I178" s="123" t="s">
        <v>1701</v>
      </c>
      <c r="J178" s="123"/>
      <c r="K178" s="123" t="s">
        <v>777</v>
      </c>
    </row>
    <row r="179" ht="15.0" customHeight="1">
      <c r="A179" s="123"/>
      <c r="B179" s="123">
        <v>12.0</v>
      </c>
      <c r="C179" s="123" t="s">
        <v>1369</v>
      </c>
      <c r="D179" s="123">
        <v>5.0</v>
      </c>
      <c r="E179" s="342" t="s">
        <v>1708</v>
      </c>
      <c r="F179" s="342">
        <v>7.0</v>
      </c>
      <c r="G179" s="6" t="s">
        <v>702</v>
      </c>
      <c r="H179" s="123"/>
      <c r="I179" s="123" t="s">
        <v>1702</v>
      </c>
      <c r="J179" s="123"/>
      <c r="K179" s="123" t="s">
        <v>789</v>
      </c>
    </row>
    <row r="180" ht="15.0" customHeight="1">
      <c r="A180" s="123"/>
      <c r="B180" s="123">
        <v>12.0</v>
      </c>
      <c r="C180" s="123" t="s">
        <v>1369</v>
      </c>
      <c r="D180" s="123">
        <v>5.0</v>
      </c>
      <c r="E180" s="342" t="s">
        <v>1708</v>
      </c>
      <c r="F180" s="342">
        <v>7.0</v>
      </c>
      <c r="G180" s="6" t="s">
        <v>702</v>
      </c>
      <c r="H180" s="123"/>
      <c r="I180" s="123" t="s">
        <v>1703</v>
      </c>
      <c r="J180" s="123"/>
      <c r="K180" s="343" t="s">
        <v>156</v>
      </c>
    </row>
    <row r="181" ht="15.0" customHeight="1">
      <c r="A181" s="123"/>
      <c r="B181" s="123">
        <v>12.0</v>
      </c>
      <c r="C181" s="123" t="s">
        <v>1369</v>
      </c>
      <c r="D181" s="123">
        <v>5.0</v>
      </c>
      <c r="E181" s="342" t="s">
        <v>1708</v>
      </c>
      <c r="F181" s="342">
        <v>7.0</v>
      </c>
      <c r="G181" s="6" t="s">
        <v>702</v>
      </c>
      <c r="H181" s="123"/>
      <c r="I181" s="123" t="s">
        <v>588</v>
      </c>
      <c r="J181" s="123"/>
      <c r="K181" s="343" t="s">
        <v>156</v>
      </c>
    </row>
    <row r="182" ht="15.0" customHeight="1">
      <c r="A182" s="123"/>
      <c r="B182" s="123">
        <v>12.0</v>
      </c>
      <c r="C182" s="123" t="s">
        <v>1369</v>
      </c>
      <c r="D182" s="123">
        <v>5.0</v>
      </c>
      <c r="E182" s="342" t="s">
        <v>1708</v>
      </c>
      <c r="F182" s="342">
        <v>7.0</v>
      </c>
      <c r="G182" s="6" t="s">
        <v>702</v>
      </c>
      <c r="H182" s="123"/>
      <c r="I182" s="123" t="s">
        <v>510</v>
      </c>
      <c r="J182" s="123"/>
      <c r="K182" s="343" t="s">
        <v>156</v>
      </c>
    </row>
    <row r="183" ht="15.0" customHeight="1">
      <c r="A183" s="123"/>
      <c r="B183" s="123">
        <v>12.0</v>
      </c>
      <c r="C183" s="123" t="s">
        <v>1369</v>
      </c>
      <c r="D183" s="123">
        <v>5.0</v>
      </c>
      <c r="E183" s="342" t="s">
        <v>1708</v>
      </c>
      <c r="F183" s="342">
        <v>7.0</v>
      </c>
      <c r="G183" s="6" t="s">
        <v>702</v>
      </c>
      <c r="H183" s="123"/>
      <c r="I183" s="123" t="s">
        <v>1704</v>
      </c>
      <c r="J183" s="123"/>
      <c r="K183" s="343" t="s">
        <v>156</v>
      </c>
    </row>
    <row r="184" ht="15.0" customHeight="1">
      <c r="A184" s="123"/>
      <c r="B184" s="123">
        <v>12.0</v>
      </c>
      <c r="C184" s="123" t="s">
        <v>1369</v>
      </c>
      <c r="D184" s="123">
        <v>6.0</v>
      </c>
      <c r="E184" s="342" t="s">
        <v>1709</v>
      </c>
      <c r="F184" s="342">
        <v>4.0</v>
      </c>
      <c r="G184" s="123" t="s">
        <v>55</v>
      </c>
      <c r="H184" s="123"/>
      <c r="I184" s="343" t="s">
        <v>156</v>
      </c>
      <c r="J184" s="123"/>
      <c r="K184" s="123" t="s">
        <v>56</v>
      </c>
    </row>
    <row r="185" ht="15.0" customHeight="1">
      <c r="A185" s="123"/>
      <c r="B185" s="123">
        <v>12.0</v>
      </c>
      <c r="C185" s="123" t="s">
        <v>1369</v>
      </c>
      <c r="D185" s="123">
        <v>6.0</v>
      </c>
      <c r="E185" s="342" t="s">
        <v>1709</v>
      </c>
      <c r="F185" s="342">
        <v>4.0</v>
      </c>
      <c r="G185" s="123" t="s">
        <v>55</v>
      </c>
      <c r="H185" s="123"/>
      <c r="I185" s="343" t="s">
        <v>156</v>
      </c>
      <c r="J185" s="123"/>
      <c r="K185" s="123" t="s">
        <v>720</v>
      </c>
    </row>
    <row r="186" ht="15.0" customHeight="1">
      <c r="A186" s="123"/>
      <c r="B186" s="123">
        <v>12.0</v>
      </c>
      <c r="C186" s="123" t="s">
        <v>1369</v>
      </c>
      <c r="D186" s="123">
        <v>6.0</v>
      </c>
      <c r="E186" s="342" t="s">
        <v>1709</v>
      </c>
      <c r="F186" s="342">
        <v>5.0</v>
      </c>
      <c r="G186" s="123" t="s">
        <v>662</v>
      </c>
      <c r="H186" s="123"/>
      <c r="I186" s="343" t="s">
        <v>156</v>
      </c>
      <c r="J186" s="123"/>
      <c r="K186" s="123" t="s">
        <v>662</v>
      </c>
    </row>
    <row r="187" ht="15.0" customHeight="1">
      <c r="A187" s="123"/>
      <c r="B187" s="123">
        <v>12.0</v>
      </c>
      <c r="C187" s="123" t="s">
        <v>1369</v>
      </c>
      <c r="D187" s="123">
        <v>6.0</v>
      </c>
      <c r="E187" s="342" t="s">
        <v>1709</v>
      </c>
      <c r="F187" s="342">
        <v>6.0</v>
      </c>
      <c r="G187" s="123" t="s">
        <v>584</v>
      </c>
      <c r="H187" s="123"/>
      <c r="I187" s="123" t="s">
        <v>1698</v>
      </c>
      <c r="J187" s="123"/>
      <c r="K187" s="123" t="s">
        <v>750</v>
      </c>
    </row>
    <row r="188" ht="15.0" customHeight="1">
      <c r="A188" s="123"/>
      <c r="B188" s="123">
        <v>12.0</v>
      </c>
      <c r="C188" s="123" t="s">
        <v>1369</v>
      </c>
      <c r="D188" s="123">
        <v>6.0</v>
      </c>
      <c r="E188" s="342" t="s">
        <v>1709</v>
      </c>
      <c r="F188" s="342">
        <v>6.0</v>
      </c>
      <c r="G188" s="123" t="s">
        <v>584</v>
      </c>
      <c r="H188" s="123"/>
      <c r="I188" s="123" t="s">
        <v>1699</v>
      </c>
      <c r="J188" s="123"/>
      <c r="K188" s="343" t="s">
        <v>156</v>
      </c>
    </row>
    <row r="189" ht="15.0" customHeight="1">
      <c r="A189" s="123"/>
      <c r="B189" s="123">
        <v>12.0</v>
      </c>
      <c r="C189" s="123" t="s">
        <v>1369</v>
      </c>
      <c r="D189" s="123">
        <v>6.0</v>
      </c>
      <c r="E189" s="342" t="s">
        <v>1709</v>
      </c>
      <c r="F189" s="342">
        <v>6.0</v>
      </c>
      <c r="G189" s="123" t="s">
        <v>584</v>
      </c>
      <c r="H189" s="123"/>
      <c r="I189" s="123" t="s">
        <v>1700</v>
      </c>
      <c r="J189" s="123"/>
      <c r="K189" s="343" t="s">
        <v>156</v>
      </c>
    </row>
    <row r="190" ht="15.0" customHeight="1">
      <c r="A190" s="123"/>
      <c r="B190" s="123">
        <v>12.0</v>
      </c>
      <c r="C190" s="123" t="s">
        <v>1369</v>
      </c>
      <c r="D190" s="123">
        <v>6.0</v>
      </c>
      <c r="E190" s="342" t="s">
        <v>1709</v>
      </c>
      <c r="F190" s="342">
        <v>6.0</v>
      </c>
      <c r="G190" s="123" t="s">
        <v>584</v>
      </c>
      <c r="H190" s="123"/>
      <c r="I190" s="123" t="s">
        <v>1694</v>
      </c>
      <c r="J190" s="123"/>
      <c r="K190" s="343" t="s">
        <v>156</v>
      </c>
    </row>
    <row r="191" ht="15.0" customHeight="1">
      <c r="A191" s="123"/>
      <c r="B191" s="123">
        <v>12.0</v>
      </c>
      <c r="C191" s="123" t="s">
        <v>1369</v>
      </c>
      <c r="D191" s="123">
        <v>6.0</v>
      </c>
      <c r="E191" s="342" t="s">
        <v>1709</v>
      </c>
      <c r="F191" s="342">
        <v>6.0</v>
      </c>
      <c r="G191" s="123" t="s">
        <v>584</v>
      </c>
      <c r="H191" s="123"/>
      <c r="I191" s="123" t="s">
        <v>1695</v>
      </c>
      <c r="J191" s="123"/>
      <c r="K191" s="343" t="s">
        <v>156</v>
      </c>
    </row>
    <row r="192" ht="15.0" customHeight="1">
      <c r="A192" s="123"/>
      <c r="B192" s="123">
        <v>12.0</v>
      </c>
      <c r="C192" s="123" t="s">
        <v>1369</v>
      </c>
      <c r="D192" s="123">
        <v>6.0</v>
      </c>
      <c r="E192" s="342" t="s">
        <v>1709</v>
      </c>
      <c r="F192" s="342">
        <v>7.0</v>
      </c>
      <c r="G192" s="123" t="s">
        <v>702</v>
      </c>
      <c r="H192" s="123"/>
      <c r="I192" s="123" t="s">
        <v>1701</v>
      </c>
      <c r="J192" s="123"/>
      <c r="K192" s="123" t="s">
        <v>777</v>
      </c>
    </row>
    <row r="193" ht="15.0" customHeight="1">
      <c r="A193" s="123"/>
      <c r="B193" s="123">
        <v>12.0</v>
      </c>
      <c r="C193" s="123" t="s">
        <v>1369</v>
      </c>
      <c r="D193" s="123">
        <v>6.0</v>
      </c>
      <c r="E193" s="342" t="s">
        <v>1709</v>
      </c>
      <c r="F193" s="342">
        <v>7.0</v>
      </c>
      <c r="G193" s="123" t="s">
        <v>702</v>
      </c>
      <c r="H193" s="123"/>
      <c r="I193" s="123" t="s">
        <v>1702</v>
      </c>
      <c r="J193" s="123"/>
      <c r="K193" s="123" t="s">
        <v>789</v>
      </c>
    </row>
    <row r="194" ht="15.0" customHeight="1">
      <c r="A194" s="123"/>
      <c r="B194" s="123">
        <v>12.0</v>
      </c>
      <c r="C194" s="123" t="s">
        <v>1369</v>
      </c>
      <c r="D194" s="123">
        <v>6.0</v>
      </c>
      <c r="E194" s="342" t="s">
        <v>1709</v>
      </c>
      <c r="F194" s="342">
        <v>7.0</v>
      </c>
      <c r="G194" s="123" t="s">
        <v>702</v>
      </c>
      <c r="H194" s="123"/>
      <c r="I194" s="123" t="s">
        <v>1703</v>
      </c>
      <c r="J194" s="123"/>
      <c r="K194" s="343" t="s">
        <v>156</v>
      </c>
    </row>
    <row r="195" ht="15.0" customHeight="1">
      <c r="A195" s="123"/>
      <c r="B195" s="123">
        <v>12.0</v>
      </c>
      <c r="C195" s="123" t="s">
        <v>1369</v>
      </c>
      <c r="D195" s="123">
        <v>6.0</v>
      </c>
      <c r="E195" s="342" t="s">
        <v>1709</v>
      </c>
      <c r="F195" s="342">
        <v>7.0</v>
      </c>
      <c r="G195" s="123" t="s">
        <v>702</v>
      </c>
      <c r="H195" s="123"/>
      <c r="I195" s="123" t="s">
        <v>588</v>
      </c>
      <c r="J195" s="123"/>
      <c r="K195" s="343" t="s">
        <v>156</v>
      </c>
    </row>
    <row r="196" ht="15.0" customHeight="1">
      <c r="A196" s="123"/>
      <c r="B196" s="123">
        <v>12.0</v>
      </c>
      <c r="C196" s="123" t="s">
        <v>1369</v>
      </c>
      <c r="D196" s="123">
        <v>6.0</v>
      </c>
      <c r="E196" s="342" t="s">
        <v>1709</v>
      </c>
      <c r="F196" s="342">
        <v>7.0</v>
      </c>
      <c r="G196" s="123" t="s">
        <v>702</v>
      </c>
      <c r="H196" s="123"/>
      <c r="I196" s="123" t="s">
        <v>510</v>
      </c>
      <c r="J196" s="123"/>
      <c r="K196" s="343" t="s">
        <v>156</v>
      </c>
    </row>
    <row r="197" ht="15.0" customHeight="1">
      <c r="A197" s="123"/>
      <c r="B197" s="123">
        <v>12.0</v>
      </c>
      <c r="C197" s="123" t="s">
        <v>1369</v>
      </c>
      <c r="D197" s="123">
        <v>6.0</v>
      </c>
      <c r="E197" s="342" t="s">
        <v>1709</v>
      </c>
      <c r="F197" s="342">
        <v>7.0</v>
      </c>
      <c r="G197" s="123" t="s">
        <v>702</v>
      </c>
      <c r="H197" s="123"/>
      <c r="I197" s="123" t="s">
        <v>1704</v>
      </c>
      <c r="J197" s="123"/>
      <c r="K197" s="343" t="s">
        <v>156</v>
      </c>
    </row>
    <row r="198" ht="15.0" customHeight="1">
      <c r="A198" s="123"/>
      <c r="B198" s="123">
        <v>12.0</v>
      </c>
      <c r="C198" s="123" t="s">
        <v>1369</v>
      </c>
      <c r="D198" s="123">
        <v>7.0</v>
      </c>
      <c r="E198" s="342" t="s">
        <v>1710</v>
      </c>
      <c r="F198" s="342">
        <v>4.0</v>
      </c>
      <c r="G198" s="342" t="s">
        <v>55</v>
      </c>
      <c r="H198" s="123"/>
      <c r="I198" s="343" t="s">
        <v>156</v>
      </c>
      <c r="J198" s="123"/>
      <c r="K198" s="123" t="s">
        <v>56</v>
      </c>
    </row>
    <row r="199" ht="15.0" customHeight="1">
      <c r="A199" s="123"/>
      <c r="B199" s="123">
        <v>12.0</v>
      </c>
      <c r="C199" s="123" t="s">
        <v>1369</v>
      </c>
      <c r="D199" s="123">
        <v>7.0</v>
      </c>
      <c r="E199" s="342" t="s">
        <v>1710</v>
      </c>
      <c r="F199" s="342">
        <v>4.0</v>
      </c>
      <c r="G199" s="342" t="s">
        <v>55</v>
      </c>
      <c r="H199" s="123"/>
      <c r="I199" s="343" t="s">
        <v>156</v>
      </c>
      <c r="J199" s="123"/>
      <c r="K199" s="123" t="s">
        <v>720</v>
      </c>
    </row>
    <row r="200" ht="15.0" customHeight="1">
      <c r="A200" s="123"/>
      <c r="B200" s="123">
        <v>12.0</v>
      </c>
      <c r="C200" s="123" t="s">
        <v>1369</v>
      </c>
      <c r="D200" s="123">
        <v>7.0</v>
      </c>
      <c r="E200" s="342" t="s">
        <v>1710</v>
      </c>
      <c r="F200" s="342">
        <v>5.0</v>
      </c>
      <c r="G200" s="342" t="s">
        <v>662</v>
      </c>
      <c r="H200" s="123"/>
      <c r="I200" s="343" t="s">
        <v>156</v>
      </c>
      <c r="J200" s="123"/>
      <c r="K200" s="123" t="s">
        <v>662</v>
      </c>
    </row>
    <row r="201" ht="15.0" customHeight="1">
      <c r="A201" s="123"/>
      <c r="B201" s="123">
        <v>12.0</v>
      </c>
      <c r="C201" s="123" t="s">
        <v>1369</v>
      </c>
      <c r="D201" s="123">
        <v>7.0</v>
      </c>
      <c r="E201" s="342" t="s">
        <v>1710</v>
      </c>
      <c r="F201" s="342">
        <v>6.0</v>
      </c>
      <c r="G201" s="342" t="s">
        <v>584</v>
      </c>
      <c r="H201" s="123"/>
      <c r="I201" s="123" t="s">
        <v>1698</v>
      </c>
      <c r="J201" s="123"/>
      <c r="K201" s="123" t="s">
        <v>750</v>
      </c>
    </row>
    <row r="202" ht="15.0" customHeight="1">
      <c r="A202" s="123"/>
      <c r="B202" s="123">
        <v>12.0</v>
      </c>
      <c r="C202" s="123" t="s">
        <v>1369</v>
      </c>
      <c r="D202" s="123">
        <v>7.0</v>
      </c>
      <c r="E202" s="342" t="s">
        <v>1710</v>
      </c>
      <c r="F202" s="342">
        <v>6.0</v>
      </c>
      <c r="G202" s="342" t="s">
        <v>584</v>
      </c>
      <c r="H202" s="123"/>
      <c r="I202" s="123" t="s">
        <v>1699</v>
      </c>
      <c r="J202" s="123"/>
      <c r="K202" s="343" t="s">
        <v>156</v>
      </c>
    </row>
    <row r="203" ht="15.0" customHeight="1">
      <c r="A203" s="123"/>
      <c r="B203" s="123">
        <v>12.0</v>
      </c>
      <c r="C203" s="123" t="s">
        <v>1369</v>
      </c>
      <c r="D203" s="123">
        <v>7.0</v>
      </c>
      <c r="E203" s="342" t="s">
        <v>1710</v>
      </c>
      <c r="F203" s="342">
        <v>6.0</v>
      </c>
      <c r="G203" s="342" t="s">
        <v>584</v>
      </c>
      <c r="H203" s="123"/>
      <c r="I203" s="123" t="s">
        <v>1700</v>
      </c>
      <c r="J203" s="123"/>
      <c r="K203" s="343" t="s">
        <v>156</v>
      </c>
    </row>
    <row r="204" ht="15.0" customHeight="1">
      <c r="A204" s="123"/>
      <c r="B204" s="123">
        <v>12.0</v>
      </c>
      <c r="C204" s="123" t="s">
        <v>1369</v>
      </c>
      <c r="D204" s="123">
        <v>7.0</v>
      </c>
      <c r="E204" s="342" t="s">
        <v>1710</v>
      </c>
      <c r="F204" s="342">
        <v>6.0</v>
      </c>
      <c r="G204" s="342" t="s">
        <v>584</v>
      </c>
      <c r="H204" s="123"/>
      <c r="I204" s="123" t="s">
        <v>1694</v>
      </c>
      <c r="J204" s="123"/>
      <c r="K204" s="343" t="s">
        <v>156</v>
      </c>
    </row>
    <row r="205" ht="15.0" customHeight="1">
      <c r="A205" s="123"/>
      <c r="B205" s="123">
        <v>12.0</v>
      </c>
      <c r="C205" s="123" t="s">
        <v>1369</v>
      </c>
      <c r="D205" s="123">
        <v>7.0</v>
      </c>
      <c r="E205" s="342" t="s">
        <v>1710</v>
      </c>
      <c r="F205" s="342">
        <v>6.0</v>
      </c>
      <c r="G205" s="342" t="s">
        <v>584</v>
      </c>
      <c r="H205" s="123"/>
      <c r="I205" s="123" t="s">
        <v>1695</v>
      </c>
      <c r="J205" s="123"/>
      <c r="K205" s="343" t="s">
        <v>156</v>
      </c>
    </row>
    <row r="206" ht="15.0" customHeight="1">
      <c r="A206" s="123"/>
      <c r="B206" s="123">
        <v>12.0</v>
      </c>
      <c r="C206" s="123" t="s">
        <v>1369</v>
      </c>
      <c r="D206" s="123">
        <v>7.0</v>
      </c>
      <c r="E206" s="342" t="s">
        <v>1710</v>
      </c>
      <c r="F206" s="342">
        <v>7.0</v>
      </c>
      <c r="G206" s="6" t="s">
        <v>702</v>
      </c>
      <c r="H206" s="123"/>
      <c r="I206" s="123" t="s">
        <v>1701</v>
      </c>
      <c r="J206" s="123"/>
      <c r="K206" s="123" t="s">
        <v>777</v>
      </c>
    </row>
    <row r="207" ht="15.0" customHeight="1">
      <c r="A207" s="123"/>
      <c r="B207" s="123">
        <v>12.0</v>
      </c>
      <c r="C207" s="123" t="s">
        <v>1369</v>
      </c>
      <c r="D207" s="123">
        <v>7.0</v>
      </c>
      <c r="E207" s="342" t="s">
        <v>1710</v>
      </c>
      <c r="F207" s="342">
        <v>7.0</v>
      </c>
      <c r="G207" s="6" t="s">
        <v>702</v>
      </c>
      <c r="H207" s="123"/>
      <c r="I207" s="123" t="s">
        <v>1702</v>
      </c>
      <c r="J207" s="123"/>
      <c r="K207" s="123" t="s">
        <v>789</v>
      </c>
    </row>
    <row r="208" ht="15.0" customHeight="1">
      <c r="A208" s="123"/>
      <c r="B208" s="123">
        <v>12.0</v>
      </c>
      <c r="C208" s="123" t="s">
        <v>1369</v>
      </c>
      <c r="D208" s="123">
        <v>7.0</v>
      </c>
      <c r="E208" s="342" t="s">
        <v>1710</v>
      </c>
      <c r="F208" s="342">
        <v>7.0</v>
      </c>
      <c r="G208" s="6" t="s">
        <v>702</v>
      </c>
      <c r="H208" s="123"/>
      <c r="I208" s="123" t="s">
        <v>1703</v>
      </c>
      <c r="J208" s="123"/>
      <c r="K208" s="343" t="s">
        <v>156</v>
      </c>
    </row>
    <row r="209" ht="15.0" customHeight="1">
      <c r="A209" s="123"/>
      <c r="B209" s="123">
        <v>12.0</v>
      </c>
      <c r="C209" s="123" t="s">
        <v>1369</v>
      </c>
      <c r="D209" s="123">
        <v>7.0</v>
      </c>
      <c r="E209" s="342" t="s">
        <v>1710</v>
      </c>
      <c r="F209" s="342">
        <v>7.0</v>
      </c>
      <c r="G209" s="6" t="s">
        <v>702</v>
      </c>
      <c r="H209" s="123"/>
      <c r="I209" s="123" t="s">
        <v>588</v>
      </c>
      <c r="J209" s="123"/>
      <c r="K209" s="343" t="s">
        <v>156</v>
      </c>
    </row>
    <row r="210" ht="15.0" customHeight="1">
      <c r="A210" s="123"/>
      <c r="B210" s="123">
        <v>12.0</v>
      </c>
      <c r="C210" s="123" t="s">
        <v>1369</v>
      </c>
      <c r="D210" s="123">
        <v>7.0</v>
      </c>
      <c r="E210" s="342" t="s">
        <v>1710</v>
      </c>
      <c r="F210" s="342">
        <v>7.0</v>
      </c>
      <c r="G210" s="6" t="s">
        <v>702</v>
      </c>
      <c r="H210" s="123"/>
      <c r="I210" s="123" t="s">
        <v>510</v>
      </c>
      <c r="J210" s="123"/>
      <c r="K210" s="343" t="s">
        <v>156</v>
      </c>
    </row>
    <row r="211" ht="15.0" customHeight="1">
      <c r="A211" s="123"/>
      <c r="B211" s="123">
        <v>12.0</v>
      </c>
      <c r="C211" s="123" t="s">
        <v>1369</v>
      </c>
      <c r="D211" s="123">
        <v>7.0</v>
      </c>
      <c r="E211" s="342" t="s">
        <v>1710</v>
      </c>
      <c r="F211" s="342">
        <v>7.0</v>
      </c>
      <c r="G211" s="6" t="s">
        <v>702</v>
      </c>
      <c r="H211" s="123"/>
      <c r="I211" s="123" t="s">
        <v>1704</v>
      </c>
      <c r="J211" s="123"/>
      <c r="K211" s="343" t="s">
        <v>156</v>
      </c>
    </row>
    <row r="212" ht="15.0" customHeight="1">
      <c r="A212" s="123"/>
      <c r="B212" s="123">
        <v>12.0</v>
      </c>
      <c r="C212" s="123" t="s">
        <v>1369</v>
      </c>
      <c r="D212" s="123">
        <v>8.0</v>
      </c>
      <c r="E212" s="342" t="s">
        <v>1711</v>
      </c>
      <c r="F212" s="342">
        <v>4.0</v>
      </c>
      <c r="G212" s="123" t="s">
        <v>55</v>
      </c>
      <c r="H212" s="123"/>
      <c r="I212" s="343" t="s">
        <v>156</v>
      </c>
      <c r="J212" s="123"/>
      <c r="K212" s="123" t="s">
        <v>56</v>
      </c>
    </row>
    <row r="213" ht="15.0" customHeight="1">
      <c r="A213" s="123"/>
      <c r="B213" s="123">
        <v>12.0</v>
      </c>
      <c r="C213" s="123" t="s">
        <v>1369</v>
      </c>
      <c r="D213" s="123">
        <v>8.0</v>
      </c>
      <c r="E213" s="342" t="s">
        <v>1711</v>
      </c>
      <c r="F213" s="342">
        <v>4.0</v>
      </c>
      <c r="G213" s="123" t="s">
        <v>55</v>
      </c>
      <c r="H213" s="123"/>
      <c r="I213" s="343" t="s">
        <v>156</v>
      </c>
      <c r="J213" s="123"/>
      <c r="K213" s="123" t="s">
        <v>720</v>
      </c>
    </row>
    <row r="214" ht="15.0" customHeight="1">
      <c r="A214" s="123"/>
      <c r="B214" s="123">
        <v>12.0</v>
      </c>
      <c r="C214" s="123" t="s">
        <v>1369</v>
      </c>
      <c r="D214" s="123">
        <v>8.0</v>
      </c>
      <c r="E214" s="342" t="s">
        <v>1711</v>
      </c>
      <c r="F214" s="342">
        <v>5.0</v>
      </c>
      <c r="G214" s="123" t="s">
        <v>662</v>
      </c>
      <c r="H214" s="123"/>
      <c r="I214" s="343" t="s">
        <v>156</v>
      </c>
      <c r="J214" s="123"/>
      <c r="K214" s="123" t="s">
        <v>662</v>
      </c>
    </row>
    <row r="215" ht="15.0" customHeight="1">
      <c r="A215" s="123"/>
      <c r="B215" s="123">
        <v>12.0</v>
      </c>
      <c r="C215" s="123" t="s">
        <v>1369</v>
      </c>
      <c r="D215" s="123">
        <v>8.0</v>
      </c>
      <c r="E215" s="342" t="s">
        <v>1711</v>
      </c>
      <c r="F215" s="342">
        <v>6.0</v>
      </c>
      <c r="G215" s="123" t="s">
        <v>584</v>
      </c>
      <c r="H215" s="123"/>
      <c r="I215" s="123" t="s">
        <v>1698</v>
      </c>
      <c r="J215" s="123"/>
      <c r="K215" s="123" t="s">
        <v>750</v>
      </c>
    </row>
    <row r="216" ht="15.0" customHeight="1">
      <c r="A216" s="123"/>
      <c r="B216" s="123">
        <v>12.0</v>
      </c>
      <c r="C216" s="123" t="s">
        <v>1369</v>
      </c>
      <c r="D216" s="123">
        <v>8.0</v>
      </c>
      <c r="E216" s="342" t="s">
        <v>1711</v>
      </c>
      <c r="F216" s="342">
        <v>6.0</v>
      </c>
      <c r="G216" s="123" t="s">
        <v>584</v>
      </c>
      <c r="H216" s="123"/>
      <c r="I216" s="123" t="s">
        <v>1699</v>
      </c>
      <c r="J216" s="123"/>
      <c r="K216" s="343" t="s">
        <v>156</v>
      </c>
    </row>
    <row r="217" ht="15.0" customHeight="1">
      <c r="A217" s="123"/>
      <c r="B217" s="123">
        <v>12.0</v>
      </c>
      <c r="C217" s="123" t="s">
        <v>1369</v>
      </c>
      <c r="D217" s="123">
        <v>8.0</v>
      </c>
      <c r="E217" s="342" t="s">
        <v>1711</v>
      </c>
      <c r="F217" s="342">
        <v>6.0</v>
      </c>
      <c r="G217" s="123" t="s">
        <v>584</v>
      </c>
      <c r="H217" s="123"/>
      <c r="I217" s="123" t="s">
        <v>1700</v>
      </c>
      <c r="J217" s="123"/>
      <c r="K217" s="343" t="s">
        <v>156</v>
      </c>
    </row>
    <row r="218" ht="15.0" customHeight="1">
      <c r="A218" s="123"/>
      <c r="B218" s="123">
        <v>12.0</v>
      </c>
      <c r="C218" s="123" t="s">
        <v>1369</v>
      </c>
      <c r="D218" s="123">
        <v>8.0</v>
      </c>
      <c r="E218" s="342" t="s">
        <v>1711</v>
      </c>
      <c r="F218" s="342">
        <v>6.0</v>
      </c>
      <c r="G218" s="123" t="s">
        <v>584</v>
      </c>
      <c r="H218" s="123"/>
      <c r="I218" s="123" t="s">
        <v>1694</v>
      </c>
      <c r="J218" s="123"/>
      <c r="K218" s="343" t="s">
        <v>156</v>
      </c>
    </row>
    <row r="219" ht="15.0" customHeight="1">
      <c r="A219" s="123"/>
      <c r="B219" s="123">
        <v>12.0</v>
      </c>
      <c r="C219" s="123" t="s">
        <v>1369</v>
      </c>
      <c r="D219" s="123">
        <v>8.0</v>
      </c>
      <c r="E219" s="342" t="s">
        <v>1711</v>
      </c>
      <c r="F219" s="342">
        <v>6.0</v>
      </c>
      <c r="G219" s="123" t="s">
        <v>584</v>
      </c>
      <c r="H219" s="123"/>
      <c r="I219" s="123" t="s">
        <v>1695</v>
      </c>
      <c r="J219" s="123"/>
      <c r="K219" s="343" t="s">
        <v>156</v>
      </c>
    </row>
    <row r="220" ht="15.0" customHeight="1">
      <c r="A220" s="123"/>
      <c r="B220" s="123">
        <v>12.0</v>
      </c>
      <c r="C220" s="123" t="s">
        <v>1369</v>
      </c>
      <c r="D220" s="123">
        <v>8.0</v>
      </c>
      <c r="E220" s="342" t="s">
        <v>1711</v>
      </c>
      <c r="F220" s="342">
        <v>7.0</v>
      </c>
      <c r="G220" s="123" t="s">
        <v>702</v>
      </c>
      <c r="H220" s="123"/>
      <c r="I220" s="123" t="s">
        <v>1701</v>
      </c>
      <c r="J220" s="123"/>
      <c r="K220" s="123" t="s">
        <v>777</v>
      </c>
    </row>
    <row r="221" ht="15.0" customHeight="1">
      <c r="A221" s="123"/>
      <c r="B221" s="123">
        <v>12.0</v>
      </c>
      <c r="C221" s="123" t="s">
        <v>1369</v>
      </c>
      <c r="D221" s="123">
        <v>8.0</v>
      </c>
      <c r="E221" s="123" t="s">
        <v>1711</v>
      </c>
      <c r="F221" s="123">
        <v>7.0</v>
      </c>
      <c r="G221" s="123" t="s">
        <v>702</v>
      </c>
      <c r="H221" s="123"/>
      <c r="I221" s="123" t="s">
        <v>1702</v>
      </c>
      <c r="J221" s="123"/>
      <c r="K221" s="123" t="s">
        <v>789</v>
      </c>
    </row>
    <row r="222" ht="15.0" customHeight="1">
      <c r="A222" s="123"/>
      <c r="B222" s="123">
        <v>12.0</v>
      </c>
      <c r="C222" s="123" t="s">
        <v>1369</v>
      </c>
      <c r="D222" s="123">
        <v>8.0</v>
      </c>
      <c r="E222" s="123" t="s">
        <v>1711</v>
      </c>
      <c r="F222" s="123">
        <v>7.0</v>
      </c>
      <c r="G222" s="123" t="s">
        <v>702</v>
      </c>
      <c r="H222" s="123"/>
      <c r="I222" s="123" t="s">
        <v>1703</v>
      </c>
      <c r="J222" s="123"/>
      <c r="K222" s="343" t="s">
        <v>156</v>
      </c>
    </row>
    <row r="223" ht="15.0" customHeight="1">
      <c r="A223" s="123"/>
      <c r="B223" s="123">
        <v>12.0</v>
      </c>
      <c r="C223" s="123" t="s">
        <v>1369</v>
      </c>
      <c r="D223" s="123">
        <v>8.0</v>
      </c>
      <c r="E223" s="123" t="s">
        <v>1711</v>
      </c>
      <c r="F223" s="123">
        <v>7.0</v>
      </c>
      <c r="G223" s="123" t="s">
        <v>702</v>
      </c>
      <c r="H223" s="123"/>
      <c r="I223" s="123" t="s">
        <v>588</v>
      </c>
      <c r="J223" s="123"/>
      <c r="K223" s="343" t="s">
        <v>156</v>
      </c>
    </row>
    <row r="224" ht="15.0" customHeight="1">
      <c r="A224" s="123"/>
      <c r="B224" s="123">
        <v>12.0</v>
      </c>
      <c r="C224" s="123" t="s">
        <v>1369</v>
      </c>
      <c r="D224" s="123">
        <v>8.0</v>
      </c>
      <c r="E224" s="123" t="s">
        <v>1711</v>
      </c>
      <c r="F224" s="123">
        <v>7.0</v>
      </c>
      <c r="G224" s="123" t="s">
        <v>702</v>
      </c>
      <c r="H224" s="123"/>
      <c r="I224" s="123" t="s">
        <v>510</v>
      </c>
      <c r="J224" s="123"/>
      <c r="K224" s="343" t="s">
        <v>156</v>
      </c>
    </row>
    <row r="225" ht="15.0" customHeight="1">
      <c r="A225" s="123"/>
      <c r="B225" s="123">
        <v>12.0</v>
      </c>
      <c r="C225" s="123" t="s">
        <v>1369</v>
      </c>
      <c r="D225" s="123">
        <v>8.0</v>
      </c>
      <c r="E225" s="123" t="s">
        <v>1711</v>
      </c>
      <c r="F225" s="123">
        <v>7.0</v>
      </c>
      <c r="G225" s="123" t="s">
        <v>702</v>
      </c>
      <c r="H225" s="123"/>
      <c r="I225" s="123" t="s">
        <v>1704</v>
      </c>
      <c r="J225" s="123"/>
      <c r="K225" s="343" t="s">
        <v>156</v>
      </c>
    </row>
    <row r="226" ht="15.0" customHeight="1">
      <c r="A226" s="123"/>
      <c r="B226" s="123"/>
      <c r="C226" s="123"/>
      <c r="D226" s="123"/>
      <c r="E226" s="123"/>
      <c r="F226" s="123"/>
      <c r="G226" s="123"/>
      <c r="H226" s="123"/>
      <c r="I226" s="343"/>
      <c r="J226" s="123"/>
      <c r="K226" s="123"/>
    </row>
    <row r="227" ht="15.0" customHeight="1">
      <c r="A227" s="123"/>
      <c r="B227" s="123"/>
      <c r="C227" s="123"/>
      <c r="D227" s="123"/>
      <c r="E227" s="123"/>
      <c r="F227" s="123"/>
      <c r="G227" s="123"/>
      <c r="H227" s="123"/>
      <c r="I227" s="343"/>
      <c r="J227" s="123"/>
      <c r="K227" s="123"/>
    </row>
  </sheetData>
  <autoFilter ref="$A$1:$K$220"/>
  <mergeCells count="5">
    <mergeCell ref="B1:C1"/>
    <mergeCell ref="D1:E1"/>
    <mergeCell ref="H1:I1"/>
    <mergeCell ref="F1:G1"/>
    <mergeCell ref="J1:K1"/>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0"/>
    <col customWidth="1" min="2" max="2" width="52.29"/>
    <col customWidth="1" min="3" max="3" width="24.29"/>
    <col customWidth="1" min="4" max="4" width="33.43"/>
    <col customWidth="1" min="5" max="5" width="22.43"/>
    <col customWidth="1" min="6" max="6" width="49.86"/>
    <col customWidth="1" min="7" max="7" width="25.71"/>
    <col customWidth="1" min="8" max="8" width="31.14"/>
    <col customWidth="1" min="9" max="9" width="36.43"/>
    <col customWidth="1" min="10" max="10" width="71.0"/>
    <col customWidth="1" min="11" max="11" width="60.43"/>
    <col customWidth="1" min="12" max="12" width="21.0"/>
    <col customWidth="1" min="13" max="13" width="32.29"/>
    <col customWidth="1" min="14" max="14" width="11.43"/>
    <col customWidth="1" min="15" max="15" width="28.14"/>
    <col customWidth="1" min="16" max="16" width="31.0"/>
    <col customWidth="1" min="17" max="17" width="51.0"/>
    <col customWidth="1" min="18" max="18" width="48.14"/>
    <col customWidth="1" min="19" max="19" width="44.29"/>
    <col customWidth="1" min="20" max="20" width="32.0"/>
    <col customWidth="1" min="21" max="21" width="29.86"/>
    <col customWidth="1" min="22" max="22" width="15.14"/>
    <col customWidth="1" min="23" max="24" width="17.29"/>
    <col customWidth="1" min="25" max="25" width="19.0"/>
    <col customWidth="1" min="26" max="26" width="32.43"/>
    <col customWidth="1" min="27" max="27" width="21.14"/>
    <col customWidth="1" min="28" max="28" width="26.43"/>
    <col customWidth="1" min="29" max="29" width="19.43"/>
    <col customWidth="1" min="30" max="30" width="61.43"/>
    <col customWidth="1" min="31" max="31" width="59.0"/>
    <col customWidth="1" min="32" max="34" width="11.43"/>
    <col customWidth="1" hidden="1" min="35" max="35" width="11.43"/>
    <col customWidth="1" hidden="1" min="36" max="36" width="13.86"/>
    <col customWidth="1" hidden="1" min="37" max="37" width="11.43"/>
    <col customWidth="1" hidden="1" min="38" max="38" width="22.43"/>
    <col customWidth="1" hidden="1" min="39" max="39" width="11.43"/>
    <col customWidth="1" hidden="1" min="40" max="40" width="16.43"/>
    <col customWidth="1" hidden="1" min="41" max="41" width="11.43"/>
    <col customWidth="1" hidden="1" min="42" max="42" width="19.86"/>
    <col customWidth="1" hidden="1" min="43" max="43" width="11.43"/>
  </cols>
  <sheetData>
    <row r="1">
      <c r="A1" s="80"/>
      <c r="B1" s="80"/>
      <c r="C1" s="81"/>
      <c r="D1" s="80"/>
      <c r="E1" s="80"/>
      <c r="F1" s="80"/>
      <c r="G1" s="80"/>
      <c r="H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0"/>
      <c r="AQ1" s="80"/>
    </row>
    <row r="2">
      <c r="A2" s="80"/>
      <c r="B2" s="80"/>
      <c r="C2" s="81"/>
      <c r="D2" s="80"/>
      <c r="E2" s="80"/>
      <c r="F2" s="80"/>
      <c r="G2" s="80"/>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c r="AP2" s="80"/>
      <c r="AQ2" s="80"/>
    </row>
    <row r="3">
      <c r="A3" s="80"/>
      <c r="B3" s="80"/>
      <c r="C3" s="81"/>
      <c r="D3" s="80"/>
      <c r="E3" s="80"/>
      <c r="F3" s="80"/>
      <c r="G3" s="80"/>
      <c r="H3" s="80"/>
      <c r="I3" s="80"/>
      <c r="J3" s="80"/>
      <c r="K3" s="80"/>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c r="AO3" s="80"/>
      <c r="AP3" s="80"/>
      <c r="AQ3" s="80"/>
    </row>
    <row r="4" ht="31.5" customHeight="1">
      <c r="A4" s="80"/>
      <c r="B4" s="80"/>
      <c r="C4" s="81"/>
      <c r="D4" s="80"/>
      <c r="E4" s="82" t="s">
        <v>61</v>
      </c>
      <c r="F4" s="11"/>
      <c r="G4" s="9"/>
      <c r="H4" s="82" t="s">
        <v>62</v>
      </c>
      <c r="I4" s="9"/>
      <c r="J4" s="82" t="s">
        <v>63</v>
      </c>
      <c r="K4" s="9"/>
      <c r="L4" s="82" t="s">
        <v>64</v>
      </c>
      <c r="M4" s="11"/>
      <c r="N4" s="9"/>
      <c r="O4" s="83" t="s">
        <v>5</v>
      </c>
      <c r="P4" s="84" t="s">
        <v>65</v>
      </c>
      <c r="Q4" s="11"/>
      <c r="R4" s="11"/>
      <c r="S4" s="9"/>
      <c r="T4" s="84" t="s">
        <v>15</v>
      </c>
      <c r="U4" s="11"/>
      <c r="V4" s="11"/>
      <c r="W4" s="11"/>
      <c r="X4" s="11"/>
      <c r="Y4" s="9"/>
      <c r="AA4" s="84" t="s">
        <v>17</v>
      </c>
      <c r="AB4" s="11"/>
      <c r="AC4" s="9"/>
      <c r="AF4" s="80"/>
      <c r="AG4" s="80"/>
      <c r="AH4" s="80"/>
      <c r="AI4" s="80"/>
      <c r="AJ4" s="80"/>
      <c r="AK4" s="82" t="s">
        <v>61</v>
      </c>
      <c r="AL4" s="11"/>
      <c r="AM4" s="11"/>
      <c r="AN4" s="11"/>
      <c r="AO4" s="9"/>
      <c r="AP4" s="85"/>
      <c r="AQ4" s="80"/>
    </row>
    <row r="5">
      <c r="A5" s="83" t="s">
        <v>66</v>
      </c>
      <c r="B5" s="83" t="s">
        <v>67</v>
      </c>
      <c r="C5" s="86" t="s">
        <v>68</v>
      </c>
      <c r="D5" s="83" t="s">
        <v>69</v>
      </c>
      <c r="E5" s="83" t="s">
        <v>70</v>
      </c>
      <c r="F5" s="83" t="s">
        <v>26</v>
      </c>
      <c r="G5" s="83" t="s">
        <v>71</v>
      </c>
      <c r="H5" s="83" t="s">
        <v>72</v>
      </c>
      <c r="I5" s="83" t="s">
        <v>73</v>
      </c>
      <c r="J5" s="83" t="s">
        <v>74</v>
      </c>
      <c r="K5" s="83" t="s">
        <v>75</v>
      </c>
      <c r="L5" s="83" t="s">
        <v>76</v>
      </c>
      <c r="M5" s="83" t="s">
        <v>77</v>
      </c>
      <c r="N5" s="83" t="s">
        <v>78</v>
      </c>
      <c r="O5" s="87"/>
      <c r="P5" s="83" t="s">
        <v>33</v>
      </c>
      <c r="Q5" s="83" t="s">
        <v>34</v>
      </c>
      <c r="R5" s="83" t="s">
        <v>35</v>
      </c>
      <c r="S5" s="83" t="s">
        <v>79</v>
      </c>
      <c r="T5" s="83" t="s">
        <v>37</v>
      </c>
      <c r="U5" s="83" t="s">
        <v>39</v>
      </c>
      <c r="V5" s="83" t="s">
        <v>38</v>
      </c>
      <c r="W5" s="83" t="s">
        <v>40</v>
      </c>
      <c r="X5" s="88" t="s">
        <v>42</v>
      </c>
      <c r="Y5" s="89" t="s">
        <v>41</v>
      </c>
      <c r="Z5" s="83" t="s">
        <v>45</v>
      </c>
      <c r="AA5" s="83" t="s">
        <v>46</v>
      </c>
      <c r="AB5" s="83" t="s">
        <v>47</v>
      </c>
      <c r="AC5" s="83" t="s">
        <v>48</v>
      </c>
      <c r="AD5" s="83" t="s">
        <v>49</v>
      </c>
      <c r="AE5" s="83" t="s">
        <v>50</v>
      </c>
      <c r="AF5" s="80"/>
      <c r="AG5" s="80"/>
      <c r="AH5" s="80"/>
      <c r="AI5" s="90" t="s">
        <v>80</v>
      </c>
      <c r="AJ5" s="90" t="s">
        <v>68</v>
      </c>
      <c r="AK5" s="90" t="s">
        <v>81</v>
      </c>
      <c r="AL5" s="90"/>
      <c r="AM5" s="90" t="s">
        <v>82</v>
      </c>
      <c r="AN5" s="90"/>
      <c r="AO5" s="90" t="s">
        <v>83</v>
      </c>
      <c r="AP5" s="90"/>
      <c r="AQ5" s="90" t="s">
        <v>84</v>
      </c>
    </row>
    <row r="6" ht="96.75" hidden="1" customHeight="1">
      <c r="A6" s="91" t="s">
        <v>85</v>
      </c>
      <c r="B6" s="91" t="s">
        <v>86</v>
      </c>
      <c r="C6" s="92" t="str">
        <f>VLOOKUP(B6,INFO!$E$3:$I$20,5,0)</f>
        <v>Dirección De Formación Profesional</v>
      </c>
      <c r="D6" s="91" t="s">
        <v>87</v>
      </c>
      <c r="E6" s="91" t="s">
        <v>52</v>
      </c>
      <c r="F6" s="93" t="s">
        <v>88</v>
      </c>
      <c r="G6" s="91" t="s">
        <v>89</v>
      </c>
      <c r="H6" s="94" t="str">
        <f>VLOOKUP($AQ6,'ARTICULACIÓN INDICADORES'!$I$4:$L$106,4,0)</f>
        <v>Iii. Pacto Por La Equidad: Política Social Moderna Centrada En La Familia, Eficiente, De Calidad Y Conectada A Mercados </v>
      </c>
      <c r="I6" s="94" t="str">
        <f>VLOOKUP($AQ6,'ARTICULACIÓN INDICADORES'!$I$4:$R$106,5,FALSE)</f>
        <v>C. EDUCACIÓN DE CALIDAD PARA UN FUTURO CON OPORTUNIDADES PARA TODOS</v>
      </c>
      <c r="J6" s="94" t="str">
        <f>VLOOKUP($AQ6,'ARTICULACIÓN INDICADORES'!$I$4:$R$106,6,FALSE)</f>
        <v>1.Determinar condiciones que contribuyan a: la generación de trabajo decente, la consolidación del mercado de trabajo, la empleabilidad, el mejoramiento de las capacidades productivas de la población y el emprendimiento y desarrollo empresarial como mecanismos para la generación de trabajo, generación de ingresos y la movilidad social de acuerdo a las particularidades de cada región.</v>
      </c>
      <c r="K6" s="94" t="str">
        <f>VLOOKUP($AQ6,'ARTICULACIÓN INDICADORES'!$I$4:$R$106,7,FALSE)</f>
        <v>Mejorar las capacidades productivas de la población facilitando el acceso a la formación de calidad y pertinente para el trabajo y su vinculación a procesos de desarrollo de competencias laborales específicas y básicas acordes con su vocación y demandas del sector productivo.</v>
      </c>
      <c r="L6" s="94" t="str">
        <f>VLOOKUP($AQ6,'ARTICULACIÓN INDICADORES'!$I$4:$R$106,8,FALSE)</f>
        <v>Gestión con valores para resultados</v>
      </c>
      <c r="M6" s="94" t="str">
        <f>VLOOKUP($AQ6,'ARTICULACIÓN INDICADORES'!$I$4:$R$106,9,FALSE)</f>
        <v>Fortalecimiento organizacional y simplificación de procesos </v>
      </c>
      <c r="N6" s="94" t="str">
        <f>VLOOKUP($AQ6,'ARTICULACIÓN INDICADORES'!$I$4:$R$106,10,FALSE)</f>
        <v>N/A</v>
      </c>
      <c r="O6" s="91"/>
      <c r="P6" s="95" t="s">
        <v>90</v>
      </c>
      <c r="Q6" s="95" t="s">
        <v>91</v>
      </c>
      <c r="R6" s="95" t="s">
        <v>92</v>
      </c>
      <c r="S6" s="95" t="s">
        <v>93</v>
      </c>
      <c r="T6" s="95" t="s">
        <v>94</v>
      </c>
      <c r="U6" s="95" t="s">
        <v>95</v>
      </c>
      <c r="V6" s="95" t="s">
        <v>96</v>
      </c>
      <c r="W6" s="95" t="s">
        <v>97</v>
      </c>
      <c r="X6" s="95" t="s">
        <v>98</v>
      </c>
      <c r="Y6" s="95" t="s">
        <v>96</v>
      </c>
      <c r="Z6" s="95" t="str">
        <f>+VLOOKUP($C6,INFO!$P$3:$R$14,3,FALSE)</f>
        <v>Director de Formación Profesional</v>
      </c>
      <c r="AA6" s="95" t="s">
        <v>99</v>
      </c>
      <c r="AB6" s="95" t="s">
        <v>100</v>
      </c>
      <c r="AC6" s="95" t="s">
        <v>101</v>
      </c>
      <c r="AD6" s="95" t="s">
        <v>102</v>
      </c>
      <c r="AE6" s="95" t="s">
        <v>103</v>
      </c>
      <c r="AF6" s="96"/>
      <c r="AG6" s="96"/>
      <c r="AH6" s="96"/>
      <c r="AI6" s="96" t="str">
        <f>VLOOKUP($A6,INFO!$A$3:$B$5,2,0)</f>
        <v>PM</v>
      </c>
      <c r="AJ6" s="96" t="str">
        <f>VLOOKUP($C6,INFO!$I$3:$J$20,2,0)</f>
        <v>DFP</v>
      </c>
      <c r="AK6" s="96" t="str">
        <f>VLOOKUP($C6,INFO!$P$3:$Q$14,2,0)</f>
        <v>DFP_P</v>
      </c>
      <c r="AL6" s="96" t="str">
        <f t="shared" ref="AL6:AL17" si="1">+AK6&amp;E6</f>
        <v>DFP_PProcesos Misionales (PM)</v>
      </c>
      <c r="AM6" s="96" t="str">
        <f>VLOOKUP($AL6,INFO!$U$3:$W$21,3,0)</f>
        <v>DFP_P_PM</v>
      </c>
      <c r="AN6" s="96" t="str">
        <f t="shared" ref="AN6:AN17" si="2">+AM6&amp;F6</f>
        <v>DFP_P_PMPM2. Formar el talento humano pertinente que demanda el sector empresarial del país</v>
      </c>
      <c r="AO6" s="96" t="str">
        <f>VLOOKUP($AN6,INFO!$Z$3:$AB$33,3,0)</f>
        <v>DFP_P_PM2</v>
      </c>
      <c r="AP6" s="96" t="str">
        <f t="shared" ref="AP6:AP17" si="3">+AO6&amp;G6</f>
        <v>DFP_P_PM2PM2.8 Fortalecimiento del Bienestar al Aprendíz y Atención al Egresado</v>
      </c>
      <c r="AQ6" s="96" t="str">
        <f>VLOOKUP($AP6,INFO!$AI$3:$AK$106,3,0)</f>
        <v>DFP_P_PM28</v>
      </c>
    </row>
    <row r="7" ht="138.0" hidden="1" customHeight="1">
      <c r="A7" s="91" t="s">
        <v>85</v>
      </c>
      <c r="B7" s="91" t="s">
        <v>86</v>
      </c>
      <c r="C7" s="92" t="str">
        <f>VLOOKUP(B7,INFO!$E$3:$I$20,5,0)</f>
        <v>Dirección De Formación Profesional</v>
      </c>
      <c r="D7" s="91" t="s">
        <v>87</v>
      </c>
      <c r="E7" s="91" t="s">
        <v>52</v>
      </c>
      <c r="F7" s="93" t="s">
        <v>88</v>
      </c>
      <c r="G7" s="91" t="s">
        <v>89</v>
      </c>
      <c r="H7" s="94" t="str">
        <f>VLOOKUP($AQ7,'ARTICULACIÓN INDICADORES'!$I$4:$L$106,4,0)</f>
        <v>Iii. Pacto Por La Equidad: Política Social Moderna Centrada En La Familia, Eficiente, De Calidad Y Conectada A Mercados </v>
      </c>
      <c r="I7" s="94" t="str">
        <f>VLOOKUP($AQ7,'ARTICULACIÓN INDICADORES'!$I$4:$R$106,5,FALSE)</f>
        <v>C. EDUCACIÓN DE CALIDAD PARA UN FUTURO CON OPORTUNIDADES PARA TODOS</v>
      </c>
      <c r="J7" s="94" t="str">
        <f>VLOOKUP($AQ7,'ARTICULACIÓN INDICADORES'!$I$4:$R$106,6,FALSE)</f>
        <v>1.Determinar condiciones que contribuyan a: la generación de trabajo decente, la consolidación del mercado de trabajo, la empleabilidad, el mejoramiento de las capacidades productivas de la población y el emprendimiento y desarrollo empresarial como mecanismos para la generación de trabajo, generación de ingresos y la movilidad social de acuerdo a las particularidades de cada región.</v>
      </c>
      <c r="K7" s="94" t="str">
        <f>VLOOKUP($AQ7,'ARTICULACIÓN INDICADORES'!$I$4:$R$106,7,FALSE)</f>
        <v>Mejorar las capacidades productivas de la población facilitando el acceso a la formación de calidad y pertinente para el trabajo y su vinculación a procesos de desarrollo de competencias laborales específicas y básicas acordes con su vocación y demandas del sector productivo.</v>
      </c>
      <c r="L7" s="94" t="str">
        <f>VLOOKUP($AQ7,'ARTICULACIÓN INDICADORES'!$I$4:$R$106,8,FALSE)</f>
        <v>Gestión con valores para resultados</v>
      </c>
      <c r="M7" s="94" t="str">
        <f>VLOOKUP($AQ7,'ARTICULACIÓN INDICADORES'!$I$4:$R$106,9,FALSE)</f>
        <v>Fortalecimiento organizacional y simplificación de procesos </v>
      </c>
      <c r="N7" s="94" t="str">
        <f>VLOOKUP($AQ7,'ARTICULACIÓN INDICADORES'!$I$4:$R$106,10,FALSE)</f>
        <v>N/A</v>
      </c>
      <c r="O7" s="91"/>
      <c r="P7" s="95" t="s">
        <v>90</v>
      </c>
      <c r="Q7" s="95" t="s">
        <v>91</v>
      </c>
      <c r="R7" s="95" t="s">
        <v>104</v>
      </c>
      <c r="S7" s="95" t="s">
        <v>105</v>
      </c>
      <c r="T7" s="95" t="s">
        <v>94</v>
      </c>
      <c r="U7" s="95" t="s">
        <v>95</v>
      </c>
      <c r="V7" s="95" t="s">
        <v>96</v>
      </c>
      <c r="W7" s="95" t="s">
        <v>97</v>
      </c>
      <c r="X7" s="95"/>
      <c r="Y7" s="95"/>
      <c r="Z7" s="95" t="str">
        <f>+VLOOKUP($C7,INFO!$P$3:$R$14,3,FALSE)</f>
        <v>Director de Formación Profesional</v>
      </c>
      <c r="AA7" s="95" t="s">
        <v>99</v>
      </c>
      <c r="AB7" s="95" t="s">
        <v>100</v>
      </c>
      <c r="AC7" s="95" t="s">
        <v>101</v>
      </c>
      <c r="AD7" s="95" t="s">
        <v>106</v>
      </c>
      <c r="AE7" s="95"/>
      <c r="AF7" s="96"/>
      <c r="AG7" s="96"/>
      <c r="AH7" s="96"/>
      <c r="AI7" s="96" t="str">
        <f>VLOOKUP($A7,INFO!$A$3:$B$5,2,0)</f>
        <v>PM</v>
      </c>
      <c r="AJ7" s="96" t="str">
        <f>VLOOKUP($C7,INFO!$I$3:$J$20,2,0)</f>
        <v>DFP</v>
      </c>
      <c r="AK7" s="96" t="str">
        <f>VLOOKUP($C7,INFO!$P$3:$Q$14,2,0)</f>
        <v>DFP_P</v>
      </c>
      <c r="AL7" s="96" t="str">
        <f t="shared" si="1"/>
        <v>DFP_PProcesos Misionales (PM)</v>
      </c>
      <c r="AM7" s="96" t="str">
        <f>VLOOKUP($AL7,INFO!$U$3:$W$21,3,0)</f>
        <v>DFP_P_PM</v>
      </c>
      <c r="AN7" s="96" t="str">
        <f t="shared" si="2"/>
        <v>DFP_P_PMPM2. Formar el talento humano pertinente que demanda el sector empresarial del país</v>
      </c>
      <c r="AO7" s="96" t="str">
        <f>VLOOKUP($AN7,INFO!$Z$3:$AB$33,3,0)</f>
        <v>DFP_P_PM2</v>
      </c>
      <c r="AP7" s="96" t="str">
        <f t="shared" si="3"/>
        <v>DFP_P_PM2PM2.8 Fortalecimiento del Bienestar al Aprendíz y Atención al Egresado</v>
      </c>
      <c r="AQ7" s="96" t="str">
        <f>VLOOKUP($AP7,INFO!$AI$3:$AK$106,3,0)</f>
        <v>DFP_P_PM28</v>
      </c>
    </row>
    <row r="8" ht="111.75" hidden="1" customHeight="1">
      <c r="A8" s="91" t="s">
        <v>85</v>
      </c>
      <c r="B8" s="91" t="s">
        <v>86</v>
      </c>
      <c r="C8" s="92" t="str">
        <f>VLOOKUP(B8,INFO!$E$3:$I$20,5,0)</f>
        <v>Dirección De Formación Profesional</v>
      </c>
      <c r="D8" s="91" t="s">
        <v>87</v>
      </c>
      <c r="E8" s="91" t="s">
        <v>52</v>
      </c>
      <c r="F8" s="93" t="s">
        <v>88</v>
      </c>
      <c r="G8" s="91" t="s">
        <v>89</v>
      </c>
      <c r="H8" s="94" t="str">
        <f>VLOOKUP($AQ8,'ARTICULACIÓN INDICADORES'!$I$4:$L$106,4,0)</f>
        <v>Iii. Pacto Por La Equidad: Política Social Moderna Centrada En La Familia, Eficiente, De Calidad Y Conectada A Mercados </v>
      </c>
      <c r="I8" s="94" t="str">
        <f>VLOOKUP($AQ8,'ARTICULACIÓN INDICADORES'!$I$4:$R$106,5,FALSE)</f>
        <v>C. EDUCACIÓN DE CALIDAD PARA UN FUTURO CON OPORTUNIDADES PARA TODOS</v>
      </c>
      <c r="J8" s="94" t="str">
        <f>VLOOKUP($AQ8,'ARTICULACIÓN INDICADORES'!$I$4:$R$106,6,FALSE)</f>
        <v>1.Determinar condiciones que contribuyan a: la generación de trabajo decente, la consolidación del mercado de trabajo, la empleabilidad, el mejoramiento de las capacidades productivas de la población y el emprendimiento y desarrollo empresarial como mecanismos para la generación de trabajo, generación de ingresos y la movilidad social de acuerdo a las particularidades de cada región.</v>
      </c>
      <c r="K8" s="94" t="str">
        <f>VLOOKUP($AQ8,'ARTICULACIÓN INDICADORES'!$I$4:$R$106,7,FALSE)</f>
        <v>Mejorar las capacidades productivas de la población facilitando el acceso a la formación de calidad y pertinente para el trabajo y su vinculación a procesos de desarrollo de competencias laborales específicas y básicas acordes con su vocación y demandas del sector productivo.</v>
      </c>
      <c r="L8" s="94" t="str">
        <f>VLOOKUP($AQ8,'ARTICULACIÓN INDICADORES'!$I$4:$R$106,8,FALSE)</f>
        <v>Gestión con valores para resultados</v>
      </c>
      <c r="M8" s="94" t="str">
        <f>VLOOKUP($AQ8,'ARTICULACIÓN INDICADORES'!$I$4:$R$106,9,FALSE)</f>
        <v>Fortalecimiento organizacional y simplificación de procesos </v>
      </c>
      <c r="N8" s="94" t="str">
        <f>VLOOKUP($AQ8,'ARTICULACIÓN INDICADORES'!$I$4:$R$106,10,FALSE)</f>
        <v>N/A</v>
      </c>
      <c r="O8" s="91"/>
      <c r="P8" s="95" t="s">
        <v>90</v>
      </c>
      <c r="Q8" s="95" t="s">
        <v>91</v>
      </c>
      <c r="R8" s="95" t="s">
        <v>107</v>
      </c>
      <c r="S8" s="95" t="s">
        <v>108</v>
      </c>
      <c r="T8" s="91" t="s">
        <v>94</v>
      </c>
      <c r="U8" s="91" t="s">
        <v>95</v>
      </c>
      <c r="V8" s="91" t="s">
        <v>96</v>
      </c>
      <c r="W8" s="91" t="s">
        <v>97</v>
      </c>
      <c r="X8" s="91"/>
      <c r="Y8" s="91"/>
      <c r="Z8" s="94" t="str">
        <f>+VLOOKUP($C8,INFO!$P$3:$R$14,3,FALSE)</f>
        <v>Director de Formación Profesional</v>
      </c>
      <c r="AA8" s="91" t="s">
        <v>99</v>
      </c>
      <c r="AB8" s="91" t="s">
        <v>100</v>
      </c>
      <c r="AC8" s="97" t="s">
        <v>109</v>
      </c>
      <c r="AD8" s="91" t="s">
        <v>102</v>
      </c>
      <c r="AE8" s="97"/>
      <c r="AF8" s="96"/>
      <c r="AG8" s="96"/>
      <c r="AH8" s="96"/>
      <c r="AI8" s="96" t="str">
        <f>VLOOKUP($A8,INFO!$A$3:$B$5,2,0)</f>
        <v>PM</v>
      </c>
      <c r="AJ8" s="96" t="str">
        <f>VLOOKUP($C8,INFO!$I$3:$J$20,2,0)</f>
        <v>DFP</v>
      </c>
      <c r="AK8" s="96" t="str">
        <f>VLOOKUP($C8,INFO!$P$3:$Q$14,2,0)</f>
        <v>DFP_P</v>
      </c>
      <c r="AL8" s="96" t="str">
        <f t="shared" si="1"/>
        <v>DFP_PProcesos Misionales (PM)</v>
      </c>
      <c r="AM8" s="96" t="str">
        <f>VLOOKUP($AL8,INFO!$U$3:$W$21,3,0)</f>
        <v>DFP_P_PM</v>
      </c>
      <c r="AN8" s="96" t="str">
        <f t="shared" si="2"/>
        <v>DFP_P_PMPM2. Formar el talento humano pertinente que demanda el sector empresarial del país</v>
      </c>
      <c r="AO8" s="96" t="str">
        <f>VLOOKUP($AN8,INFO!$Z$3:$AB$33,3,0)</f>
        <v>DFP_P_PM2</v>
      </c>
      <c r="AP8" s="96" t="str">
        <f t="shared" si="3"/>
        <v>DFP_P_PM2PM2.8 Fortalecimiento del Bienestar al Aprendíz y Atención al Egresado</v>
      </c>
      <c r="AQ8" s="96" t="str">
        <f>VLOOKUP($AP8,INFO!$AI$3:$AK$106,3,0)</f>
        <v>DFP_P_PM28</v>
      </c>
    </row>
    <row r="9" ht="111.75" hidden="1" customHeight="1">
      <c r="A9" s="91" t="s">
        <v>85</v>
      </c>
      <c r="B9" s="91" t="s">
        <v>86</v>
      </c>
      <c r="C9" s="92" t="str">
        <f>VLOOKUP(B9,INFO!$E$3:$I$20,5,0)</f>
        <v>Dirección De Formación Profesional</v>
      </c>
      <c r="D9" s="91" t="s">
        <v>87</v>
      </c>
      <c r="E9" s="91" t="s">
        <v>52</v>
      </c>
      <c r="F9" s="93" t="s">
        <v>88</v>
      </c>
      <c r="G9" s="91" t="s">
        <v>89</v>
      </c>
      <c r="H9" s="94" t="str">
        <f>VLOOKUP($AQ9,'ARTICULACIÓN INDICADORES'!$I$4:$L$106,4,0)</f>
        <v>Iii. Pacto Por La Equidad: Política Social Moderna Centrada En La Familia, Eficiente, De Calidad Y Conectada A Mercados </v>
      </c>
      <c r="I9" s="94" t="str">
        <f>VLOOKUP($AQ9,'ARTICULACIÓN INDICADORES'!$I$4:$R$106,5,FALSE)</f>
        <v>C. EDUCACIÓN DE CALIDAD PARA UN FUTURO CON OPORTUNIDADES PARA TODOS</v>
      </c>
      <c r="J9" s="94" t="str">
        <f>VLOOKUP($AQ9,'ARTICULACIÓN INDICADORES'!$I$4:$R$106,6,FALSE)</f>
        <v>1.Determinar condiciones que contribuyan a: la generación de trabajo decente, la consolidación del mercado de trabajo, la empleabilidad, el mejoramiento de las capacidades productivas de la población y el emprendimiento y desarrollo empresarial como mecanismos para la generación de trabajo, generación de ingresos y la movilidad social de acuerdo a las particularidades de cada región.</v>
      </c>
      <c r="K9" s="94" t="str">
        <f>VLOOKUP($AQ9,'ARTICULACIÓN INDICADORES'!$I$4:$R$106,7,FALSE)</f>
        <v>Mejorar las capacidades productivas de la población facilitando el acceso a la formación de calidad y pertinente para el trabajo y su vinculación a procesos de desarrollo de competencias laborales específicas y básicas acordes con su vocación y demandas del sector productivo.</v>
      </c>
      <c r="L9" s="94" t="str">
        <f>VLOOKUP($AQ9,'ARTICULACIÓN INDICADORES'!$I$4:$R$106,8,FALSE)</f>
        <v>Gestión con valores para resultados</v>
      </c>
      <c r="M9" s="94" t="str">
        <f>VLOOKUP($AQ9,'ARTICULACIÓN INDICADORES'!$I$4:$R$106,9,FALSE)</f>
        <v>Fortalecimiento organizacional y simplificación de procesos </v>
      </c>
      <c r="N9" s="94" t="str">
        <f>VLOOKUP($AQ9,'ARTICULACIÓN INDICADORES'!$I$4:$R$106,10,FALSE)</f>
        <v>N/A</v>
      </c>
      <c r="O9" s="91"/>
      <c r="P9" s="95" t="s">
        <v>90</v>
      </c>
      <c r="Q9" s="95" t="s">
        <v>91</v>
      </c>
      <c r="R9" s="95" t="s">
        <v>110</v>
      </c>
      <c r="S9" s="95" t="s">
        <v>111</v>
      </c>
      <c r="T9" s="91" t="s">
        <v>94</v>
      </c>
      <c r="U9" s="91" t="s">
        <v>95</v>
      </c>
      <c r="V9" s="91" t="s">
        <v>96</v>
      </c>
      <c r="W9" s="91" t="s">
        <v>97</v>
      </c>
      <c r="X9" s="91"/>
      <c r="Y9" s="91"/>
      <c r="Z9" s="94" t="str">
        <f>+VLOOKUP($C9,INFO!$P$3:$R$14,3,FALSE)</f>
        <v>Director de Formación Profesional</v>
      </c>
      <c r="AA9" s="91" t="s">
        <v>99</v>
      </c>
      <c r="AB9" s="91" t="s">
        <v>100</v>
      </c>
      <c r="AC9" s="97" t="s">
        <v>109</v>
      </c>
      <c r="AD9" s="91" t="s">
        <v>102</v>
      </c>
      <c r="AE9" s="91"/>
      <c r="AF9" s="96"/>
      <c r="AG9" s="96"/>
      <c r="AH9" s="96"/>
      <c r="AI9" s="96" t="str">
        <f>VLOOKUP($A9,INFO!$A$3:$B$5,2,0)</f>
        <v>PM</v>
      </c>
      <c r="AJ9" s="96" t="str">
        <f>VLOOKUP($C9,INFO!$I$3:$J$20,2,0)</f>
        <v>DFP</v>
      </c>
      <c r="AK9" s="96" t="str">
        <f>VLOOKUP($C9,INFO!$P$3:$Q$14,2,0)</f>
        <v>DFP_P</v>
      </c>
      <c r="AL9" s="96" t="str">
        <f t="shared" si="1"/>
        <v>DFP_PProcesos Misionales (PM)</v>
      </c>
      <c r="AM9" s="96" t="str">
        <f>VLOOKUP($AL9,INFO!$U$3:$W$21,3,0)</f>
        <v>DFP_P_PM</v>
      </c>
      <c r="AN9" s="96" t="str">
        <f t="shared" si="2"/>
        <v>DFP_P_PMPM2. Formar el talento humano pertinente que demanda el sector empresarial del país</v>
      </c>
      <c r="AO9" s="96" t="str">
        <f>VLOOKUP($AN9,INFO!$Z$3:$AB$33,3,0)</f>
        <v>DFP_P_PM2</v>
      </c>
      <c r="AP9" s="96" t="str">
        <f t="shared" si="3"/>
        <v>DFP_P_PM2PM2.8 Fortalecimiento del Bienestar al Aprendíz y Atención al Egresado</v>
      </c>
      <c r="AQ9" s="96" t="str">
        <f>VLOOKUP($AP9,INFO!$AI$3:$AK$106,3,0)</f>
        <v>DFP_P_PM28</v>
      </c>
    </row>
    <row r="10" ht="111.75" hidden="1" customHeight="1">
      <c r="A10" s="91" t="s">
        <v>85</v>
      </c>
      <c r="B10" s="91" t="s">
        <v>86</v>
      </c>
      <c r="C10" s="92" t="str">
        <f>VLOOKUP(B10,INFO!$E$3:$I$20,5,0)</f>
        <v>Dirección De Formación Profesional</v>
      </c>
      <c r="D10" s="91" t="s">
        <v>87</v>
      </c>
      <c r="E10" s="91" t="s">
        <v>52</v>
      </c>
      <c r="F10" s="93" t="s">
        <v>88</v>
      </c>
      <c r="G10" s="91" t="s">
        <v>89</v>
      </c>
      <c r="H10" s="94" t="str">
        <f>VLOOKUP($AQ10,'ARTICULACIÓN INDICADORES'!$I$4:$L$106,4,0)</f>
        <v>Iii. Pacto Por La Equidad: Política Social Moderna Centrada En La Familia, Eficiente, De Calidad Y Conectada A Mercados </v>
      </c>
      <c r="I10" s="94" t="str">
        <f>VLOOKUP($AQ10,'ARTICULACIÓN INDICADORES'!$I$4:$R$106,5,FALSE)</f>
        <v>C. EDUCACIÓN DE CALIDAD PARA UN FUTURO CON OPORTUNIDADES PARA TODOS</v>
      </c>
      <c r="J10" s="94" t="str">
        <f>VLOOKUP($AQ10,'ARTICULACIÓN INDICADORES'!$I$4:$R$106,6,FALSE)</f>
        <v>1.Determinar condiciones que contribuyan a: la generación de trabajo decente, la consolidación del mercado de trabajo, la empleabilidad, el mejoramiento de las capacidades productivas de la población y el emprendimiento y desarrollo empresarial como mecanismos para la generación de trabajo, generación de ingresos y la movilidad social de acuerdo a las particularidades de cada región.</v>
      </c>
      <c r="K10" s="94" t="str">
        <f>VLOOKUP($AQ10,'ARTICULACIÓN INDICADORES'!$I$4:$R$106,7,FALSE)</f>
        <v>Mejorar las capacidades productivas de la población facilitando el acceso a la formación de calidad y pertinente para el trabajo y su vinculación a procesos de desarrollo de competencias laborales específicas y básicas acordes con su vocación y demandas del sector productivo.</v>
      </c>
      <c r="L10" s="94" t="str">
        <f>VLOOKUP($AQ10,'ARTICULACIÓN INDICADORES'!$I$4:$R$106,8,FALSE)</f>
        <v>Gestión con valores para resultados</v>
      </c>
      <c r="M10" s="94" t="str">
        <f>VLOOKUP($AQ10,'ARTICULACIÓN INDICADORES'!$I$4:$R$106,9,FALSE)</f>
        <v>Fortalecimiento organizacional y simplificación de procesos </v>
      </c>
      <c r="N10" s="94" t="str">
        <f>VLOOKUP($AQ10,'ARTICULACIÓN INDICADORES'!$I$4:$R$106,10,FALSE)</f>
        <v>N/A</v>
      </c>
      <c r="O10" s="91"/>
      <c r="P10" s="95" t="s">
        <v>90</v>
      </c>
      <c r="Q10" s="95" t="s">
        <v>91</v>
      </c>
      <c r="R10" s="95" t="s">
        <v>112</v>
      </c>
      <c r="S10" s="95" t="s">
        <v>113</v>
      </c>
      <c r="T10" s="91" t="s">
        <v>94</v>
      </c>
      <c r="U10" s="91" t="s">
        <v>95</v>
      </c>
      <c r="V10" s="91" t="s">
        <v>96</v>
      </c>
      <c r="W10" s="91" t="s">
        <v>97</v>
      </c>
      <c r="X10" s="91"/>
      <c r="Y10" s="91"/>
      <c r="Z10" s="94" t="str">
        <f>+VLOOKUP($C10,INFO!$P$3:$R$14,3,FALSE)</f>
        <v>Director de Formación Profesional</v>
      </c>
      <c r="AA10" s="91" t="s">
        <v>99</v>
      </c>
      <c r="AB10" s="91" t="s">
        <v>100</v>
      </c>
      <c r="AC10" s="97" t="s">
        <v>109</v>
      </c>
      <c r="AD10" s="91" t="s">
        <v>106</v>
      </c>
      <c r="AE10" s="91"/>
      <c r="AF10" s="96"/>
      <c r="AG10" s="96"/>
      <c r="AH10" s="96"/>
      <c r="AI10" s="96" t="str">
        <f>VLOOKUP($A10,INFO!$A$3:$B$5,2,0)</f>
        <v>PM</v>
      </c>
      <c r="AJ10" s="96" t="str">
        <f>VLOOKUP($C10,INFO!$I$3:$J$20,2,0)</f>
        <v>DFP</v>
      </c>
      <c r="AK10" s="96" t="str">
        <f>VLOOKUP($C10,INFO!$P$3:$Q$14,2,0)</f>
        <v>DFP_P</v>
      </c>
      <c r="AL10" s="96" t="str">
        <f t="shared" si="1"/>
        <v>DFP_PProcesos Misionales (PM)</v>
      </c>
      <c r="AM10" s="96" t="str">
        <f>VLOOKUP($AL10,INFO!$U$3:$W$21,3,0)</f>
        <v>DFP_P_PM</v>
      </c>
      <c r="AN10" s="96" t="str">
        <f t="shared" si="2"/>
        <v>DFP_P_PMPM2. Formar el talento humano pertinente que demanda el sector empresarial del país</v>
      </c>
      <c r="AO10" s="96" t="str">
        <f>VLOOKUP($AN10,INFO!$Z$3:$AB$33,3,0)</f>
        <v>DFP_P_PM2</v>
      </c>
      <c r="AP10" s="96" t="str">
        <f t="shared" si="3"/>
        <v>DFP_P_PM2PM2.8 Fortalecimiento del Bienestar al Aprendíz y Atención al Egresado</v>
      </c>
      <c r="AQ10" s="96" t="str">
        <f>VLOOKUP($AP10,INFO!$AI$3:$AK$106,3,0)</f>
        <v>DFP_P_PM28</v>
      </c>
    </row>
    <row r="11" ht="111.75" hidden="1" customHeight="1">
      <c r="A11" s="91" t="s">
        <v>85</v>
      </c>
      <c r="B11" s="91" t="s">
        <v>86</v>
      </c>
      <c r="C11" s="92" t="str">
        <f>VLOOKUP(B11,INFO!$E$3:$I$20,5,0)</f>
        <v>Dirección De Formación Profesional</v>
      </c>
      <c r="D11" s="91" t="s">
        <v>87</v>
      </c>
      <c r="E11" s="91" t="s">
        <v>52</v>
      </c>
      <c r="F11" s="93" t="s">
        <v>88</v>
      </c>
      <c r="G11" s="91" t="s">
        <v>114</v>
      </c>
      <c r="H11" s="94" t="str">
        <f>VLOOKUP($AQ11,'ARTICULACIÓN INDICADORES'!$I$4:$L$106,4,0)</f>
        <v>Iii. Pacto Por La Equidad: Política Social Moderna Centrada En La Familia, Eficiente, De Calidad Y Conectada A Mercados </v>
      </c>
      <c r="I11" s="94" t="str">
        <f>VLOOKUP($AQ11,'ARTICULACIÓN INDICADORES'!$I$4:$R$106,5,FALSE)</f>
        <v>C. EDUCACIÓN DE CALIDAD PARA UN FUTURO CON OPORTUNIDADES PARA TODOS</v>
      </c>
      <c r="J11" s="94" t="str">
        <f>VLOOKUP($AQ11,'ARTICULACIÓN INDICADORES'!$I$4:$R$106,6,FALSE)</f>
        <v>1.Determinar condiciones que contribuyan a: la generación de trabajo decente, la consolidación del mercado de trabajo, la empleabilidad, el mejoramiento de las capacidades productivas de la población y el emprendimiento y desarrollo empresarial como mecanismos para la generación de trabajo, generación de ingresos y la movilidad social de acuerdo a las particularidades de cada región.</v>
      </c>
      <c r="K11" s="94" t="str">
        <f>VLOOKUP($AQ11,'ARTICULACIÓN INDICADORES'!$I$4:$R$106,7,FALSE)</f>
        <v>Mejorar las capacidades productivas de la población facilitando el acceso a la formación de calidad y pertinente para el trabajo y su vinculación a procesos de desarrollo de competencias laborales específicas y básicas acordes con su vocación y demandas del sector productivo.</v>
      </c>
      <c r="L11" s="94" t="str">
        <f>VLOOKUP($AQ11,'ARTICULACIÓN INDICADORES'!$I$4:$R$106,8,FALSE)</f>
        <v>Gestión con valores para resultados</v>
      </c>
      <c r="M11" s="94" t="str">
        <f>VLOOKUP($AQ11,'ARTICULACIÓN INDICADORES'!$I$4:$R$106,9,FALSE)</f>
        <v>Fortalecimiento organizacional y simplificación de procesos </v>
      </c>
      <c r="N11" s="94" t="str">
        <f>VLOOKUP($AQ11,'ARTICULACIÓN INDICADORES'!$I$4:$R$106,10,FALSE)</f>
        <v>N/A</v>
      </c>
      <c r="O11" s="91"/>
      <c r="P11" s="98" t="s">
        <v>90</v>
      </c>
      <c r="Q11" s="98" t="s">
        <v>115</v>
      </c>
      <c r="R11" s="98" t="s">
        <v>116</v>
      </c>
      <c r="S11" s="91" t="s">
        <v>117</v>
      </c>
      <c r="T11" s="91" t="s">
        <v>118</v>
      </c>
      <c r="U11" s="91" t="s">
        <v>119</v>
      </c>
      <c r="V11" s="91" t="s">
        <v>96</v>
      </c>
      <c r="W11" s="91"/>
      <c r="X11" s="91"/>
      <c r="Y11" s="91"/>
      <c r="Z11" s="94" t="str">
        <f>+VLOOKUP($C11,INFO!$P$3:$R$14,3,FALSE)</f>
        <v>Director de Formación Profesional</v>
      </c>
      <c r="AA11" s="91" t="s">
        <v>99</v>
      </c>
      <c r="AB11" s="91" t="s">
        <v>100</v>
      </c>
      <c r="AC11" s="91" t="s">
        <v>101</v>
      </c>
      <c r="AD11" s="91" t="s">
        <v>120</v>
      </c>
      <c r="AE11" s="91"/>
      <c r="AF11" s="96"/>
      <c r="AG11" s="96"/>
      <c r="AH11" s="96"/>
      <c r="AI11" s="96" t="str">
        <f>VLOOKUP($A11,INFO!$A$3:$B$5,2,0)</f>
        <v>PM</v>
      </c>
      <c r="AJ11" s="96" t="str">
        <f>VLOOKUP($C11,INFO!$I$3:$J$20,2,0)</f>
        <v>DFP</v>
      </c>
      <c r="AK11" s="96" t="str">
        <f>VLOOKUP($C11,INFO!$P$3:$Q$14,2,0)</f>
        <v>DFP_P</v>
      </c>
      <c r="AL11" s="96" t="str">
        <f t="shared" si="1"/>
        <v>DFP_PProcesos Misionales (PM)</v>
      </c>
      <c r="AM11" s="96" t="str">
        <f>VLOOKUP($AL11,INFO!$U$3:$W$21,3,0)</f>
        <v>DFP_P_PM</v>
      </c>
      <c r="AN11" s="96" t="str">
        <f t="shared" si="2"/>
        <v>DFP_P_PMPM2. Formar el talento humano pertinente que demanda el sector empresarial del país</v>
      </c>
      <c r="AO11" s="96" t="str">
        <f>VLOOKUP($AN11,INFO!$Z$3:$AB$33,3,0)</f>
        <v>DFP_P_PM2</v>
      </c>
      <c r="AP11" s="96" t="str">
        <f t="shared" si="3"/>
        <v>DFP_P_PM2PM2.4 Diversificación de las estrategias de atención y acompañamiento a los aprendices para mejorar la tasa de retención y certificación</v>
      </c>
      <c r="AQ11" s="96" t="str">
        <f>VLOOKUP($AP11,INFO!$AI$3:$AK$106,3,0)</f>
        <v>DFP_P_PM24</v>
      </c>
    </row>
    <row r="12" ht="110.25" hidden="1" customHeight="1">
      <c r="A12" s="91" t="s">
        <v>85</v>
      </c>
      <c r="B12" s="91" t="s">
        <v>86</v>
      </c>
      <c r="C12" s="92" t="str">
        <f>VLOOKUP(B12,INFO!$E$3:$I$20,5,0)</f>
        <v>Dirección De Formación Profesional</v>
      </c>
      <c r="D12" s="91" t="s">
        <v>87</v>
      </c>
      <c r="E12" s="91" t="s">
        <v>52</v>
      </c>
      <c r="F12" s="93" t="s">
        <v>88</v>
      </c>
      <c r="G12" s="91" t="s">
        <v>114</v>
      </c>
      <c r="H12" s="94" t="str">
        <f>VLOOKUP($AQ12,'ARTICULACIÓN INDICADORES'!$I$4:$L$106,4,0)</f>
        <v>Iii. Pacto Por La Equidad: Política Social Moderna Centrada En La Familia, Eficiente, De Calidad Y Conectada A Mercados </v>
      </c>
      <c r="I12" s="94" t="str">
        <f>VLOOKUP($AQ12,'ARTICULACIÓN INDICADORES'!$I$4:$R$106,5,FALSE)</f>
        <v>C. EDUCACIÓN DE CALIDAD PARA UN FUTURO CON OPORTUNIDADES PARA TODOS</v>
      </c>
      <c r="J12" s="94" t="str">
        <f>VLOOKUP($AQ12,'ARTICULACIÓN INDICADORES'!$I$4:$R$106,6,FALSE)</f>
        <v>1.Determinar condiciones que contribuyan a: la generación de trabajo decente, la consolidación del mercado de trabajo, la empleabilidad, el mejoramiento de las capacidades productivas de la población y el emprendimiento y desarrollo empresarial como mecanismos para la generación de trabajo, generación de ingresos y la movilidad social de acuerdo a las particularidades de cada región.</v>
      </c>
      <c r="K12" s="94" t="str">
        <f>VLOOKUP($AQ12,'ARTICULACIÓN INDICADORES'!$I$4:$R$106,7,FALSE)</f>
        <v>Mejorar las capacidades productivas de la población facilitando el acceso a la formación de calidad y pertinente para el trabajo y su vinculación a procesos de desarrollo de competencias laborales específicas y básicas acordes con su vocación y demandas del sector productivo.</v>
      </c>
      <c r="L12" s="94" t="str">
        <f>VLOOKUP($AQ12,'ARTICULACIÓN INDICADORES'!$I$4:$R$106,8,FALSE)</f>
        <v>Gestión con valores para resultados</v>
      </c>
      <c r="M12" s="94" t="str">
        <f>VLOOKUP($AQ12,'ARTICULACIÓN INDICADORES'!$I$4:$R$106,9,FALSE)</f>
        <v>Fortalecimiento organizacional y simplificación de procesos </v>
      </c>
      <c r="N12" s="94" t="str">
        <f>VLOOKUP($AQ12,'ARTICULACIÓN INDICADORES'!$I$4:$R$106,10,FALSE)</f>
        <v>N/A</v>
      </c>
      <c r="O12" s="91"/>
      <c r="P12" s="98" t="s">
        <v>90</v>
      </c>
      <c r="Q12" s="98" t="s">
        <v>115</v>
      </c>
      <c r="R12" s="98" t="s">
        <v>121</v>
      </c>
      <c r="S12" s="98" t="s">
        <v>122</v>
      </c>
      <c r="T12" s="98" t="s">
        <v>123</v>
      </c>
      <c r="U12" s="98" t="s">
        <v>124</v>
      </c>
      <c r="V12" s="98" t="s">
        <v>125</v>
      </c>
      <c r="W12" s="98" t="s">
        <v>126</v>
      </c>
      <c r="X12" s="98"/>
      <c r="Y12" s="98"/>
      <c r="Z12" s="94" t="str">
        <f>+VLOOKUP($C12,INFO!$P$3:$R$14,3,FALSE)</f>
        <v>Director de Formación Profesional</v>
      </c>
      <c r="AA12" s="91" t="s">
        <v>99</v>
      </c>
      <c r="AB12" s="91" t="s">
        <v>100</v>
      </c>
      <c r="AC12" s="91" t="s">
        <v>127</v>
      </c>
      <c r="AD12" s="91" t="s">
        <v>120</v>
      </c>
      <c r="AE12" s="91"/>
      <c r="AF12" s="96"/>
      <c r="AG12" s="96"/>
      <c r="AH12" s="96"/>
      <c r="AI12" s="96" t="str">
        <f>VLOOKUP($A12,INFO!$A$3:$B$5,2,0)</f>
        <v>PM</v>
      </c>
      <c r="AJ12" s="96" t="str">
        <f>VLOOKUP($C12,INFO!$I$3:$J$20,2,0)</f>
        <v>DFP</v>
      </c>
      <c r="AK12" s="96" t="str">
        <f>VLOOKUP($C12,INFO!$P$3:$Q$14,2,0)</f>
        <v>DFP_P</v>
      </c>
      <c r="AL12" s="96" t="str">
        <f t="shared" si="1"/>
        <v>DFP_PProcesos Misionales (PM)</v>
      </c>
      <c r="AM12" s="96" t="str">
        <f>VLOOKUP($AL12,INFO!$U$3:$W$21,3,0)</f>
        <v>DFP_P_PM</v>
      </c>
      <c r="AN12" s="96" t="str">
        <f t="shared" si="2"/>
        <v>DFP_P_PMPM2. Formar el talento humano pertinente que demanda el sector empresarial del país</v>
      </c>
      <c r="AO12" s="96" t="str">
        <f>VLOOKUP($AN12,INFO!$Z$3:$AB$33,3,0)</f>
        <v>DFP_P_PM2</v>
      </c>
      <c r="AP12" s="96" t="str">
        <f t="shared" si="3"/>
        <v>DFP_P_PM2PM2.4 Diversificación de las estrategias de atención y acompañamiento a los aprendices para mejorar la tasa de retención y certificación</v>
      </c>
      <c r="AQ12" s="96" t="str">
        <f>VLOOKUP($AP12,INFO!$AI$3:$AK$106,3,0)</f>
        <v>DFP_P_PM24</v>
      </c>
    </row>
    <row r="13" ht="111.75" hidden="1" customHeight="1">
      <c r="A13" s="91" t="s">
        <v>85</v>
      </c>
      <c r="B13" s="91" t="s">
        <v>86</v>
      </c>
      <c r="C13" s="92" t="str">
        <f>VLOOKUP(B13,INFO!$E$3:$I$20,5,0)</f>
        <v>Dirección De Formación Profesional</v>
      </c>
      <c r="D13" s="91" t="s">
        <v>87</v>
      </c>
      <c r="E13" s="91" t="s">
        <v>52</v>
      </c>
      <c r="F13" s="93" t="s">
        <v>88</v>
      </c>
      <c r="G13" s="91" t="s">
        <v>114</v>
      </c>
      <c r="H13" s="94" t="str">
        <f>VLOOKUP($AQ13,'ARTICULACIÓN INDICADORES'!$I$4:$L$106,4,0)</f>
        <v>Iii. Pacto Por La Equidad: Política Social Moderna Centrada En La Familia, Eficiente, De Calidad Y Conectada A Mercados </v>
      </c>
      <c r="I13" s="94" t="str">
        <f>VLOOKUP($AQ13,'ARTICULACIÓN INDICADORES'!$I$4:$R$106,5,FALSE)</f>
        <v>C. EDUCACIÓN DE CALIDAD PARA UN FUTURO CON OPORTUNIDADES PARA TODOS</v>
      </c>
      <c r="J13" s="94" t="str">
        <f>VLOOKUP($AQ13,'ARTICULACIÓN INDICADORES'!$I$4:$R$106,6,FALSE)</f>
        <v>1.Determinar condiciones que contribuyan a: la generación de trabajo decente, la consolidación del mercado de trabajo, la empleabilidad, el mejoramiento de las capacidades productivas de la población y el emprendimiento y desarrollo empresarial como mecanismos para la generación de trabajo, generación de ingresos y la movilidad social de acuerdo a las particularidades de cada región.</v>
      </c>
      <c r="K13" s="94" t="str">
        <f>VLOOKUP($AQ13,'ARTICULACIÓN INDICADORES'!$I$4:$R$106,7,FALSE)</f>
        <v>Mejorar las capacidades productivas de la población facilitando el acceso a la formación de calidad y pertinente para el trabajo y su vinculación a procesos de desarrollo de competencias laborales específicas y básicas acordes con su vocación y demandas del sector productivo.</v>
      </c>
      <c r="L13" s="94" t="str">
        <f>VLOOKUP($AQ13,'ARTICULACIÓN INDICADORES'!$I$4:$R$106,8,FALSE)</f>
        <v>Gestión con valores para resultados</v>
      </c>
      <c r="M13" s="94" t="str">
        <f>VLOOKUP($AQ13,'ARTICULACIÓN INDICADORES'!$I$4:$R$106,9,FALSE)</f>
        <v>Fortalecimiento organizacional y simplificación de procesos </v>
      </c>
      <c r="N13" s="94" t="str">
        <f>VLOOKUP($AQ13,'ARTICULACIÓN INDICADORES'!$I$4:$R$106,10,FALSE)</f>
        <v>N/A</v>
      </c>
      <c r="O13" s="91"/>
      <c r="P13" s="98" t="s">
        <v>90</v>
      </c>
      <c r="Q13" s="98" t="s">
        <v>115</v>
      </c>
      <c r="R13" s="98" t="s">
        <v>128</v>
      </c>
      <c r="S13" s="98" t="s">
        <v>129</v>
      </c>
      <c r="T13" s="98" t="s">
        <v>118</v>
      </c>
      <c r="U13" s="98" t="s">
        <v>130</v>
      </c>
      <c r="V13" s="98" t="s">
        <v>96</v>
      </c>
      <c r="W13" s="98"/>
      <c r="X13" s="98"/>
      <c r="Y13" s="98"/>
      <c r="Z13" s="94" t="str">
        <f>+VLOOKUP($C13,INFO!$P$3:$R$14,3,FALSE)</f>
        <v>Director de Formación Profesional</v>
      </c>
      <c r="AA13" s="91" t="s">
        <v>99</v>
      </c>
      <c r="AB13" s="91" t="s">
        <v>100</v>
      </c>
      <c r="AC13" s="91" t="s">
        <v>101</v>
      </c>
      <c r="AD13" s="99" t="s">
        <v>131</v>
      </c>
      <c r="AE13" s="91"/>
      <c r="AF13" s="96"/>
      <c r="AG13" s="96"/>
      <c r="AH13" s="96"/>
      <c r="AI13" s="96" t="str">
        <f>VLOOKUP($A13,INFO!$A$3:$B$5,2,0)</f>
        <v>PM</v>
      </c>
      <c r="AJ13" s="96" t="str">
        <f>VLOOKUP($C13,INFO!$I$3:$J$20,2,0)</f>
        <v>DFP</v>
      </c>
      <c r="AK13" s="96" t="str">
        <f>VLOOKUP($C13,INFO!$P$3:$Q$14,2,0)</f>
        <v>DFP_P</v>
      </c>
      <c r="AL13" s="96" t="str">
        <f t="shared" si="1"/>
        <v>DFP_PProcesos Misionales (PM)</v>
      </c>
      <c r="AM13" s="96" t="str">
        <f>VLOOKUP($AL13,INFO!$U$3:$W$21,3,0)</f>
        <v>DFP_P_PM</v>
      </c>
      <c r="AN13" s="96" t="str">
        <f t="shared" si="2"/>
        <v>DFP_P_PMPM2. Formar el talento humano pertinente que demanda el sector empresarial del país</v>
      </c>
      <c r="AO13" s="96" t="str">
        <f>VLOOKUP($AN13,INFO!$Z$3:$AB$33,3,0)</f>
        <v>DFP_P_PM2</v>
      </c>
      <c r="AP13" s="96" t="str">
        <f t="shared" si="3"/>
        <v>DFP_P_PM2PM2.4 Diversificación de las estrategias de atención y acompañamiento a los aprendices para mejorar la tasa de retención y certificación</v>
      </c>
      <c r="AQ13" s="96" t="str">
        <f>VLOOKUP($AP13,INFO!$AI$3:$AK$106,3,0)</f>
        <v>DFP_P_PM24</v>
      </c>
    </row>
    <row r="14" ht="111.75" hidden="1" customHeight="1">
      <c r="A14" s="91" t="s">
        <v>85</v>
      </c>
      <c r="B14" s="91" t="s">
        <v>86</v>
      </c>
      <c r="C14" s="92" t="str">
        <f>VLOOKUP(B14,INFO!$E$3:$I$20,5,0)</f>
        <v>Dirección De Formación Profesional</v>
      </c>
      <c r="D14" s="91" t="s">
        <v>87</v>
      </c>
      <c r="E14" s="91" t="s">
        <v>52</v>
      </c>
      <c r="F14" s="93" t="s">
        <v>88</v>
      </c>
      <c r="G14" s="91" t="s">
        <v>114</v>
      </c>
      <c r="H14" s="94" t="str">
        <f>VLOOKUP($AQ14,'ARTICULACIÓN INDICADORES'!$I$4:$L$106,4,0)</f>
        <v>Iii. Pacto Por La Equidad: Política Social Moderna Centrada En La Familia, Eficiente, De Calidad Y Conectada A Mercados </v>
      </c>
      <c r="I14" s="94" t="str">
        <f>VLOOKUP($AQ14,'ARTICULACIÓN INDICADORES'!$I$4:$R$106,5,FALSE)</f>
        <v>C. EDUCACIÓN DE CALIDAD PARA UN FUTURO CON OPORTUNIDADES PARA TODOS</v>
      </c>
      <c r="J14" s="94" t="str">
        <f>VLOOKUP($AQ14,'ARTICULACIÓN INDICADORES'!$I$4:$R$106,6,FALSE)</f>
        <v>1.Determinar condiciones que contribuyan a: la generación de trabajo decente, la consolidación del mercado de trabajo, la empleabilidad, el mejoramiento de las capacidades productivas de la población y el emprendimiento y desarrollo empresarial como mecanismos para la generación de trabajo, generación de ingresos y la movilidad social de acuerdo a las particularidades de cada región.</v>
      </c>
      <c r="K14" s="94" t="str">
        <f>VLOOKUP($AQ14,'ARTICULACIÓN INDICADORES'!$I$4:$R$106,7,FALSE)</f>
        <v>Mejorar las capacidades productivas de la población facilitando el acceso a la formación de calidad y pertinente para el trabajo y su vinculación a procesos de desarrollo de competencias laborales específicas y básicas acordes con su vocación y demandas del sector productivo.</v>
      </c>
      <c r="L14" s="94" t="str">
        <f>VLOOKUP($AQ14,'ARTICULACIÓN INDICADORES'!$I$4:$R$106,8,FALSE)</f>
        <v>Gestión con valores para resultados</v>
      </c>
      <c r="M14" s="94" t="str">
        <f>VLOOKUP($AQ14,'ARTICULACIÓN INDICADORES'!$I$4:$R$106,9,FALSE)</f>
        <v>Fortalecimiento organizacional y simplificación de procesos </v>
      </c>
      <c r="N14" s="94" t="str">
        <f>VLOOKUP($AQ14,'ARTICULACIÓN INDICADORES'!$I$4:$R$106,10,FALSE)</f>
        <v>N/A</v>
      </c>
      <c r="O14" s="91"/>
      <c r="P14" s="98" t="s">
        <v>90</v>
      </c>
      <c r="Q14" s="98" t="s">
        <v>115</v>
      </c>
      <c r="R14" s="98" t="s">
        <v>132</v>
      </c>
      <c r="S14" s="98" t="s">
        <v>133</v>
      </c>
      <c r="T14" s="98" t="s">
        <v>94</v>
      </c>
      <c r="U14" s="98" t="s">
        <v>95</v>
      </c>
      <c r="V14" s="98" t="s">
        <v>125</v>
      </c>
      <c r="W14" s="98"/>
      <c r="X14" s="98"/>
      <c r="Y14" s="98"/>
      <c r="Z14" s="94" t="str">
        <f>+VLOOKUP($C14,INFO!$P$3:$R$14,3,FALSE)</f>
        <v>Director de Formación Profesional</v>
      </c>
      <c r="AA14" s="91" t="s">
        <v>99</v>
      </c>
      <c r="AB14" s="91" t="s">
        <v>100</v>
      </c>
      <c r="AC14" s="91" t="s">
        <v>134</v>
      </c>
      <c r="AD14" s="91" t="s">
        <v>135</v>
      </c>
      <c r="AE14" s="91"/>
      <c r="AF14" s="96"/>
      <c r="AG14" s="96"/>
      <c r="AH14" s="96"/>
      <c r="AI14" s="96" t="str">
        <f>VLOOKUP($A14,INFO!$A$3:$B$5,2,0)</f>
        <v>PM</v>
      </c>
      <c r="AJ14" s="96" t="str">
        <f>VLOOKUP($C14,INFO!$I$3:$J$20,2,0)</f>
        <v>DFP</v>
      </c>
      <c r="AK14" s="96" t="str">
        <f>VLOOKUP($C14,INFO!$P$3:$Q$14,2,0)</f>
        <v>DFP_P</v>
      </c>
      <c r="AL14" s="96" t="str">
        <f t="shared" si="1"/>
        <v>DFP_PProcesos Misionales (PM)</v>
      </c>
      <c r="AM14" s="96" t="str">
        <f>VLOOKUP($AL14,INFO!$U$3:$W$21,3,0)</f>
        <v>DFP_P_PM</v>
      </c>
      <c r="AN14" s="96" t="str">
        <f t="shared" si="2"/>
        <v>DFP_P_PMPM2. Formar el talento humano pertinente que demanda el sector empresarial del país</v>
      </c>
      <c r="AO14" s="96" t="str">
        <f>VLOOKUP($AN14,INFO!$Z$3:$AB$33,3,0)</f>
        <v>DFP_P_PM2</v>
      </c>
      <c r="AP14" s="96" t="str">
        <f t="shared" si="3"/>
        <v>DFP_P_PM2PM2.4 Diversificación de las estrategias de atención y acompañamiento a los aprendices para mejorar la tasa de retención y certificación</v>
      </c>
      <c r="AQ14" s="96" t="str">
        <f>VLOOKUP($AP14,INFO!$AI$3:$AK$106,3,0)</f>
        <v>DFP_P_PM24</v>
      </c>
    </row>
    <row r="15" ht="111.75" hidden="1" customHeight="1">
      <c r="A15" s="91" t="s">
        <v>85</v>
      </c>
      <c r="B15" s="91" t="s">
        <v>86</v>
      </c>
      <c r="C15" s="92" t="str">
        <f>VLOOKUP(B15,INFO!$E$3:$I$20,5,0)</f>
        <v>Dirección De Formación Profesional</v>
      </c>
      <c r="D15" s="91" t="s">
        <v>87</v>
      </c>
      <c r="E15" s="91" t="s">
        <v>52</v>
      </c>
      <c r="F15" s="93" t="s">
        <v>88</v>
      </c>
      <c r="G15" s="91" t="s">
        <v>114</v>
      </c>
      <c r="H15" s="94" t="str">
        <f>VLOOKUP($AQ15,'ARTICULACIÓN INDICADORES'!$I$4:$L$106,4,0)</f>
        <v>Iii. Pacto Por La Equidad: Política Social Moderna Centrada En La Familia, Eficiente, De Calidad Y Conectada A Mercados </v>
      </c>
      <c r="I15" s="94" t="str">
        <f>VLOOKUP($AQ15,'ARTICULACIÓN INDICADORES'!$I$4:$R$106,5,FALSE)</f>
        <v>C. EDUCACIÓN DE CALIDAD PARA UN FUTURO CON OPORTUNIDADES PARA TODOS</v>
      </c>
      <c r="J15" s="94" t="str">
        <f>VLOOKUP($AQ15,'ARTICULACIÓN INDICADORES'!$I$4:$R$106,6,FALSE)</f>
        <v>1.Determinar condiciones que contribuyan a: la generación de trabajo decente, la consolidación del mercado de trabajo, la empleabilidad, el mejoramiento de las capacidades productivas de la población y el emprendimiento y desarrollo empresarial como mecanismos para la generación de trabajo, generación de ingresos y la movilidad social de acuerdo a las particularidades de cada región.</v>
      </c>
      <c r="K15" s="94" t="str">
        <f>VLOOKUP($AQ15,'ARTICULACIÓN INDICADORES'!$I$4:$R$106,7,FALSE)</f>
        <v>Mejorar las capacidades productivas de la población facilitando el acceso a la formación de calidad y pertinente para el trabajo y su vinculación a procesos de desarrollo de competencias laborales específicas y básicas acordes con su vocación y demandas del sector productivo.</v>
      </c>
      <c r="L15" s="94" t="str">
        <f>VLOOKUP($AQ15,'ARTICULACIÓN INDICADORES'!$I$4:$R$106,8,FALSE)</f>
        <v>Gestión con valores para resultados</v>
      </c>
      <c r="M15" s="94" t="str">
        <f>VLOOKUP($AQ15,'ARTICULACIÓN INDICADORES'!$I$4:$R$106,9,FALSE)</f>
        <v>Fortalecimiento organizacional y simplificación de procesos </v>
      </c>
      <c r="N15" s="94" t="str">
        <f>VLOOKUP($AQ15,'ARTICULACIÓN INDICADORES'!$I$4:$R$106,10,FALSE)</f>
        <v>N/A</v>
      </c>
      <c r="O15" s="91"/>
      <c r="P15" s="98" t="s">
        <v>90</v>
      </c>
      <c r="Q15" s="98" t="s">
        <v>115</v>
      </c>
      <c r="R15" s="98" t="s">
        <v>136</v>
      </c>
      <c r="S15" s="98" t="s">
        <v>137</v>
      </c>
      <c r="T15" s="98" t="s">
        <v>97</v>
      </c>
      <c r="U15" s="98" t="s">
        <v>138</v>
      </c>
      <c r="V15" s="98" t="s">
        <v>139</v>
      </c>
      <c r="W15" s="98"/>
      <c r="X15" s="98"/>
      <c r="Y15" s="98"/>
      <c r="Z15" s="94" t="str">
        <f>+VLOOKUP($C15,INFO!$P$3:$R$14,3,FALSE)</f>
        <v>Director de Formación Profesional</v>
      </c>
      <c r="AA15" s="91" t="s">
        <v>99</v>
      </c>
      <c r="AB15" s="91" t="s">
        <v>100</v>
      </c>
      <c r="AC15" s="91" t="s">
        <v>101</v>
      </c>
      <c r="AD15" s="91" t="s">
        <v>140</v>
      </c>
      <c r="AE15" s="91"/>
      <c r="AF15" s="96"/>
      <c r="AG15" s="96"/>
      <c r="AH15" s="96"/>
      <c r="AI15" s="96" t="str">
        <f>VLOOKUP($A15,INFO!$A$3:$B$5,2,0)</f>
        <v>PM</v>
      </c>
      <c r="AJ15" s="96" t="str">
        <f>VLOOKUP($C15,INFO!$I$3:$J$20,2,0)</f>
        <v>DFP</v>
      </c>
      <c r="AK15" s="96" t="str">
        <f>VLOOKUP($C15,INFO!$P$3:$Q$14,2,0)</f>
        <v>DFP_P</v>
      </c>
      <c r="AL15" s="96" t="str">
        <f t="shared" si="1"/>
        <v>DFP_PProcesos Misionales (PM)</v>
      </c>
      <c r="AM15" s="96" t="str">
        <f>VLOOKUP($AL15,INFO!$U$3:$W$21,3,0)</f>
        <v>DFP_P_PM</v>
      </c>
      <c r="AN15" s="96" t="str">
        <f t="shared" si="2"/>
        <v>DFP_P_PMPM2. Formar el talento humano pertinente que demanda el sector empresarial del país</v>
      </c>
      <c r="AO15" s="96" t="str">
        <f>VLOOKUP($AN15,INFO!$Z$3:$AB$33,3,0)</f>
        <v>DFP_P_PM2</v>
      </c>
      <c r="AP15" s="96" t="str">
        <f t="shared" si="3"/>
        <v>DFP_P_PM2PM2.4 Diversificación de las estrategias de atención y acompañamiento a los aprendices para mejorar la tasa de retención y certificación</v>
      </c>
      <c r="AQ15" s="96" t="str">
        <f>VLOOKUP($AP15,INFO!$AI$3:$AK$106,3,0)</f>
        <v>DFP_P_PM24</v>
      </c>
    </row>
    <row r="16" ht="111.75" hidden="1" customHeight="1">
      <c r="A16" s="91" t="s">
        <v>85</v>
      </c>
      <c r="B16" s="91" t="s">
        <v>86</v>
      </c>
      <c r="C16" s="92" t="str">
        <f>VLOOKUP(B16,INFO!$E$3:$I$20,5,0)</f>
        <v>Dirección De Formación Profesional</v>
      </c>
      <c r="D16" s="91" t="s">
        <v>87</v>
      </c>
      <c r="E16" s="91" t="s">
        <v>52</v>
      </c>
      <c r="F16" s="93" t="s">
        <v>88</v>
      </c>
      <c r="G16" s="91" t="s">
        <v>114</v>
      </c>
      <c r="H16" s="94" t="str">
        <f>VLOOKUP($AQ16,'ARTICULACIÓN INDICADORES'!$I$4:$L$106,4,0)</f>
        <v>Iii. Pacto Por La Equidad: Política Social Moderna Centrada En La Familia, Eficiente, De Calidad Y Conectada A Mercados </v>
      </c>
      <c r="I16" s="94" t="str">
        <f>VLOOKUP($AQ16,'ARTICULACIÓN INDICADORES'!$I$4:$R$106,5,FALSE)</f>
        <v>C. EDUCACIÓN DE CALIDAD PARA UN FUTURO CON OPORTUNIDADES PARA TODOS</v>
      </c>
      <c r="J16" s="94" t="str">
        <f>VLOOKUP($AQ16,'ARTICULACIÓN INDICADORES'!$I$4:$R$106,6,FALSE)</f>
        <v>1.Determinar condiciones que contribuyan a: la generación de trabajo decente, la consolidación del mercado de trabajo, la empleabilidad, el mejoramiento de las capacidades productivas de la población y el emprendimiento y desarrollo empresarial como mecanismos para la generación de trabajo, generación de ingresos y la movilidad social de acuerdo a las particularidades de cada región.</v>
      </c>
      <c r="K16" s="94" t="str">
        <f>VLOOKUP($AQ16,'ARTICULACIÓN INDICADORES'!$I$4:$R$106,7,FALSE)</f>
        <v>Mejorar las capacidades productivas de la población facilitando el acceso a la formación de calidad y pertinente para el trabajo y su vinculación a procesos de desarrollo de competencias laborales específicas y básicas acordes con su vocación y demandas del sector productivo.</v>
      </c>
      <c r="L16" s="94" t="str">
        <f>VLOOKUP($AQ16,'ARTICULACIÓN INDICADORES'!$I$4:$R$106,8,FALSE)</f>
        <v>Gestión con valores para resultados</v>
      </c>
      <c r="M16" s="94" t="str">
        <f>VLOOKUP($AQ16,'ARTICULACIÓN INDICADORES'!$I$4:$R$106,9,FALSE)</f>
        <v>Fortalecimiento organizacional y simplificación de procesos </v>
      </c>
      <c r="N16" s="94" t="str">
        <f>VLOOKUP($AQ16,'ARTICULACIÓN INDICADORES'!$I$4:$R$106,10,FALSE)</f>
        <v>N/A</v>
      </c>
      <c r="O16" s="91"/>
      <c r="P16" s="98" t="s">
        <v>90</v>
      </c>
      <c r="Q16" s="98" t="s">
        <v>115</v>
      </c>
      <c r="R16" s="98" t="s">
        <v>141</v>
      </c>
      <c r="S16" s="98" t="s">
        <v>142</v>
      </c>
      <c r="T16" s="98" t="s">
        <v>97</v>
      </c>
      <c r="U16" s="98" t="s">
        <v>143</v>
      </c>
      <c r="V16" s="98" t="s">
        <v>139</v>
      </c>
      <c r="W16" s="98"/>
      <c r="X16" s="98"/>
      <c r="Y16" s="98"/>
      <c r="Z16" s="94" t="str">
        <f>+VLOOKUP($C16,INFO!$P$3:$R$14,3,FALSE)</f>
        <v>Director de Formación Profesional</v>
      </c>
      <c r="AA16" s="91" t="s">
        <v>99</v>
      </c>
      <c r="AB16" s="91" t="s">
        <v>100</v>
      </c>
      <c r="AC16" s="91" t="s">
        <v>101</v>
      </c>
      <c r="AD16" s="91" t="s">
        <v>144</v>
      </c>
      <c r="AE16" s="91"/>
      <c r="AF16" s="96"/>
      <c r="AG16" s="96"/>
      <c r="AH16" s="96"/>
      <c r="AI16" s="96" t="str">
        <f>VLOOKUP($A16,INFO!$A$3:$B$5,2,0)</f>
        <v>PM</v>
      </c>
      <c r="AJ16" s="96" t="str">
        <f>VLOOKUP($C16,INFO!$I$3:$J$20,2,0)</f>
        <v>DFP</v>
      </c>
      <c r="AK16" s="96" t="str">
        <f>VLOOKUP($C16,INFO!$P$3:$Q$14,2,0)</f>
        <v>DFP_P</v>
      </c>
      <c r="AL16" s="96" t="str">
        <f t="shared" si="1"/>
        <v>DFP_PProcesos Misionales (PM)</v>
      </c>
      <c r="AM16" s="96" t="str">
        <f>VLOOKUP($AL16,INFO!$U$3:$W$21,3,0)</f>
        <v>DFP_P_PM</v>
      </c>
      <c r="AN16" s="96" t="str">
        <f t="shared" si="2"/>
        <v>DFP_P_PMPM2. Formar el talento humano pertinente que demanda el sector empresarial del país</v>
      </c>
      <c r="AO16" s="96" t="str">
        <f>VLOOKUP($AN16,INFO!$Z$3:$AB$33,3,0)</f>
        <v>DFP_P_PM2</v>
      </c>
      <c r="AP16" s="96" t="str">
        <f t="shared" si="3"/>
        <v>DFP_P_PM2PM2.4 Diversificación de las estrategias de atención y acompañamiento a los aprendices para mejorar la tasa de retención y certificación</v>
      </c>
      <c r="AQ16" s="96" t="str">
        <f>VLOOKUP($AP16,INFO!$AI$3:$AK$106,3,0)</f>
        <v>DFP_P_PM24</v>
      </c>
    </row>
    <row r="17" ht="111.75" hidden="1" customHeight="1">
      <c r="A17" s="91" t="s">
        <v>85</v>
      </c>
      <c r="B17" s="91" t="s">
        <v>86</v>
      </c>
      <c r="C17" s="92" t="str">
        <f>VLOOKUP(B17,INFO!$E$3:$I$20,5,0)</f>
        <v>Dirección De Formación Profesional</v>
      </c>
      <c r="D17" s="91" t="s">
        <v>87</v>
      </c>
      <c r="E17" s="91" t="s">
        <v>52</v>
      </c>
      <c r="F17" s="93" t="s">
        <v>88</v>
      </c>
      <c r="G17" s="91" t="s">
        <v>114</v>
      </c>
      <c r="H17" s="94" t="str">
        <f>VLOOKUP($AQ17,'ARTICULACIÓN INDICADORES'!$I$4:$L$106,4,0)</f>
        <v>Iii. Pacto Por La Equidad: Política Social Moderna Centrada En La Familia, Eficiente, De Calidad Y Conectada A Mercados </v>
      </c>
      <c r="I17" s="94" t="str">
        <f>VLOOKUP($AQ17,'ARTICULACIÓN INDICADORES'!$I$4:$R$106,5,FALSE)</f>
        <v>C. EDUCACIÓN DE CALIDAD PARA UN FUTURO CON OPORTUNIDADES PARA TODOS</v>
      </c>
      <c r="J17" s="94" t="str">
        <f>VLOOKUP($AQ17,'ARTICULACIÓN INDICADORES'!$I$4:$R$106,6,FALSE)</f>
        <v>1.Determinar condiciones que contribuyan a: la generación de trabajo decente, la consolidación del mercado de trabajo, la empleabilidad, el mejoramiento de las capacidades productivas de la población y el emprendimiento y desarrollo empresarial como mecanismos para la generación de trabajo, generación de ingresos y la movilidad social de acuerdo a las particularidades de cada región.</v>
      </c>
      <c r="K17" s="94" t="str">
        <f>VLOOKUP($AQ17,'ARTICULACIÓN INDICADORES'!$I$4:$R$106,7,FALSE)</f>
        <v>Mejorar las capacidades productivas de la población facilitando el acceso a la formación de calidad y pertinente para el trabajo y su vinculación a procesos de desarrollo de competencias laborales específicas y básicas acordes con su vocación y demandas del sector productivo.</v>
      </c>
      <c r="L17" s="94" t="str">
        <f>VLOOKUP($AQ17,'ARTICULACIÓN INDICADORES'!$I$4:$R$106,8,FALSE)</f>
        <v>Gestión con valores para resultados</v>
      </c>
      <c r="M17" s="94" t="str">
        <f>VLOOKUP($AQ17,'ARTICULACIÓN INDICADORES'!$I$4:$R$106,9,FALSE)</f>
        <v>Fortalecimiento organizacional y simplificación de procesos </v>
      </c>
      <c r="N17" s="94" t="str">
        <f>VLOOKUP($AQ17,'ARTICULACIÓN INDICADORES'!$I$4:$R$106,10,FALSE)</f>
        <v>N/A</v>
      </c>
      <c r="O17" s="91"/>
      <c r="P17" s="98" t="s">
        <v>90</v>
      </c>
      <c r="Q17" s="98" t="s">
        <v>115</v>
      </c>
      <c r="R17" s="98" t="s">
        <v>145</v>
      </c>
      <c r="S17" s="98" t="s">
        <v>146</v>
      </c>
      <c r="T17" s="98" t="s">
        <v>118</v>
      </c>
      <c r="U17" s="98" t="s">
        <v>119</v>
      </c>
      <c r="V17" s="98" t="s">
        <v>125</v>
      </c>
      <c r="W17" s="98"/>
      <c r="X17" s="98"/>
      <c r="Y17" s="98"/>
      <c r="Z17" s="94" t="str">
        <f>+VLOOKUP($C17,INFO!$P$3:$R$14,3,FALSE)</f>
        <v>Director de Formación Profesional</v>
      </c>
      <c r="AA17" s="91" t="s">
        <v>99</v>
      </c>
      <c r="AB17" s="91" t="s">
        <v>100</v>
      </c>
      <c r="AC17" s="91" t="s">
        <v>147</v>
      </c>
      <c r="AD17" s="91" t="s">
        <v>148</v>
      </c>
      <c r="AE17" s="91"/>
      <c r="AF17" s="96"/>
      <c r="AG17" s="96"/>
      <c r="AH17" s="96"/>
      <c r="AI17" s="96" t="str">
        <f>VLOOKUP($A17,INFO!$A$3:$B$5,2,0)</f>
        <v>PM</v>
      </c>
      <c r="AJ17" s="96" t="str">
        <f>VLOOKUP($C17,INFO!$I$3:$J$20,2,0)</f>
        <v>DFP</v>
      </c>
      <c r="AK17" s="96" t="str">
        <f>VLOOKUP($C17,INFO!$P$3:$Q$14,2,0)</f>
        <v>DFP_P</v>
      </c>
      <c r="AL17" s="96" t="str">
        <f t="shared" si="1"/>
        <v>DFP_PProcesos Misionales (PM)</v>
      </c>
      <c r="AM17" s="96" t="str">
        <f>VLOOKUP($AL17,INFO!$U$3:$W$21,3,0)</f>
        <v>DFP_P_PM</v>
      </c>
      <c r="AN17" s="96" t="str">
        <f t="shared" si="2"/>
        <v>DFP_P_PMPM2. Formar el talento humano pertinente que demanda el sector empresarial del país</v>
      </c>
      <c r="AO17" s="96" t="str">
        <f>VLOOKUP($AN17,INFO!$Z$3:$AB$33,3,0)</f>
        <v>DFP_P_PM2</v>
      </c>
      <c r="AP17" s="96" t="str">
        <f t="shared" si="3"/>
        <v>DFP_P_PM2PM2.4 Diversificación de las estrategias de atención y acompañamiento a los aprendices para mejorar la tasa de retención y certificación</v>
      </c>
      <c r="AQ17" s="96" t="str">
        <f>VLOOKUP($AP17,INFO!$AI$3:$AK$106,3,0)</f>
        <v>DFP_P_PM24</v>
      </c>
    </row>
    <row r="18" ht="132.0" hidden="1" customHeight="1">
      <c r="A18" s="91" t="s">
        <v>85</v>
      </c>
      <c r="B18" s="91" t="s">
        <v>86</v>
      </c>
      <c r="C18" s="92" t="s">
        <v>149</v>
      </c>
      <c r="D18" s="91" t="s">
        <v>87</v>
      </c>
      <c r="E18" s="91" t="s">
        <v>52</v>
      </c>
      <c r="F18" s="93" t="s">
        <v>88</v>
      </c>
      <c r="G18" s="91" t="s">
        <v>114</v>
      </c>
      <c r="H18" s="94" t="s">
        <v>150</v>
      </c>
      <c r="I18" s="94" t="s">
        <v>151</v>
      </c>
      <c r="J18" s="94" t="s">
        <v>152</v>
      </c>
      <c r="K18" s="94" t="s">
        <v>153</v>
      </c>
      <c r="L18" s="94" t="s">
        <v>154</v>
      </c>
      <c r="M18" s="94" t="s">
        <v>155</v>
      </c>
      <c r="N18" s="94" t="s">
        <v>156</v>
      </c>
      <c r="O18" s="91"/>
      <c r="P18" s="100" t="s">
        <v>157</v>
      </c>
      <c r="Q18" s="101" t="s">
        <v>158</v>
      </c>
      <c r="R18" s="102" t="s">
        <v>159</v>
      </c>
      <c r="S18" s="102" t="s">
        <v>160</v>
      </c>
      <c r="T18" s="102" t="s">
        <v>94</v>
      </c>
      <c r="U18" s="102" t="s">
        <v>95</v>
      </c>
      <c r="V18" s="102" t="s">
        <v>96</v>
      </c>
      <c r="W18" s="102"/>
      <c r="X18" s="102"/>
      <c r="Y18" s="102"/>
      <c r="Z18" s="102" t="s">
        <v>161</v>
      </c>
      <c r="AA18" s="102" t="s">
        <v>99</v>
      </c>
      <c r="AB18" s="102" t="s">
        <v>100</v>
      </c>
      <c r="AC18" s="102" t="s">
        <v>162</v>
      </c>
      <c r="AD18" s="102" t="s">
        <v>163</v>
      </c>
      <c r="AE18" s="91"/>
      <c r="AF18" s="96"/>
      <c r="AG18" s="96"/>
      <c r="AH18" s="96"/>
      <c r="AI18" s="96"/>
      <c r="AJ18" s="96"/>
      <c r="AK18" s="96"/>
      <c r="AL18" s="96"/>
      <c r="AM18" s="96"/>
      <c r="AN18" s="96"/>
      <c r="AO18" s="96"/>
      <c r="AP18" s="96"/>
      <c r="AQ18" s="96"/>
    </row>
    <row r="19" ht="67.5" hidden="1" customHeight="1">
      <c r="A19" s="91" t="s">
        <v>85</v>
      </c>
      <c r="B19" s="91" t="s">
        <v>86</v>
      </c>
      <c r="C19" s="92" t="str">
        <f>VLOOKUP(B19,INFO!$E$3:$I$20,5,0)</f>
        <v>Dirección De Formación Profesional</v>
      </c>
      <c r="D19" s="91" t="s">
        <v>87</v>
      </c>
      <c r="E19" s="91" t="s">
        <v>52</v>
      </c>
      <c r="F19" s="93" t="s">
        <v>88</v>
      </c>
      <c r="G19" s="91" t="s">
        <v>114</v>
      </c>
      <c r="H19" s="94" t="s">
        <v>150</v>
      </c>
      <c r="I19" s="94" t="s">
        <v>151</v>
      </c>
      <c r="J19" s="94" t="s">
        <v>152</v>
      </c>
      <c r="K19" s="94" t="s">
        <v>153</v>
      </c>
      <c r="L19" s="94" t="s">
        <v>154</v>
      </c>
      <c r="M19" s="94" t="s">
        <v>155</v>
      </c>
      <c r="N19" s="94" t="str">
        <f>VLOOKUP($AQ19,'ARTICULACIÓN INDICADORES'!$I$4:$R$106,10,FALSE)</f>
        <v>#N/A</v>
      </c>
      <c r="O19" s="91"/>
      <c r="P19" s="100" t="s">
        <v>157</v>
      </c>
      <c r="Q19" s="101" t="s">
        <v>164</v>
      </c>
      <c r="R19" s="102" t="s">
        <v>165</v>
      </c>
      <c r="S19" s="102" t="s">
        <v>166</v>
      </c>
      <c r="T19" s="102" t="s">
        <v>97</v>
      </c>
      <c r="U19" s="102" t="s">
        <v>167</v>
      </c>
      <c r="V19" s="102" t="s">
        <v>96</v>
      </c>
      <c r="W19" s="102"/>
      <c r="X19" s="102"/>
      <c r="Y19" s="102"/>
      <c r="Z19" s="102" t="s">
        <v>161</v>
      </c>
      <c r="AA19" s="102" t="s">
        <v>99</v>
      </c>
      <c r="AB19" s="102" t="s">
        <v>100</v>
      </c>
      <c r="AC19" s="102" t="s">
        <v>162</v>
      </c>
      <c r="AD19" s="102" t="s">
        <v>168</v>
      </c>
      <c r="AE19" s="91"/>
      <c r="AF19" s="96"/>
      <c r="AG19" s="96"/>
      <c r="AH19" s="96"/>
      <c r="AI19" s="96"/>
      <c r="AJ19" s="96"/>
      <c r="AK19" s="96"/>
      <c r="AL19" s="96"/>
      <c r="AM19" s="96"/>
      <c r="AN19" s="96"/>
      <c r="AO19" s="96"/>
      <c r="AP19" s="96"/>
      <c r="AQ19" s="96"/>
    </row>
    <row r="20" ht="73.5" hidden="1" customHeight="1">
      <c r="A20" s="91" t="s">
        <v>85</v>
      </c>
      <c r="B20" s="91" t="s">
        <v>86</v>
      </c>
      <c r="C20" s="92" t="str">
        <f>VLOOKUP(B20,INFO!$E$3:$I$20,5,0)</f>
        <v>Dirección De Formación Profesional</v>
      </c>
      <c r="D20" s="91" t="s">
        <v>87</v>
      </c>
      <c r="E20" s="91" t="s">
        <v>52</v>
      </c>
      <c r="F20" s="93" t="s">
        <v>88</v>
      </c>
      <c r="G20" s="91" t="s">
        <v>89</v>
      </c>
      <c r="H20" s="94" t="str">
        <f>VLOOKUP($AQ20,'ARTICULACIÓN INDICADORES'!$I$4:$L$106,4,0)</f>
        <v>Iii. Pacto Por La Equidad: Política Social Moderna Centrada En La Familia, Eficiente, De Calidad Y Conectada A Mercados </v>
      </c>
      <c r="I20" s="94" t="str">
        <f>VLOOKUP($AQ20,'ARTICULACIÓN INDICADORES'!$I$4:$R$106,5,FALSE)</f>
        <v>C. EDUCACIÓN DE CALIDAD PARA UN FUTURO CON OPORTUNIDADES PARA TODOS</v>
      </c>
      <c r="J20" s="94" t="str">
        <f>VLOOKUP($AQ20,'ARTICULACIÓN INDICADORES'!$I$4:$R$106,6,FALSE)</f>
        <v>1.Determinar condiciones que contribuyan a: la generación de trabajo decente, la consolidación del mercado de trabajo, la empleabilidad, el mejoramiento de las capacidades productivas de la población y el emprendimiento y desarrollo empresarial como mecanismos para la generación de trabajo, generación de ingresos y la movilidad social de acuerdo a las particularidades de cada región.</v>
      </c>
      <c r="K20" s="94" t="str">
        <f>VLOOKUP($AQ20,'ARTICULACIÓN INDICADORES'!$I$4:$R$106,7,FALSE)</f>
        <v>Mejorar las capacidades productivas de la población facilitando el acceso a la formación de calidad y pertinente para el trabajo y su vinculación a procesos de desarrollo de competencias laborales específicas y básicas acordes con su vocación y demandas del sector productivo.</v>
      </c>
      <c r="L20" s="94" t="str">
        <f>VLOOKUP($AQ20,'ARTICULACIÓN INDICADORES'!$I$4:$R$106,8,FALSE)</f>
        <v>Gestión con valores para resultados</v>
      </c>
      <c r="M20" s="94" t="str">
        <f>VLOOKUP($AQ20,'ARTICULACIÓN INDICADORES'!$I$4:$R$106,9,FALSE)</f>
        <v>Fortalecimiento organizacional y simplificación de procesos </v>
      </c>
      <c r="N20" s="94" t="str">
        <f>VLOOKUP($AQ20,'ARTICULACIÓN INDICADORES'!$I$4:$R$106,10,FALSE)</f>
        <v>N/A</v>
      </c>
      <c r="O20" s="91"/>
      <c r="P20" s="100" t="s">
        <v>157</v>
      </c>
      <c r="Q20" s="101" t="s">
        <v>164</v>
      </c>
      <c r="R20" s="102" t="s">
        <v>169</v>
      </c>
      <c r="S20" s="102" t="s">
        <v>170</v>
      </c>
      <c r="T20" s="102" t="s">
        <v>126</v>
      </c>
      <c r="U20" s="102" t="s">
        <v>171</v>
      </c>
      <c r="V20" s="102" t="s">
        <v>96</v>
      </c>
      <c r="W20" s="102"/>
      <c r="X20" s="102"/>
      <c r="Y20" s="102"/>
      <c r="Z20" s="102" t="str">
        <f>+VLOOKUP($C20,INFO!$P$3:$R$14,3,FALSE)</f>
        <v>Director de Formación Profesional</v>
      </c>
      <c r="AA20" s="102" t="s">
        <v>99</v>
      </c>
      <c r="AB20" s="102" t="s">
        <v>100</v>
      </c>
      <c r="AC20" s="102" t="s">
        <v>162</v>
      </c>
      <c r="AD20" s="102" t="s">
        <v>102</v>
      </c>
      <c r="AE20" s="91"/>
      <c r="AF20" s="96"/>
      <c r="AG20" s="96"/>
      <c r="AH20" s="96"/>
      <c r="AI20" s="96" t="str">
        <f>VLOOKUP($A20,INFO!$A$3:$B$5,2,0)</f>
        <v>PM</v>
      </c>
      <c r="AJ20" s="96" t="str">
        <f>VLOOKUP($C20,INFO!$I$3:$J$20,2,0)</f>
        <v>DFP</v>
      </c>
      <c r="AK20" s="96" t="str">
        <f>VLOOKUP($C20,INFO!$P$3:$Q$14,2,0)</f>
        <v>DFP_P</v>
      </c>
      <c r="AL20" s="96" t="str">
        <f>+AK20&amp;E20</f>
        <v>DFP_PProcesos Misionales (PM)</v>
      </c>
      <c r="AM20" s="96" t="str">
        <f>VLOOKUP($AL20,INFO!$U$3:$W$21,3,0)</f>
        <v>DFP_P_PM</v>
      </c>
      <c r="AN20" s="96" t="str">
        <f>+AM20&amp;F20</f>
        <v>DFP_P_PMPM2. Formar el talento humano pertinente que demanda el sector empresarial del país</v>
      </c>
      <c r="AO20" s="96" t="str">
        <f>VLOOKUP($AN20,INFO!$Z$3:$AB$33,3,0)</f>
        <v>DFP_P_PM2</v>
      </c>
      <c r="AP20" s="96" t="str">
        <f>+AO20&amp;G20</f>
        <v>DFP_P_PM2PM2.8 Fortalecimiento del Bienestar al Aprendíz y Atención al Egresado</v>
      </c>
      <c r="AQ20" s="96" t="str">
        <f>VLOOKUP($AP20,INFO!$AI$3:$AK$106,3,0)</f>
        <v>DFP_P_PM28</v>
      </c>
    </row>
    <row r="21" ht="96.75" hidden="1" customHeight="1">
      <c r="A21" s="91" t="s">
        <v>85</v>
      </c>
      <c r="B21" s="91" t="s">
        <v>86</v>
      </c>
      <c r="C21" s="92" t="str">
        <f>VLOOKUP(B21,INFO!$E$3:$I$20,5,0)</f>
        <v>Dirección De Formación Profesional</v>
      </c>
      <c r="D21" s="91" t="s">
        <v>87</v>
      </c>
      <c r="E21" s="91" t="s">
        <v>52</v>
      </c>
      <c r="F21" s="93" t="s">
        <v>88</v>
      </c>
      <c r="G21" s="91" t="s">
        <v>114</v>
      </c>
      <c r="H21" s="94" t="s">
        <v>150</v>
      </c>
      <c r="I21" s="94" t="s">
        <v>151</v>
      </c>
      <c r="J21" s="94" t="s">
        <v>152</v>
      </c>
      <c r="K21" s="94" t="s">
        <v>153</v>
      </c>
      <c r="L21" s="94" t="s">
        <v>154</v>
      </c>
      <c r="M21" s="94" t="s">
        <v>155</v>
      </c>
      <c r="N21" s="94" t="str">
        <f>VLOOKUP($AQ21,'ARTICULACIÓN INDICADORES'!$I$4:$R$106,10,FALSE)</f>
        <v>#N/A</v>
      </c>
      <c r="O21" s="91"/>
      <c r="P21" s="103" t="s">
        <v>90</v>
      </c>
      <c r="Q21" s="103" t="s">
        <v>172</v>
      </c>
      <c r="R21" s="103" t="s">
        <v>173</v>
      </c>
      <c r="S21" s="103" t="s">
        <v>174</v>
      </c>
      <c r="T21" s="103" t="s">
        <v>118</v>
      </c>
      <c r="U21" s="103" t="s">
        <v>175</v>
      </c>
      <c r="V21" s="103" t="s">
        <v>176</v>
      </c>
      <c r="W21" s="103"/>
      <c r="X21" s="103"/>
      <c r="Y21" s="103"/>
      <c r="Z21" s="103" t="s">
        <v>161</v>
      </c>
      <c r="AA21" s="103" t="s">
        <v>99</v>
      </c>
      <c r="AB21" s="103" t="s">
        <v>100</v>
      </c>
      <c r="AC21" s="103" t="s">
        <v>177</v>
      </c>
      <c r="AD21" s="103" t="s">
        <v>178</v>
      </c>
      <c r="AE21" s="91"/>
      <c r="AF21" s="96"/>
      <c r="AG21" s="96"/>
      <c r="AH21" s="96"/>
      <c r="AI21" s="96"/>
      <c r="AJ21" s="96"/>
      <c r="AK21" s="96"/>
      <c r="AL21" s="96"/>
      <c r="AM21" s="96"/>
      <c r="AN21" s="96"/>
      <c r="AO21" s="96"/>
      <c r="AP21" s="96"/>
      <c r="AQ21" s="96"/>
    </row>
    <row r="22" ht="73.5" hidden="1" customHeight="1">
      <c r="A22" s="91" t="s">
        <v>85</v>
      </c>
      <c r="B22" s="91" t="s">
        <v>86</v>
      </c>
      <c r="C22" s="92" t="str">
        <f>VLOOKUP(B22,INFO!$E$3:$I$20,5,0)</f>
        <v>Dirección De Formación Profesional</v>
      </c>
      <c r="D22" s="91" t="s">
        <v>87</v>
      </c>
      <c r="E22" s="91" t="s">
        <v>52</v>
      </c>
      <c r="F22" s="93" t="s">
        <v>88</v>
      </c>
      <c r="G22" s="91" t="s">
        <v>114</v>
      </c>
      <c r="H22" s="94" t="s">
        <v>150</v>
      </c>
      <c r="I22" s="94" t="s">
        <v>151</v>
      </c>
      <c r="J22" s="94" t="s">
        <v>152</v>
      </c>
      <c r="K22" s="94" t="s">
        <v>153</v>
      </c>
      <c r="L22" s="94" t="s">
        <v>154</v>
      </c>
      <c r="M22" s="94" t="s">
        <v>155</v>
      </c>
      <c r="N22" s="94" t="str">
        <f>VLOOKUP($AQ22,'ARTICULACIÓN INDICADORES'!$I$4:$R$106,10,FALSE)</f>
        <v>#N/A</v>
      </c>
      <c r="O22" s="91"/>
      <c r="P22" s="103" t="s">
        <v>90</v>
      </c>
      <c r="Q22" s="103" t="s">
        <v>172</v>
      </c>
      <c r="R22" s="103" t="s">
        <v>179</v>
      </c>
      <c r="S22" s="103" t="s">
        <v>180</v>
      </c>
      <c r="T22" s="103" t="s">
        <v>97</v>
      </c>
      <c r="U22" s="103" t="s">
        <v>181</v>
      </c>
      <c r="V22" s="103" t="s">
        <v>139</v>
      </c>
      <c r="W22" s="103"/>
      <c r="X22" s="103"/>
      <c r="Y22" s="103"/>
      <c r="Z22" s="103" t="s">
        <v>161</v>
      </c>
      <c r="AA22" s="103" t="s">
        <v>99</v>
      </c>
      <c r="AB22" s="103" t="s">
        <v>100</v>
      </c>
      <c r="AC22" s="103" t="s">
        <v>177</v>
      </c>
      <c r="AD22" s="103" t="s">
        <v>106</v>
      </c>
      <c r="AE22" s="91"/>
      <c r="AF22" s="96"/>
      <c r="AG22" s="96"/>
      <c r="AH22" s="96"/>
      <c r="AI22" s="96"/>
      <c r="AJ22" s="96"/>
      <c r="AK22" s="96"/>
      <c r="AL22" s="96"/>
      <c r="AM22" s="96"/>
      <c r="AN22" s="96"/>
      <c r="AO22" s="96"/>
      <c r="AP22" s="96"/>
      <c r="AQ22" s="96"/>
    </row>
    <row r="23" ht="78.75" hidden="1" customHeight="1">
      <c r="A23" s="91" t="s">
        <v>85</v>
      </c>
      <c r="B23" s="91" t="s">
        <v>86</v>
      </c>
      <c r="C23" s="92" t="str">
        <f>VLOOKUP(B23,INFO!$E$3:$I$20,5,0)</f>
        <v>Dirección De Formación Profesional</v>
      </c>
      <c r="D23" s="91" t="s">
        <v>87</v>
      </c>
      <c r="E23" s="91" t="s">
        <v>52</v>
      </c>
      <c r="F23" s="93" t="s">
        <v>88</v>
      </c>
      <c r="G23" s="91" t="s">
        <v>89</v>
      </c>
      <c r="H23" s="94" t="str">
        <f>VLOOKUP($AQ23,'ARTICULACIÓN INDICADORES'!$I$4:$L$106,4,0)</f>
        <v>Iii. Pacto Por La Equidad: Política Social Moderna Centrada En La Familia, Eficiente, De Calidad Y Conectada A Mercados </v>
      </c>
      <c r="I23" s="94" t="str">
        <f>VLOOKUP($AQ23,'ARTICULACIÓN INDICADORES'!$I$4:$R$106,5,FALSE)</f>
        <v>C. EDUCACIÓN DE CALIDAD PARA UN FUTURO CON OPORTUNIDADES PARA TODOS</v>
      </c>
      <c r="J23" s="94" t="str">
        <f>VLOOKUP($AQ23,'ARTICULACIÓN INDICADORES'!$I$4:$R$106,6,FALSE)</f>
        <v>1.Determinar condiciones que contribuyan a: la generación de trabajo decente, la consolidación del mercado de trabajo, la empleabilidad, el mejoramiento de las capacidades productivas de la población y el emprendimiento y desarrollo empresarial como mecanismos para la generación de trabajo, generación de ingresos y la movilidad social de acuerdo a las particularidades de cada región.</v>
      </c>
      <c r="K23" s="94" t="str">
        <f>VLOOKUP($AQ23,'ARTICULACIÓN INDICADORES'!$I$4:$R$106,7,FALSE)</f>
        <v>Mejorar las capacidades productivas de la población facilitando el acceso a la formación de calidad y pertinente para el trabajo y su vinculación a procesos de desarrollo de competencias laborales específicas y básicas acordes con su vocación y demandas del sector productivo.</v>
      </c>
      <c r="L23" s="94" t="str">
        <f>VLOOKUP($AQ23,'ARTICULACIÓN INDICADORES'!$I$4:$R$106,8,FALSE)</f>
        <v>Gestión con valores para resultados</v>
      </c>
      <c r="M23" s="94" t="str">
        <f>VLOOKUP($AQ23,'ARTICULACIÓN INDICADORES'!$I$4:$R$106,9,FALSE)</f>
        <v>Fortalecimiento organizacional y simplificación de procesos </v>
      </c>
      <c r="N23" s="94" t="str">
        <f>VLOOKUP($AQ23,'ARTICULACIÓN INDICADORES'!$I$4:$R$106,10,FALSE)</f>
        <v>N/A</v>
      </c>
      <c r="O23" s="91"/>
      <c r="P23" s="103" t="s">
        <v>90</v>
      </c>
      <c r="Q23" s="103" t="s">
        <v>172</v>
      </c>
      <c r="R23" s="103" t="s">
        <v>182</v>
      </c>
      <c r="S23" s="103" t="s">
        <v>180</v>
      </c>
      <c r="T23" s="103" t="s">
        <v>97</v>
      </c>
      <c r="U23" s="103" t="s">
        <v>183</v>
      </c>
      <c r="V23" s="103" t="s">
        <v>96</v>
      </c>
      <c r="W23" s="103"/>
      <c r="X23" s="103"/>
      <c r="Y23" s="103"/>
      <c r="Z23" s="103" t="str">
        <f>+VLOOKUP($C23,INFO!$P$3:$R$14,3,FALSE)</f>
        <v>Director de Formación Profesional</v>
      </c>
      <c r="AA23" s="103" t="s">
        <v>99</v>
      </c>
      <c r="AB23" s="103" t="s">
        <v>100</v>
      </c>
      <c r="AC23" s="103" t="s">
        <v>177</v>
      </c>
      <c r="AD23" s="103" t="s">
        <v>102</v>
      </c>
      <c r="AE23" s="91"/>
      <c r="AF23" s="96"/>
      <c r="AG23" s="96"/>
      <c r="AH23" s="96"/>
      <c r="AI23" s="96" t="str">
        <f>VLOOKUP($A23,INFO!$A$3:$B$5,2,0)</f>
        <v>PM</v>
      </c>
      <c r="AJ23" s="96" t="str">
        <f>VLOOKUP($C23,INFO!$I$3:$J$20,2,0)</f>
        <v>DFP</v>
      </c>
      <c r="AK23" s="96" t="str">
        <f>VLOOKUP($C23,INFO!$P$3:$Q$14,2,0)</f>
        <v>DFP_P</v>
      </c>
      <c r="AL23" s="96" t="str">
        <f>+AK23&amp;E23</f>
        <v>DFP_PProcesos Misionales (PM)</v>
      </c>
      <c r="AM23" s="96" t="str">
        <f>VLOOKUP($AL23,INFO!$U$3:$W$21,3,0)</f>
        <v>DFP_P_PM</v>
      </c>
      <c r="AN23" s="96" t="str">
        <f>+AM23&amp;F23</f>
        <v>DFP_P_PMPM2. Formar el talento humano pertinente que demanda el sector empresarial del país</v>
      </c>
      <c r="AO23" s="96" t="str">
        <f>VLOOKUP($AN23,INFO!$Z$3:$AB$33,3,0)</f>
        <v>DFP_P_PM2</v>
      </c>
      <c r="AP23" s="96" t="str">
        <f>+AO23&amp;G23</f>
        <v>DFP_P_PM2PM2.8 Fortalecimiento del Bienestar al Aprendíz y Atención al Egresado</v>
      </c>
      <c r="AQ23" s="96" t="str">
        <f>VLOOKUP($AP23,INFO!$AI$3:$AK$106,3,0)</f>
        <v>DFP_P_PM28</v>
      </c>
    </row>
    <row r="24" ht="15.75" hidden="1" customHeight="1">
      <c r="A24" s="91" t="s">
        <v>85</v>
      </c>
      <c r="B24" s="91" t="s">
        <v>86</v>
      </c>
      <c r="C24" s="92" t="str">
        <f>VLOOKUP(B24,INFO!$E$3:$I$20,5,0)</f>
        <v>Dirección De Formación Profesional</v>
      </c>
      <c r="D24" s="91" t="s">
        <v>87</v>
      </c>
      <c r="E24" s="91" t="s">
        <v>52</v>
      </c>
      <c r="F24" s="93" t="s">
        <v>88</v>
      </c>
      <c r="G24" s="91" t="s">
        <v>114</v>
      </c>
      <c r="H24" s="94" t="s">
        <v>150</v>
      </c>
      <c r="I24" s="94" t="s">
        <v>151</v>
      </c>
      <c r="J24" s="94" t="s">
        <v>152</v>
      </c>
      <c r="K24" s="94" t="s">
        <v>153</v>
      </c>
      <c r="L24" s="94" t="s">
        <v>154</v>
      </c>
      <c r="M24" s="94" t="s">
        <v>155</v>
      </c>
      <c r="N24" s="94" t="str">
        <f>VLOOKUP($AQ24,'ARTICULACIÓN INDICADORES'!$I$4:$R$106,10,FALSE)</f>
        <v>#N/A</v>
      </c>
      <c r="O24" s="104"/>
      <c r="P24" s="103" t="s">
        <v>90</v>
      </c>
      <c r="Q24" s="103" t="s">
        <v>172</v>
      </c>
      <c r="R24" s="103" t="s">
        <v>184</v>
      </c>
      <c r="S24" s="103" t="s">
        <v>185</v>
      </c>
      <c r="T24" s="103" t="s">
        <v>118</v>
      </c>
      <c r="U24" s="103"/>
      <c r="V24" s="103" t="s">
        <v>96</v>
      </c>
      <c r="W24" s="103"/>
      <c r="X24" s="103"/>
      <c r="Y24" s="103"/>
      <c r="Z24" s="103" t="s">
        <v>161</v>
      </c>
      <c r="AA24" s="103" t="s">
        <v>99</v>
      </c>
      <c r="AB24" s="103" t="s">
        <v>100</v>
      </c>
      <c r="AC24" s="103" t="s">
        <v>101</v>
      </c>
      <c r="AD24" s="103" t="s">
        <v>106</v>
      </c>
      <c r="AE24" s="104"/>
      <c r="AF24" s="104"/>
      <c r="AG24" s="104"/>
      <c r="AH24" s="104"/>
      <c r="AI24" s="104"/>
      <c r="AJ24" s="104"/>
      <c r="AK24" s="104"/>
      <c r="AL24" s="104"/>
      <c r="AM24" s="104"/>
      <c r="AN24" s="104"/>
      <c r="AO24" s="104"/>
      <c r="AP24" s="104"/>
      <c r="AQ24" s="104"/>
    </row>
    <row r="25" ht="15.75" customHeight="1">
      <c r="A25" s="91" t="s">
        <v>85</v>
      </c>
      <c r="B25" s="91" t="s">
        <v>86</v>
      </c>
      <c r="C25" s="92" t="str">
        <f>VLOOKUP(B25,[3]INFO!$E$3:$I$20,5,0)</f>
        <v>#ERROR!</v>
      </c>
      <c r="D25" s="91" t="s">
        <v>87</v>
      </c>
      <c r="E25" s="91" t="s">
        <v>52</v>
      </c>
      <c r="F25" s="93" t="s">
        <v>88</v>
      </c>
      <c r="G25" s="91" t="s">
        <v>89</v>
      </c>
      <c r="H25" s="94" t="s">
        <v>150</v>
      </c>
      <c r="I25" s="94" t="s">
        <v>151</v>
      </c>
      <c r="J25" s="94" t="s">
        <v>152</v>
      </c>
      <c r="K25" s="94" t="s">
        <v>153</v>
      </c>
      <c r="L25" s="94" t="s">
        <v>154</v>
      </c>
      <c r="M25" s="94" t="s">
        <v>155</v>
      </c>
      <c r="N25" s="94" t="s">
        <v>156</v>
      </c>
      <c r="O25" s="91"/>
      <c r="P25" s="105" t="s">
        <v>186</v>
      </c>
      <c r="Q25" s="105" t="s">
        <v>187</v>
      </c>
      <c r="R25" s="105" t="s">
        <v>188</v>
      </c>
      <c r="S25" s="106" t="s">
        <v>189</v>
      </c>
      <c r="T25" s="106" t="s">
        <v>97</v>
      </c>
      <c r="U25" s="106" t="s">
        <v>190</v>
      </c>
      <c r="V25" s="106" t="s">
        <v>96</v>
      </c>
      <c r="W25" s="106" t="s">
        <v>191</v>
      </c>
      <c r="X25" s="106" t="s">
        <v>192</v>
      </c>
      <c r="Y25" s="106" t="s">
        <v>125</v>
      </c>
      <c r="Z25" s="106" t="str">
        <f>+VLOOKUP($C25,[4]INFO!$P$3:$R$14,3,FALSE)</f>
        <v>#ERROR!</v>
      </c>
      <c r="AA25" s="106" t="s">
        <v>193</v>
      </c>
      <c r="AB25" s="106" t="s">
        <v>194</v>
      </c>
      <c r="AC25" s="106" t="s">
        <v>195</v>
      </c>
      <c r="AD25" s="106" t="s">
        <v>196</v>
      </c>
      <c r="AE25" s="106" t="s">
        <v>197</v>
      </c>
      <c r="AF25" s="80"/>
      <c r="AG25" s="80"/>
      <c r="AH25" s="80"/>
      <c r="AI25" s="80"/>
      <c r="AJ25" s="80"/>
      <c r="AK25" s="80"/>
      <c r="AL25" s="80"/>
      <c r="AM25" s="80"/>
      <c r="AN25" s="80"/>
      <c r="AO25" s="80"/>
      <c r="AP25" s="80"/>
      <c r="AQ25" s="80"/>
    </row>
    <row r="26" ht="15.75" customHeight="1">
      <c r="A26" s="91" t="s">
        <v>85</v>
      </c>
      <c r="B26" s="91" t="s">
        <v>86</v>
      </c>
      <c r="C26" s="92" t="str">
        <f>VLOOKUP(B26,[3]INFO!$E$3:$I$20,5,0)</f>
        <v>#ERROR!</v>
      </c>
      <c r="D26" s="91" t="s">
        <v>87</v>
      </c>
      <c r="E26" s="91" t="s">
        <v>52</v>
      </c>
      <c r="F26" s="93" t="s">
        <v>88</v>
      </c>
      <c r="G26" s="91" t="s">
        <v>89</v>
      </c>
      <c r="H26" s="94" t="s">
        <v>150</v>
      </c>
      <c r="I26" s="94" t="s">
        <v>151</v>
      </c>
      <c r="J26" s="94" t="s">
        <v>152</v>
      </c>
      <c r="K26" s="94" t="s">
        <v>153</v>
      </c>
      <c r="L26" s="94" t="s">
        <v>154</v>
      </c>
      <c r="M26" s="94" t="s">
        <v>155</v>
      </c>
      <c r="N26" s="94" t="s">
        <v>156</v>
      </c>
      <c r="O26" s="80"/>
      <c r="P26" s="105" t="s">
        <v>186</v>
      </c>
      <c r="Q26" s="105" t="s">
        <v>198</v>
      </c>
      <c r="R26" s="105" t="s">
        <v>199</v>
      </c>
      <c r="S26" s="106" t="s">
        <v>200</v>
      </c>
      <c r="T26" s="107" t="s">
        <v>118</v>
      </c>
      <c r="U26" s="106" t="s">
        <v>201</v>
      </c>
      <c r="V26" s="107" t="s">
        <v>202</v>
      </c>
      <c r="W26" s="106" t="s">
        <v>191</v>
      </c>
      <c r="X26" s="106" t="s">
        <v>203</v>
      </c>
      <c r="Y26" s="107" t="s">
        <v>202</v>
      </c>
      <c r="Z26" s="108" t="str">
        <f>+VLOOKUP($C26,[4]INFO!$P$3:$R$14,3,FALSE)</f>
        <v>#ERROR!</v>
      </c>
      <c r="AA26" s="106" t="s">
        <v>193</v>
      </c>
      <c r="AB26" s="106" t="s">
        <v>194</v>
      </c>
      <c r="AC26" s="106" t="s">
        <v>195</v>
      </c>
      <c r="AD26" s="106" t="s">
        <v>204</v>
      </c>
      <c r="AE26" s="108"/>
      <c r="AF26" s="80"/>
      <c r="AG26" s="80"/>
      <c r="AH26" s="80"/>
      <c r="AI26" s="80"/>
      <c r="AJ26" s="80"/>
      <c r="AK26" s="80"/>
      <c r="AL26" s="80"/>
      <c r="AM26" s="80"/>
      <c r="AN26" s="80"/>
      <c r="AO26" s="80"/>
      <c r="AP26" s="80"/>
      <c r="AQ26" s="80"/>
    </row>
    <row r="27" ht="15.75" customHeight="1">
      <c r="A27" s="91" t="s">
        <v>85</v>
      </c>
      <c r="B27" s="91" t="s">
        <v>205</v>
      </c>
      <c r="C27" s="92" t="str">
        <f>VLOOKUP(B27,[3]INFO!$E$3:$I$20,5,0)</f>
        <v>#ERROR!</v>
      </c>
      <c r="D27" s="91" t="s">
        <v>206</v>
      </c>
      <c r="E27" s="91" t="s">
        <v>52</v>
      </c>
      <c r="F27" s="93" t="s">
        <v>88</v>
      </c>
      <c r="G27" s="91" t="s">
        <v>89</v>
      </c>
      <c r="H27" s="94" t="s">
        <v>150</v>
      </c>
      <c r="I27" s="94" t="s">
        <v>151</v>
      </c>
      <c r="J27" s="94" t="s">
        <v>152</v>
      </c>
      <c r="K27" s="94" t="s">
        <v>153</v>
      </c>
      <c r="L27" s="94" t="s">
        <v>154</v>
      </c>
      <c r="M27" s="94" t="s">
        <v>155</v>
      </c>
      <c r="N27" s="94" t="s">
        <v>156</v>
      </c>
      <c r="O27" s="104"/>
      <c r="P27" s="109" t="s">
        <v>186</v>
      </c>
      <c r="Q27" s="110" t="s">
        <v>207</v>
      </c>
      <c r="R27" s="111" t="s">
        <v>208</v>
      </c>
      <c r="S27" s="109" t="s">
        <v>209</v>
      </c>
      <c r="T27" s="111" t="s">
        <v>191</v>
      </c>
      <c r="U27" s="109" t="s">
        <v>210</v>
      </c>
      <c r="V27" s="111" t="s">
        <v>125</v>
      </c>
      <c r="W27" s="108"/>
      <c r="X27" s="108"/>
      <c r="Y27" s="108"/>
      <c r="Z27" s="109" t="s">
        <v>211</v>
      </c>
      <c r="AA27" s="109" t="s">
        <v>212</v>
      </c>
      <c r="AB27" s="109" t="s">
        <v>194</v>
      </c>
      <c r="AC27" s="111" t="s">
        <v>156</v>
      </c>
      <c r="AD27" s="109" t="s">
        <v>213</v>
      </c>
      <c r="AE27" s="108"/>
      <c r="AF27" s="80"/>
      <c r="AG27" s="80"/>
      <c r="AH27" s="80"/>
      <c r="AI27" s="80"/>
      <c r="AJ27" s="80"/>
      <c r="AK27" s="80"/>
      <c r="AL27" s="80"/>
      <c r="AM27" s="80"/>
      <c r="AN27" s="80"/>
      <c r="AO27" s="80"/>
      <c r="AP27" s="80"/>
      <c r="AQ27" s="80"/>
    </row>
    <row r="28" ht="15.75" customHeight="1">
      <c r="A28" s="91" t="s">
        <v>85</v>
      </c>
      <c r="B28" s="91" t="s">
        <v>214</v>
      </c>
      <c r="C28" s="92" t="str">
        <f>VLOOKUP(B28,[3]INFO!$E$3:$I$20,5,0)</f>
        <v>#ERROR!</v>
      </c>
      <c r="D28" s="91" t="s">
        <v>206</v>
      </c>
      <c r="E28" s="91" t="s">
        <v>52</v>
      </c>
      <c r="F28" s="93" t="s">
        <v>88</v>
      </c>
      <c r="G28" s="91" t="s">
        <v>89</v>
      </c>
      <c r="H28" s="94" t="s">
        <v>150</v>
      </c>
      <c r="I28" s="94" t="s">
        <v>151</v>
      </c>
      <c r="J28" s="94" t="s">
        <v>152</v>
      </c>
      <c r="K28" s="94" t="s">
        <v>153</v>
      </c>
      <c r="L28" s="94" t="s">
        <v>154</v>
      </c>
      <c r="M28" s="94" t="s">
        <v>155</v>
      </c>
      <c r="N28" s="94" t="s">
        <v>156</v>
      </c>
      <c r="O28" s="104"/>
      <c r="P28" s="106" t="s">
        <v>186</v>
      </c>
      <c r="Q28" s="112" t="s">
        <v>215</v>
      </c>
      <c r="R28" s="112" t="s">
        <v>216</v>
      </c>
      <c r="S28" s="112" t="s">
        <v>217</v>
      </c>
      <c r="T28" s="108" t="s">
        <v>97</v>
      </c>
      <c r="U28" s="112" t="s">
        <v>218</v>
      </c>
      <c r="V28" s="108" t="s">
        <v>139</v>
      </c>
      <c r="W28" s="108" t="s">
        <v>97</v>
      </c>
      <c r="X28" s="112" t="s">
        <v>219</v>
      </c>
      <c r="Y28" s="108" t="s">
        <v>139</v>
      </c>
      <c r="Z28" s="108" t="str">
        <f>+VLOOKUP($C28,[5]INFO!$P$3:$R$14,3,FALSE)</f>
        <v>#ERROR!</v>
      </c>
      <c r="AA28" s="108"/>
      <c r="AB28" s="108"/>
      <c r="AC28" s="108"/>
      <c r="AD28" s="112" t="s">
        <v>220</v>
      </c>
      <c r="AE28" s="108"/>
      <c r="AF28" s="80"/>
      <c r="AG28" s="80"/>
      <c r="AH28" s="80"/>
      <c r="AI28" s="80"/>
      <c r="AJ28" s="80"/>
      <c r="AK28" s="80"/>
      <c r="AL28" s="80"/>
      <c r="AM28" s="80"/>
      <c r="AN28" s="80"/>
      <c r="AO28" s="80"/>
      <c r="AP28" s="80"/>
      <c r="AQ28" s="80"/>
    </row>
    <row r="29" ht="15.75" customHeight="1">
      <c r="A29" s="91" t="s">
        <v>85</v>
      </c>
      <c r="B29" s="91" t="s">
        <v>86</v>
      </c>
      <c r="C29" s="92" t="str">
        <f>VLOOKUP(B29,[3]INFO!$E$3:$I$20,5,0)</f>
        <v>#ERROR!</v>
      </c>
      <c r="D29" s="91" t="s">
        <v>206</v>
      </c>
      <c r="E29" s="91" t="s">
        <v>52</v>
      </c>
      <c r="F29" s="93" t="s">
        <v>88</v>
      </c>
      <c r="G29" s="91" t="s">
        <v>89</v>
      </c>
      <c r="H29" s="94" t="s">
        <v>150</v>
      </c>
      <c r="I29" s="94" t="s">
        <v>151</v>
      </c>
      <c r="J29" s="94" t="s">
        <v>152</v>
      </c>
      <c r="K29" s="94" t="s">
        <v>153</v>
      </c>
      <c r="L29" s="94" t="s">
        <v>154</v>
      </c>
      <c r="M29" s="94" t="s">
        <v>155</v>
      </c>
      <c r="N29" s="94" t="s">
        <v>156</v>
      </c>
      <c r="O29" s="104"/>
      <c r="P29" s="106" t="s">
        <v>186</v>
      </c>
      <c r="Q29" s="110" t="s">
        <v>221</v>
      </c>
      <c r="R29" s="110" t="s">
        <v>222</v>
      </c>
      <c r="S29" s="110" t="s">
        <v>223</v>
      </c>
      <c r="T29" s="113" t="s">
        <v>97</v>
      </c>
      <c r="U29" s="110" t="s">
        <v>224</v>
      </c>
      <c r="V29" s="113" t="s">
        <v>125</v>
      </c>
      <c r="W29" s="113"/>
      <c r="X29" s="113"/>
      <c r="Y29" s="113"/>
      <c r="Z29" s="113" t="str">
        <f>+VLOOKUP($C29,[6]INFO!$P$3:$R$14,3,FALSE)</f>
        <v>#ERROR!</v>
      </c>
      <c r="AA29" s="112" t="s">
        <v>225</v>
      </c>
      <c r="AB29" s="108"/>
      <c r="AC29" s="112" t="s">
        <v>226</v>
      </c>
      <c r="AD29" s="112" t="s">
        <v>227</v>
      </c>
      <c r="AE29" s="108"/>
      <c r="AF29" s="80"/>
      <c r="AG29" s="80"/>
      <c r="AH29" s="80"/>
      <c r="AI29" s="80"/>
      <c r="AJ29" s="80"/>
      <c r="AK29" s="80"/>
      <c r="AL29" s="80"/>
      <c r="AM29" s="80"/>
      <c r="AN29" s="80"/>
      <c r="AO29" s="80"/>
      <c r="AP29" s="80"/>
      <c r="AQ29" s="80"/>
    </row>
    <row r="30" ht="15.75" customHeight="1">
      <c r="A30" s="91" t="s">
        <v>85</v>
      </c>
      <c r="B30" s="91" t="s">
        <v>86</v>
      </c>
      <c r="C30" s="92" t="str">
        <f>VLOOKUP(B30,[3]INFO!$E$3:$I$20,5,0)</f>
        <v>#ERROR!</v>
      </c>
      <c r="D30" s="91" t="s">
        <v>206</v>
      </c>
      <c r="E30" s="91" t="s">
        <v>52</v>
      </c>
      <c r="F30" s="93" t="s">
        <v>88</v>
      </c>
      <c r="G30" s="91" t="s">
        <v>89</v>
      </c>
      <c r="H30" s="94" t="s">
        <v>150</v>
      </c>
      <c r="I30" s="94" t="s">
        <v>151</v>
      </c>
      <c r="J30" s="94" t="s">
        <v>152</v>
      </c>
      <c r="K30" s="94" t="s">
        <v>153</v>
      </c>
      <c r="L30" s="94" t="s">
        <v>154</v>
      </c>
      <c r="M30" s="94" t="s">
        <v>155</v>
      </c>
      <c r="N30" s="94" t="s">
        <v>156</v>
      </c>
      <c r="O30" s="104"/>
      <c r="P30" s="106" t="s">
        <v>186</v>
      </c>
      <c r="Q30" s="110" t="s">
        <v>228</v>
      </c>
      <c r="R30" s="110" t="s">
        <v>229</v>
      </c>
      <c r="S30" s="110" t="s">
        <v>230</v>
      </c>
      <c r="T30" s="113" t="s">
        <v>97</v>
      </c>
      <c r="U30" s="110" t="s">
        <v>231</v>
      </c>
      <c r="V30" s="113" t="s">
        <v>125</v>
      </c>
      <c r="W30" s="113"/>
      <c r="X30" s="113"/>
      <c r="Y30" s="113"/>
      <c r="Z30" s="113" t="str">
        <f>+VLOOKUP($C30,[6]INFO!$P$3:$R$14,3,FALSE)</f>
        <v>#ERROR!</v>
      </c>
      <c r="AA30" s="112" t="s">
        <v>225</v>
      </c>
      <c r="AB30" s="108"/>
      <c r="AC30" s="112" t="s">
        <v>232</v>
      </c>
      <c r="AD30" s="108" t="s">
        <v>227</v>
      </c>
      <c r="AE30" s="108"/>
      <c r="AF30" s="80"/>
      <c r="AG30" s="80"/>
      <c r="AH30" s="80"/>
      <c r="AI30" s="80"/>
      <c r="AJ30" s="80"/>
      <c r="AK30" s="80"/>
      <c r="AL30" s="80"/>
      <c r="AM30" s="80"/>
      <c r="AN30" s="80"/>
      <c r="AO30" s="80"/>
      <c r="AP30" s="80"/>
      <c r="AQ30" s="80"/>
    </row>
    <row r="31" ht="15.75" customHeight="1">
      <c r="A31" s="91" t="s">
        <v>85</v>
      </c>
      <c r="B31" s="91" t="s">
        <v>233</v>
      </c>
      <c r="C31" s="94" t="str">
        <f>VLOOKUP(B31,[3]INFO!$E$3:$I$20,5,0)</f>
        <v>#ERROR!</v>
      </c>
      <c r="D31" s="91" t="s">
        <v>206</v>
      </c>
      <c r="E31" s="91" t="s">
        <v>52</v>
      </c>
      <c r="F31" s="93" t="s">
        <v>88</v>
      </c>
      <c r="G31" s="91" t="s">
        <v>89</v>
      </c>
      <c r="H31" s="94" t="s">
        <v>150</v>
      </c>
      <c r="I31" s="94" t="s">
        <v>151</v>
      </c>
      <c r="J31" s="94" t="s">
        <v>152</v>
      </c>
      <c r="K31" s="94" t="s">
        <v>153</v>
      </c>
      <c r="L31" s="94" t="s">
        <v>154</v>
      </c>
      <c r="M31" s="94" t="s">
        <v>155</v>
      </c>
      <c r="N31" s="114" t="s">
        <v>156</v>
      </c>
      <c r="O31" s="115"/>
      <c r="P31" s="106" t="s">
        <v>186</v>
      </c>
      <c r="Q31" s="116" t="s">
        <v>234</v>
      </c>
      <c r="R31" s="109" t="s">
        <v>235</v>
      </c>
      <c r="S31" s="109" t="s">
        <v>236</v>
      </c>
      <c r="T31" s="111" t="s">
        <v>237</v>
      </c>
      <c r="U31" s="109" t="s">
        <v>238</v>
      </c>
      <c r="V31" s="111" t="s">
        <v>125</v>
      </c>
      <c r="W31" s="111" t="s">
        <v>126</v>
      </c>
      <c r="X31" s="109" t="s">
        <v>239</v>
      </c>
      <c r="Y31" s="111" t="s">
        <v>176</v>
      </c>
      <c r="Z31" s="111" t="s">
        <v>240</v>
      </c>
      <c r="AA31" s="109" t="s">
        <v>241</v>
      </c>
      <c r="AB31" s="109" t="s">
        <v>242</v>
      </c>
      <c r="AC31" s="111" t="s">
        <v>243</v>
      </c>
      <c r="AD31" s="109" t="s">
        <v>244</v>
      </c>
      <c r="AE31" s="109"/>
      <c r="AF31" s="80"/>
      <c r="AG31" s="80"/>
      <c r="AH31" s="80"/>
      <c r="AI31" s="80"/>
      <c r="AJ31" s="80"/>
      <c r="AK31" s="80"/>
      <c r="AL31" s="80"/>
      <c r="AM31" s="80"/>
      <c r="AN31" s="80"/>
      <c r="AO31" s="80"/>
      <c r="AP31" s="80"/>
      <c r="AQ31" s="80"/>
    </row>
    <row r="32" ht="96.75" hidden="1" customHeight="1">
      <c r="A32" s="91" t="s">
        <v>245</v>
      </c>
      <c r="B32" s="91" t="s">
        <v>246</v>
      </c>
      <c r="C32" s="92" t="str">
        <f>VLOOKUP(B32,INFO!$E$3:$I$20,5,0)</f>
        <v>Secretaría General</v>
      </c>
      <c r="D32" s="91" t="s">
        <v>247</v>
      </c>
      <c r="E32" s="91" t="s">
        <v>248</v>
      </c>
      <c r="F32" s="93" t="s">
        <v>249</v>
      </c>
      <c r="G32" s="91" t="s">
        <v>250</v>
      </c>
      <c r="H32" s="94" t="str">
        <f>VLOOKUP($AQ32,'ARTICULACIÓN INDICADORES'!$I$4:$L$106,4,0)</f>
        <v>#N/A</v>
      </c>
      <c r="I32" s="94" t="str">
        <f>VLOOKUP($AQ32,'ARTICULACIÓN INDICADORES'!$I$4:$R$106,5,FALSE)</f>
        <v>#N/A</v>
      </c>
      <c r="J32" s="94" t="str">
        <f>VLOOKUP($AQ32,'ARTICULACIÓN INDICADORES'!$I$4:$R$106,6,FALSE)</f>
        <v>#N/A</v>
      </c>
      <c r="K32" s="94" t="str">
        <f>VLOOKUP($AQ32,'ARTICULACIÓN INDICADORES'!$I$4:$R$106,7,FALSE)</f>
        <v>#N/A</v>
      </c>
      <c r="L32" s="94" t="str">
        <f>VLOOKUP($AQ32,'ARTICULACIÓN INDICADORES'!$I$4:$R$106,8,FALSE)</f>
        <v>#N/A</v>
      </c>
      <c r="M32" s="94" t="str">
        <f>VLOOKUP($AQ32,'ARTICULACIÓN INDICADORES'!$I$4:$R$106,9,FALSE)</f>
        <v>#N/A</v>
      </c>
      <c r="N32" s="94" t="str">
        <f>VLOOKUP($AQ32,'ARTICULACIÓN INDICADORES'!$I$4:$R$106,10,FALSE)</f>
        <v>#N/A</v>
      </c>
      <c r="O32" s="91"/>
      <c r="P32" s="95" t="s">
        <v>251</v>
      </c>
      <c r="Q32" s="95" t="s">
        <v>252</v>
      </c>
      <c r="R32" s="95" t="s">
        <v>253</v>
      </c>
      <c r="S32" s="95" t="s">
        <v>254</v>
      </c>
      <c r="T32" s="91" t="s">
        <v>237</v>
      </c>
      <c r="U32" s="91" t="s">
        <v>255</v>
      </c>
      <c r="V32" s="91" t="s">
        <v>96</v>
      </c>
      <c r="W32" s="91"/>
      <c r="X32" s="91"/>
      <c r="Y32" s="91"/>
      <c r="Z32" s="94" t="s">
        <v>256</v>
      </c>
      <c r="AA32" s="91" t="s">
        <v>257</v>
      </c>
      <c r="AB32" s="91"/>
      <c r="AC32" s="91"/>
      <c r="AD32" s="91" t="s">
        <v>258</v>
      </c>
      <c r="AE32" s="91"/>
      <c r="AF32" s="96"/>
      <c r="AG32" s="96"/>
      <c r="AH32" s="96"/>
      <c r="AI32" s="96" t="str">
        <f>VLOOKUP($A32,INFO!$A$3:$B$5,2,0)</f>
        <v>PE</v>
      </c>
      <c r="AJ32" s="96" t="str">
        <f>VLOOKUP($C32,INFO!$I$3:$J$20,2,0)</f>
        <v>SG</v>
      </c>
      <c r="AK32" s="96" t="str">
        <f>VLOOKUP($C32,INFO!$P$3:$Q$14,2,0)</f>
        <v>SG_P</v>
      </c>
      <c r="AL32" s="96" t="str">
        <f t="shared" ref="AL32:AL42" si="4">+AK32&amp;E32</f>
        <v>SG_PDesarrollo Institucional (DI)</v>
      </c>
      <c r="AM32" s="96" t="str">
        <f>VLOOKUP($AL32,INFO!$U$3:$W$21,3,0)</f>
        <v>SG_P_DI</v>
      </c>
      <c r="AN32" s="96" t="str">
        <f t="shared" ref="AN32:AN42" si="5">+AM32&amp;F32</f>
        <v>SG_P_DIDI1. Promover el desarrollo integral del talento humano SENA</v>
      </c>
      <c r="AO32" s="96" t="str">
        <f>VLOOKUP($AN32,INFO!$Z$3:$AB$33,3,0)</f>
        <v>SG_P_DI1</v>
      </c>
      <c r="AP32" s="96" t="str">
        <f t="shared" ref="AP32:AP42" si="6">+AO32&amp;G32</f>
        <v>SG_P_DI1DI4.3 Implementacion de Politica de Gobierno Digital para promover el uso y aprovechamiento de las tecnologías de la información y las comunicaciones y generará valor público en un entorno de confianza digital</v>
      </c>
      <c r="AQ32" s="96" t="str">
        <f>VLOOKUP($AP32,INFO!$AI$3:$AK$106,3,0)</f>
        <v>#N/A</v>
      </c>
    </row>
    <row r="33" ht="96.75" hidden="1" customHeight="1">
      <c r="A33" s="91" t="s">
        <v>85</v>
      </c>
      <c r="B33" s="91" t="s">
        <v>86</v>
      </c>
      <c r="C33" s="92" t="str">
        <f>VLOOKUP(B33,[7]INFO!$E$3:$I$20,5,0)</f>
        <v>#ERROR!</v>
      </c>
      <c r="D33" s="91" t="s">
        <v>259</v>
      </c>
      <c r="E33" s="91" t="s">
        <v>52</v>
      </c>
      <c r="F33" s="93" t="s">
        <v>260</v>
      </c>
      <c r="G33" s="91" t="s">
        <v>261</v>
      </c>
      <c r="H33" s="94" t="str">
        <f t="shared" ref="H33:H34" si="7">VLOOKUP($AQ33,'[7]ARTICULACIÓN INDICADORES'!$I$4:$L$106,4,0)</f>
        <v>#REF!</v>
      </c>
      <c r="I33" s="94" t="str">
        <f t="shared" ref="I33:I34" si="8">VLOOKUP($AQ33,'[7]ARTICULACIÓN INDICADORES'!$I$4:$R$106,5,FALSE)</f>
        <v>#REF!</v>
      </c>
      <c r="J33" s="94" t="str">
        <f t="shared" ref="J33:J34" si="9">VLOOKUP($AQ33,'[7]ARTICULACIÓN INDICADORES'!$I$4:$R$106,6,FALSE)</f>
        <v>#REF!</v>
      </c>
      <c r="K33" s="94" t="str">
        <f t="shared" ref="K33:K34" si="10">VLOOKUP($AQ33,'[7]ARTICULACIÓN INDICADORES'!$I$4:$R$106,7,FALSE)</f>
        <v>#REF!</v>
      </c>
      <c r="L33" s="94" t="str">
        <f t="shared" ref="L33:L34" si="11">VLOOKUP($AQ33,'[7]ARTICULACIÓN INDICADORES'!$I$4:$R$106,8,FALSE)</f>
        <v>#REF!</v>
      </c>
      <c r="M33" s="94" t="str">
        <f t="shared" ref="M33:M34" si="12">VLOOKUP($AQ33,'[7]ARTICULACIÓN INDICADORES'!$I$4:$R$106,9,FALSE)</f>
        <v>#REF!</v>
      </c>
      <c r="N33" s="94" t="str">
        <f t="shared" ref="N33:N34" si="13">VLOOKUP($AQ33,'[7]ARTICULACIÓN INDICADORES'!$I$4:$R$106,10,FALSE)</f>
        <v>#REF!</v>
      </c>
      <c r="O33" s="91"/>
      <c r="P33" s="95" t="s">
        <v>262</v>
      </c>
      <c r="Q33" s="95" t="s">
        <v>263</v>
      </c>
      <c r="R33" s="95" t="s">
        <v>264</v>
      </c>
      <c r="S33" s="95" t="s">
        <v>265</v>
      </c>
      <c r="T33" s="91" t="s">
        <v>191</v>
      </c>
      <c r="U33" s="91" t="s">
        <v>266</v>
      </c>
      <c r="V33" s="91" t="s">
        <v>267</v>
      </c>
      <c r="W33" s="91"/>
      <c r="X33" s="91"/>
      <c r="Y33" s="91"/>
      <c r="Z33" s="94" t="str">
        <f>+VLOOKUP($C33,[7]INFO!$P$3:$R$14,3,FALSE)</f>
        <v>#ERROR!</v>
      </c>
      <c r="AA33" s="91" t="s">
        <v>268</v>
      </c>
      <c r="AB33" s="91" t="s">
        <v>269</v>
      </c>
      <c r="AC33" s="91" t="s">
        <v>270</v>
      </c>
      <c r="AD33" s="91" t="s">
        <v>258</v>
      </c>
      <c r="AE33" s="91"/>
      <c r="AF33" s="96"/>
      <c r="AG33" s="96"/>
      <c r="AH33" s="96"/>
      <c r="AI33" s="96" t="str">
        <f>VLOOKUP($A33,[7]INFO!$A$3:$B$5,2,0)</f>
        <v>#ERROR!</v>
      </c>
      <c r="AJ33" s="96" t="str">
        <f>VLOOKUP($C33,[7]INFO!$I$3:$J$20,2,0)</f>
        <v>#ERROR!</v>
      </c>
      <c r="AK33" s="96" t="str">
        <f>VLOOKUP($C33,[7]INFO!$P$3:$Q$14,2,0)</f>
        <v>#ERROR!</v>
      </c>
      <c r="AL33" s="96" t="str">
        <f t="shared" si="4"/>
        <v>#ERROR!</v>
      </c>
      <c r="AM33" s="96" t="str">
        <f>VLOOKUP($AL33,[7]INFO!$U$3:$W$21,3,0)</f>
        <v>#ERROR!</v>
      </c>
      <c r="AN33" s="96" t="str">
        <f t="shared" si="5"/>
        <v>#ERROR!</v>
      </c>
      <c r="AO33" s="96" t="str">
        <f>VLOOKUP($AN33,[7]INFO!$Z$3:$AB$33,3,0)</f>
        <v>#ERROR!</v>
      </c>
      <c r="AP33" s="96" t="str">
        <f t="shared" si="6"/>
        <v>#ERROR!</v>
      </c>
      <c r="AQ33" s="96" t="str">
        <f>VLOOKUP($AP33,[7]INFO!$AI$3:$AK$106,3,0)</f>
        <v>#ERROR!</v>
      </c>
    </row>
    <row r="34" ht="96.75" hidden="1" customHeight="1">
      <c r="A34" s="91" t="s">
        <v>85</v>
      </c>
      <c r="B34" s="91" t="s">
        <v>86</v>
      </c>
      <c r="C34" s="92" t="str">
        <f>VLOOKUP(B34,[7]INFO!$E$3:$I$20,5,0)</f>
        <v>#ERROR!</v>
      </c>
      <c r="D34" s="91" t="s">
        <v>259</v>
      </c>
      <c r="E34" s="91" t="s">
        <v>52</v>
      </c>
      <c r="F34" s="93" t="s">
        <v>260</v>
      </c>
      <c r="G34" s="91" t="s">
        <v>261</v>
      </c>
      <c r="H34" s="94" t="str">
        <f t="shared" si="7"/>
        <v>#REF!</v>
      </c>
      <c r="I34" s="94" t="str">
        <f t="shared" si="8"/>
        <v>#REF!</v>
      </c>
      <c r="J34" s="94" t="str">
        <f t="shared" si="9"/>
        <v>#REF!</v>
      </c>
      <c r="K34" s="94" t="str">
        <f t="shared" si="10"/>
        <v>#REF!</v>
      </c>
      <c r="L34" s="94" t="str">
        <f t="shared" si="11"/>
        <v>#REF!</v>
      </c>
      <c r="M34" s="94" t="str">
        <f t="shared" si="12"/>
        <v>#REF!</v>
      </c>
      <c r="N34" s="94" t="str">
        <f t="shared" si="13"/>
        <v>#REF!</v>
      </c>
      <c r="O34" s="91"/>
      <c r="P34" s="95" t="s">
        <v>271</v>
      </c>
      <c r="Q34" s="95" t="s">
        <v>272</v>
      </c>
      <c r="R34" s="95" t="s">
        <v>273</v>
      </c>
      <c r="S34" s="95" t="s">
        <v>274</v>
      </c>
      <c r="T34" s="91" t="s">
        <v>275</v>
      </c>
      <c r="U34" s="91" t="s">
        <v>276</v>
      </c>
      <c r="V34" s="91" t="s">
        <v>139</v>
      </c>
      <c r="W34" s="91"/>
      <c r="X34" s="91"/>
      <c r="Y34" s="91"/>
      <c r="Z34" s="94" t="str">
        <f>+VLOOKUP($C34,[7]INFO!$P$3:$R$14,3,FALSE)</f>
        <v>#ERROR!</v>
      </c>
      <c r="AA34" s="91" t="s">
        <v>277</v>
      </c>
      <c r="AB34" s="91" t="s">
        <v>269</v>
      </c>
      <c r="AC34" s="91" t="s">
        <v>278</v>
      </c>
      <c r="AD34" s="91" t="s">
        <v>258</v>
      </c>
      <c r="AE34" s="91"/>
      <c r="AF34" s="96"/>
      <c r="AG34" s="96"/>
      <c r="AH34" s="96"/>
      <c r="AI34" s="96" t="str">
        <f>VLOOKUP($A34,[7]INFO!$A$3:$B$5,2,0)</f>
        <v>#ERROR!</v>
      </c>
      <c r="AJ34" s="96" t="str">
        <f>VLOOKUP($C34,[7]INFO!$I$3:$J$20,2,0)</f>
        <v>#ERROR!</v>
      </c>
      <c r="AK34" s="96" t="str">
        <f>VLOOKUP($C34,[7]INFO!$P$3:$Q$14,2,0)</f>
        <v>#ERROR!</v>
      </c>
      <c r="AL34" s="96" t="str">
        <f t="shared" si="4"/>
        <v>#ERROR!</v>
      </c>
      <c r="AM34" s="96" t="str">
        <f>VLOOKUP($AL34,[7]INFO!$U$3:$W$21,3,0)</f>
        <v>#ERROR!</v>
      </c>
      <c r="AN34" s="96" t="str">
        <f t="shared" si="5"/>
        <v>#ERROR!</v>
      </c>
      <c r="AO34" s="96" t="str">
        <f>VLOOKUP($AN34,[7]INFO!$Z$3:$AB$33,3,0)</f>
        <v>#ERROR!</v>
      </c>
      <c r="AP34" s="96" t="str">
        <f t="shared" si="6"/>
        <v>#ERROR!</v>
      </c>
      <c r="AQ34" s="96" t="str">
        <f>VLOOKUP($AP34,[7]INFO!$AI$3:$AK$106,3,0)</f>
        <v>#ERROR!</v>
      </c>
    </row>
    <row r="35" ht="96.75" hidden="1" customHeight="1">
      <c r="A35" s="91" t="s">
        <v>85</v>
      </c>
      <c r="B35" s="91" t="s">
        <v>86</v>
      </c>
      <c r="C35" s="92" t="str">
        <f>VLOOKUP(B35,[8]INFO!$E$3:$I$21,5,0)</f>
        <v>#ERROR!</v>
      </c>
      <c r="D35" s="91" t="s">
        <v>279</v>
      </c>
      <c r="E35" s="91" t="s">
        <v>248</v>
      </c>
      <c r="F35" s="93" t="s">
        <v>249</v>
      </c>
      <c r="G35" s="91" t="s">
        <v>280</v>
      </c>
      <c r="H35" s="94" t="str">
        <f>VLOOKUP($AQ35,'[8]ARTICULACIÓN INDICADORES'!$I$4:$L$106,4,0)</f>
        <v>#REF!</v>
      </c>
      <c r="I35" s="94" t="str">
        <f>VLOOKUP($AQ35,'[8]ARTICULACIÓN INDICADORES'!$I$4:$R$106,5,FALSE)</f>
        <v>#REF!</v>
      </c>
      <c r="J35" s="94" t="str">
        <f>VLOOKUP($AQ35,'[8]ARTICULACIÓN INDICADORES'!$I$4:$R$106,6,FALSE)</f>
        <v>#REF!</v>
      </c>
      <c r="K35" s="94" t="str">
        <f>VLOOKUP($AQ35,'[8]ARTICULACIÓN INDICADORES'!$I$4:$R$106,7,FALSE)</f>
        <v>#REF!</v>
      </c>
      <c r="L35" s="94" t="str">
        <f>VLOOKUP($AQ35,'[8]ARTICULACIÓN INDICADORES'!$I$4:$R$106,8,FALSE)</f>
        <v>#REF!</v>
      </c>
      <c r="M35" s="94" t="str">
        <f>VLOOKUP($AQ35,'[8]ARTICULACIÓN INDICADORES'!$I$4:$R$106,9,FALSE)</f>
        <v>#REF!</v>
      </c>
      <c r="N35" s="94" t="str">
        <f>VLOOKUP($AQ35,'[8]ARTICULACIÓN INDICADORES'!$I$4:$R$106,10,FALSE)</f>
        <v>#REF!</v>
      </c>
      <c r="O35" s="91" t="s">
        <v>281</v>
      </c>
      <c r="P35" s="95" t="s">
        <v>282</v>
      </c>
      <c r="Q35" s="95" t="s">
        <v>283</v>
      </c>
      <c r="R35" s="95" t="s">
        <v>284</v>
      </c>
      <c r="S35" s="95" t="s">
        <v>285</v>
      </c>
      <c r="T35" s="91" t="s">
        <v>94</v>
      </c>
      <c r="U35" s="91" t="s">
        <v>286</v>
      </c>
      <c r="V35" s="91" t="s">
        <v>96</v>
      </c>
      <c r="W35" s="91"/>
      <c r="X35" s="91"/>
      <c r="Y35" s="91"/>
      <c r="Z35" s="94" t="str">
        <f>+VLOOKUP($C35,[8]INFO!$P$3:$R$14,3,FALSE)</f>
        <v>#ERROR!</v>
      </c>
      <c r="AA35" s="91" t="s">
        <v>287</v>
      </c>
      <c r="AB35" s="91" t="s">
        <v>288</v>
      </c>
      <c r="AC35" s="91" t="s">
        <v>289</v>
      </c>
      <c r="AD35" s="91" t="s">
        <v>258</v>
      </c>
      <c r="AE35" s="91" t="s">
        <v>290</v>
      </c>
      <c r="AF35" s="96"/>
      <c r="AG35" s="96"/>
      <c r="AH35" s="96"/>
      <c r="AI35" s="96" t="str">
        <f>VLOOKUP($A35,[8]INFO!$A$3:$B$6,2,0)</f>
        <v>#ERROR!</v>
      </c>
      <c r="AJ35" s="96" t="str">
        <f>VLOOKUP($C35,[8]INFO!$I$3:$J$21,2,0)</f>
        <v>#ERROR!</v>
      </c>
      <c r="AK35" s="96" t="str">
        <f>VLOOKUP($C35,[8]INFO!$P$3:$Q$14,2,0)</f>
        <v>#ERROR!</v>
      </c>
      <c r="AL35" s="96" t="str">
        <f t="shared" si="4"/>
        <v>#ERROR!</v>
      </c>
      <c r="AM35" s="96" t="str">
        <f>VLOOKUP($AL35,[8]INFO!$U$3:$W$23,3,0)</f>
        <v>#ERROR!</v>
      </c>
      <c r="AN35" s="96" t="str">
        <f t="shared" si="5"/>
        <v>#ERROR!</v>
      </c>
      <c r="AO35" s="96" t="str">
        <f>VLOOKUP($AN35,[8]INFO!$Z$3:$AB$36,3,0)</f>
        <v>#ERROR!</v>
      </c>
      <c r="AP35" s="96" t="str">
        <f t="shared" si="6"/>
        <v>#ERROR!</v>
      </c>
      <c r="AQ35" s="96" t="str">
        <f>VLOOKUP($AP35,[8]INFO!$AI$3:$AK$106,3,0)</f>
        <v>#ERROR!</v>
      </c>
    </row>
    <row r="36" ht="96.75" hidden="1" customHeight="1">
      <c r="A36" s="91" t="s">
        <v>85</v>
      </c>
      <c r="B36" s="91" t="s">
        <v>291</v>
      </c>
      <c r="C36" s="92" t="str">
        <f>VLOOKUP(B36,[9]INFO!$E$3:$I$20,5,0)</f>
        <v>#ERROR!</v>
      </c>
      <c r="D36" s="91" t="s">
        <v>292</v>
      </c>
      <c r="E36" s="91" t="s">
        <v>293</v>
      </c>
      <c r="F36" s="93" t="s">
        <v>294</v>
      </c>
      <c r="G36" s="91" t="s">
        <v>295</v>
      </c>
      <c r="H36" s="94" t="str">
        <f t="shared" ref="H36:H42" si="14">VLOOKUP($AQ36,'[10]ARTICULACIÓN INDICADORES'!$I$4:$L$106,4,0)</f>
        <v>#REF!</v>
      </c>
      <c r="I36" s="94" t="str">
        <f t="shared" ref="I36:I42" si="15">VLOOKUP($AQ36,'[10]ARTICULACIÓN INDICADORES'!$I$4:$R$106,5,FALSE)</f>
        <v>#REF!</v>
      </c>
      <c r="J36" s="94" t="str">
        <f t="shared" ref="J36:J42" si="16">VLOOKUP($AQ36,'[10]ARTICULACIÓN INDICADORES'!$I$4:$R$106,6,FALSE)</f>
        <v>#REF!</v>
      </c>
      <c r="K36" s="94" t="str">
        <f t="shared" ref="K36:K42" si="17">VLOOKUP($AQ36,'[10]ARTICULACIÓN INDICADORES'!$I$4:$R$106,7,FALSE)</f>
        <v>#REF!</v>
      </c>
      <c r="L36" s="94" t="str">
        <f t="shared" ref="L36:L42" si="18">VLOOKUP($AQ36,'[10]ARTICULACIÓN INDICADORES'!$I$4:$R$106,8,FALSE)</f>
        <v>#REF!</v>
      </c>
      <c r="M36" s="94" t="str">
        <f t="shared" ref="M36:M42" si="19">VLOOKUP($AQ36,'[10]ARTICULACIÓN INDICADORES'!$I$4:$R$106,9,FALSE)</f>
        <v>#REF!</v>
      </c>
      <c r="N36" s="94" t="str">
        <f t="shared" ref="N36:N42" si="20">VLOOKUP($AQ36,'[10]ARTICULACIÓN INDICADORES'!$I$4:$R$106,10,FALSE)</f>
        <v>#REF!</v>
      </c>
      <c r="O36" s="91"/>
      <c r="P36" s="95" t="s">
        <v>296</v>
      </c>
      <c r="Q36" s="95" t="s">
        <v>297</v>
      </c>
      <c r="R36" s="95" t="s">
        <v>298</v>
      </c>
      <c r="S36" s="95" t="s">
        <v>299</v>
      </c>
      <c r="T36" s="91" t="s">
        <v>94</v>
      </c>
      <c r="U36" s="91" t="s">
        <v>300</v>
      </c>
      <c r="V36" s="91" t="s">
        <v>125</v>
      </c>
      <c r="W36" s="91"/>
      <c r="X36" s="91"/>
      <c r="Y36" s="91"/>
      <c r="Z36" s="94" t="str">
        <f>+VLOOKUP($C36,[10]INFO!$P$3:$R$14,3,FALSE)</f>
        <v>#ERROR!</v>
      </c>
      <c r="AA36" s="91" t="s">
        <v>301</v>
      </c>
      <c r="AB36" s="91" t="s">
        <v>302</v>
      </c>
      <c r="AC36" s="91"/>
      <c r="AD36" s="91"/>
      <c r="AE36" s="91"/>
      <c r="AF36" s="96"/>
      <c r="AG36" s="96"/>
      <c r="AH36" s="96"/>
      <c r="AI36" s="96" t="str">
        <f>VLOOKUP($A36,[10]INFO!$A$3:$B$5,2,0)</f>
        <v>#ERROR!</v>
      </c>
      <c r="AJ36" s="96" t="str">
        <f>VLOOKUP($C36,[10]INFO!$I$3:$J$20,2,0)</f>
        <v>#ERROR!</v>
      </c>
      <c r="AK36" s="96" t="str">
        <f>VLOOKUP($C36,[10]INFO!$P$3:$Q$14,2,0)</f>
        <v>#ERROR!</v>
      </c>
      <c r="AL36" s="96" t="str">
        <f t="shared" si="4"/>
        <v>#ERROR!</v>
      </c>
      <c r="AM36" s="96" t="str">
        <f>VLOOKUP($AL36,[10]INFO!$U$3:$W$21,3,0)</f>
        <v>#ERROR!</v>
      </c>
      <c r="AN36" s="96" t="str">
        <f t="shared" si="5"/>
        <v>#ERROR!</v>
      </c>
      <c r="AO36" s="96" t="str">
        <f>VLOOKUP($AN36,[10]INFO!$Z$3:$AB$33,3,0)</f>
        <v>#ERROR!</v>
      </c>
      <c r="AP36" s="96" t="str">
        <f t="shared" si="6"/>
        <v>#ERROR!</v>
      </c>
      <c r="AQ36" s="96" t="str">
        <f>VLOOKUP($AP36,[10]INFO!$AI$3:$AK$106,3,0)</f>
        <v>#ERROR!</v>
      </c>
    </row>
    <row r="37" ht="96.75" hidden="1" customHeight="1">
      <c r="A37" s="91" t="s">
        <v>85</v>
      </c>
      <c r="B37" s="91" t="s">
        <v>291</v>
      </c>
      <c r="C37" s="92" t="str">
        <f>VLOOKUP(B37,[9]INFO!$E$3:$I$20,5,0)</f>
        <v>#ERROR!</v>
      </c>
      <c r="D37" s="91" t="s">
        <v>292</v>
      </c>
      <c r="E37" s="91" t="s">
        <v>293</v>
      </c>
      <c r="F37" s="93" t="s">
        <v>294</v>
      </c>
      <c r="G37" s="91" t="s">
        <v>295</v>
      </c>
      <c r="H37" s="94" t="str">
        <f t="shared" si="14"/>
        <v>#REF!</v>
      </c>
      <c r="I37" s="94" t="str">
        <f t="shared" si="15"/>
        <v>#REF!</v>
      </c>
      <c r="J37" s="94" t="str">
        <f t="shared" si="16"/>
        <v>#REF!</v>
      </c>
      <c r="K37" s="94" t="str">
        <f t="shared" si="17"/>
        <v>#REF!</v>
      </c>
      <c r="L37" s="94" t="str">
        <f t="shared" si="18"/>
        <v>#REF!</v>
      </c>
      <c r="M37" s="94" t="str">
        <f t="shared" si="19"/>
        <v>#REF!</v>
      </c>
      <c r="N37" s="94" t="str">
        <f t="shared" si="20"/>
        <v>#REF!</v>
      </c>
      <c r="O37" s="91"/>
      <c r="P37" s="95" t="s">
        <v>296</v>
      </c>
      <c r="Q37" s="95" t="s">
        <v>303</v>
      </c>
      <c r="R37" s="95" t="s">
        <v>304</v>
      </c>
      <c r="S37" s="95" t="s">
        <v>305</v>
      </c>
      <c r="T37" s="91" t="s">
        <v>94</v>
      </c>
      <c r="U37" s="91"/>
      <c r="V37" s="91" t="s">
        <v>306</v>
      </c>
      <c r="W37" s="91"/>
      <c r="X37" s="91"/>
      <c r="Y37" s="91"/>
      <c r="Z37" s="94" t="str">
        <f>+VLOOKUP($C37,[10]INFO!$P$3:$R$14,3,FALSE)</f>
        <v>#ERROR!</v>
      </c>
      <c r="AA37" s="91" t="s">
        <v>307</v>
      </c>
      <c r="AB37" s="91" t="s">
        <v>308</v>
      </c>
      <c r="AC37" s="91" t="s">
        <v>309</v>
      </c>
      <c r="AD37" s="91"/>
      <c r="AE37" s="91"/>
      <c r="AF37" s="96"/>
      <c r="AG37" s="96"/>
      <c r="AH37" s="96"/>
      <c r="AI37" s="96" t="str">
        <f>VLOOKUP($A37,[10]INFO!$A$3:$B$5,2,0)</f>
        <v>#ERROR!</v>
      </c>
      <c r="AJ37" s="96" t="str">
        <f>VLOOKUP($C37,[10]INFO!$I$3:$J$20,2,0)</f>
        <v>#ERROR!</v>
      </c>
      <c r="AK37" s="96" t="str">
        <f>VLOOKUP($C37,[10]INFO!$P$3:$Q$14,2,0)</f>
        <v>#ERROR!</v>
      </c>
      <c r="AL37" s="96" t="str">
        <f t="shared" si="4"/>
        <v>#ERROR!</v>
      </c>
      <c r="AM37" s="96" t="str">
        <f>VLOOKUP($AL37,[10]INFO!$U$3:$W$21,3,0)</f>
        <v>#ERROR!</v>
      </c>
      <c r="AN37" s="96" t="str">
        <f t="shared" si="5"/>
        <v>#ERROR!</v>
      </c>
      <c r="AO37" s="96" t="str">
        <f>VLOOKUP($AN37,[10]INFO!$Z$3:$AB$33,3,0)</f>
        <v>#ERROR!</v>
      </c>
      <c r="AP37" s="96" t="str">
        <f t="shared" si="6"/>
        <v>#ERROR!</v>
      </c>
      <c r="AQ37" s="96" t="str">
        <f>VLOOKUP($AP37,[10]INFO!$AI$3:$AK$106,3,0)</f>
        <v>#ERROR!</v>
      </c>
    </row>
    <row r="38" ht="96.75" hidden="1" customHeight="1">
      <c r="A38" s="91" t="s">
        <v>85</v>
      </c>
      <c r="B38" s="91" t="s">
        <v>291</v>
      </c>
      <c r="C38" s="92" t="str">
        <f>VLOOKUP(B38,[10]INFO!$E$3:$I$20,5,0)</f>
        <v>#ERROR!</v>
      </c>
      <c r="D38" s="91" t="s">
        <v>292</v>
      </c>
      <c r="E38" s="91" t="s">
        <v>293</v>
      </c>
      <c r="F38" s="93" t="s">
        <v>294</v>
      </c>
      <c r="G38" s="91" t="s">
        <v>295</v>
      </c>
      <c r="H38" s="94" t="str">
        <f t="shared" si="14"/>
        <v>#REF!</v>
      </c>
      <c r="I38" s="94" t="str">
        <f t="shared" si="15"/>
        <v>#REF!</v>
      </c>
      <c r="J38" s="94" t="str">
        <f t="shared" si="16"/>
        <v>#REF!</v>
      </c>
      <c r="K38" s="94" t="str">
        <f t="shared" si="17"/>
        <v>#REF!</v>
      </c>
      <c r="L38" s="94" t="str">
        <f t="shared" si="18"/>
        <v>#REF!</v>
      </c>
      <c r="M38" s="94" t="str">
        <f t="shared" si="19"/>
        <v>#REF!</v>
      </c>
      <c r="N38" s="94" t="str">
        <f t="shared" si="20"/>
        <v>#REF!</v>
      </c>
      <c r="O38" s="91"/>
      <c r="P38" s="95" t="s">
        <v>310</v>
      </c>
      <c r="Q38" s="95" t="s">
        <v>311</v>
      </c>
      <c r="R38" s="95" t="s">
        <v>312</v>
      </c>
      <c r="S38" s="95" t="s">
        <v>313</v>
      </c>
      <c r="T38" s="91" t="s">
        <v>97</v>
      </c>
      <c r="U38" s="91" t="s">
        <v>314</v>
      </c>
      <c r="V38" s="91" t="s">
        <v>139</v>
      </c>
      <c r="W38" s="91"/>
      <c r="X38" s="91"/>
      <c r="Y38" s="91"/>
      <c r="Z38" s="94" t="str">
        <f>+VLOOKUP($C38,[10]INFO!$P$3:$R$14,3,FALSE)</f>
        <v>#ERROR!</v>
      </c>
      <c r="AA38" s="91" t="s">
        <v>315</v>
      </c>
      <c r="AB38" s="91" t="s">
        <v>316</v>
      </c>
      <c r="AC38" s="91" t="s">
        <v>317</v>
      </c>
      <c r="AD38" s="91"/>
      <c r="AE38" s="91"/>
      <c r="AF38" s="96"/>
      <c r="AG38" s="96"/>
      <c r="AH38" s="96"/>
      <c r="AI38" s="96" t="str">
        <f>VLOOKUP($A38,[10]INFO!$A$3:$B$5,2,0)</f>
        <v>#ERROR!</v>
      </c>
      <c r="AJ38" s="96" t="str">
        <f>VLOOKUP($C38,[10]INFO!$I$3:$J$20,2,0)</f>
        <v>#ERROR!</v>
      </c>
      <c r="AK38" s="96" t="str">
        <f>VLOOKUP($C38,[10]INFO!$P$3:$Q$14,2,0)</f>
        <v>#ERROR!</v>
      </c>
      <c r="AL38" s="96" t="str">
        <f t="shared" si="4"/>
        <v>#ERROR!</v>
      </c>
      <c r="AM38" s="96" t="str">
        <f>VLOOKUP($AL38,[10]INFO!$U$3:$W$21,3,0)</f>
        <v>#ERROR!</v>
      </c>
      <c r="AN38" s="96" t="str">
        <f t="shared" si="5"/>
        <v>#ERROR!</v>
      </c>
      <c r="AO38" s="96" t="str">
        <f>VLOOKUP($AN38,[10]INFO!$Z$3:$AB$33,3,0)</f>
        <v>#ERROR!</v>
      </c>
      <c r="AP38" s="96" t="str">
        <f t="shared" si="6"/>
        <v>#ERROR!</v>
      </c>
      <c r="AQ38" s="96" t="str">
        <f>VLOOKUP($AP38,[10]INFO!$AI$3:$AK$106,3,0)</f>
        <v>#ERROR!</v>
      </c>
    </row>
    <row r="39" ht="96.75" hidden="1" customHeight="1">
      <c r="A39" s="91" t="s">
        <v>85</v>
      </c>
      <c r="B39" s="91" t="s">
        <v>233</v>
      </c>
      <c r="C39" s="92" t="str">
        <f>VLOOKUP(B39,[10]INFO!$E$3:$I$20,5,0)</f>
        <v>#ERROR!</v>
      </c>
      <c r="D39" s="91" t="s">
        <v>318</v>
      </c>
      <c r="E39" s="91" t="s">
        <v>293</v>
      </c>
      <c r="F39" s="93" t="s">
        <v>294</v>
      </c>
      <c r="G39" s="91" t="s">
        <v>319</v>
      </c>
      <c r="H39" s="94" t="str">
        <f t="shared" si="14"/>
        <v>#REF!</v>
      </c>
      <c r="I39" s="94" t="str">
        <f t="shared" si="15"/>
        <v>#REF!</v>
      </c>
      <c r="J39" s="94" t="str">
        <f t="shared" si="16"/>
        <v>#REF!</v>
      </c>
      <c r="K39" s="94" t="str">
        <f t="shared" si="17"/>
        <v>#REF!</v>
      </c>
      <c r="L39" s="94" t="str">
        <f t="shared" si="18"/>
        <v>#REF!</v>
      </c>
      <c r="M39" s="94" t="str">
        <f t="shared" si="19"/>
        <v>#REF!</v>
      </c>
      <c r="N39" s="94" t="str">
        <f t="shared" si="20"/>
        <v>#REF!</v>
      </c>
      <c r="O39" s="91"/>
      <c r="P39" s="95" t="s">
        <v>320</v>
      </c>
      <c r="Q39" s="95" t="s">
        <v>321</v>
      </c>
      <c r="R39" s="95" t="s">
        <v>322</v>
      </c>
      <c r="S39" s="95" t="s">
        <v>323</v>
      </c>
      <c r="T39" s="91" t="s">
        <v>94</v>
      </c>
      <c r="U39" s="91" t="s">
        <v>324</v>
      </c>
      <c r="V39" s="91" t="s">
        <v>139</v>
      </c>
      <c r="W39" s="91"/>
      <c r="X39" s="91"/>
      <c r="Y39" s="91"/>
      <c r="Z39" s="94" t="str">
        <f>+VLOOKUP($C39,[10]INFO!$P$3:$R$14,3,FALSE)</f>
        <v>#ERROR!</v>
      </c>
      <c r="AA39" s="91" t="s">
        <v>301</v>
      </c>
      <c r="AB39" s="91" t="s">
        <v>325</v>
      </c>
      <c r="AC39" s="91" t="s">
        <v>326</v>
      </c>
      <c r="AD39" s="91"/>
      <c r="AE39" s="91"/>
      <c r="AF39" s="96"/>
      <c r="AG39" s="96"/>
      <c r="AH39" s="96"/>
      <c r="AI39" s="96" t="str">
        <f>VLOOKUP($A39,[10]INFO!$A$3:$B$5,2,0)</f>
        <v>#ERROR!</v>
      </c>
      <c r="AJ39" s="96" t="str">
        <f>VLOOKUP($C39,[10]INFO!$I$3:$J$20,2,0)</f>
        <v>#ERROR!</v>
      </c>
      <c r="AK39" s="96" t="str">
        <f>VLOOKUP($C39,[10]INFO!$P$3:$Q$14,2,0)</f>
        <v>#ERROR!</v>
      </c>
      <c r="AL39" s="96" t="str">
        <f t="shared" si="4"/>
        <v>#ERROR!</v>
      </c>
      <c r="AM39" s="96" t="str">
        <f>VLOOKUP($AL39,[10]INFO!$U$3:$W$21,3,0)</f>
        <v>#ERROR!</v>
      </c>
      <c r="AN39" s="96" t="str">
        <f t="shared" si="5"/>
        <v>#ERROR!</v>
      </c>
      <c r="AO39" s="96" t="str">
        <f>VLOOKUP($AN39,[10]INFO!$Z$3:$AB$33,3,0)</f>
        <v>#ERROR!</v>
      </c>
      <c r="AP39" s="96" t="str">
        <f t="shared" si="6"/>
        <v>#ERROR!</v>
      </c>
      <c r="AQ39" s="96" t="str">
        <f>VLOOKUP($AP39,[10]INFO!$AI$3:$AK$106,3,0)</f>
        <v>#ERROR!</v>
      </c>
    </row>
    <row r="40" ht="96.75" hidden="1" customHeight="1">
      <c r="A40" s="91" t="s">
        <v>85</v>
      </c>
      <c r="B40" s="91" t="s">
        <v>291</v>
      </c>
      <c r="C40" s="92" t="str">
        <f>VLOOKUP(B40,[10]INFO!$E$3:$I$20,5,0)</f>
        <v>#ERROR!</v>
      </c>
      <c r="D40" s="91" t="s">
        <v>292</v>
      </c>
      <c r="E40" s="91" t="s">
        <v>293</v>
      </c>
      <c r="F40" s="93" t="s">
        <v>294</v>
      </c>
      <c r="G40" s="91" t="s">
        <v>295</v>
      </c>
      <c r="H40" s="94" t="str">
        <f t="shared" si="14"/>
        <v>#REF!</v>
      </c>
      <c r="I40" s="94" t="str">
        <f t="shared" si="15"/>
        <v>#REF!</v>
      </c>
      <c r="J40" s="94" t="str">
        <f t="shared" si="16"/>
        <v>#REF!</v>
      </c>
      <c r="K40" s="94" t="str">
        <f t="shared" si="17"/>
        <v>#REF!</v>
      </c>
      <c r="L40" s="94" t="str">
        <f t="shared" si="18"/>
        <v>#REF!</v>
      </c>
      <c r="M40" s="94" t="str">
        <f t="shared" si="19"/>
        <v>#REF!</v>
      </c>
      <c r="N40" s="94" t="str">
        <f t="shared" si="20"/>
        <v>#REF!</v>
      </c>
      <c r="O40" s="91"/>
      <c r="P40" s="95" t="s">
        <v>327</v>
      </c>
      <c r="Q40" s="95" t="s">
        <v>328</v>
      </c>
      <c r="R40" s="95" t="s">
        <v>329</v>
      </c>
      <c r="S40" s="95" t="s">
        <v>330</v>
      </c>
      <c r="T40" s="91" t="s">
        <v>97</v>
      </c>
      <c r="U40" s="91" t="s">
        <v>331</v>
      </c>
      <c r="V40" s="91" t="s">
        <v>96</v>
      </c>
      <c r="W40" s="91"/>
      <c r="X40" s="91"/>
      <c r="Y40" s="91"/>
      <c r="Z40" s="94" t="str">
        <f>+VLOOKUP($C40,[10]INFO!$P$3:$R$14,3,FALSE)</f>
        <v>#ERROR!</v>
      </c>
      <c r="AA40" s="91" t="s">
        <v>307</v>
      </c>
      <c r="AB40" s="91" t="s">
        <v>308</v>
      </c>
      <c r="AC40" s="91" t="s">
        <v>278</v>
      </c>
      <c r="AD40" s="91"/>
      <c r="AE40" s="91"/>
      <c r="AF40" s="96"/>
      <c r="AG40" s="96"/>
      <c r="AH40" s="96"/>
      <c r="AI40" s="96" t="str">
        <f>VLOOKUP($A40,[10]INFO!$A$3:$B$5,2,0)</f>
        <v>#ERROR!</v>
      </c>
      <c r="AJ40" s="96" t="str">
        <f>VLOOKUP($C40,[10]INFO!$I$3:$J$20,2,0)</f>
        <v>#ERROR!</v>
      </c>
      <c r="AK40" s="96" t="str">
        <f>VLOOKUP($C40,[10]INFO!$P$3:$Q$14,2,0)</f>
        <v>#ERROR!</v>
      </c>
      <c r="AL40" s="96" t="str">
        <f t="shared" si="4"/>
        <v>#ERROR!</v>
      </c>
      <c r="AM40" s="96" t="str">
        <f>VLOOKUP($AL40,[10]INFO!$U$3:$W$21,3,0)</f>
        <v>#ERROR!</v>
      </c>
      <c r="AN40" s="96" t="str">
        <f t="shared" si="5"/>
        <v>#ERROR!</v>
      </c>
      <c r="AO40" s="96" t="str">
        <f>VLOOKUP($AN40,[10]INFO!$Z$3:$AB$33,3,0)</f>
        <v>#ERROR!</v>
      </c>
      <c r="AP40" s="96" t="str">
        <f t="shared" si="6"/>
        <v>#ERROR!</v>
      </c>
      <c r="AQ40" s="96" t="str">
        <f>VLOOKUP($AP40,[10]INFO!$AI$3:$AK$106,3,0)</f>
        <v>#ERROR!</v>
      </c>
    </row>
    <row r="41" ht="96.75" hidden="1" customHeight="1">
      <c r="A41" s="91" t="s">
        <v>85</v>
      </c>
      <c r="B41" s="91" t="s">
        <v>291</v>
      </c>
      <c r="C41" s="92" t="str">
        <f>VLOOKUP(B41,[10]INFO!$E$3:$I$20,5,0)</f>
        <v>#ERROR!</v>
      </c>
      <c r="D41" s="91" t="s">
        <v>292</v>
      </c>
      <c r="E41" s="91" t="s">
        <v>293</v>
      </c>
      <c r="F41" s="93" t="s">
        <v>294</v>
      </c>
      <c r="G41" s="91" t="s">
        <v>332</v>
      </c>
      <c r="H41" s="94" t="str">
        <f t="shared" si="14"/>
        <v>#REF!</v>
      </c>
      <c r="I41" s="94" t="str">
        <f t="shared" si="15"/>
        <v>#REF!</v>
      </c>
      <c r="J41" s="94" t="str">
        <f t="shared" si="16"/>
        <v>#REF!</v>
      </c>
      <c r="K41" s="94" t="str">
        <f t="shared" si="17"/>
        <v>#REF!</v>
      </c>
      <c r="L41" s="94" t="str">
        <f t="shared" si="18"/>
        <v>#REF!</v>
      </c>
      <c r="M41" s="94" t="str">
        <f t="shared" si="19"/>
        <v>#REF!</v>
      </c>
      <c r="N41" s="94" t="str">
        <f t="shared" si="20"/>
        <v>#REF!</v>
      </c>
      <c r="O41" s="91"/>
      <c r="P41" s="95" t="s">
        <v>333</v>
      </c>
      <c r="Q41" s="95" t="s">
        <v>334</v>
      </c>
      <c r="R41" s="95" t="s">
        <v>335</v>
      </c>
      <c r="S41" s="95" t="s">
        <v>336</v>
      </c>
      <c r="T41" s="91" t="s">
        <v>97</v>
      </c>
      <c r="U41" s="91"/>
      <c r="V41" s="91" t="s">
        <v>125</v>
      </c>
      <c r="W41" s="91" t="s">
        <v>275</v>
      </c>
      <c r="X41" s="91"/>
      <c r="Y41" s="91" t="s">
        <v>96</v>
      </c>
      <c r="Z41" s="94" t="str">
        <f>+VLOOKUP($C41,[10]INFO!$P$3:$R$14,3,FALSE)</f>
        <v>#ERROR!</v>
      </c>
      <c r="AA41" s="91" t="s">
        <v>337</v>
      </c>
      <c r="AB41" s="91" t="s">
        <v>308</v>
      </c>
      <c r="AC41" s="91" t="s">
        <v>278</v>
      </c>
      <c r="AD41" s="91"/>
      <c r="AE41" s="91"/>
      <c r="AF41" s="96"/>
      <c r="AG41" s="96"/>
      <c r="AH41" s="96"/>
      <c r="AI41" s="96" t="str">
        <f>VLOOKUP($A41,[10]INFO!$A$3:$B$5,2,0)</f>
        <v>#ERROR!</v>
      </c>
      <c r="AJ41" s="96" t="str">
        <f>VLOOKUP($C41,[10]INFO!$I$3:$J$20,2,0)</f>
        <v>#ERROR!</v>
      </c>
      <c r="AK41" s="96" t="str">
        <f>VLOOKUP($C41,[10]INFO!$P$3:$Q$14,2,0)</f>
        <v>#ERROR!</v>
      </c>
      <c r="AL41" s="96" t="str">
        <f t="shared" si="4"/>
        <v>#ERROR!</v>
      </c>
      <c r="AM41" s="96" t="str">
        <f>VLOOKUP($AL41,[10]INFO!$U$3:$W$21,3,0)</f>
        <v>#ERROR!</v>
      </c>
      <c r="AN41" s="96" t="str">
        <f t="shared" si="5"/>
        <v>#ERROR!</v>
      </c>
      <c r="AO41" s="96" t="str">
        <f>VLOOKUP($AN41,[10]INFO!$Z$3:$AB$33,3,0)</f>
        <v>#ERROR!</v>
      </c>
      <c r="AP41" s="96" t="str">
        <f t="shared" si="6"/>
        <v>#ERROR!</v>
      </c>
      <c r="AQ41" s="96" t="str">
        <f>VLOOKUP($AP41,[10]INFO!$AI$3:$AK$106,3,0)</f>
        <v>#ERROR!</v>
      </c>
    </row>
    <row r="42" ht="96.75" hidden="1" customHeight="1">
      <c r="A42" s="91" t="s">
        <v>85</v>
      </c>
      <c r="B42" s="91" t="s">
        <v>291</v>
      </c>
      <c r="C42" s="92" t="str">
        <f>VLOOKUP(B42,[10]INFO!$E$3:$I$20,5,0)</f>
        <v>#ERROR!</v>
      </c>
      <c r="D42" s="91" t="s">
        <v>292</v>
      </c>
      <c r="E42" s="91" t="s">
        <v>293</v>
      </c>
      <c r="F42" s="93" t="s">
        <v>294</v>
      </c>
      <c r="G42" s="91" t="s">
        <v>332</v>
      </c>
      <c r="H42" s="94" t="str">
        <f t="shared" si="14"/>
        <v>#REF!</v>
      </c>
      <c r="I42" s="94" t="str">
        <f t="shared" si="15"/>
        <v>#REF!</v>
      </c>
      <c r="J42" s="94" t="str">
        <f t="shared" si="16"/>
        <v>#REF!</v>
      </c>
      <c r="K42" s="94" t="str">
        <f t="shared" si="17"/>
        <v>#REF!</v>
      </c>
      <c r="L42" s="94" t="str">
        <f t="shared" si="18"/>
        <v>#REF!</v>
      </c>
      <c r="M42" s="94" t="str">
        <f t="shared" si="19"/>
        <v>#REF!</v>
      </c>
      <c r="N42" s="94" t="str">
        <f t="shared" si="20"/>
        <v>#REF!</v>
      </c>
      <c r="O42" s="91"/>
      <c r="P42" s="95" t="s">
        <v>333</v>
      </c>
      <c r="Q42" s="95" t="s">
        <v>338</v>
      </c>
      <c r="R42" s="95" t="s">
        <v>339</v>
      </c>
      <c r="S42" s="95" t="s">
        <v>336</v>
      </c>
      <c r="T42" s="91" t="s">
        <v>340</v>
      </c>
      <c r="U42" s="91"/>
      <c r="V42" s="91" t="s">
        <v>125</v>
      </c>
      <c r="W42" s="91" t="s">
        <v>237</v>
      </c>
      <c r="X42" s="91"/>
      <c r="Y42" s="91"/>
      <c r="Z42" s="94" t="str">
        <f>+VLOOKUP($C42,[10]INFO!$P$3:$R$14,3,FALSE)</f>
        <v>#ERROR!</v>
      </c>
      <c r="AA42" s="91" t="s">
        <v>315</v>
      </c>
      <c r="AB42" s="91" t="s">
        <v>308</v>
      </c>
      <c r="AC42" s="91" t="s">
        <v>278</v>
      </c>
      <c r="AD42" s="91"/>
      <c r="AE42" s="91"/>
      <c r="AF42" s="96"/>
      <c r="AG42" s="96"/>
      <c r="AH42" s="96"/>
      <c r="AI42" s="96" t="str">
        <f>VLOOKUP($A42,[10]INFO!$A$3:$B$5,2,0)</f>
        <v>#ERROR!</v>
      </c>
      <c r="AJ42" s="96" t="str">
        <f>VLOOKUP($C42,[10]INFO!$I$3:$J$20,2,0)</f>
        <v>#ERROR!</v>
      </c>
      <c r="AK42" s="96" t="str">
        <f>VLOOKUP($C42,[10]INFO!$P$3:$Q$14,2,0)</f>
        <v>#ERROR!</v>
      </c>
      <c r="AL42" s="96" t="str">
        <f t="shared" si="4"/>
        <v>#ERROR!</v>
      </c>
      <c r="AM42" s="96" t="str">
        <f>VLOOKUP($AL42,[10]INFO!$U$3:$W$21,3,0)</f>
        <v>#ERROR!</v>
      </c>
      <c r="AN42" s="96" t="str">
        <f t="shared" si="5"/>
        <v>#ERROR!</v>
      </c>
      <c r="AO42" s="96" t="str">
        <f>VLOOKUP($AN42,[10]INFO!$Z$3:$AB$33,3,0)</f>
        <v>#ERROR!</v>
      </c>
      <c r="AP42" s="96" t="str">
        <f t="shared" si="6"/>
        <v>#ERROR!</v>
      </c>
      <c r="AQ42" s="96" t="str">
        <f>VLOOKUP($AP42,[10]INFO!$AI$3:$AK$106,3,0)</f>
        <v>#ERROR!</v>
      </c>
    </row>
    <row r="43" ht="15.75" customHeight="1">
      <c r="A43" s="91" t="s">
        <v>85</v>
      </c>
      <c r="B43" s="91" t="s">
        <v>341</v>
      </c>
      <c r="C43" s="92" t="str">
        <f>VLOOKUP(B43,[11]INFO!$E$3:$I$20,5,0)</f>
        <v>#ERROR!</v>
      </c>
      <c r="D43" s="91" t="s">
        <v>342</v>
      </c>
      <c r="E43" s="91" t="s">
        <v>52</v>
      </c>
      <c r="F43" s="93" t="s">
        <v>88</v>
      </c>
      <c r="G43" s="91" t="s">
        <v>89</v>
      </c>
      <c r="H43" s="94" t="s">
        <v>150</v>
      </c>
      <c r="I43" s="94" t="s">
        <v>151</v>
      </c>
      <c r="J43" s="94" t="s">
        <v>152</v>
      </c>
      <c r="K43" s="94" t="s">
        <v>153</v>
      </c>
      <c r="L43" s="94" t="s">
        <v>154</v>
      </c>
      <c r="M43" s="94" t="s">
        <v>155</v>
      </c>
      <c r="N43" s="94" t="s">
        <v>156</v>
      </c>
      <c r="O43" s="104"/>
      <c r="P43" s="109" t="s">
        <v>186</v>
      </c>
      <c r="Q43" s="110" t="s">
        <v>343</v>
      </c>
      <c r="R43" s="109" t="s">
        <v>344</v>
      </c>
      <c r="S43" s="109" t="s">
        <v>345</v>
      </c>
      <c r="T43" s="108" t="s">
        <v>97</v>
      </c>
      <c r="U43" s="109" t="s">
        <v>346</v>
      </c>
      <c r="V43" s="111" t="s">
        <v>139</v>
      </c>
      <c r="W43" s="107" t="s">
        <v>118</v>
      </c>
      <c r="X43" s="109" t="s">
        <v>347</v>
      </c>
      <c r="Y43" s="111" t="s">
        <v>139</v>
      </c>
      <c r="Z43" s="109" t="s">
        <v>211</v>
      </c>
      <c r="AA43" s="109" t="s">
        <v>348</v>
      </c>
      <c r="AB43" s="109" t="s">
        <v>349</v>
      </c>
      <c r="AC43" s="111" t="s">
        <v>156</v>
      </c>
      <c r="AD43" s="109" t="s">
        <v>213</v>
      </c>
      <c r="AE43" s="108" t="s">
        <v>350</v>
      </c>
      <c r="AF43" s="80"/>
      <c r="AG43" s="80"/>
      <c r="AH43" s="80"/>
      <c r="AI43" s="80"/>
      <c r="AJ43" s="80"/>
      <c r="AK43" s="80"/>
      <c r="AL43" s="80"/>
      <c r="AM43" s="80"/>
      <c r="AN43" s="80"/>
      <c r="AO43" s="80"/>
      <c r="AP43" s="80"/>
      <c r="AQ43" s="80"/>
    </row>
    <row r="44" ht="15.75" customHeight="1">
      <c r="A44" s="91" t="s">
        <v>85</v>
      </c>
      <c r="B44" s="91" t="s">
        <v>341</v>
      </c>
      <c r="C44" s="92" t="str">
        <f>VLOOKUP(B44,[11]INFO!$E$3:$I$20,5,0)</f>
        <v>#ERROR!</v>
      </c>
      <c r="D44" s="91" t="s">
        <v>342</v>
      </c>
      <c r="E44" s="91" t="s">
        <v>52</v>
      </c>
      <c r="F44" s="93" t="s">
        <v>88</v>
      </c>
      <c r="G44" s="91" t="s">
        <v>89</v>
      </c>
      <c r="H44" s="94" t="s">
        <v>150</v>
      </c>
      <c r="I44" s="94" t="s">
        <v>151</v>
      </c>
      <c r="J44" s="94" t="s">
        <v>152</v>
      </c>
      <c r="K44" s="94" t="s">
        <v>153</v>
      </c>
      <c r="L44" s="94" t="s">
        <v>154</v>
      </c>
      <c r="M44" s="94" t="s">
        <v>155</v>
      </c>
      <c r="N44" s="94" t="s">
        <v>156</v>
      </c>
      <c r="O44" s="104"/>
      <c r="P44" s="109" t="s">
        <v>186</v>
      </c>
      <c r="Q44" s="110" t="s">
        <v>351</v>
      </c>
      <c r="R44" s="109" t="s">
        <v>352</v>
      </c>
      <c r="S44" s="109" t="s">
        <v>353</v>
      </c>
      <c r="T44" s="108" t="s">
        <v>97</v>
      </c>
      <c r="U44" s="109" t="s">
        <v>354</v>
      </c>
      <c r="V44" s="109" t="s">
        <v>96</v>
      </c>
      <c r="W44" s="108"/>
      <c r="X44" s="109"/>
      <c r="Y44" s="108"/>
      <c r="Z44" s="109" t="s">
        <v>211</v>
      </c>
      <c r="AA44" s="109" t="s">
        <v>348</v>
      </c>
      <c r="AB44" s="109" t="s">
        <v>349</v>
      </c>
      <c r="AC44" s="111" t="s">
        <v>156</v>
      </c>
      <c r="AD44" s="109" t="s">
        <v>213</v>
      </c>
      <c r="AE44" s="108" t="s">
        <v>350</v>
      </c>
      <c r="AF44" s="80"/>
      <c r="AG44" s="80"/>
      <c r="AH44" s="80"/>
      <c r="AI44" s="80"/>
      <c r="AJ44" s="80"/>
      <c r="AK44" s="80"/>
      <c r="AL44" s="80"/>
      <c r="AM44" s="80"/>
      <c r="AN44" s="80"/>
      <c r="AO44" s="80"/>
      <c r="AP44" s="80"/>
      <c r="AQ44" s="80"/>
    </row>
    <row r="45" ht="15.75" customHeight="1">
      <c r="A45" s="117" t="s">
        <v>85</v>
      </c>
      <c r="B45" s="117" t="s">
        <v>291</v>
      </c>
      <c r="C45" s="118" t="str">
        <f>VLOOKUP(B45,[12]INFO!$E$3:$I$20,5,0)</f>
        <v>#ERROR!</v>
      </c>
      <c r="D45" s="117" t="s">
        <v>292</v>
      </c>
      <c r="E45" s="117" t="s">
        <v>293</v>
      </c>
      <c r="F45" s="117" t="s">
        <v>294</v>
      </c>
      <c r="G45" s="117" t="s">
        <v>295</v>
      </c>
      <c r="H45" s="119" t="s">
        <v>150</v>
      </c>
      <c r="I45" s="119" t="s">
        <v>355</v>
      </c>
      <c r="J45" s="119" t="s">
        <v>152</v>
      </c>
      <c r="K45" s="119" t="s">
        <v>356</v>
      </c>
      <c r="L45" s="119" t="s">
        <v>154</v>
      </c>
      <c r="M45" s="119" t="s">
        <v>155</v>
      </c>
      <c r="N45" s="119" t="s">
        <v>156</v>
      </c>
      <c r="O45" s="117"/>
      <c r="P45" s="109" t="s">
        <v>186</v>
      </c>
      <c r="Q45" s="120" t="s">
        <v>357</v>
      </c>
      <c r="R45" s="109" t="s">
        <v>358</v>
      </c>
      <c r="S45" s="109" t="s">
        <v>359</v>
      </c>
      <c r="T45" s="108" t="s">
        <v>94</v>
      </c>
      <c r="U45" s="109" t="s">
        <v>360</v>
      </c>
      <c r="V45" s="109" t="s">
        <v>125</v>
      </c>
      <c r="W45" s="108"/>
      <c r="X45" s="109"/>
      <c r="Y45" s="108"/>
      <c r="Z45" s="109" t="str">
        <f>+VLOOKUP($C45,[12]INFO!$P$3:$R$14,3,FALSE)</f>
        <v>#ERROR!</v>
      </c>
      <c r="AA45" s="109" t="s">
        <v>361</v>
      </c>
      <c r="AB45" s="109" t="s">
        <v>362</v>
      </c>
      <c r="AC45" s="111"/>
      <c r="AD45" s="109"/>
      <c r="AE45" s="108"/>
      <c r="AF45" s="80"/>
      <c r="AG45" s="80"/>
      <c r="AH45" s="80"/>
      <c r="AI45" s="80"/>
      <c r="AJ45" s="80"/>
      <c r="AK45" s="80"/>
      <c r="AL45" s="80"/>
      <c r="AM45" s="80"/>
      <c r="AN45" s="80"/>
      <c r="AO45" s="80"/>
      <c r="AP45" s="80"/>
      <c r="AQ45" s="80"/>
    </row>
    <row r="46" ht="15.75" customHeight="1">
      <c r="A46" s="80"/>
      <c r="B46" s="80"/>
      <c r="C46" s="121"/>
      <c r="D46" s="80"/>
      <c r="E46" s="80"/>
      <c r="F46" s="80"/>
      <c r="G46" s="80"/>
      <c r="H46" s="122"/>
      <c r="I46" s="122"/>
      <c r="J46" s="122"/>
      <c r="K46" s="122"/>
      <c r="L46" s="122"/>
      <c r="M46" s="122"/>
      <c r="N46" s="122"/>
      <c r="O46" s="80"/>
      <c r="P46" s="80"/>
      <c r="Q46" s="80"/>
      <c r="R46" s="80"/>
      <c r="S46" s="80"/>
      <c r="T46" s="80"/>
      <c r="U46" s="80"/>
      <c r="V46" s="80"/>
      <c r="W46" s="80"/>
      <c r="X46" s="80"/>
      <c r="Y46" s="80"/>
      <c r="Z46" s="80"/>
      <c r="AA46" s="80"/>
      <c r="AB46" s="80"/>
      <c r="AC46" s="80"/>
      <c r="AD46" s="80"/>
      <c r="AE46" s="80"/>
      <c r="AF46" s="80"/>
      <c r="AG46" s="80"/>
      <c r="AH46" s="80"/>
      <c r="AI46" s="80"/>
      <c r="AJ46" s="80"/>
      <c r="AK46" s="80"/>
      <c r="AL46" s="80"/>
      <c r="AM46" s="80"/>
      <c r="AN46" s="80"/>
      <c r="AO46" s="80"/>
      <c r="AP46" s="80"/>
      <c r="AQ46" s="80"/>
    </row>
    <row r="47" ht="15.75" customHeight="1">
      <c r="A47" s="80"/>
      <c r="B47" s="80"/>
      <c r="C47" s="121"/>
      <c r="D47" s="80"/>
      <c r="E47" s="80"/>
      <c r="F47" s="80"/>
      <c r="G47" s="80"/>
      <c r="H47" s="122"/>
      <c r="I47" s="122"/>
      <c r="J47" s="122"/>
      <c r="K47" s="122"/>
      <c r="L47" s="122"/>
      <c r="M47" s="122"/>
      <c r="N47" s="122"/>
      <c r="O47" s="80"/>
      <c r="P47" s="80"/>
      <c r="Q47" s="80"/>
      <c r="R47" s="80"/>
      <c r="S47" s="80"/>
      <c r="T47" s="80"/>
      <c r="U47" s="80"/>
      <c r="V47" s="80"/>
      <c r="W47" s="80"/>
      <c r="X47" s="80"/>
      <c r="Y47" s="80"/>
      <c r="Z47" s="80"/>
      <c r="AA47" s="80"/>
      <c r="AB47" s="80"/>
      <c r="AC47" s="80"/>
      <c r="AD47" s="80"/>
      <c r="AE47" s="80"/>
      <c r="AF47" s="80"/>
      <c r="AG47" s="80"/>
      <c r="AH47" s="80"/>
      <c r="AI47" s="80"/>
      <c r="AJ47" s="80"/>
      <c r="AK47" s="80"/>
      <c r="AL47" s="80"/>
      <c r="AM47" s="80"/>
      <c r="AN47" s="80"/>
      <c r="AO47" s="80"/>
      <c r="AP47" s="80"/>
      <c r="AQ47" s="80"/>
    </row>
    <row r="48" ht="15.75" customHeight="1">
      <c r="A48" s="80"/>
      <c r="B48" s="80"/>
      <c r="C48" s="121"/>
      <c r="D48" s="80"/>
      <c r="E48" s="80"/>
      <c r="F48" s="80"/>
      <c r="G48" s="80"/>
      <c r="H48" s="122"/>
      <c r="I48" s="122"/>
      <c r="J48" s="122"/>
      <c r="K48" s="122"/>
      <c r="L48" s="122"/>
      <c r="M48" s="122"/>
      <c r="N48" s="122"/>
      <c r="O48" s="80"/>
      <c r="P48" s="80"/>
      <c r="Q48" s="80"/>
      <c r="R48" s="80"/>
      <c r="S48" s="80"/>
      <c r="T48" s="80"/>
      <c r="U48" s="80"/>
      <c r="V48" s="80"/>
      <c r="W48" s="80"/>
      <c r="X48" s="80"/>
      <c r="Y48" s="80"/>
      <c r="Z48" s="80"/>
      <c r="AA48" s="80"/>
      <c r="AB48" s="80"/>
      <c r="AC48" s="80"/>
      <c r="AD48" s="80"/>
      <c r="AE48" s="80"/>
      <c r="AF48" s="80"/>
      <c r="AG48" s="80"/>
      <c r="AH48" s="80"/>
      <c r="AI48" s="80"/>
      <c r="AJ48" s="80"/>
      <c r="AK48" s="80"/>
      <c r="AL48" s="80"/>
      <c r="AM48" s="80"/>
      <c r="AN48" s="80"/>
      <c r="AO48" s="80"/>
      <c r="AP48" s="80"/>
      <c r="AQ48" s="80"/>
    </row>
    <row r="49" ht="15.75" customHeight="1">
      <c r="A49" s="80"/>
      <c r="B49" s="80"/>
      <c r="C49" s="121"/>
      <c r="D49" s="80"/>
      <c r="E49" s="80"/>
      <c r="F49" s="80"/>
      <c r="G49" s="80"/>
      <c r="H49" s="122"/>
      <c r="I49" s="122"/>
      <c r="J49" s="122"/>
      <c r="K49" s="122"/>
      <c r="L49" s="122"/>
      <c r="M49" s="122"/>
      <c r="N49" s="122"/>
      <c r="O49" s="80"/>
      <c r="P49" s="80"/>
      <c r="Q49" s="80"/>
      <c r="R49" s="80"/>
      <c r="S49" s="80"/>
      <c r="T49" s="80"/>
      <c r="U49" s="80"/>
      <c r="V49" s="80"/>
      <c r="W49" s="80"/>
      <c r="X49" s="80"/>
      <c r="Y49" s="80"/>
      <c r="Z49" s="80"/>
      <c r="AA49" s="80"/>
      <c r="AB49" s="80"/>
      <c r="AC49" s="80"/>
      <c r="AD49" s="80"/>
      <c r="AE49" s="80"/>
      <c r="AF49" s="80"/>
      <c r="AG49" s="80"/>
      <c r="AH49" s="80"/>
      <c r="AI49" s="80"/>
      <c r="AJ49" s="80"/>
      <c r="AK49" s="80"/>
      <c r="AL49" s="80"/>
      <c r="AM49" s="80"/>
      <c r="AN49" s="80"/>
      <c r="AO49" s="80"/>
      <c r="AP49" s="80"/>
      <c r="AQ49" s="80"/>
    </row>
    <row r="50" ht="15.75" customHeight="1">
      <c r="A50" s="80"/>
      <c r="B50" s="80"/>
      <c r="C50" s="121"/>
      <c r="D50" s="80"/>
      <c r="E50" s="80"/>
      <c r="F50" s="80"/>
      <c r="G50" s="80"/>
      <c r="H50" s="122"/>
      <c r="I50" s="122"/>
      <c r="J50" s="122"/>
      <c r="K50" s="122"/>
      <c r="L50" s="122"/>
      <c r="M50" s="122"/>
      <c r="N50" s="122"/>
      <c r="O50" s="80"/>
      <c r="P50" s="80"/>
      <c r="Q50" s="80"/>
      <c r="R50" s="80"/>
      <c r="S50" s="80"/>
      <c r="T50" s="80"/>
      <c r="U50" s="80"/>
      <c r="V50" s="80"/>
      <c r="W50" s="80"/>
      <c r="X50" s="80"/>
      <c r="Y50" s="80"/>
      <c r="Z50" s="80"/>
      <c r="AA50" s="80"/>
      <c r="AB50" s="80"/>
      <c r="AC50" s="80"/>
      <c r="AD50" s="80"/>
      <c r="AE50" s="80"/>
      <c r="AF50" s="80"/>
      <c r="AG50" s="80"/>
      <c r="AH50" s="80"/>
      <c r="AI50" s="80"/>
      <c r="AJ50" s="80"/>
      <c r="AK50" s="80"/>
      <c r="AL50" s="80"/>
      <c r="AM50" s="80"/>
      <c r="AN50" s="80"/>
      <c r="AO50" s="80"/>
      <c r="AP50" s="80"/>
      <c r="AQ50" s="80"/>
    </row>
    <row r="51" ht="15.75" customHeight="1">
      <c r="A51" s="80"/>
      <c r="B51" s="80"/>
      <c r="C51" s="121"/>
      <c r="D51" s="80"/>
      <c r="E51" s="80"/>
      <c r="F51" s="80"/>
      <c r="G51" s="80"/>
      <c r="H51" s="122"/>
      <c r="I51" s="122"/>
      <c r="J51" s="122"/>
      <c r="K51" s="122"/>
      <c r="L51" s="122"/>
      <c r="M51" s="122"/>
      <c r="N51" s="122"/>
      <c r="O51" s="80"/>
      <c r="P51" s="80"/>
      <c r="Q51" s="80"/>
      <c r="R51" s="80"/>
      <c r="S51" s="80"/>
      <c r="T51" s="80"/>
      <c r="U51" s="80"/>
      <c r="V51" s="80"/>
      <c r="W51" s="80"/>
      <c r="X51" s="80"/>
      <c r="Y51" s="80"/>
      <c r="Z51" s="80"/>
      <c r="AA51" s="80"/>
      <c r="AB51" s="80"/>
      <c r="AC51" s="80"/>
      <c r="AD51" s="80"/>
      <c r="AE51" s="80"/>
      <c r="AF51" s="80"/>
      <c r="AG51" s="80"/>
      <c r="AH51" s="80"/>
      <c r="AI51" s="80"/>
      <c r="AJ51" s="80"/>
      <c r="AK51" s="80"/>
      <c r="AL51" s="80"/>
      <c r="AM51" s="80"/>
      <c r="AN51" s="80"/>
      <c r="AO51" s="80"/>
      <c r="AP51" s="80"/>
      <c r="AQ51" s="80"/>
    </row>
    <row r="52" ht="15.75" customHeight="1">
      <c r="A52" s="80"/>
      <c r="B52" s="80"/>
      <c r="C52" s="121"/>
      <c r="D52" s="80"/>
      <c r="E52" s="80"/>
      <c r="F52" s="80"/>
      <c r="G52" s="80"/>
      <c r="H52" s="122"/>
      <c r="I52" s="122"/>
      <c r="J52" s="122"/>
      <c r="K52" s="122"/>
      <c r="L52" s="122"/>
      <c r="M52" s="122"/>
      <c r="N52" s="122"/>
      <c r="O52" s="80"/>
      <c r="P52" s="80"/>
      <c r="Q52" s="80"/>
      <c r="R52" s="80"/>
      <c r="S52" s="80"/>
      <c r="T52" s="80"/>
      <c r="U52" s="80"/>
      <c r="V52" s="80"/>
      <c r="W52" s="80"/>
      <c r="X52" s="80"/>
      <c r="Y52" s="80"/>
      <c r="Z52" s="80"/>
      <c r="AA52" s="80"/>
      <c r="AB52" s="80"/>
      <c r="AC52" s="80"/>
      <c r="AD52" s="80"/>
      <c r="AE52" s="80"/>
      <c r="AF52" s="80"/>
      <c r="AG52" s="80"/>
      <c r="AH52" s="80"/>
      <c r="AI52" s="80"/>
      <c r="AJ52" s="80"/>
      <c r="AK52" s="80"/>
      <c r="AL52" s="80"/>
      <c r="AM52" s="80"/>
      <c r="AN52" s="80"/>
      <c r="AO52" s="80"/>
      <c r="AP52" s="80"/>
      <c r="AQ52" s="80"/>
    </row>
    <row r="53" ht="15.75" customHeight="1">
      <c r="A53" s="80"/>
      <c r="B53" s="80"/>
      <c r="C53" s="121"/>
      <c r="D53" s="80"/>
      <c r="E53" s="80"/>
      <c r="F53" s="80"/>
      <c r="G53" s="80"/>
      <c r="H53" s="122"/>
      <c r="I53" s="122"/>
      <c r="J53" s="122"/>
      <c r="K53" s="122"/>
      <c r="L53" s="122"/>
      <c r="M53" s="122"/>
      <c r="N53" s="122"/>
      <c r="O53" s="80"/>
      <c r="P53" s="80"/>
      <c r="Q53" s="80"/>
      <c r="R53" s="80"/>
      <c r="S53" s="80"/>
      <c r="T53" s="80"/>
      <c r="U53" s="80"/>
      <c r="V53" s="80"/>
      <c r="W53" s="80"/>
      <c r="X53" s="80"/>
      <c r="Y53" s="80"/>
      <c r="Z53" s="80"/>
      <c r="AA53" s="80"/>
      <c r="AB53" s="80"/>
      <c r="AC53" s="80"/>
      <c r="AD53" s="80"/>
      <c r="AE53" s="80"/>
      <c r="AF53" s="80"/>
      <c r="AG53" s="80"/>
      <c r="AH53" s="80"/>
      <c r="AI53" s="80"/>
      <c r="AJ53" s="80"/>
      <c r="AK53" s="80"/>
      <c r="AL53" s="80"/>
      <c r="AM53" s="80"/>
      <c r="AN53" s="80"/>
      <c r="AO53" s="80"/>
      <c r="AP53" s="80"/>
      <c r="AQ53" s="80"/>
    </row>
    <row r="54" ht="15.75" customHeight="1">
      <c r="A54" s="80"/>
      <c r="B54" s="80"/>
      <c r="C54" s="121"/>
      <c r="D54" s="80"/>
      <c r="E54" s="80"/>
      <c r="F54" s="80"/>
      <c r="G54" s="80"/>
      <c r="H54" s="122"/>
      <c r="I54" s="122"/>
      <c r="J54" s="122"/>
      <c r="K54" s="122"/>
      <c r="L54" s="122"/>
      <c r="M54" s="122"/>
      <c r="N54" s="122"/>
      <c r="O54" s="80"/>
      <c r="P54" s="80"/>
      <c r="Q54" s="80"/>
      <c r="R54" s="80"/>
      <c r="S54" s="80"/>
      <c r="T54" s="80"/>
      <c r="U54" s="80"/>
      <c r="V54" s="80"/>
      <c r="W54" s="80"/>
      <c r="X54" s="80"/>
      <c r="Y54" s="80"/>
      <c r="Z54" s="80"/>
      <c r="AA54" s="80"/>
      <c r="AB54" s="80"/>
      <c r="AC54" s="80"/>
      <c r="AD54" s="80"/>
      <c r="AE54" s="80"/>
      <c r="AF54" s="80"/>
      <c r="AG54" s="80"/>
      <c r="AH54" s="80"/>
      <c r="AI54" s="80"/>
      <c r="AJ54" s="80"/>
      <c r="AK54" s="80"/>
      <c r="AL54" s="80"/>
      <c r="AM54" s="80"/>
      <c r="AN54" s="80"/>
      <c r="AO54" s="80"/>
      <c r="AP54" s="80"/>
      <c r="AQ54" s="80"/>
    </row>
    <row r="55" ht="15.75" customHeight="1">
      <c r="A55" s="80"/>
      <c r="B55" s="80"/>
      <c r="C55" s="121"/>
      <c r="D55" s="80"/>
      <c r="E55" s="80"/>
      <c r="F55" s="80"/>
      <c r="G55" s="80"/>
      <c r="H55" s="122"/>
      <c r="I55" s="122"/>
      <c r="J55" s="122"/>
      <c r="K55" s="122"/>
      <c r="L55" s="122"/>
      <c r="M55" s="122"/>
      <c r="N55" s="122"/>
      <c r="O55" s="80"/>
      <c r="P55" s="80"/>
      <c r="Q55" s="80"/>
      <c r="R55" s="80"/>
      <c r="S55" s="80"/>
      <c r="T55" s="80"/>
      <c r="U55" s="80"/>
      <c r="V55" s="80"/>
      <c r="W55" s="80"/>
      <c r="X55" s="80"/>
      <c r="Y55" s="80"/>
      <c r="Z55" s="80"/>
      <c r="AA55" s="80"/>
      <c r="AB55" s="80"/>
      <c r="AC55" s="80"/>
      <c r="AD55" s="80"/>
      <c r="AE55" s="80"/>
      <c r="AF55" s="80"/>
      <c r="AG55" s="80"/>
      <c r="AH55" s="80"/>
      <c r="AI55" s="80"/>
      <c r="AJ55" s="80"/>
      <c r="AK55" s="80"/>
      <c r="AL55" s="80"/>
      <c r="AM55" s="80"/>
      <c r="AN55" s="80"/>
      <c r="AO55" s="80"/>
      <c r="AP55" s="80"/>
      <c r="AQ55" s="80"/>
    </row>
    <row r="56" ht="15.75" customHeight="1">
      <c r="A56" s="80"/>
      <c r="B56" s="80"/>
      <c r="C56" s="121"/>
      <c r="D56" s="80"/>
      <c r="E56" s="80"/>
      <c r="F56" s="80"/>
      <c r="G56" s="80"/>
      <c r="H56" s="122"/>
      <c r="I56" s="122"/>
      <c r="J56" s="122"/>
      <c r="K56" s="122"/>
      <c r="L56" s="122"/>
      <c r="M56" s="122"/>
      <c r="N56" s="122"/>
      <c r="O56" s="80"/>
      <c r="P56" s="80"/>
      <c r="Q56" s="80"/>
      <c r="R56" s="80"/>
      <c r="S56" s="80"/>
      <c r="T56" s="80"/>
      <c r="U56" s="80"/>
      <c r="V56" s="80"/>
      <c r="W56" s="80"/>
      <c r="X56" s="80"/>
      <c r="Y56" s="80"/>
      <c r="Z56" s="80"/>
      <c r="AA56" s="80"/>
      <c r="AB56" s="80"/>
      <c r="AC56" s="80"/>
      <c r="AD56" s="80"/>
      <c r="AE56" s="80"/>
      <c r="AF56" s="80"/>
      <c r="AG56" s="80"/>
      <c r="AH56" s="80"/>
      <c r="AI56" s="80"/>
      <c r="AJ56" s="80"/>
      <c r="AK56" s="80"/>
      <c r="AL56" s="80"/>
      <c r="AM56" s="80"/>
      <c r="AN56" s="80"/>
      <c r="AO56" s="80"/>
      <c r="AP56" s="80"/>
      <c r="AQ56" s="80"/>
    </row>
    <row r="57" ht="15.75" customHeight="1">
      <c r="A57" s="80"/>
      <c r="B57" s="80"/>
      <c r="C57" s="121"/>
      <c r="D57" s="80"/>
      <c r="E57" s="80"/>
      <c r="F57" s="80"/>
      <c r="G57" s="80"/>
      <c r="H57" s="122"/>
      <c r="I57" s="122"/>
      <c r="J57" s="122"/>
      <c r="K57" s="122"/>
      <c r="L57" s="122"/>
      <c r="M57" s="122"/>
      <c r="N57" s="122"/>
      <c r="O57" s="80"/>
      <c r="P57" s="80"/>
      <c r="Q57" s="80"/>
      <c r="R57" s="80"/>
      <c r="S57" s="80"/>
      <c r="T57" s="80"/>
      <c r="U57" s="80"/>
      <c r="V57" s="80"/>
      <c r="W57" s="80"/>
      <c r="X57" s="80"/>
      <c r="Y57" s="80"/>
      <c r="Z57" s="80"/>
      <c r="AA57" s="80"/>
      <c r="AB57" s="80"/>
      <c r="AC57" s="80"/>
      <c r="AD57" s="80"/>
      <c r="AE57" s="80"/>
      <c r="AF57" s="80"/>
      <c r="AG57" s="80"/>
      <c r="AH57" s="80"/>
      <c r="AI57" s="80"/>
      <c r="AJ57" s="80"/>
      <c r="AK57" s="80"/>
      <c r="AL57" s="80"/>
      <c r="AM57" s="80"/>
      <c r="AN57" s="80"/>
      <c r="AO57" s="80"/>
      <c r="AP57" s="80"/>
      <c r="AQ57" s="80"/>
    </row>
    <row r="58" ht="15.75" customHeight="1">
      <c r="A58" s="80"/>
      <c r="B58" s="80"/>
      <c r="C58" s="121"/>
      <c r="D58" s="80"/>
      <c r="E58" s="80"/>
      <c r="F58" s="80"/>
      <c r="G58" s="80"/>
      <c r="H58" s="122"/>
      <c r="I58" s="122"/>
      <c r="J58" s="122"/>
      <c r="K58" s="122"/>
      <c r="L58" s="122"/>
      <c r="M58" s="122"/>
      <c r="N58" s="122"/>
      <c r="O58" s="80"/>
      <c r="P58" s="80"/>
      <c r="Q58" s="80"/>
      <c r="R58" s="80"/>
      <c r="S58" s="80"/>
      <c r="T58" s="80"/>
      <c r="U58" s="80"/>
      <c r="V58" s="80"/>
      <c r="W58" s="80"/>
      <c r="X58" s="80"/>
      <c r="Y58" s="80"/>
      <c r="Z58" s="80"/>
      <c r="AA58" s="80"/>
      <c r="AB58" s="80"/>
      <c r="AC58" s="80"/>
      <c r="AD58" s="80"/>
      <c r="AE58" s="80"/>
      <c r="AF58" s="80"/>
      <c r="AG58" s="80"/>
      <c r="AH58" s="80"/>
      <c r="AI58" s="80"/>
      <c r="AJ58" s="80"/>
      <c r="AK58" s="80"/>
      <c r="AL58" s="80"/>
      <c r="AM58" s="80"/>
      <c r="AN58" s="80"/>
      <c r="AO58" s="80"/>
      <c r="AP58" s="80"/>
      <c r="AQ58" s="80"/>
    </row>
    <row r="59" ht="15.75" customHeight="1">
      <c r="A59" s="80"/>
      <c r="B59" s="80"/>
      <c r="C59" s="121"/>
      <c r="D59" s="80"/>
      <c r="E59" s="80"/>
      <c r="F59" s="80"/>
      <c r="G59" s="80"/>
      <c r="H59" s="122"/>
      <c r="I59" s="122"/>
      <c r="J59" s="122"/>
      <c r="K59" s="122"/>
      <c r="L59" s="122"/>
      <c r="M59" s="122"/>
      <c r="N59" s="122"/>
      <c r="O59" s="80"/>
      <c r="P59" s="80"/>
      <c r="Q59" s="80"/>
      <c r="R59" s="80"/>
      <c r="S59" s="80"/>
      <c r="T59" s="80"/>
      <c r="U59" s="80"/>
      <c r="V59" s="80"/>
      <c r="W59" s="80"/>
      <c r="X59" s="80"/>
      <c r="Y59" s="80"/>
      <c r="Z59" s="80"/>
      <c r="AA59" s="80"/>
      <c r="AB59" s="80"/>
      <c r="AC59" s="80"/>
      <c r="AD59" s="80"/>
      <c r="AE59" s="80"/>
      <c r="AF59" s="80"/>
      <c r="AG59" s="80"/>
      <c r="AH59" s="80"/>
      <c r="AI59" s="80"/>
      <c r="AJ59" s="80"/>
      <c r="AK59" s="80"/>
      <c r="AL59" s="80"/>
      <c r="AM59" s="80"/>
      <c r="AN59" s="80"/>
      <c r="AO59" s="80"/>
      <c r="AP59" s="80"/>
      <c r="AQ59" s="80"/>
    </row>
    <row r="60" ht="15.75" customHeight="1">
      <c r="A60" s="80"/>
      <c r="B60" s="80"/>
      <c r="C60" s="121"/>
      <c r="D60" s="80"/>
      <c r="E60" s="80"/>
      <c r="F60" s="80"/>
      <c r="G60" s="80"/>
      <c r="H60" s="122"/>
      <c r="I60" s="122"/>
      <c r="J60" s="122"/>
      <c r="K60" s="122"/>
      <c r="L60" s="122"/>
      <c r="M60" s="122"/>
      <c r="N60" s="122"/>
      <c r="O60" s="80"/>
      <c r="P60" s="80"/>
      <c r="Q60" s="80"/>
      <c r="R60" s="80"/>
      <c r="S60" s="80"/>
      <c r="T60" s="80"/>
      <c r="U60" s="80"/>
      <c r="V60" s="80"/>
      <c r="W60" s="80"/>
      <c r="X60" s="80"/>
      <c r="Y60" s="80"/>
      <c r="Z60" s="80"/>
      <c r="AA60" s="80"/>
      <c r="AB60" s="80"/>
      <c r="AC60" s="80"/>
      <c r="AD60" s="80"/>
      <c r="AE60" s="80"/>
      <c r="AF60" s="80"/>
      <c r="AG60" s="80"/>
      <c r="AH60" s="80"/>
      <c r="AI60" s="80"/>
      <c r="AJ60" s="80"/>
      <c r="AK60" s="80"/>
      <c r="AL60" s="80"/>
      <c r="AM60" s="80"/>
      <c r="AN60" s="80"/>
      <c r="AO60" s="80"/>
      <c r="AP60" s="80"/>
      <c r="AQ60" s="80"/>
    </row>
    <row r="61" ht="15.75" customHeight="1">
      <c r="A61" s="80"/>
      <c r="B61" s="80"/>
      <c r="C61" s="121"/>
      <c r="D61" s="80"/>
      <c r="E61" s="80"/>
      <c r="F61" s="80"/>
      <c r="G61" s="80"/>
      <c r="H61" s="122"/>
      <c r="I61" s="122"/>
      <c r="J61" s="122"/>
      <c r="K61" s="122"/>
      <c r="L61" s="122"/>
      <c r="M61" s="122"/>
      <c r="N61" s="122"/>
      <c r="O61" s="80"/>
      <c r="P61" s="80"/>
      <c r="Q61" s="80"/>
      <c r="R61" s="80"/>
      <c r="S61" s="80"/>
      <c r="T61" s="80"/>
      <c r="U61" s="80"/>
      <c r="V61" s="80"/>
      <c r="W61" s="80"/>
      <c r="X61" s="80"/>
      <c r="Y61" s="80"/>
      <c r="Z61" s="80"/>
      <c r="AA61" s="80"/>
      <c r="AB61" s="80"/>
      <c r="AC61" s="80"/>
      <c r="AD61" s="80"/>
      <c r="AE61" s="80"/>
      <c r="AF61" s="80"/>
      <c r="AG61" s="80"/>
      <c r="AH61" s="80"/>
      <c r="AI61" s="80"/>
      <c r="AJ61" s="80"/>
      <c r="AK61" s="80"/>
      <c r="AL61" s="80"/>
      <c r="AM61" s="80"/>
      <c r="AN61" s="80"/>
      <c r="AO61" s="80"/>
      <c r="AP61" s="80"/>
      <c r="AQ61" s="80"/>
    </row>
    <row r="62" ht="15.75" customHeight="1">
      <c r="A62" s="80"/>
      <c r="B62" s="80"/>
      <c r="C62" s="121"/>
      <c r="D62" s="80"/>
      <c r="E62" s="80"/>
      <c r="F62" s="80"/>
      <c r="G62" s="80"/>
      <c r="H62" s="122"/>
      <c r="I62" s="122"/>
      <c r="J62" s="122"/>
      <c r="K62" s="122"/>
      <c r="L62" s="122"/>
      <c r="M62" s="122"/>
      <c r="N62" s="122"/>
      <c r="O62" s="80"/>
      <c r="P62" s="80"/>
      <c r="Q62" s="80"/>
      <c r="R62" s="80"/>
      <c r="S62" s="80"/>
      <c r="T62" s="80"/>
      <c r="U62" s="80"/>
      <c r="V62" s="80"/>
      <c r="W62" s="80"/>
      <c r="X62" s="80"/>
      <c r="Y62" s="80"/>
      <c r="Z62" s="80"/>
      <c r="AA62" s="80"/>
      <c r="AB62" s="80"/>
      <c r="AC62" s="80"/>
      <c r="AD62" s="80"/>
      <c r="AE62" s="80"/>
      <c r="AF62" s="80"/>
      <c r="AG62" s="80"/>
      <c r="AH62" s="80"/>
      <c r="AI62" s="80"/>
      <c r="AJ62" s="80"/>
      <c r="AK62" s="80"/>
      <c r="AL62" s="80"/>
      <c r="AM62" s="80"/>
      <c r="AN62" s="80"/>
      <c r="AO62" s="80"/>
      <c r="AP62" s="80"/>
      <c r="AQ62" s="80"/>
    </row>
    <row r="63" ht="15.75" customHeight="1">
      <c r="A63" s="80"/>
      <c r="B63" s="80"/>
      <c r="C63" s="121"/>
      <c r="D63" s="80"/>
      <c r="E63" s="80"/>
      <c r="F63" s="80"/>
      <c r="G63" s="80"/>
      <c r="H63" s="122"/>
      <c r="I63" s="122"/>
      <c r="J63" s="122"/>
      <c r="K63" s="122"/>
      <c r="L63" s="122"/>
      <c r="M63" s="122"/>
      <c r="N63" s="122"/>
      <c r="O63" s="80"/>
      <c r="P63" s="80"/>
      <c r="Q63" s="80"/>
      <c r="R63" s="80"/>
      <c r="S63" s="80"/>
      <c r="T63" s="80"/>
      <c r="U63" s="80"/>
      <c r="V63" s="80"/>
      <c r="W63" s="80"/>
      <c r="X63" s="80"/>
      <c r="Y63" s="80"/>
      <c r="Z63" s="80"/>
      <c r="AA63" s="80"/>
      <c r="AB63" s="80"/>
      <c r="AC63" s="80"/>
      <c r="AD63" s="80"/>
      <c r="AE63" s="80"/>
      <c r="AF63" s="80"/>
      <c r="AG63" s="80"/>
      <c r="AH63" s="80"/>
      <c r="AI63" s="80"/>
      <c r="AJ63" s="80"/>
      <c r="AK63" s="80"/>
      <c r="AL63" s="80"/>
      <c r="AM63" s="80"/>
      <c r="AN63" s="80"/>
      <c r="AO63" s="80"/>
      <c r="AP63" s="80"/>
      <c r="AQ63" s="80"/>
    </row>
    <row r="64" ht="15.75" customHeight="1">
      <c r="A64" s="80"/>
      <c r="B64" s="80"/>
      <c r="C64" s="121"/>
      <c r="D64" s="80"/>
      <c r="E64" s="80"/>
      <c r="F64" s="80"/>
      <c r="G64" s="80"/>
      <c r="H64" s="122"/>
      <c r="I64" s="122"/>
      <c r="J64" s="122"/>
      <c r="K64" s="122"/>
      <c r="L64" s="122"/>
      <c r="M64" s="122"/>
      <c r="N64" s="122"/>
      <c r="O64" s="80"/>
      <c r="P64" s="80"/>
      <c r="Q64" s="80"/>
      <c r="R64" s="80"/>
      <c r="S64" s="80"/>
      <c r="T64" s="80"/>
      <c r="U64" s="80"/>
      <c r="V64" s="80"/>
      <c r="W64" s="80"/>
      <c r="X64" s="80"/>
      <c r="Y64" s="80"/>
      <c r="Z64" s="80"/>
      <c r="AA64" s="80"/>
      <c r="AB64" s="80"/>
      <c r="AC64" s="80"/>
      <c r="AD64" s="80"/>
      <c r="AE64" s="80"/>
      <c r="AF64" s="80"/>
      <c r="AG64" s="80"/>
      <c r="AH64" s="80"/>
      <c r="AI64" s="80"/>
      <c r="AJ64" s="80"/>
      <c r="AK64" s="80"/>
      <c r="AL64" s="80"/>
      <c r="AM64" s="80"/>
      <c r="AN64" s="80"/>
      <c r="AO64" s="80"/>
      <c r="AP64" s="80"/>
      <c r="AQ64" s="80"/>
    </row>
    <row r="65" ht="15.75" customHeight="1">
      <c r="A65" s="80"/>
      <c r="B65" s="80"/>
      <c r="C65" s="121"/>
      <c r="D65" s="80"/>
      <c r="E65" s="80"/>
      <c r="F65" s="80"/>
      <c r="G65" s="80"/>
      <c r="H65" s="122"/>
      <c r="I65" s="122"/>
      <c r="J65" s="122"/>
      <c r="K65" s="122"/>
      <c r="L65" s="122"/>
      <c r="M65" s="122"/>
      <c r="N65" s="122"/>
      <c r="O65" s="80"/>
      <c r="P65" s="80"/>
      <c r="Q65" s="80"/>
      <c r="R65" s="80"/>
      <c r="S65" s="80"/>
      <c r="T65" s="80"/>
      <c r="U65" s="80"/>
      <c r="V65" s="80"/>
      <c r="W65" s="80"/>
      <c r="X65" s="80"/>
      <c r="Y65" s="80"/>
      <c r="Z65" s="80"/>
      <c r="AA65" s="80"/>
      <c r="AB65" s="80"/>
      <c r="AC65" s="80"/>
      <c r="AD65" s="80"/>
      <c r="AE65" s="80"/>
      <c r="AF65" s="80"/>
      <c r="AG65" s="80"/>
      <c r="AH65" s="80"/>
      <c r="AI65" s="80"/>
      <c r="AJ65" s="80"/>
      <c r="AK65" s="80"/>
      <c r="AL65" s="80"/>
      <c r="AM65" s="80"/>
      <c r="AN65" s="80"/>
      <c r="AO65" s="80"/>
      <c r="AP65" s="80"/>
      <c r="AQ65" s="80"/>
    </row>
    <row r="66" ht="15.75" customHeight="1">
      <c r="A66" s="80"/>
      <c r="B66" s="80"/>
      <c r="C66" s="121"/>
      <c r="D66" s="80"/>
      <c r="E66" s="80"/>
      <c r="F66" s="80"/>
      <c r="G66" s="80"/>
      <c r="H66" s="122"/>
      <c r="I66" s="122"/>
      <c r="J66" s="122"/>
      <c r="K66" s="122"/>
      <c r="L66" s="122"/>
      <c r="M66" s="122"/>
      <c r="N66" s="122"/>
      <c r="O66" s="80"/>
      <c r="P66" s="80"/>
      <c r="Q66" s="80"/>
      <c r="R66" s="80"/>
      <c r="S66" s="80"/>
      <c r="T66" s="80"/>
      <c r="U66" s="80"/>
      <c r="V66" s="80"/>
      <c r="W66" s="80"/>
      <c r="X66" s="80"/>
      <c r="Y66" s="80"/>
      <c r="Z66" s="80"/>
      <c r="AA66" s="80"/>
      <c r="AB66" s="80"/>
      <c r="AC66" s="80"/>
      <c r="AD66" s="80"/>
      <c r="AE66" s="80"/>
      <c r="AF66" s="80"/>
      <c r="AG66" s="80"/>
      <c r="AH66" s="80"/>
      <c r="AI66" s="80"/>
      <c r="AJ66" s="80"/>
      <c r="AK66" s="80"/>
      <c r="AL66" s="80"/>
      <c r="AM66" s="80"/>
      <c r="AN66" s="80"/>
      <c r="AO66" s="80"/>
      <c r="AP66" s="80"/>
      <c r="AQ66" s="80"/>
    </row>
    <row r="67" ht="15.75" customHeight="1">
      <c r="A67" s="80"/>
      <c r="B67" s="80"/>
      <c r="C67" s="121"/>
      <c r="D67" s="80"/>
      <c r="E67" s="80"/>
      <c r="F67" s="80"/>
      <c r="G67" s="80"/>
      <c r="H67" s="122"/>
      <c r="I67" s="122"/>
      <c r="J67" s="122"/>
      <c r="K67" s="122"/>
      <c r="L67" s="122"/>
      <c r="M67" s="122"/>
      <c r="N67" s="122"/>
      <c r="O67" s="80"/>
      <c r="P67" s="80"/>
      <c r="Q67" s="80"/>
      <c r="R67" s="80"/>
      <c r="S67" s="80"/>
      <c r="T67" s="80"/>
      <c r="U67" s="80"/>
      <c r="V67" s="80"/>
      <c r="W67" s="80"/>
      <c r="X67" s="80"/>
      <c r="Y67" s="80"/>
      <c r="Z67" s="80"/>
      <c r="AA67" s="80"/>
      <c r="AB67" s="80"/>
      <c r="AC67" s="80"/>
      <c r="AD67" s="80"/>
      <c r="AE67" s="80"/>
      <c r="AF67" s="80"/>
      <c r="AG67" s="80"/>
      <c r="AH67" s="80"/>
      <c r="AI67" s="80"/>
      <c r="AJ67" s="80"/>
      <c r="AK67" s="80"/>
      <c r="AL67" s="80"/>
      <c r="AM67" s="80"/>
      <c r="AN67" s="80"/>
      <c r="AO67" s="80"/>
      <c r="AP67" s="80"/>
      <c r="AQ67" s="80"/>
    </row>
    <row r="68" ht="15.75" customHeight="1">
      <c r="A68" s="80"/>
      <c r="B68" s="80"/>
      <c r="C68" s="121"/>
      <c r="D68" s="80"/>
      <c r="E68" s="80"/>
      <c r="F68" s="80"/>
      <c r="G68" s="80"/>
      <c r="H68" s="122"/>
      <c r="I68" s="122"/>
      <c r="J68" s="122"/>
      <c r="K68" s="122"/>
      <c r="L68" s="122"/>
      <c r="M68" s="122"/>
      <c r="N68" s="122"/>
      <c r="O68" s="80"/>
      <c r="P68" s="80"/>
      <c r="Q68" s="80"/>
      <c r="R68" s="80"/>
      <c r="S68" s="80"/>
      <c r="T68" s="80"/>
      <c r="U68" s="80"/>
      <c r="V68" s="80"/>
      <c r="W68" s="80"/>
      <c r="X68" s="80"/>
      <c r="Y68" s="80"/>
      <c r="Z68" s="80"/>
      <c r="AA68" s="80"/>
      <c r="AB68" s="80"/>
      <c r="AC68" s="80"/>
      <c r="AD68" s="80"/>
      <c r="AE68" s="80"/>
      <c r="AF68" s="80"/>
      <c r="AG68" s="80"/>
      <c r="AH68" s="80"/>
      <c r="AI68" s="80"/>
      <c r="AJ68" s="80"/>
      <c r="AK68" s="80"/>
      <c r="AL68" s="80"/>
      <c r="AM68" s="80"/>
      <c r="AN68" s="80"/>
      <c r="AO68" s="80"/>
      <c r="AP68" s="80"/>
      <c r="AQ68" s="80"/>
    </row>
    <row r="69" ht="15.75" customHeight="1">
      <c r="A69" s="80"/>
      <c r="B69" s="80"/>
      <c r="C69" s="121"/>
      <c r="D69" s="80"/>
      <c r="E69" s="80"/>
      <c r="F69" s="80"/>
      <c r="G69" s="80"/>
      <c r="H69" s="122"/>
      <c r="I69" s="122"/>
      <c r="J69" s="122"/>
      <c r="K69" s="122"/>
      <c r="L69" s="122"/>
      <c r="M69" s="122"/>
      <c r="N69" s="122"/>
      <c r="O69" s="80"/>
      <c r="P69" s="80"/>
      <c r="Q69" s="80"/>
      <c r="R69" s="80"/>
      <c r="S69" s="80"/>
      <c r="T69" s="80"/>
      <c r="U69" s="80"/>
      <c r="V69" s="80"/>
      <c r="W69" s="80"/>
      <c r="X69" s="80"/>
      <c r="Y69" s="80"/>
      <c r="Z69" s="80"/>
      <c r="AA69" s="80"/>
      <c r="AB69" s="80"/>
      <c r="AC69" s="80"/>
      <c r="AD69" s="80"/>
      <c r="AE69" s="80"/>
      <c r="AF69" s="80"/>
      <c r="AG69" s="80"/>
      <c r="AH69" s="80"/>
      <c r="AI69" s="80"/>
      <c r="AJ69" s="80"/>
      <c r="AK69" s="80"/>
      <c r="AL69" s="80"/>
      <c r="AM69" s="80"/>
      <c r="AN69" s="80"/>
      <c r="AO69" s="80"/>
      <c r="AP69" s="80"/>
      <c r="AQ69" s="80"/>
    </row>
    <row r="70" ht="15.75" customHeight="1">
      <c r="A70" s="80"/>
      <c r="B70" s="80"/>
      <c r="C70" s="121"/>
      <c r="D70" s="80"/>
      <c r="E70" s="80"/>
      <c r="F70" s="80"/>
      <c r="G70" s="80"/>
      <c r="H70" s="122"/>
      <c r="I70" s="122"/>
      <c r="J70" s="122"/>
      <c r="K70" s="122"/>
      <c r="L70" s="122"/>
      <c r="M70" s="122"/>
      <c r="N70" s="122"/>
      <c r="O70" s="80"/>
      <c r="P70" s="80"/>
      <c r="Q70" s="80"/>
      <c r="R70" s="80"/>
      <c r="S70" s="80"/>
      <c r="T70" s="80"/>
      <c r="U70" s="80"/>
      <c r="V70" s="80"/>
      <c r="W70" s="80"/>
      <c r="X70" s="80"/>
      <c r="Y70" s="80"/>
      <c r="Z70" s="80"/>
      <c r="AA70" s="80"/>
      <c r="AB70" s="80"/>
      <c r="AC70" s="80"/>
      <c r="AD70" s="80"/>
      <c r="AE70" s="80"/>
      <c r="AF70" s="80"/>
      <c r="AG70" s="80"/>
      <c r="AH70" s="80"/>
      <c r="AI70" s="80"/>
      <c r="AJ70" s="80"/>
      <c r="AK70" s="80"/>
      <c r="AL70" s="80"/>
      <c r="AM70" s="80"/>
      <c r="AN70" s="80"/>
      <c r="AO70" s="80"/>
      <c r="AP70" s="80"/>
      <c r="AQ70" s="80"/>
    </row>
    <row r="71" ht="15.75" customHeight="1">
      <c r="A71" s="80"/>
      <c r="B71" s="80"/>
      <c r="C71" s="121"/>
      <c r="D71" s="80"/>
      <c r="E71" s="80"/>
      <c r="F71" s="80"/>
      <c r="G71" s="80"/>
      <c r="H71" s="122"/>
      <c r="I71" s="122"/>
      <c r="J71" s="122"/>
      <c r="K71" s="122"/>
      <c r="L71" s="122"/>
      <c r="M71" s="122"/>
      <c r="N71" s="122"/>
      <c r="O71" s="80"/>
      <c r="P71" s="80"/>
      <c r="Q71" s="80"/>
      <c r="R71" s="80"/>
      <c r="S71" s="80"/>
      <c r="T71" s="80"/>
      <c r="U71" s="80"/>
      <c r="V71" s="80"/>
      <c r="W71" s="80"/>
      <c r="X71" s="80"/>
      <c r="Y71" s="80"/>
      <c r="Z71" s="80"/>
      <c r="AA71" s="80"/>
      <c r="AB71" s="80"/>
      <c r="AC71" s="80"/>
      <c r="AD71" s="80"/>
      <c r="AE71" s="80"/>
      <c r="AF71" s="80"/>
      <c r="AG71" s="80"/>
      <c r="AH71" s="80"/>
      <c r="AI71" s="80"/>
      <c r="AJ71" s="80"/>
      <c r="AK71" s="80"/>
      <c r="AL71" s="80"/>
      <c r="AM71" s="80"/>
      <c r="AN71" s="80"/>
      <c r="AO71" s="80"/>
      <c r="AP71" s="80"/>
      <c r="AQ71" s="80"/>
    </row>
    <row r="72" ht="15.75" customHeight="1">
      <c r="A72" s="80"/>
      <c r="B72" s="80"/>
      <c r="C72" s="121"/>
      <c r="D72" s="80"/>
      <c r="E72" s="80"/>
      <c r="F72" s="80"/>
      <c r="G72" s="80"/>
      <c r="H72" s="122"/>
      <c r="I72" s="122"/>
      <c r="J72" s="122"/>
      <c r="K72" s="122"/>
      <c r="L72" s="122"/>
      <c r="M72" s="122"/>
      <c r="N72" s="122"/>
      <c r="O72" s="80"/>
      <c r="P72" s="80"/>
      <c r="Q72" s="80"/>
      <c r="R72" s="80"/>
      <c r="S72" s="80"/>
      <c r="T72" s="80"/>
      <c r="U72" s="80"/>
      <c r="V72" s="80"/>
      <c r="W72" s="80"/>
      <c r="X72" s="80"/>
      <c r="Y72" s="80"/>
      <c r="Z72" s="80"/>
      <c r="AA72" s="80"/>
      <c r="AB72" s="80"/>
      <c r="AC72" s="80"/>
      <c r="AD72" s="80"/>
      <c r="AE72" s="80"/>
      <c r="AF72" s="80"/>
      <c r="AG72" s="80"/>
      <c r="AH72" s="80"/>
      <c r="AI72" s="80"/>
      <c r="AJ72" s="80"/>
      <c r="AK72" s="80"/>
      <c r="AL72" s="80"/>
      <c r="AM72" s="80"/>
      <c r="AN72" s="80"/>
      <c r="AO72" s="80"/>
      <c r="AP72" s="80"/>
      <c r="AQ72" s="80"/>
    </row>
    <row r="73" ht="15.75" customHeight="1">
      <c r="A73" s="80"/>
      <c r="B73" s="80"/>
      <c r="C73" s="121"/>
      <c r="D73" s="80"/>
      <c r="E73" s="80"/>
      <c r="F73" s="80"/>
      <c r="G73" s="80"/>
      <c r="H73" s="122"/>
      <c r="I73" s="122"/>
      <c r="J73" s="122"/>
      <c r="K73" s="122"/>
      <c r="L73" s="122"/>
      <c r="M73" s="122"/>
      <c r="N73" s="122"/>
      <c r="O73" s="80"/>
      <c r="P73" s="80"/>
      <c r="Q73" s="80"/>
      <c r="R73" s="80"/>
      <c r="S73" s="80"/>
      <c r="T73" s="80"/>
      <c r="U73" s="80"/>
      <c r="V73" s="80"/>
      <c r="W73" s="80"/>
      <c r="X73" s="80"/>
      <c r="Y73" s="80"/>
      <c r="Z73" s="80"/>
      <c r="AA73" s="80"/>
      <c r="AB73" s="80"/>
      <c r="AC73" s="80"/>
      <c r="AD73" s="80"/>
      <c r="AE73" s="80"/>
      <c r="AF73" s="80"/>
      <c r="AG73" s="80"/>
      <c r="AH73" s="80"/>
      <c r="AI73" s="80"/>
      <c r="AJ73" s="80"/>
      <c r="AK73" s="80"/>
      <c r="AL73" s="80"/>
      <c r="AM73" s="80"/>
      <c r="AN73" s="80"/>
      <c r="AO73" s="80"/>
      <c r="AP73" s="80"/>
      <c r="AQ73" s="80"/>
    </row>
    <row r="74" ht="15.75" customHeight="1">
      <c r="A74" s="80"/>
      <c r="B74" s="80"/>
      <c r="C74" s="121"/>
      <c r="D74" s="80"/>
      <c r="E74" s="80"/>
      <c r="F74" s="80"/>
      <c r="G74" s="80"/>
      <c r="H74" s="122"/>
      <c r="I74" s="122"/>
      <c r="J74" s="122"/>
      <c r="K74" s="122"/>
      <c r="L74" s="122"/>
      <c r="M74" s="122"/>
      <c r="N74" s="122"/>
      <c r="O74" s="80"/>
      <c r="P74" s="80"/>
      <c r="Q74" s="80"/>
      <c r="R74" s="80"/>
      <c r="S74" s="80"/>
      <c r="T74" s="80"/>
      <c r="U74" s="80"/>
      <c r="V74" s="80"/>
      <c r="W74" s="80"/>
      <c r="X74" s="80"/>
      <c r="Y74" s="80"/>
      <c r="Z74" s="80"/>
      <c r="AA74" s="80"/>
      <c r="AB74" s="80"/>
      <c r="AC74" s="80"/>
      <c r="AD74" s="80"/>
      <c r="AE74" s="80"/>
      <c r="AF74" s="80"/>
      <c r="AG74" s="80"/>
      <c r="AH74" s="80"/>
      <c r="AI74" s="80"/>
      <c r="AJ74" s="80"/>
      <c r="AK74" s="80"/>
      <c r="AL74" s="80"/>
      <c r="AM74" s="80"/>
      <c r="AN74" s="80"/>
      <c r="AO74" s="80"/>
      <c r="AP74" s="80"/>
      <c r="AQ74" s="80"/>
    </row>
    <row r="75" ht="15.75" customHeight="1">
      <c r="A75" s="80"/>
      <c r="B75" s="80"/>
      <c r="C75" s="121"/>
      <c r="D75" s="80"/>
      <c r="E75" s="80"/>
      <c r="F75" s="80"/>
      <c r="G75" s="80"/>
      <c r="H75" s="122"/>
      <c r="I75" s="122"/>
      <c r="J75" s="122"/>
      <c r="K75" s="122"/>
      <c r="L75" s="122"/>
      <c r="M75" s="122"/>
      <c r="N75" s="122"/>
      <c r="O75" s="80"/>
      <c r="P75" s="80"/>
      <c r="Q75" s="80"/>
      <c r="R75" s="80"/>
      <c r="S75" s="80"/>
      <c r="T75" s="80"/>
      <c r="U75" s="80"/>
      <c r="V75" s="80"/>
      <c r="W75" s="80"/>
      <c r="X75" s="80"/>
      <c r="Y75" s="80"/>
      <c r="Z75" s="80"/>
      <c r="AA75" s="80"/>
      <c r="AB75" s="80"/>
      <c r="AC75" s="80"/>
      <c r="AD75" s="80"/>
      <c r="AE75" s="80"/>
      <c r="AF75" s="80"/>
      <c r="AG75" s="80"/>
      <c r="AH75" s="80"/>
      <c r="AI75" s="80"/>
      <c r="AJ75" s="80"/>
      <c r="AK75" s="80"/>
      <c r="AL75" s="80"/>
      <c r="AM75" s="80"/>
      <c r="AN75" s="80"/>
      <c r="AO75" s="80"/>
      <c r="AP75" s="80"/>
      <c r="AQ75" s="80"/>
    </row>
    <row r="76" ht="15.75" customHeight="1">
      <c r="A76" s="80"/>
      <c r="B76" s="80"/>
      <c r="C76" s="121"/>
      <c r="D76" s="80"/>
      <c r="E76" s="80"/>
      <c r="F76" s="80"/>
      <c r="G76" s="80"/>
      <c r="H76" s="122"/>
      <c r="I76" s="122"/>
      <c r="J76" s="122"/>
      <c r="K76" s="122"/>
      <c r="L76" s="122"/>
      <c r="M76" s="122"/>
      <c r="N76" s="122"/>
      <c r="O76" s="80"/>
      <c r="P76" s="80"/>
      <c r="Q76" s="80"/>
      <c r="R76" s="80"/>
      <c r="S76" s="80"/>
      <c r="T76" s="80"/>
      <c r="U76" s="80"/>
      <c r="V76" s="80"/>
      <c r="W76" s="80"/>
      <c r="X76" s="80"/>
      <c r="Y76" s="80"/>
      <c r="Z76" s="80"/>
      <c r="AA76" s="80"/>
      <c r="AB76" s="80"/>
      <c r="AC76" s="80"/>
      <c r="AD76" s="80"/>
      <c r="AE76" s="80"/>
      <c r="AF76" s="80"/>
      <c r="AG76" s="80"/>
      <c r="AH76" s="80"/>
      <c r="AI76" s="80"/>
      <c r="AJ76" s="80"/>
      <c r="AK76" s="80"/>
      <c r="AL76" s="80"/>
      <c r="AM76" s="80"/>
      <c r="AN76" s="80"/>
      <c r="AO76" s="80"/>
      <c r="AP76" s="80"/>
      <c r="AQ76" s="80"/>
    </row>
    <row r="77" ht="15.75" customHeight="1">
      <c r="A77" s="80"/>
      <c r="B77" s="80"/>
      <c r="C77" s="121"/>
      <c r="D77" s="80"/>
      <c r="E77" s="80"/>
      <c r="F77" s="80"/>
      <c r="G77" s="80"/>
      <c r="H77" s="122"/>
      <c r="I77" s="122"/>
      <c r="J77" s="122"/>
      <c r="K77" s="122"/>
      <c r="L77" s="122"/>
      <c r="M77" s="122"/>
      <c r="N77" s="122"/>
      <c r="O77" s="80"/>
      <c r="P77" s="80"/>
      <c r="Q77" s="80"/>
      <c r="R77" s="80"/>
      <c r="S77" s="80"/>
      <c r="T77" s="80"/>
      <c r="U77" s="80"/>
      <c r="V77" s="80"/>
      <c r="W77" s="80"/>
      <c r="X77" s="80"/>
      <c r="Y77" s="80"/>
      <c r="Z77" s="80"/>
      <c r="AA77" s="80"/>
      <c r="AB77" s="80"/>
      <c r="AC77" s="80"/>
      <c r="AD77" s="80"/>
      <c r="AE77" s="80"/>
      <c r="AF77" s="80"/>
      <c r="AG77" s="80"/>
      <c r="AH77" s="80"/>
      <c r="AI77" s="80"/>
      <c r="AJ77" s="80"/>
      <c r="AK77" s="80"/>
      <c r="AL77" s="80"/>
      <c r="AM77" s="80"/>
      <c r="AN77" s="80"/>
      <c r="AO77" s="80"/>
      <c r="AP77" s="80"/>
      <c r="AQ77" s="80"/>
    </row>
    <row r="78" ht="15.75" customHeight="1">
      <c r="A78" s="80"/>
      <c r="B78" s="80"/>
      <c r="C78" s="121"/>
      <c r="D78" s="80"/>
      <c r="E78" s="80"/>
      <c r="F78" s="80"/>
      <c r="G78" s="80"/>
      <c r="H78" s="122"/>
      <c r="I78" s="122"/>
      <c r="J78" s="122"/>
      <c r="K78" s="122"/>
      <c r="L78" s="122"/>
      <c r="M78" s="122"/>
      <c r="N78" s="122"/>
      <c r="O78" s="80"/>
      <c r="P78" s="80"/>
      <c r="Q78" s="80"/>
      <c r="R78" s="80"/>
      <c r="S78" s="80"/>
      <c r="T78" s="80"/>
      <c r="U78" s="80"/>
      <c r="V78" s="80"/>
      <c r="W78" s="80"/>
      <c r="X78" s="80"/>
      <c r="Y78" s="80"/>
      <c r="Z78" s="80"/>
      <c r="AA78" s="80"/>
      <c r="AB78" s="80"/>
      <c r="AC78" s="80"/>
      <c r="AD78" s="80"/>
      <c r="AE78" s="80"/>
      <c r="AF78" s="80"/>
      <c r="AG78" s="80"/>
      <c r="AH78" s="80"/>
      <c r="AI78" s="80"/>
      <c r="AJ78" s="80"/>
      <c r="AK78" s="80"/>
      <c r="AL78" s="80"/>
      <c r="AM78" s="80"/>
      <c r="AN78" s="80"/>
      <c r="AO78" s="80"/>
      <c r="AP78" s="80"/>
      <c r="AQ78" s="80"/>
    </row>
    <row r="79" ht="15.75" customHeight="1">
      <c r="A79" s="80"/>
      <c r="B79" s="80"/>
      <c r="C79" s="121"/>
      <c r="D79" s="80"/>
      <c r="E79" s="80"/>
      <c r="F79" s="80"/>
      <c r="G79" s="80"/>
      <c r="H79" s="122"/>
      <c r="I79" s="122"/>
      <c r="J79" s="122"/>
      <c r="K79" s="122"/>
      <c r="L79" s="122"/>
      <c r="M79" s="122"/>
      <c r="N79" s="122"/>
      <c r="O79" s="80"/>
      <c r="P79" s="80"/>
      <c r="Q79" s="80"/>
      <c r="R79" s="80"/>
      <c r="S79" s="80"/>
      <c r="T79" s="80"/>
      <c r="U79" s="80"/>
      <c r="V79" s="80"/>
      <c r="W79" s="80"/>
      <c r="X79" s="80"/>
      <c r="Y79" s="80"/>
      <c r="Z79" s="80"/>
      <c r="AA79" s="80"/>
      <c r="AB79" s="80"/>
      <c r="AC79" s="80"/>
      <c r="AD79" s="80"/>
      <c r="AE79" s="80"/>
      <c r="AF79" s="80"/>
      <c r="AG79" s="80"/>
      <c r="AH79" s="80"/>
      <c r="AI79" s="80"/>
      <c r="AJ79" s="80"/>
      <c r="AK79" s="80"/>
      <c r="AL79" s="80"/>
      <c r="AM79" s="80"/>
      <c r="AN79" s="80"/>
      <c r="AO79" s="80"/>
      <c r="AP79" s="80"/>
      <c r="AQ79" s="80"/>
    </row>
    <row r="80" ht="15.75" customHeight="1">
      <c r="A80" s="80"/>
      <c r="B80" s="80"/>
      <c r="C80" s="121"/>
      <c r="D80" s="80"/>
      <c r="E80" s="80"/>
      <c r="F80" s="80"/>
      <c r="G80" s="80"/>
      <c r="H80" s="122"/>
      <c r="I80" s="122"/>
      <c r="J80" s="122"/>
      <c r="K80" s="122"/>
      <c r="L80" s="122"/>
      <c r="M80" s="122"/>
      <c r="N80" s="122"/>
      <c r="O80" s="80"/>
      <c r="P80" s="80"/>
      <c r="Q80" s="80"/>
      <c r="R80" s="80"/>
      <c r="S80" s="80"/>
      <c r="T80" s="80"/>
      <c r="U80" s="80"/>
      <c r="V80" s="80"/>
      <c r="W80" s="80"/>
      <c r="X80" s="80"/>
      <c r="Y80" s="80"/>
      <c r="Z80" s="80"/>
      <c r="AA80" s="80"/>
      <c r="AB80" s="80"/>
      <c r="AC80" s="80"/>
      <c r="AD80" s="80"/>
      <c r="AE80" s="80"/>
      <c r="AF80" s="80"/>
      <c r="AG80" s="80"/>
      <c r="AH80" s="80"/>
      <c r="AI80" s="80"/>
      <c r="AJ80" s="80"/>
      <c r="AK80" s="80"/>
      <c r="AL80" s="80"/>
      <c r="AM80" s="80"/>
      <c r="AN80" s="80"/>
      <c r="AO80" s="80"/>
      <c r="AP80" s="80"/>
      <c r="AQ80" s="80"/>
    </row>
    <row r="81" ht="15.75" customHeight="1">
      <c r="A81" s="80"/>
      <c r="B81" s="80"/>
      <c r="C81" s="121"/>
      <c r="D81" s="80"/>
      <c r="E81" s="80"/>
      <c r="F81" s="80"/>
      <c r="G81" s="80"/>
      <c r="H81" s="122"/>
      <c r="I81" s="122"/>
      <c r="J81" s="122"/>
      <c r="K81" s="122"/>
      <c r="L81" s="122"/>
      <c r="M81" s="122"/>
      <c r="N81" s="122"/>
      <c r="O81" s="80"/>
      <c r="P81" s="80"/>
      <c r="Q81" s="80"/>
      <c r="R81" s="80"/>
      <c r="S81" s="80"/>
      <c r="T81" s="80"/>
      <c r="U81" s="80"/>
      <c r="V81" s="80"/>
      <c r="W81" s="80"/>
      <c r="X81" s="80"/>
      <c r="Y81" s="80"/>
      <c r="Z81" s="80"/>
      <c r="AA81" s="80"/>
      <c r="AB81" s="80"/>
      <c r="AC81" s="80"/>
      <c r="AD81" s="80"/>
      <c r="AE81" s="80"/>
      <c r="AF81" s="80"/>
      <c r="AG81" s="80"/>
      <c r="AH81" s="80"/>
      <c r="AI81" s="80"/>
      <c r="AJ81" s="80"/>
      <c r="AK81" s="80"/>
      <c r="AL81" s="80"/>
      <c r="AM81" s="80"/>
      <c r="AN81" s="80"/>
      <c r="AO81" s="80"/>
      <c r="AP81" s="80"/>
      <c r="AQ81" s="80"/>
    </row>
    <row r="82" ht="15.75" customHeight="1">
      <c r="A82" s="80"/>
      <c r="B82" s="80"/>
      <c r="C82" s="121"/>
      <c r="D82" s="80"/>
      <c r="E82" s="80"/>
      <c r="F82" s="80"/>
      <c r="G82" s="80"/>
      <c r="H82" s="122"/>
      <c r="I82" s="122"/>
      <c r="J82" s="122"/>
      <c r="K82" s="122"/>
      <c r="L82" s="122"/>
      <c r="M82" s="122"/>
      <c r="N82" s="122"/>
      <c r="O82" s="80"/>
      <c r="P82" s="80"/>
      <c r="Q82" s="80"/>
      <c r="R82" s="80"/>
      <c r="S82" s="80"/>
      <c r="T82" s="80"/>
      <c r="U82" s="80"/>
      <c r="V82" s="80"/>
      <c r="W82" s="80"/>
      <c r="X82" s="80"/>
      <c r="Y82" s="80"/>
      <c r="Z82" s="80"/>
      <c r="AA82" s="80"/>
      <c r="AB82" s="80"/>
      <c r="AC82" s="80"/>
      <c r="AD82" s="80"/>
      <c r="AE82" s="80"/>
      <c r="AF82" s="80"/>
      <c r="AG82" s="80"/>
      <c r="AH82" s="80"/>
      <c r="AI82" s="80"/>
      <c r="AJ82" s="80"/>
      <c r="AK82" s="80"/>
      <c r="AL82" s="80"/>
      <c r="AM82" s="80"/>
      <c r="AN82" s="80"/>
      <c r="AO82" s="80"/>
      <c r="AP82" s="80"/>
      <c r="AQ82" s="80"/>
    </row>
    <row r="83" ht="15.75" customHeight="1">
      <c r="A83" s="80"/>
      <c r="B83" s="80"/>
      <c r="C83" s="121"/>
      <c r="D83" s="80"/>
      <c r="E83" s="80"/>
      <c r="F83" s="80"/>
      <c r="G83" s="80"/>
      <c r="H83" s="122"/>
      <c r="I83" s="122"/>
      <c r="J83" s="122"/>
      <c r="K83" s="122"/>
      <c r="L83" s="122"/>
      <c r="M83" s="122"/>
      <c r="N83" s="122"/>
      <c r="O83" s="80"/>
      <c r="P83" s="80"/>
      <c r="Q83" s="80"/>
      <c r="R83" s="80"/>
      <c r="S83" s="80"/>
      <c r="T83" s="80"/>
      <c r="U83" s="80"/>
      <c r="V83" s="80"/>
      <c r="W83" s="80"/>
      <c r="X83" s="80"/>
      <c r="Y83" s="80"/>
      <c r="Z83" s="80"/>
      <c r="AA83" s="80"/>
      <c r="AB83" s="80"/>
      <c r="AC83" s="80"/>
      <c r="AD83" s="80"/>
      <c r="AE83" s="80"/>
      <c r="AF83" s="80"/>
      <c r="AG83" s="80"/>
      <c r="AH83" s="80"/>
      <c r="AI83" s="80"/>
      <c r="AJ83" s="80"/>
      <c r="AK83" s="80"/>
      <c r="AL83" s="80"/>
      <c r="AM83" s="80"/>
      <c r="AN83" s="80"/>
      <c r="AO83" s="80"/>
      <c r="AP83" s="80"/>
      <c r="AQ83" s="80"/>
    </row>
    <row r="84" ht="15.75" customHeight="1">
      <c r="A84" s="80"/>
      <c r="B84" s="80"/>
      <c r="C84" s="121"/>
      <c r="D84" s="80"/>
      <c r="E84" s="80"/>
      <c r="F84" s="80"/>
      <c r="G84" s="80"/>
      <c r="H84" s="122"/>
      <c r="I84" s="122"/>
      <c r="J84" s="122"/>
      <c r="K84" s="122"/>
      <c r="L84" s="122"/>
      <c r="M84" s="122"/>
      <c r="N84" s="122"/>
      <c r="O84" s="80"/>
      <c r="P84" s="80"/>
      <c r="Q84" s="80"/>
      <c r="R84" s="80"/>
      <c r="S84" s="80"/>
      <c r="T84" s="80"/>
      <c r="U84" s="80"/>
      <c r="V84" s="80"/>
      <c r="W84" s="80"/>
      <c r="X84" s="80"/>
      <c r="Y84" s="80"/>
      <c r="Z84" s="80"/>
      <c r="AA84" s="80"/>
      <c r="AB84" s="80"/>
      <c r="AC84" s="80"/>
      <c r="AD84" s="80"/>
      <c r="AE84" s="80"/>
      <c r="AF84" s="80"/>
      <c r="AG84" s="80"/>
      <c r="AH84" s="80"/>
      <c r="AI84" s="80"/>
      <c r="AJ84" s="80"/>
      <c r="AK84" s="80"/>
      <c r="AL84" s="80"/>
      <c r="AM84" s="80"/>
      <c r="AN84" s="80"/>
      <c r="AO84" s="80"/>
      <c r="AP84" s="80"/>
      <c r="AQ84" s="80"/>
    </row>
    <row r="85" ht="15.75" customHeight="1">
      <c r="A85" s="80"/>
      <c r="B85" s="80"/>
      <c r="C85" s="121"/>
      <c r="D85" s="80"/>
      <c r="E85" s="80"/>
      <c r="F85" s="80"/>
      <c r="G85" s="80"/>
      <c r="H85" s="122"/>
      <c r="I85" s="122"/>
      <c r="J85" s="122"/>
      <c r="K85" s="122"/>
      <c r="L85" s="122"/>
      <c r="M85" s="122"/>
      <c r="N85" s="122"/>
      <c r="O85" s="80"/>
      <c r="P85" s="80"/>
      <c r="Q85" s="80"/>
      <c r="R85" s="80"/>
      <c r="S85" s="80"/>
      <c r="T85" s="80"/>
      <c r="U85" s="80"/>
      <c r="V85" s="80"/>
      <c r="W85" s="80"/>
      <c r="X85" s="80"/>
      <c r="Y85" s="80"/>
      <c r="Z85" s="80"/>
      <c r="AA85" s="80"/>
      <c r="AB85" s="80"/>
      <c r="AC85" s="80"/>
      <c r="AD85" s="80"/>
      <c r="AE85" s="80"/>
      <c r="AF85" s="80"/>
      <c r="AG85" s="80"/>
      <c r="AH85" s="80"/>
      <c r="AI85" s="80"/>
      <c r="AJ85" s="80"/>
      <c r="AK85" s="80"/>
      <c r="AL85" s="80"/>
      <c r="AM85" s="80"/>
      <c r="AN85" s="80"/>
      <c r="AO85" s="80"/>
      <c r="AP85" s="80"/>
      <c r="AQ85" s="80"/>
    </row>
    <row r="86" ht="15.75" customHeight="1">
      <c r="A86" s="80"/>
      <c r="B86" s="80"/>
      <c r="C86" s="121"/>
      <c r="D86" s="80"/>
      <c r="E86" s="80"/>
      <c r="F86" s="80"/>
      <c r="G86" s="80"/>
      <c r="H86" s="122"/>
      <c r="I86" s="122"/>
      <c r="J86" s="122"/>
      <c r="K86" s="122"/>
      <c r="L86" s="122"/>
      <c r="M86" s="122"/>
      <c r="N86" s="122"/>
      <c r="O86" s="80"/>
      <c r="P86" s="80"/>
      <c r="Q86" s="80"/>
      <c r="R86" s="80"/>
      <c r="S86" s="80"/>
      <c r="T86" s="80"/>
      <c r="U86" s="80"/>
      <c r="V86" s="80"/>
      <c r="W86" s="80"/>
      <c r="X86" s="80"/>
      <c r="Y86" s="80"/>
      <c r="Z86" s="80"/>
      <c r="AA86" s="80"/>
      <c r="AB86" s="80"/>
      <c r="AC86" s="80"/>
      <c r="AD86" s="80"/>
      <c r="AE86" s="80"/>
      <c r="AF86" s="80"/>
      <c r="AG86" s="80"/>
      <c r="AH86" s="80"/>
      <c r="AI86" s="80"/>
      <c r="AJ86" s="80"/>
      <c r="AK86" s="80"/>
      <c r="AL86" s="80"/>
      <c r="AM86" s="80"/>
      <c r="AN86" s="80"/>
      <c r="AO86" s="80"/>
      <c r="AP86" s="80"/>
      <c r="AQ86" s="80"/>
    </row>
    <row r="87" ht="15.75" customHeight="1">
      <c r="A87" s="80"/>
      <c r="B87" s="80"/>
      <c r="C87" s="121"/>
      <c r="D87" s="80"/>
      <c r="E87" s="80"/>
      <c r="F87" s="80"/>
      <c r="G87" s="80"/>
      <c r="H87" s="122"/>
      <c r="I87" s="122"/>
      <c r="J87" s="122"/>
      <c r="K87" s="122"/>
      <c r="L87" s="122"/>
      <c r="M87" s="122"/>
      <c r="N87" s="122"/>
      <c r="O87" s="80"/>
      <c r="P87" s="80"/>
      <c r="Q87" s="80"/>
      <c r="R87" s="80"/>
      <c r="S87" s="80"/>
      <c r="T87" s="80"/>
      <c r="U87" s="80"/>
      <c r="V87" s="80"/>
      <c r="W87" s="80"/>
      <c r="X87" s="80"/>
      <c r="Y87" s="80"/>
      <c r="Z87" s="80"/>
      <c r="AA87" s="80"/>
      <c r="AB87" s="80"/>
      <c r="AC87" s="80"/>
      <c r="AD87" s="80"/>
      <c r="AE87" s="80"/>
      <c r="AF87" s="80"/>
      <c r="AG87" s="80"/>
      <c r="AH87" s="80"/>
      <c r="AI87" s="80"/>
      <c r="AJ87" s="80"/>
      <c r="AK87" s="80"/>
      <c r="AL87" s="80"/>
      <c r="AM87" s="80"/>
      <c r="AN87" s="80"/>
      <c r="AO87" s="80"/>
      <c r="AP87" s="80"/>
      <c r="AQ87" s="80"/>
    </row>
    <row r="88" ht="15.75" customHeight="1">
      <c r="A88" s="80"/>
      <c r="B88" s="80"/>
      <c r="C88" s="121"/>
      <c r="D88" s="80"/>
      <c r="E88" s="80"/>
      <c r="F88" s="80"/>
      <c r="G88" s="80"/>
      <c r="H88" s="122"/>
      <c r="I88" s="122"/>
      <c r="J88" s="122"/>
      <c r="K88" s="122"/>
      <c r="L88" s="122"/>
      <c r="M88" s="122"/>
      <c r="N88" s="122"/>
      <c r="O88" s="80"/>
      <c r="P88" s="80"/>
      <c r="Q88" s="80"/>
      <c r="R88" s="80"/>
      <c r="S88" s="80"/>
      <c r="T88" s="80"/>
      <c r="U88" s="80"/>
      <c r="V88" s="80"/>
      <c r="W88" s="80"/>
      <c r="X88" s="80"/>
      <c r="Y88" s="80"/>
      <c r="Z88" s="80"/>
      <c r="AA88" s="80"/>
      <c r="AB88" s="80"/>
      <c r="AC88" s="80"/>
      <c r="AD88" s="80"/>
      <c r="AE88" s="80"/>
      <c r="AF88" s="80"/>
      <c r="AG88" s="80"/>
      <c r="AH88" s="80"/>
      <c r="AI88" s="80"/>
      <c r="AJ88" s="80"/>
      <c r="AK88" s="80"/>
      <c r="AL88" s="80"/>
      <c r="AM88" s="80"/>
      <c r="AN88" s="80"/>
      <c r="AO88" s="80"/>
      <c r="AP88" s="80"/>
      <c r="AQ88" s="80"/>
    </row>
    <row r="89" ht="15.75" customHeight="1">
      <c r="A89" s="80"/>
      <c r="B89" s="80"/>
      <c r="C89" s="121"/>
      <c r="D89" s="80"/>
      <c r="E89" s="80"/>
      <c r="F89" s="80"/>
      <c r="G89" s="80"/>
      <c r="H89" s="122"/>
      <c r="I89" s="122"/>
      <c r="J89" s="122"/>
      <c r="K89" s="122"/>
      <c r="L89" s="122"/>
      <c r="M89" s="122"/>
      <c r="N89" s="122"/>
      <c r="O89" s="80"/>
      <c r="P89" s="80"/>
      <c r="Q89" s="80"/>
      <c r="R89" s="80"/>
      <c r="S89" s="80"/>
      <c r="T89" s="80"/>
      <c r="U89" s="80"/>
      <c r="V89" s="80"/>
      <c r="W89" s="80"/>
      <c r="X89" s="80"/>
      <c r="Y89" s="80"/>
      <c r="Z89" s="80"/>
      <c r="AA89" s="80"/>
      <c r="AB89" s="80"/>
      <c r="AC89" s="80"/>
      <c r="AD89" s="80"/>
      <c r="AE89" s="80"/>
      <c r="AF89" s="80"/>
      <c r="AG89" s="80"/>
      <c r="AH89" s="80"/>
      <c r="AI89" s="80"/>
      <c r="AJ89" s="80"/>
      <c r="AK89" s="80"/>
      <c r="AL89" s="80"/>
      <c r="AM89" s="80"/>
      <c r="AN89" s="80"/>
      <c r="AO89" s="80"/>
      <c r="AP89" s="80"/>
      <c r="AQ89" s="80"/>
    </row>
    <row r="90" ht="15.75" customHeight="1">
      <c r="A90" s="80"/>
      <c r="B90" s="80"/>
      <c r="C90" s="121"/>
      <c r="D90" s="80"/>
      <c r="E90" s="80"/>
      <c r="F90" s="80"/>
      <c r="G90" s="80"/>
      <c r="H90" s="122"/>
      <c r="I90" s="122"/>
      <c r="J90" s="122"/>
      <c r="K90" s="122"/>
      <c r="L90" s="122"/>
      <c r="M90" s="122"/>
      <c r="N90" s="122"/>
      <c r="O90" s="80"/>
      <c r="P90" s="80"/>
      <c r="Q90" s="80"/>
      <c r="R90" s="80"/>
      <c r="S90" s="80"/>
      <c r="T90" s="80"/>
      <c r="U90" s="80"/>
      <c r="V90" s="80"/>
      <c r="W90" s="80"/>
      <c r="X90" s="80"/>
      <c r="Y90" s="80"/>
      <c r="Z90" s="80"/>
      <c r="AA90" s="80"/>
      <c r="AB90" s="80"/>
      <c r="AC90" s="80"/>
      <c r="AD90" s="80"/>
      <c r="AE90" s="80"/>
      <c r="AF90" s="80"/>
      <c r="AG90" s="80"/>
      <c r="AH90" s="80"/>
      <c r="AI90" s="80"/>
      <c r="AJ90" s="80"/>
      <c r="AK90" s="80"/>
      <c r="AL90" s="80"/>
      <c r="AM90" s="80"/>
      <c r="AN90" s="80"/>
      <c r="AO90" s="80"/>
      <c r="AP90" s="80"/>
      <c r="AQ90" s="80"/>
    </row>
    <row r="91" ht="15.75" customHeight="1">
      <c r="A91" s="80"/>
      <c r="B91" s="80"/>
      <c r="C91" s="121"/>
      <c r="D91" s="80"/>
      <c r="E91" s="80"/>
      <c r="F91" s="80"/>
      <c r="G91" s="80"/>
      <c r="H91" s="122"/>
      <c r="I91" s="122"/>
      <c r="J91" s="122"/>
      <c r="K91" s="122"/>
      <c r="L91" s="122"/>
      <c r="M91" s="122"/>
      <c r="N91" s="122"/>
      <c r="O91" s="80"/>
      <c r="P91" s="80"/>
      <c r="Q91" s="80"/>
      <c r="R91" s="80"/>
      <c r="S91" s="80"/>
      <c r="T91" s="80"/>
      <c r="U91" s="80"/>
      <c r="V91" s="80"/>
      <c r="W91" s="80"/>
      <c r="X91" s="80"/>
      <c r="Y91" s="80"/>
      <c r="Z91" s="80"/>
      <c r="AA91" s="80"/>
      <c r="AB91" s="80"/>
      <c r="AC91" s="80"/>
      <c r="AD91" s="80"/>
      <c r="AE91" s="80"/>
      <c r="AF91" s="80"/>
      <c r="AG91" s="80"/>
      <c r="AH91" s="80"/>
      <c r="AI91" s="80"/>
      <c r="AJ91" s="80"/>
      <c r="AK91" s="80"/>
      <c r="AL91" s="80"/>
      <c r="AM91" s="80"/>
      <c r="AN91" s="80"/>
      <c r="AO91" s="80"/>
      <c r="AP91" s="80"/>
      <c r="AQ91" s="80"/>
    </row>
    <row r="92" ht="15.75" customHeight="1">
      <c r="A92" s="80"/>
      <c r="B92" s="80"/>
      <c r="C92" s="121"/>
      <c r="D92" s="80"/>
      <c r="E92" s="80"/>
      <c r="F92" s="80"/>
      <c r="G92" s="80"/>
      <c r="H92" s="122"/>
      <c r="I92" s="122"/>
      <c r="J92" s="122"/>
      <c r="K92" s="122"/>
      <c r="L92" s="122"/>
      <c r="M92" s="122"/>
      <c r="N92" s="122"/>
      <c r="O92" s="80"/>
      <c r="P92" s="80"/>
      <c r="Q92" s="80"/>
      <c r="R92" s="80"/>
      <c r="S92" s="80"/>
      <c r="T92" s="80"/>
      <c r="U92" s="80"/>
      <c r="V92" s="80"/>
      <c r="W92" s="80"/>
      <c r="X92" s="80"/>
      <c r="Y92" s="80"/>
      <c r="Z92" s="80"/>
      <c r="AA92" s="80"/>
      <c r="AB92" s="80"/>
      <c r="AC92" s="80"/>
      <c r="AD92" s="80"/>
      <c r="AE92" s="80"/>
      <c r="AF92" s="80"/>
      <c r="AG92" s="80"/>
      <c r="AH92" s="80"/>
      <c r="AI92" s="80"/>
      <c r="AJ92" s="80"/>
      <c r="AK92" s="80"/>
      <c r="AL92" s="80"/>
      <c r="AM92" s="80"/>
      <c r="AN92" s="80"/>
      <c r="AO92" s="80"/>
      <c r="AP92" s="80"/>
      <c r="AQ92" s="80"/>
    </row>
    <row r="93" ht="15.75" customHeight="1">
      <c r="A93" s="80"/>
      <c r="B93" s="80"/>
      <c r="C93" s="121"/>
      <c r="D93" s="80"/>
      <c r="E93" s="80"/>
      <c r="F93" s="80"/>
      <c r="G93" s="80"/>
      <c r="H93" s="122"/>
      <c r="I93" s="122"/>
      <c r="J93" s="122"/>
      <c r="K93" s="122"/>
      <c r="L93" s="122"/>
      <c r="M93" s="122"/>
      <c r="N93" s="122"/>
      <c r="O93" s="80"/>
      <c r="P93" s="80"/>
      <c r="Q93" s="80"/>
      <c r="R93" s="80"/>
      <c r="S93" s="80"/>
      <c r="T93" s="80"/>
      <c r="U93" s="80"/>
      <c r="V93" s="80"/>
      <c r="W93" s="80"/>
      <c r="X93" s="80"/>
      <c r="Y93" s="80"/>
      <c r="Z93" s="80"/>
      <c r="AA93" s="80"/>
      <c r="AB93" s="80"/>
      <c r="AC93" s="80"/>
      <c r="AD93" s="80"/>
      <c r="AE93" s="80"/>
      <c r="AF93" s="80"/>
      <c r="AG93" s="80"/>
      <c r="AH93" s="80"/>
      <c r="AI93" s="80"/>
      <c r="AJ93" s="80"/>
      <c r="AK93" s="80"/>
      <c r="AL93" s="80"/>
      <c r="AM93" s="80"/>
      <c r="AN93" s="80"/>
      <c r="AO93" s="80"/>
      <c r="AP93" s="80"/>
      <c r="AQ93" s="80"/>
    </row>
    <row r="94" ht="15.75" customHeight="1">
      <c r="A94" s="80"/>
      <c r="B94" s="80"/>
      <c r="C94" s="121"/>
      <c r="D94" s="80"/>
      <c r="E94" s="80"/>
      <c r="F94" s="80"/>
      <c r="G94" s="80"/>
      <c r="H94" s="122"/>
      <c r="I94" s="122"/>
      <c r="J94" s="122"/>
      <c r="K94" s="122"/>
      <c r="L94" s="122"/>
      <c r="M94" s="122"/>
      <c r="N94" s="122"/>
      <c r="O94" s="80"/>
      <c r="P94" s="80"/>
      <c r="Q94" s="80"/>
      <c r="R94" s="80"/>
      <c r="S94" s="80"/>
      <c r="T94" s="80"/>
      <c r="U94" s="80"/>
      <c r="V94" s="80"/>
      <c r="W94" s="80"/>
      <c r="X94" s="80"/>
      <c r="Y94" s="80"/>
      <c r="Z94" s="80"/>
      <c r="AA94" s="80"/>
      <c r="AB94" s="80"/>
      <c r="AC94" s="80"/>
      <c r="AD94" s="80"/>
      <c r="AE94" s="80"/>
      <c r="AF94" s="80"/>
      <c r="AG94" s="80"/>
      <c r="AH94" s="80"/>
      <c r="AI94" s="80"/>
      <c r="AJ94" s="80"/>
      <c r="AK94" s="80"/>
      <c r="AL94" s="80"/>
      <c r="AM94" s="80"/>
      <c r="AN94" s="80"/>
      <c r="AO94" s="80"/>
      <c r="AP94" s="80"/>
      <c r="AQ94" s="80"/>
    </row>
    <row r="95" ht="15.75" customHeight="1">
      <c r="A95" s="80"/>
      <c r="B95" s="80"/>
      <c r="C95" s="121"/>
      <c r="D95" s="80"/>
      <c r="E95" s="80"/>
      <c r="F95" s="80"/>
      <c r="G95" s="80"/>
      <c r="H95" s="122"/>
      <c r="I95" s="122"/>
      <c r="J95" s="122"/>
      <c r="K95" s="122"/>
      <c r="L95" s="122"/>
      <c r="M95" s="122"/>
      <c r="N95" s="122"/>
      <c r="O95" s="80"/>
      <c r="P95" s="80"/>
      <c r="Q95" s="80"/>
      <c r="R95" s="80"/>
      <c r="S95" s="80"/>
      <c r="T95" s="80"/>
      <c r="U95" s="80"/>
      <c r="V95" s="80"/>
      <c r="W95" s="80"/>
      <c r="X95" s="80"/>
      <c r="Y95" s="80"/>
      <c r="Z95" s="80"/>
      <c r="AA95" s="80"/>
      <c r="AB95" s="80"/>
      <c r="AC95" s="80"/>
      <c r="AD95" s="80"/>
      <c r="AE95" s="80"/>
      <c r="AF95" s="80"/>
      <c r="AG95" s="80"/>
      <c r="AH95" s="80"/>
      <c r="AI95" s="80"/>
      <c r="AJ95" s="80"/>
      <c r="AK95" s="80"/>
      <c r="AL95" s="80"/>
      <c r="AM95" s="80"/>
      <c r="AN95" s="80"/>
      <c r="AO95" s="80"/>
      <c r="AP95" s="80"/>
      <c r="AQ95" s="80"/>
    </row>
    <row r="96" ht="15.75" customHeight="1">
      <c r="A96" s="80"/>
      <c r="B96" s="80"/>
      <c r="C96" s="121"/>
      <c r="D96" s="80"/>
      <c r="E96" s="80"/>
      <c r="F96" s="80"/>
      <c r="G96" s="80"/>
      <c r="H96" s="122"/>
      <c r="I96" s="122"/>
      <c r="J96" s="122"/>
      <c r="K96" s="122"/>
      <c r="L96" s="122"/>
      <c r="M96" s="122"/>
      <c r="N96" s="122"/>
      <c r="O96" s="80"/>
      <c r="P96" s="80"/>
      <c r="Q96" s="80"/>
      <c r="R96" s="80"/>
      <c r="S96" s="80"/>
      <c r="T96" s="80"/>
      <c r="U96" s="80"/>
      <c r="V96" s="80"/>
      <c r="W96" s="80"/>
      <c r="X96" s="80"/>
      <c r="Y96" s="80"/>
      <c r="Z96" s="80"/>
      <c r="AA96" s="80"/>
      <c r="AB96" s="80"/>
      <c r="AC96" s="80"/>
      <c r="AD96" s="80"/>
      <c r="AE96" s="80"/>
      <c r="AF96" s="80"/>
      <c r="AG96" s="80"/>
      <c r="AH96" s="80"/>
      <c r="AI96" s="80"/>
      <c r="AJ96" s="80"/>
      <c r="AK96" s="80"/>
      <c r="AL96" s="80"/>
      <c r="AM96" s="80"/>
      <c r="AN96" s="80"/>
      <c r="AO96" s="80"/>
      <c r="AP96" s="80"/>
      <c r="AQ96" s="80"/>
    </row>
    <row r="97" ht="15.75" customHeight="1">
      <c r="A97" s="80"/>
      <c r="B97" s="80"/>
      <c r="C97" s="121"/>
      <c r="D97" s="80"/>
      <c r="E97" s="80"/>
      <c r="F97" s="80"/>
      <c r="G97" s="80"/>
      <c r="H97" s="122"/>
      <c r="I97" s="122"/>
      <c r="J97" s="122"/>
      <c r="K97" s="122"/>
      <c r="L97" s="122"/>
      <c r="M97" s="122"/>
      <c r="N97" s="122"/>
      <c r="O97" s="80"/>
      <c r="P97" s="80"/>
      <c r="Q97" s="80"/>
      <c r="R97" s="80"/>
      <c r="S97" s="80"/>
      <c r="T97" s="80"/>
      <c r="U97" s="80"/>
      <c r="V97" s="80"/>
      <c r="W97" s="80"/>
      <c r="X97" s="80"/>
      <c r="Y97" s="80"/>
      <c r="Z97" s="80"/>
      <c r="AA97" s="80"/>
      <c r="AB97" s="80"/>
      <c r="AC97" s="80"/>
      <c r="AD97" s="80"/>
      <c r="AE97" s="80"/>
      <c r="AF97" s="80"/>
      <c r="AG97" s="80"/>
      <c r="AH97" s="80"/>
      <c r="AI97" s="80"/>
      <c r="AJ97" s="80"/>
      <c r="AK97" s="80"/>
      <c r="AL97" s="80"/>
      <c r="AM97" s="80"/>
      <c r="AN97" s="80"/>
      <c r="AO97" s="80"/>
      <c r="AP97" s="80"/>
      <c r="AQ97" s="80"/>
    </row>
    <row r="98" ht="15.75" customHeight="1">
      <c r="A98" s="80"/>
      <c r="B98" s="80"/>
      <c r="C98" s="121"/>
      <c r="D98" s="80"/>
      <c r="E98" s="80"/>
      <c r="F98" s="80"/>
      <c r="G98" s="80"/>
      <c r="H98" s="122"/>
      <c r="I98" s="122"/>
      <c r="J98" s="122"/>
      <c r="K98" s="122"/>
      <c r="L98" s="122"/>
      <c r="M98" s="122"/>
      <c r="N98" s="122"/>
      <c r="O98" s="80"/>
      <c r="P98" s="80"/>
      <c r="Q98" s="80"/>
      <c r="R98" s="80"/>
      <c r="S98" s="80"/>
      <c r="T98" s="80"/>
      <c r="U98" s="80"/>
      <c r="V98" s="80"/>
      <c r="W98" s="80"/>
      <c r="X98" s="80"/>
      <c r="Y98" s="80"/>
      <c r="Z98" s="80"/>
      <c r="AA98" s="80"/>
      <c r="AB98" s="80"/>
      <c r="AC98" s="80"/>
      <c r="AD98" s="80"/>
      <c r="AE98" s="80"/>
      <c r="AF98" s="80"/>
      <c r="AG98" s="80"/>
      <c r="AH98" s="80"/>
      <c r="AI98" s="80"/>
      <c r="AJ98" s="80"/>
      <c r="AK98" s="80"/>
      <c r="AL98" s="80"/>
      <c r="AM98" s="80"/>
      <c r="AN98" s="80"/>
      <c r="AO98" s="80"/>
      <c r="AP98" s="80"/>
      <c r="AQ98" s="80"/>
    </row>
    <row r="99" ht="15.75" customHeight="1">
      <c r="A99" s="80"/>
      <c r="B99" s="80"/>
      <c r="C99" s="121"/>
      <c r="D99" s="80"/>
      <c r="E99" s="80"/>
      <c r="F99" s="80"/>
      <c r="G99" s="80"/>
      <c r="H99" s="122"/>
      <c r="I99" s="122"/>
      <c r="J99" s="122"/>
      <c r="K99" s="122"/>
      <c r="L99" s="122"/>
      <c r="M99" s="122"/>
      <c r="N99" s="122"/>
      <c r="O99" s="80"/>
      <c r="P99" s="80"/>
      <c r="Q99" s="80"/>
      <c r="R99" s="80"/>
      <c r="S99" s="80"/>
      <c r="T99" s="80"/>
      <c r="U99" s="80"/>
      <c r="V99" s="80"/>
      <c r="W99" s="80"/>
      <c r="X99" s="80"/>
      <c r="Y99" s="80"/>
      <c r="Z99" s="80"/>
      <c r="AA99" s="80"/>
      <c r="AB99" s="80"/>
      <c r="AC99" s="80"/>
      <c r="AD99" s="80"/>
      <c r="AE99" s="80"/>
      <c r="AF99" s="80"/>
      <c r="AG99" s="80"/>
      <c r="AH99" s="80"/>
      <c r="AI99" s="80"/>
      <c r="AJ99" s="80"/>
      <c r="AK99" s="80"/>
      <c r="AL99" s="80"/>
      <c r="AM99" s="80"/>
      <c r="AN99" s="80"/>
      <c r="AO99" s="80"/>
      <c r="AP99" s="80"/>
      <c r="AQ99" s="80"/>
    </row>
    <row r="100" ht="15.75" customHeight="1">
      <c r="A100" s="80"/>
      <c r="B100" s="80"/>
      <c r="C100" s="121"/>
      <c r="D100" s="80"/>
      <c r="E100" s="80"/>
      <c r="F100" s="80"/>
      <c r="G100" s="80"/>
      <c r="H100" s="122"/>
      <c r="I100" s="122"/>
      <c r="J100" s="122"/>
      <c r="K100" s="122"/>
      <c r="L100" s="122"/>
      <c r="M100" s="122"/>
      <c r="N100" s="122"/>
      <c r="O100" s="80"/>
      <c r="P100" s="80"/>
      <c r="Q100" s="80"/>
      <c r="R100" s="80"/>
      <c r="S100" s="80"/>
      <c r="T100" s="80"/>
      <c r="U100" s="80"/>
      <c r="V100" s="80"/>
      <c r="W100" s="80"/>
      <c r="X100" s="80"/>
      <c r="Y100" s="80"/>
      <c r="Z100" s="80"/>
      <c r="AA100" s="80"/>
      <c r="AB100" s="80"/>
      <c r="AC100" s="80"/>
      <c r="AD100" s="80"/>
      <c r="AE100" s="80"/>
      <c r="AF100" s="80"/>
      <c r="AG100" s="80"/>
      <c r="AH100" s="80"/>
      <c r="AI100" s="80"/>
      <c r="AJ100" s="80"/>
      <c r="AK100" s="80"/>
      <c r="AL100" s="80"/>
      <c r="AM100" s="80"/>
      <c r="AN100" s="80"/>
      <c r="AO100" s="80"/>
      <c r="AP100" s="80"/>
      <c r="AQ100" s="80"/>
    </row>
  </sheetData>
  <autoFilter ref="$A$5:$AQ$45">
    <filterColumn colId="15">
      <filters>
        <filter val="Programa de Egresados del SENA"/>
      </filters>
    </filterColumn>
  </autoFilter>
  <mergeCells count="8">
    <mergeCell ref="E4:G4"/>
    <mergeCell ref="AK4:AO4"/>
    <mergeCell ref="H4:I4"/>
    <mergeCell ref="J4:K4"/>
    <mergeCell ref="P4:S4"/>
    <mergeCell ref="T4:Y4"/>
    <mergeCell ref="AA4:AC4"/>
    <mergeCell ref="L4:N4"/>
  </mergeCells>
  <dataValidations>
    <dataValidation type="list" allowBlank="1" showErrorMessage="1" sqref="T6:T24 W6:W24 T32 W32 T46:T100 W46:W100">
      <formula1>INFO!$BU$3:$BU$15</formula1>
    </dataValidation>
    <dataValidation type="list" allowBlank="1" showInputMessage="1" showErrorMessage="1" prompt="Proceso Nivel 2 - De la lista desplegable, seleccione el proceso de segundo nivel al cual pertenece el lineamiento que va a generar. Tenga en cuenta que cada proceso muestra la Dependencia de la Dirección General a la cual se asocia." sqref="B43:B44">
      <formula1>INDIRECT(AI62)</formula1>
    </dataValidation>
    <dataValidation type="list" allowBlank="1" showInputMessage="1" showErrorMessage="1" prompt="Proceso Nivel 1  - De la lista desplegable seleccione el proceso al cual pertenece el lineamiento que va a generar" sqref="A6:A24 A32 A46:A100">
      <formula1>INFO!$A$3:$A$5</formula1>
    </dataValidation>
    <dataValidation type="list" allowBlank="1" showInputMessage="1" showErrorMessage="1" prompt="Proceso Nivel 2 - De la lista desplegable, seleccione el proceso de segundo nivel al cual pertenece el lineamiento que va a generar. Tenga en cuenta que cada proceso muestra la Dependencia de la Dirección General a la cual se asocia." sqref="B6:B42 B45:B100">
      <formula1>INDIRECT(AI6)</formula1>
    </dataValidation>
    <dataValidation type="custom" allowBlank="1" showInputMessage="1" showErrorMessage="1" prompt="Error - Recuerde que la descripción del título no pude ser superior a 200 Caracteres." sqref="P33">
      <formula1>LT(LEN(P33),(200))</formula1>
    </dataValidation>
    <dataValidation type="list" allowBlank="1" showErrorMessage="1" sqref="E6:E42 E45:E100">
      <formula1>INDIRECT($AK6)</formula1>
    </dataValidation>
    <dataValidation type="list" allowBlank="1" showInputMessage="1" showErrorMessage="1" prompt="CONPES - En la lista desplegable encontrará un serie de documentos CONPES para que establezca si el lineamiento que se va a generar se encuentra alineado." sqref="O6:O24 O32 O46:O100">
      <formula1>INFO!$BP$3:$BP$20</formula1>
    </dataValidation>
    <dataValidation type="list" allowBlank="1" showInputMessage="1" showErrorMessage="1" prompt="Grupo - De la lista desplegable, seleccione el grupo de la dependencia. " sqref="D43:D44">
      <formula1>INDIRECT(AJ62)</formula1>
    </dataValidation>
    <dataValidation type="list" allowBlank="1" showErrorMessage="1" sqref="H25:H31 H43:H45">
      <formula1>PACT_1</formula1>
    </dataValidation>
    <dataValidation type="list" allowBlank="1" showErrorMessage="1" sqref="V6:V24 Y6:Y24 V32 Y32 V46:V100 Y46:Y100">
      <formula1>INFO!$BW$3:$BW$10</formula1>
    </dataValidation>
    <dataValidation type="list" allowBlank="1" showErrorMessage="1" sqref="E43:E44">
      <formula1>INDIRECT($AK62)</formula1>
    </dataValidation>
    <dataValidation type="custom" allowBlank="1" showInputMessage="1" showErrorMessage="1" prompt="Error - Recuerde que la descripción del título no pude ser superior a 400 Caracteres." sqref="Q33">
      <formula1>LT(LEN(Q33),(400))</formula1>
    </dataValidation>
    <dataValidation type="list" allowBlank="1" showInputMessage="1" showErrorMessage="1" prompt="Objetivo - De acuerdo con la perspectiva seleccionada, se desplegará una lista de objetivos estratégicos asociados a la perspectiva, seleccione el objetivo con el que se encuentra alineado el lineamiento que va a generar." sqref="F6:F42 F45:F100">
      <formula1>INDIRECT(AM6)</formula1>
    </dataValidation>
    <dataValidation type="list" allowBlank="1" showInputMessage="1" showErrorMessage="1" prompt="Indicador - De acuerdo conel objetivo estratégico seleccionado, se desplegará una lista de indicadores estratégicos asociados, seleccione el indicador estratégico con el que se encuentra alineado el lineamiento que va a generar." sqref="G6:G24 G32:G42 G45:G100">
      <formula1>INDIRECT(AO6)</formula1>
    </dataValidation>
    <dataValidation type="custom" allowBlank="1" showErrorMessage="1" sqref="R33">
      <formula1>LT(LEN(R33),(400))</formula1>
    </dataValidation>
    <dataValidation type="custom" allowBlank="1" showInputMessage="1" showErrorMessage="1" prompt="Longitud del Tema - Diligencie el Tema con mayúscula inicial. Tiene máximo 200 caractéres para ello." sqref="P6:P26 P28:P32 P34 P36:P42 P46:P100">
      <formula1>LTE(LEN(P6),(200))</formula1>
    </dataValidation>
    <dataValidation type="list" allowBlank="1" showInputMessage="1" showErrorMessage="1" prompt="Grupo - De la lista desplegable, seleccione el grupo de la dependencia. " sqref="D6:D42 D45:D100">
      <formula1>INDIRECT(AJ6)</formula1>
    </dataValidation>
    <dataValidation type="list" allowBlank="1" showErrorMessage="1" sqref="I25:I31 I43:I44">
      <formula1>INDIRECT($T25)</formula1>
    </dataValidation>
    <dataValidation type="list" allowBlank="1" showInputMessage="1" showErrorMessage="1" prompt="Objetivo - De acuerdo con la perspectiva seleccionada, se desplegará una lista de objetivos estratégicos asociados a la perspectiva, seleccione el objetivo con el que se encuentra alineado el lineamiento que va a generar." sqref="F43:F44">
      <formula1>INDIRECT(AM62)</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43"/>
    <col customWidth="1" min="2" max="4" width="11.43"/>
    <col customWidth="1" min="5" max="5" width="98.14"/>
    <col customWidth="1" min="6" max="6" width="6.43"/>
    <col customWidth="1" min="7" max="7" width="4.14"/>
    <col customWidth="1" min="8" max="8" width="6.43"/>
    <col customWidth="1" min="9" max="9" width="60.14"/>
    <col customWidth="1" min="10" max="10" width="5.71"/>
    <col customWidth="1" min="11" max="11" width="14.29"/>
    <col customWidth="1" min="12" max="12" width="5.86"/>
    <col customWidth="1" min="13" max="13" width="7.14"/>
    <col customWidth="1" min="14" max="14" width="5.86"/>
    <col customWidth="1" min="15" max="15" width="3.43"/>
    <col customWidth="1" min="16" max="16" width="21.71"/>
    <col customWidth="1" min="17" max="18" width="7.86"/>
    <col customWidth="1" min="19" max="19" width="4.43"/>
    <col customWidth="1" min="20" max="20" width="8.0"/>
    <col customWidth="1" min="21" max="21" width="29.71"/>
    <col customWidth="1" min="22" max="22" width="25.43"/>
    <col customWidth="1" min="23" max="23" width="11.86"/>
    <col customWidth="1" min="24" max="24" width="5.86"/>
    <col customWidth="1" min="25" max="25" width="17.14"/>
    <col customWidth="1" min="26" max="26" width="33.43"/>
    <col customWidth="1" min="27" max="27" width="27.29"/>
    <col customWidth="1" min="28" max="28" width="11.29"/>
    <col customWidth="1" min="29" max="29" width="4.14"/>
    <col customWidth="1" hidden="1" min="30" max="30" width="13.71"/>
    <col customWidth="1" hidden="1" min="31" max="31" width="24.14"/>
    <col customWidth="1" hidden="1" min="32" max="33" width="11.29"/>
    <col customWidth="1" min="34" max="34" width="16.43"/>
    <col customWidth="1" min="35" max="35" width="27.29"/>
    <col customWidth="1" min="36" max="36" width="11.29"/>
    <col customWidth="1" min="37" max="37" width="15.29"/>
    <col customWidth="1" min="38" max="38" width="11.29"/>
    <col customWidth="1" min="39" max="39" width="5.71"/>
    <col customWidth="1" min="40" max="40" width="10.43"/>
    <col customWidth="1" min="41" max="41" width="7.14"/>
    <col customWidth="1" min="42" max="42" width="7.29"/>
    <col customWidth="1" min="43" max="43" width="5.71"/>
    <col customWidth="1" min="44" max="44" width="2.86"/>
    <col customWidth="1" min="45" max="45" width="11.43"/>
    <col customWidth="1" min="46" max="46" width="2.86"/>
    <col customWidth="1" min="47" max="47" width="5.71"/>
    <col customWidth="1" min="48" max="48" width="2.86"/>
    <col customWidth="1" min="49" max="49" width="19.71"/>
    <col customWidth="1" min="50" max="50" width="2.86"/>
    <col customWidth="1" min="51" max="51" width="5.71"/>
    <col customWidth="1" min="52" max="52" width="10.14"/>
    <col customWidth="1" min="53" max="53" width="39.0"/>
    <col customWidth="1" min="54" max="54" width="5.71"/>
    <col customWidth="1" min="55" max="55" width="10.43"/>
    <col customWidth="1" min="56" max="56" width="7.14"/>
    <col customWidth="1" min="57" max="57" width="4.0"/>
    <col customWidth="1" min="58" max="58" width="5.71"/>
    <col customWidth="1" min="59" max="59" width="13.43"/>
    <col customWidth="1" min="60" max="60" width="7.14"/>
    <col customWidth="1" min="61" max="61" width="5.71"/>
    <col customWidth="1" min="62" max="62" width="7.14"/>
    <col customWidth="1" min="63" max="63" width="4.0"/>
    <col customWidth="1" min="64" max="64" width="5.71"/>
    <col customWidth="1" min="65" max="65" width="7.86"/>
    <col customWidth="1" min="66" max="66" width="7.14"/>
    <col customWidth="1" min="67" max="67" width="5.71"/>
    <col customWidth="1" min="68" max="68" width="40.14"/>
    <col customWidth="1" min="69" max="69" width="5.71"/>
    <col customWidth="1" min="70" max="70" width="16.29"/>
    <col customWidth="1" min="71" max="71" width="7.14"/>
    <col customWidth="1" min="72" max="72" width="5.71"/>
    <col customWidth="1" min="73" max="73" width="11.43"/>
    <col customWidth="1" min="74" max="74" width="5.71"/>
    <col customWidth="1" min="75" max="75" width="11.43"/>
    <col customWidth="1" min="76" max="76" width="5.71"/>
    <col customWidth="1" min="77" max="77" width="11.43"/>
    <col customWidth="1" min="78" max="78" width="5.86"/>
    <col customWidth="1" min="79" max="79" width="11.43"/>
    <col customWidth="1" min="80" max="80" width="5.43"/>
    <col customWidth="1" min="81" max="81" width="3.71"/>
    <col customWidth="1" min="82" max="82" width="5.14"/>
    <col customWidth="1" min="83" max="83" width="11.43"/>
    <col customWidth="1" min="84" max="84" width="8.0"/>
    <col customWidth="1" min="85" max="86" width="4.43"/>
    <col customWidth="1" min="87" max="87" width="7.43"/>
    <col customWidth="1" min="88" max="88" width="31.43"/>
    <col customWidth="1" min="89" max="89" width="7.29"/>
    <col customWidth="1" min="90" max="90" width="11.43"/>
    <col customWidth="1" min="91" max="91" width="15.29"/>
  </cols>
  <sheetData>
    <row r="1">
      <c r="A1" s="123"/>
      <c r="B1" s="123"/>
      <c r="C1" s="123"/>
      <c r="D1" s="123"/>
      <c r="E1" s="123"/>
      <c r="F1" s="123"/>
      <c r="G1" s="123"/>
      <c r="H1" s="123"/>
      <c r="I1" s="123"/>
      <c r="J1" s="123"/>
      <c r="K1" s="123"/>
      <c r="L1" s="123"/>
      <c r="M1" s="123"/>
      <c r="N1" s="123"/>
      <c r="O1" s="123"/>
      <c r="P1" s="123"/>
      <c r="Q1" s="123"/>
      <c r="R1" s="123"/>
      <c r="S1" s="123"/>
      <c r="T1" s="123"/>
      <c r="U1" s="123"/>
      <c r="V1" s="123"/>
      <c r="W1" s="123"/>
      <c r="X1" s="123"/>
      <c r="Y1" s="123"/>
      <c r="Z1" s="123"/>
      <c r="AA1" s="123"/>
      <c r="AB1" s="123"/>
      <c r="AC1" s="123"/>
      <c r="AD1" s="123"/>
      <c r="AE1" s="123"/>
      <c r="AF1" s="123"/>
      <c r="AG1" s="123"/>
      <c r="AH1" s="123"/>
      <c r="AI1" s="123"/>
      <c r="AJ1" s="123"/>
      <c r="AK1" s="123"/>
      <c r="AL1" s="123"/>
      <c r="AM1" s="123"/>
      <c r="AN1" s="123"/>
      <c r="AO1" s="123"/>
      <c r="AP1" s="123"/>
      <c r="AQ1" s="123"/>
      <c r="AR1" s="123"/>
      <c r="AS1" s="123"/>
      <c r="AT1" s="123"/>
      <c r="AU1" s="123"/>
      <c r="AV1" s="123"/>
      <c r="AW1" s="123"/>
      <c r="AX1" s="123"/>
      <c r="AY1" s="123"/>
      <c r="AZ1" s="123"/>
      <c r="BA1" s="123"/>
      <c r="BB1" s="123"/>
      <c r="BC1" s="123"/>
      <c r="BD1" s="123"/>
      <c r="BE1" s="123"/>
      <c r="BF1" s="123"/>
      <c r="BG1" s="123"/>
      <c r="BH1" s="123"/>
      <c r="BI1" s="123"/>
      <c r="BJ1" s="123"/>
      <c r="BK1" s="123"/>
      <c r="BL1" s="123"/>
      <c r="BM1" s="123"/>
      <c r="BN1" s="123"/>
      <c r="BO1" s="123"/>
      <c r="BP1" s="123"/>
      <c r="BQ1" s="123"/>
      <c r="BR1" s="123"/>
      <c r="BS1" s="123"/>
      <c r="BT1" s="123"/>
      <c r="BU1" s="123"/>
      <c r="BV1" s="123"/>
      <c r="BW1" s="123"/>
      <c r="BX1" s="123"/>
      <c r="BY1" s="123"/>
      <c r="BZ1" s="123"/>
      <c r="CB1">
        <v>2.0</v>
      </c>
      <c r="CL1" s="123"/>
      <c r="CM1" s="123"/>
    </row>
    <row r="2" ht="15.0" customHeight="1">
      <c r="A2" s="124" t="s">
        <v>80</v>
      </c>
      <c r="B2" s="125"/>
      <c r="C2" s="123"/>
      <c r="D2" s="126" t="s">
        <v>363</v>
      </c>
      <c r="E2" s="127"/>
      <c r="F2" s="128"/>
      <c r="G2" s="123"/>
      <c r="H2" s="126" t="s">
        <v>68</v>
      </c>
      <c r="I2" s="127"/>
      <c r="J2" s="128"/>
      <c r="K2" s="123"/>
      <c r="L2" s="129" t="s">
        <v>364</v>
      </c>
      <c r="M2" s="130"/>
      <c r="N2" s="131"/>
      <c r="O2" s="123"/>
      <c r="P2" s="132" t="s">
        <v>68</v>
      </c>
      <c r="Q2" s="128"/>
      <c r="R2" s="133" t="s">
        <v>365</v>
      </c>
      <c r="S2" s="123"/>
      <c r="T2" s="123"/>
      <c r="U2" s="123"/>
      <c r="V2" s="134" t="s">
        <v>366</v>
      </c>
      <c r="W2" s="128"/>
      <c r="X2" s="123"/>
      <c r="Y2" s="135" t="s">
        <v>367</v>
      </c>
      <c r="Z2" s="135"/>
      <c r="AA2" s="135" t="s">
        <v>368</v>
      </c>
      <c r="AB2" s="135" t="s">
        <v>369</v>
      </c>
      <c r="AC2" s="136"/>
      <c r="AD2" s="137" t="s">
        <v>369</v>
      </c>
      <c r="AE2" s="137" t="s">
        <v>370</v>
      </c>
      <c r="AF2" s="137" t="s">
        <v>371</v>
      </c>
      <c r="AG2" s="138"/>
      <c r="AH2" s="138" t="s">
        <v>369</v>
      </c>
      <c r="AI2" s="138"/>
      <c r="AJ2" s="138" t="s">
        <v>370</v>
      </c>
      <c r="AK2" s="138" t="s">
        <v>371</v>
      </c>
      <c r="AL2" s="136"/>
      <c r="AM2" s="123"/>
      <c r="AN2" s="139" t="s">
        <v>76</v>
      </c>
      <c r="AO2" s="140"/>
      <c r="AP2" s="141"/>
      <c r="AQ2" s="123"/>
      <c r="AR2" s="142" t="s">
        <v>77</v>
      </c>
      <c r="AS2" s="140"/>
      <c r="AT2" s="141"/>
      <c r="AU2" s="123"/>
      <c r="AV2" s="142" t="s">
        <v>372</v>
      </c>
      <c r="AW2" s="140"/>
      <c r="AX2" s="141"/>
      <c r="AY2" s="123"/>
      <c r="AZ2" s="139" t="s">
        <v>78</v>
      </c>
      <c r="BA2" s="141"/>
      <c r="BB2" s="123"/>
      <c r="BC2" s="142" t="s">
        <v>24</v>
      </c>
      <c r="BD2" s="140"/>
      <c r="BE2" s="141"/>
      <c r="BF2" s="123"/>
      <c r="BG2" s="142" t="s">
        <v>373</v>
      </c>
      <c r="BH2" s="141"/>
      <c r="BI2" s="123"/>
      <c r="BJ2" s="143" t="s">
        <v>374</v>
      </c>
      <c r="BK2" s="144"/>
      <c r="BL2" s="123"/>
      <c r="BM2" s="142" t="s">
        <v>375</v>
      </c>
      <c r="BN2" s="141"/>
      <c r="BO2" s="123"/>
      <c r="BP2" s="145" t="s">
        <v>376</v>
      </c>
      <c r="BQ2" s="123"/>
      <c r="BR2" s="142" t="s">
        <v>377</v>
      </c>
      <c r="BS2" s="141"/>
      <c r="BT2" s="123"/>
      <c r="BU2" s="146" t="s">
        <v>378</v>
      </c>
      <c r="BV2" s="123"/>
      <c r="BW2" s="146" t="s">
        <v>378</v>
      </c>
      <c r="BX2" s="123"/>
      <c r="BY2" s="146" t="s">
        <v>379</v>
      </c>
      <c r="BZ2" s="123"/>
      <c r="CD2" s="134" t="s">
        <v>380</v>
      </c>
      <c r="CE2" s="127"/>
      <c r="CF2" s="128"/>
      <c r="CH2" s="147"/>
      <c r="CI2" s="134" t="s">
        <v>381</v>
      </c>
      <c r="CJ2" s="127"/>
      <c r="CK2" s="128"/>
      <c r="CL2" s="123"/>
      <c r="CM2" s="123" t="s">
        <v>31</v>
      </c>
    </row>
    <row r="3" ht="15.0" customHeight="1">
      <c r="A3" s="148" t="s">
        <v>245</v>
      </c>
      <c r="B3" s="149" t="s">
        <v>382</v>
      </c>
      <c r="C3" s="150"/>
      <c r="D3" s="149" t="s">
        <v>382</v>
      </c>
      <c r="E3" s="151" t="s">
        <v>383</v>
      </c>
      <c r="F3" s="152" t="s">
        <v>384</v>
      </c>
      <c r="G3" s="123"/>
      <c r="H3" s="152" t="s">
        <v>384</v>
      </c>
      <c r="I3" s="152" t="s">
        <v>385</v>
      </c>
      <c r="J3" s="152" t="s">
        <v>386</v>
      </c>
      <c r="K3" s="123"/>
      <c r="L3" s="153" t="s">
        <v>387</v>
      </c>
      <c r="M3" s="154" t="s">
        <v>388</v>
      </c>
      <c r="N3" s="155" t="s">
        <v>387</v>
      </c>
      <c r="O3" s="123"/>
      <c r="P3" s="152" t="s">
        <v>389</v>
      </c>
      <c r="Q3" s="152" t="s">
        <v>390</v>
      </c>
      <c r="R3" s="152" t="s">
        <v>391</v>
      </c>
      <c r="S3" s="123"/>
      <c r="T3" s="152" t="s">
        <v>390</v>
      </c>
      <c r="U3" s="152" t="str">
        <f t="shared" ref="U3:U21" si="1">+T3&amp;V3</f>
        <v>DAF_PRecursos ( R )</v>
      </c>
      <c r="V3" s="151" t="s">
        <v>392</v>
      </c>
      <c r="W3" s="151" t="s">
        <v>393</v>
      </c>
      <c r="X3" s="123"/>
      <c r="Y3" s="156" t="s">
        <v>393</v>
      </c>
      <c r="Z3" s="156" t="str">
        <f t="shared" ref="Z3:Z33" si="2">Y3&amp;AA3</f>
        <v>DAF_P_RR1. Optimizar el uso de los recursos institucionales</v>
      </c>
      <c r="AA3" s="157" t="s">
        <v>394</v>
      </c>
      <c r="AB3" s="157" t="s">
        <v>395</v>
      </c>
      <c r="AC3" s="136"/>
      <c r="AD3" s="156" t="s">
        <v>395</v>
      </c>
      <c r="AE3" s="158" t="s">
        <v>396</v>
      </c>
      <c r="AF3" s="159" t="s">
        <v>397</v>
      </c>
      <c r="AG3" s="160"/>
      <c r="AH3" s="161" t="s">
        <v>395</v>
      </c>
      <c r="AI3" s="161" t="str">
        <f t="shared" ref="AI3:AI104" si="3">+AH3&amp;AJ3</f>
        <v>DAF_P_R1R1.4 Optimización de compras</v>
      </c>
      <c r="AJ3" s="162" t="s">
        <v>396</v>
      </c>
      <c r="AK3" s="162" t="s">
        <v>397</v>
      </c>
      <c r="AL3" s="136"/>
      <c r="AM3" s="123"/>
      <c r="AN3" s="163" t="s">
        <v>398</v>
      </c>
      <c r="AO3" s="152" t="s">
        <v>399</v>
      </c>
      <c r="AP3" s="164">
        <v>2.0</v>
      </c>
      <c r="AQ3" s="123"/>
      <c r="AR3" s="163">
        <v>7.0</v>
      </c>
      <c r="AS3" s="152" t="s">
        <v>400</v>
      </c>
      <c r="AT3" s="164">
        <v>1.0</v>
      </c>
      <c r="AU3" s="123"/>
      <c r="AV3" s="163">
        <v>1.0</v>
      </c>
      <c r="AW3" s="152" t="s">
        <v>401</v>
      </c>
      <c r="AX3" s="164">
        <v>1.0</v>
      </c>
      <c r="AY3" s="123"/>
      <c r="AZ3" s="163" t="s">
        <v>402</v>
      </c>
      <c r="BA3" s="164" t="s">
        <v>403</v>
      </c>
      <c r="BB3" s="123"/>
      <c r="BC3" s="163" t="s">
        <v>404</v>
      </c>
      <c r="BD3" s="152" t="s">
        <v>57</v>
      </c>
      <c r="BE3" s="164" t="s">
        <v>405</v>
      </c>
      <c r="BF3" s="123"/>
      <c r="BG3" s="163" t="s">
        <v>406</v>
      </c>
      <c r="BH3" s="164" t="s">
        <v>58</v>
      </c>
      <c r="BI3" s="123"/>
      <c r="BJ3" s="153" t="s">
        <v>57</v>
      </c>
      <c r="BK3" s="155" t="s">
        <v>405</v>
      </c>
      <c r="BL3" s="123"/>
      <c r="BM3" s="163" t="s">
        <v>407</v>
      </c>
      <c r="BN3" s="164" t="s">
        <v>58</v>
      </c>
      <c r="BO3" s="123"/>
      <c r="BP3" s="165" t="s">
        <v>281</v>
      </c>
      <c r="BQ3" s="123"/>
      <c r="BR3" s="163" t="s">
        <v>408</v>
      </c>
      <c r="BS3" s="164" t="s">
        <v>409</v>
      </c>
      <c r="BT3" s="123"/>
      <c r="BU3" s="166" t="s">
        <v>123</v>
      </c>
      <c r="BV3" s="123"/>
      <c r="BW3" s="166" t="s">
        <v>176</v>
      </c>
      <c r="BX3" s="123"/>
      <c r="BY3" s="167" t="s">
        <v>410</v>
      </c>
      <c r="BZ3" s="123"/>
      <c r="CD3" s="151" t="s">
        <v>411</v>
      </c>
      <c r="CE3" s="151" t="s">
        <v>412</v>
      </c>
      <c r="CF3" s="168" t="s">
        <v>413</v>
      </c>
      <c r="CI3" s="151" t="s">
        <v>413</v>
      </c>
      <c r="CJ3" s="156" t="s">
        <v>414</v>
      </c>
      <c r="CK3" s="151" t="s">
        <v>415</v>
      </c>
      <c r="CL3" s="123"/>
      <c r="CM3" s="123"/>
    </row>
    <row r="4" ht="15.0" customHeight="1">
      <c r="A4" s="148" t="s">
        <v>416</v>
      </c>
      <c r="B4" s="149" t="s">
        <v>417</v>
      </c>
      <c r="C4" s="150"/>
      <c r="D4" s="149" t="s">
        <v>382</v>
      </c>
      <c r="E4" s="151" t="s">
        <v>246</v>
      </c>
      <c r="F4" s="152" t="s">
        <v>418</v>
      </c>
      <c r="G4" s="123"/>
      <c r="H4" s="152" t="s">
        <v>418</v>
      </c>
      <c r="I4" s="152" t="s">
        <v>419</v>
      </c>
      <c r="J4" s="152" t="s">
        <v>420</v>
      </c>
      <c r="K4" s="123"/>
      <c r="L4" s="163" t="s">
        <v>387</v>
      </c>
      <c r="M4" s="152" t="s">
        <v>421</v>
      </c>
      <c r="N4" s="164" t="s">
        <v>387</v>
      </c>
      <c r="O4" s="123"/>
      <c r="P4" s="152" t="s">
        <v>422</v>
      </c>
      <c r="Q4" s="152" t="s">
        <v>423</v>
      </c>
      <c r="R4" s="152" t="s">
        <v>424</v>
      </c>
      <c r="S4" s="123"/>
      <c r="T4" s="152" t="s">
        <v>390</v>
      </c>
      <c r="U4" s="152" t="str">
        <f t="shared" si="1"/>
        <v>DAF_PDesarrollo Institucional (DI)</v>
      </c>
      <c r="V4" s="151" t="s">
        <v>248</v>
      </c>
      <c r="W4" s="152" t="s">
        <v>425</v>
      </c>
      <c r="X4" s="123"/>
      <c r="Y4" s="156" t="s">
        <v>425</v>
      </c>
      <c r="Z4" s="156" t="str">
        <f t="shared" si="2"/>
        <v>DAF_P_DIDI5. Actualizar los modelos y sistemas de gestión de la entidad</v>
      </c>
      <c r="AA4" s="157" t="s">
        <v>426</v>
      </c>
      <c r="AB4" s="157" t="s">
        <v>427</v>
      </c>
      <c r="AC4" s="136"/>
      <c r="AD4" s="156" t="s">
        <v>395</v>
      </c>
      <c r="AE4" s="158" t="s">
        <v>428</v>
      </c>
      <c r="AF4" s="159" t="s">
        <v>429</v>
      </c>
      <c r="AG4" s="160"/>
      <c r="AH4" s="161" t="s">
        <v>395</v>
      </c>
      <c r="AI4" s="161" t="str">
        <f t="shared" si="3"/>
        <v>DAF_P_R1R1.5 Eficiencia en el uso de los recursos de vigilancia</v>
      </c>
      <c r="AJ4" s="162" t="s">
        <v>428</v>
      </c>
      <c r="AK4" s="162" t="s">
        <v>429</v>
      </c>
      <c r="AL4" s="136"/>
      <c r="AM4" s="123"/>
      <c r="AN4" s="163" t="s">
        <v>398</v>
      </c>
      <c r="AO4" s="152" t="s">
        <v>55</v>
      </c>
      <c r="AP4" s="164">
        <v>3.0</v>
      </c>
      <c r="AQ4" s="123"/>
      <c r="AR4" s="163">
        <v>2.0</v>
      </c>
      <c r="AS4" s="152" t="s">
        <v>430</v>
      </c>
      <c r="AT4" s="164">
        <v>2.0</v>
      </c>
      <c r="AU4" s="123"/>
      <c r="AV4" s="163">
        <v>1.0</v>
      </c>
      <c r="AW4" s="152" t="s">
        <v>431</v>
      </c>
      <c r="AX4" s="164">
        <v>1.0</v>
      </c>
      <c r="AY4" s="123"/>
      <c r="AZ4" s="163" t="s">
        <v>432</v>
      </c>
      <c r="BA4" s="164" t="s">
        <v>433</v>
      </c>
      <c r="BC4" s="163" t="s">
        <v>404</v>
      </c>
      <c r="BD4" s="152" t="s">
        <v>434</v>
      </c>
      <c r="BE4" s="164" t="s">
        <v>435</v>
      </c>
      <c r="BG4" s="163" t="s">
        <v>406</v>
      </c>
      <c r="BH4" s="164" t="s">
        <v>436</v>
      </c>
      <c r="BJ4" s="163" t="s">
        <v>434</v>
      </c>
      <c r="BK4" s="164" t="s">
        <v>435</v>
      </c>
      <c r="BM4" s="163" t="s">
        <v>407</v>
      </c>
      <c r="BN4" s="164" t="s">
        <v>436</v>
      </c>
      <c r="BP4" s="169" t="s">
        <v>437</v>
      </c>
      <c r="BR4" s="163" t="s">
        <v>438</v>
      </c>
      <c r="BS4" s="164" t="s">
        <v>439</v>
      </c>
      <c r="BT4" s="123"/>
      <c r="BU4" s="170" t="s">
        <v>191</v>
      </c>
      <c r="BV4" s="123"/>
      <c r="BW4" s="170" t="s">
        <v>306</v>
      </c>
      <c r="BX4" s="123"/>
      <c r="BY4" s="171" t="s">
        <v>440</v>
      </c>
      <c r="BZ4" s="123"/>
      <c r="CD4" s="151" t="s">
        <v>411</v>
      </c>
      <c r="CE4" s="151" t="s">
        <v>441</v>
      </c>
      <c r="CF4" s="168" t="s">
        <v>442</v>
      </c>
      <c r="CI4" s="151" t="s">
        <v>413</v>
      </c>
      <c r="CJ4" s="156" t="s">
        <v>443</v>
      </c>
      <c r="CK4" s="151" t="s">
        <v>444</v>
      </c>
      <c r="CL4" s="123"/>
      <c r="CM4" s="123"/>
    </row>
    <row r="5" ht="27.75" customHeight="1">
      <c r="A5" s="172" t="s">
        <v>85</v>
      </c>
      <c r="B5" s="149" t="s">
        <v>445</v>
      </c>
      <c r="C5" s="150"/>
      <c r="D5" s="149" t="s">
        <v>382</v>
      </c>
      <c r="E5" s="151" t="s">
        <v>446</v>
      </c>
      <c r="F5" s="152" t="s">
        <v>447</v>
      </c>
      <c r="G5" s="123"/>
      <c r="H5" s="152" t="s">
        <v>447</v>
      </c>
      <c r="I5" s="152" t="s">
        <v>448</v>
      </c>
      <c r="J5" s="152" t="s">
        <v>449</v>
      </c>
      <c r="K5" s="123"/>
      <c r="L5" s="163" t="s">
        <v>387</v>
      </c>
      <c r="M5" s="152" t="s">
        <v>450</v>
      </c>
      <c r="N5" s="164" t="s">
        <v>387</v>
      </c>
      <c r="O5" s="123"/>
      <c r="P5" s="152" t="s">
        <v>149</v>
      </c>
      <c r="Q5" s="152" t="s">
        <v>451</v>
      </c>
      <c r="R5" s="152" t="s">
        <v>161</v>
      </c>
      <c r="S5" s="123"/>
      <c r="T5" s="152" t="s">
        <v>423</v>
      </c>
      <c r="U5" s="152" t="str">
        <f t="shared" si="1"/>
        <v>DET_PValor Público (VP)</v>
      </c>
      <c r="V5" s="151" t="s">
        <v>293</v>
      </c>
      <c r="W5" s="151" t="s">
        <v>452</v>
      </c>
      <c r="X5" s="123"/>
      <c r="Y5" s="156" t="s">
        <v>453</v>
      </c>
      <c r="Z5" s="156" t="str">
        <f t="shared" si="2"/>
        <v>DET_P_PMPM1. Fomentar la cualificación de las personas basada en competencias laborales</v>
      </c>
      <c r="AA5" s="157" t="s">
        <v>454</v>
      </c>
      <c r="AB5" s="157" t="s">
        <v>455</v>
      </c>
      <c r="AC5" s="136"/>
      <c r="AD5" s="156" t="s">
        <v>395</v>
      </c>
      <c r="AE5" s="173" t="s">
        <v>456</v>
      </c>
      <c r="AF5" s="159" t="s">
        <v>457</v>
      </c>
      <c r="AG5" s="160"/>
      <c r="AH5" s="161" t="s">
        <v>395</v>
      </c>
      <c r="AI5" s="161" t="str">
        <f t="shared" si="3"/>
        <v>DAF_P_R1R1.6 Fortalecimiento de la gestión del parque automotor de la entidad</v>
      </c>
      <c r="AJ5" s="162" t="s">
        <v>456</v>
      </c>
      <c r="AK5" s="162" t="s">
        <v>457</v>
      </c>
      <c r="AL5" s="136"/>
      <c r="AM5" s="123"/>
      <c r="AN5" s="163" t="s">
        <v>458</v>
      </c>
      <c r="AO5" s="152" t="s">
        <v>55</v>
      </c>
      <c r="AP5" s="164">
        <v>3.0</v>
      </c>
      <c r="AQ5" s="123"/>
      <c r="AR5" s="163">
        <v>2.0</v>
      </c>
      <c r="AS5" s="152" t="s">
        <v>459</v>
      </c>
      <c r="AT5" s="164">
        <v>3.0</v>
      </c>
      <c r="AU5" s="123"/>
      <c r="AV5" s="163">
        <v>1.0</v>
      </c>
      <c r="AW5" s="152" t="s">
        <v>460</v>
      </c>
      <c r="AX5" s="164">
        <v>1.0</v>
      </c>
      <c r="AY5" s="123"/>
      <c r="AZ5" s="163" t="s">
        <v>461</v>
      </c>
      <c r="BA5" s="164" t="s">
        <v>462</v>
      </c>
      <c r="BC5" s="163" t="s">
        <v>404</v>
      </c>
      <c r="BD5" s="152" t="s">
        <v>463</v>
      </c>
      <c r="BE5" s="164" t="s">
        <v>464</v>
      </c>
      <c r="BG5" s="163" t="s">
        <v>406</v>
      </c>
      <c r="BH5" s="164" t="s">
        <v>465</v>
      </c>
      <c r="BJ5" s="163" t="s">
        <v>463</v>
      </c>
      <c r="BK5" s="164" t="s">
        <v>464</v>
      </c>
      <c r="BM5" s="163" t="s">
        <v>407</v>
      </c>
      <c r="BN5" s="164" t="s">
        <v>465</v>
      </c>
      <c r="BP5" s="169" t="s">
        <v>466</v>
      </c>
      <c r="BR5" s="163" t="s">
        <v>467</v>
      </c>
      <c r="BS5" s="164" t="s">
        <v>468</v>
      </c>
      <c r="BT5" s="123"/>
      <c r="BU5" s="170" t="s">
        <v>275</v>
      </c>
      <c r="BV5" s="123"/>
      <c r="BW5" s="170" t="s">
        <v>125</v>
      </c>
      <c r="BX5" s="123"/>
      <c r="BZ5" s="123"/>
      <c r="CD5" s="151" t="s">
        <v>411</v>
      </c>
      <c r="CE5" s="151" t="s">
        <v>294</v>
      </c>
      <c r="CF5" s="168" t="s">
        <v>469</v>
      </c>
      <c r="CI5" s="151" t="s">
        <v>413</v>
      </c>
      <c r="CJ5" s="174" t="s">
        <v>470</v>
      </c>
      <c r="CK5" s="151" t="s">
        <v>471</v>
      </c>
      <c r="CL5" s="123"/>
      <c r="CM5" s="123"/>
    </row>
    <row r="6" ht="15.0" customHeight="1">
      <c r="A6" s="123"/>
      <c r="B6" s="123"/>
      <c r="C6" s="123"/>
      <c r="D6" s="149" t="s">
        <v>417</v>
      </c>
      <c r="E6" s="151" t="s">
        <v>472</v>
      </c>
      <c r="F6" s="152" t="s">
        <v>473</v>
      </c>
      <c r="G6" s="123"/>
      <c r="H6" s="152" t="s">
        <v>473</v>
      </c>
      <c r="I6" s="152" t="s">
        <v>389</v>
      </c>
      <c r="J6" s="152" t="s">
        <v>387</v>
      </c>
      <c r="K6" s="123"/>
      <c r="L6" s="163" t="s">
        <v>387</v>
      </c>
      <c r="M6" s="152" t="s">
        <v>474</v>
      </c>
      <c r="N6" s="164" t="s">
        <v>387</v>
      </c>
      <c r="O6" s="123"/>
      <c r="P6" s="152" t="s">
        <v>385</v>
      </c>
      <c r="Q6" s="152" t="s">
        <v>475</v>
      </c>
      <c r="R6" s="152" t="s">
        <v>476</v>
      </c>
      <c r="S6" s="123"/>
      <c r="T6" s="152" t="s">
        <v>423</v>
      </c>
      <c r="U6" s="152" t="str">
        <f t="shared" si="1"/>
        <v>DET_PProcesos Misionales (PM)</v>
      </c>
      <c r="V6" s="151" t="s">
        <v>52</v>
      </c>
      <c r="W6" s="152" t="s">
        <v>453</v>
      </c>
      <c r="X6" s="123"/>
      <c r="Y6" s="175" t="s">
        <v>453</v>
      </c>
      <c r="Z6" s="156" t="str">
        <f t="shared" si="2"/>
        <v>DET_P_PMPM3. Desarrollar capacidades de investigación aplicada e innovación en el capital humano y el tejido empresarial del país</v>
      </c>
      <c r="AA6" s="157" t="s">
        <v>477</v>
      </c>
      <c r="AB6" s="157" t="s">
        <v>478</v>
      </c>
      <c r="AC6" s="136"/>
      <c r="AD6" s="156" t="s">
        <v>395</v>
      </c>
      <c r="AE6" s="176" t="s">
        <v>479</v>
      </c>
      <c r="AF6" s="159" t="s">
        <v>480</v>
      </c>
      <c r="AG6" s="160"/>
      <c r="AH6" s="161" t="s">
        <v>395</v>
      </c>
      <c r="AI6" s="161" t="str">
        <f t="shared" si="3"/>
        <v>DAF_P_R1R1.7 Optimización de la gestión de los bienes muebles</v>
      </c>
      <c r="AJ6" s="162" t="s">
        <v>479</v>
      </c>
      <c r="AK6" s="162" t="s">
        <v>480</v>
      </c>
      <c r="AL6" s="136"/>
      <c r="AM6" s="123"/>
      <c r="AN6" s="163" t="s">
        <v>481</v>
      </c>
      <c r="AO6" s="152" t="s">
        <v>55</v>
      </c>
      <c r="AP6" s="164">
        <v>3.0</v>
      </c>
      <c r="AQ6" s="123"/>
      <c r="AR6" s="163">
        <v>4.0</v>
      </c>
      <c r="AS6" s="152" t="s">
        <v>482</v>
      </c>
      <c r="AT6" s="164">
        <v>4.0</v>
      </c>
      <c r="AU6" s="123"/>
      <c r="AV6" s="163">
        <v>1.0</v>
      </c>
      <c r="AW6" s="152" t="s">
        <v>483</v>
      </c>
      <c r="AX6" s="164">
        <v>1.0</v>
      </c>
      <c r="AY6" s="123"/>
      <c r="AZ6" s="163" t="s">
        <v>461</v>
      </c>
      <c r="BA6" s="164" t="s">
        <v>484</v>
      </c>
      <c r="BC6" s="163" t="s">
        <v>404</v>
      </c>
      <c r="BD6" s="152" t="s">
        <v>485</v>
      </c>
      <c r="BE6" s="164" t="s">
        <v>486</v>
      </c>
      <c r="BG6" s="163" t="s">
        <v>487</v>
      </c>
      <c r="BH6" s="164" t="s">
        <v>58</v>
      </c>
      <c r="BJ6" s="163" t="s">
        <v>485</v>
      </c>
      <c r="BK6" s="164" t="s">
        <v>486</v>
      </c>
      <c r="BM6" s="163" t="s">
        <v>488</v>
      </c>
      <c r="BN6" s="164" t="s">
        <v>355</v>
      </c>
      <c r="BP6" s="169" t="s">
        <v>489</v>
      </c>
      <c r="BR6" s="163" t="s">
        <v>490</v>
      </c>
      <c r="BS6" s="164" t="s">
        <v>491</v>
      </c>
      <c r="BT6" s="123"/>
      <c r="BU6" s="170" t="s">
        <v>118</v>
      </c>
      <c r="BV6" s="123"/>
      <c r="BW6" s="170" t="s">
        <v>267</v>
      </c>
      <c r="BX6" s="123"/>
      <c r="BZ6" s="123"/>
      <c r="CD6" s="151" t="s">
        <v>411</v>
      </c>
      <c r="CE6" s="151" t="s">
        <v>492</v>
      </c>
      <c r="CF6" s="168" t="s">
        <v>493</v>
      </c>
      <c r="CI6" s="151" t="s">
        <v>442</v>
      </c>
      <c r="CJ6" s="177" t="s">
        <v>494</v>
      </c>
      <c r="CK6" s="151" t="s">
        <v>495</v>
      </c>
      <c r="CL6" s="123"/>
      <c r="CM6" s="123"/>
    </row>
    <row r="7" ht="15.0" customHeight="1">
      <c r="A7" s="123"/>
      <c r="B7" s="123"/>
      <c r="C7" s="123"/>
      <c r="D7" s="149" t="s">
        <v>417</v>
      </c>
      <c r="E7" s="151" t="s">
        <v>496</v>
      </c>
      <c r="F7" s="152" t="s">
        <v>497</v>
      </c>
      <c r="G7" s="123"/>
      <c r="H7" s="152" t="s">
        <v>497</v>
      </c>
      <c r="I7" s="152" t="s">
        <v>389</v>
      </c>
      <c r="J7" s="152" t="s">
        <v>387</v>
      </c>
      <c r="K7" s="123"/>
      <c r="L7" s="163" t="s">
        <v>387</v>
      </c>
      <c r="M7" s="152" t="s">
        <v>498</v>
      </c>
      <c r="N7" s="164" t="s">
        <v>387</v>
      </c>
      <c r="O7" s="123"/>
      <c r="P7" s="152" t="s">
        <v>499</v>
      </c>
      <c r="Q7" s="152" t="s">
        <v>500</v>
      </c>
      <c r="R7" s="152" t="s">
        <v>501</v>
      </c>
      <c r="S7" s="123"/>
      <c r="T7" s="152" t="s">
        <v>451</v>
      </c>
      <c r="U7" s="152" t="str">
        <f t="shared" si="1"/>
        <v>DFP_PValor Público (VP)</v>
      </c>
      <c r="V7" s="151" t="s">
        <v>293</v>
      </c>
      <c r="W7" s="152" t="s">
        <v>502</v>
      </c>
      <c r="X7" s="123"/>
      <c r="Y7" s="156" t="s">
        <v>452</v>
      </c>
      <c r="Z7" s="156" t="str">
        <f t="shared" si="2"/>
        <v>DET_P_VPVP1. Incrementar la vinculación laboral de los egresados de formación titulada</v>
      </c>
      <c r="AA7" s="117" t="s">
        <v>412</v>
      </c>
      <c r="AB7" s="117" t="s">
        <v>503</v>
      </c>
      <c r="AC7" s="178"/>
      <c r="AD7" s="156" t="s">
        <v>395</v>
      </c>
      <c r="AE7" s="176" t="s">
        <v>504</v>
      </c>
      <c r="AF7" s="159" t="s">
        <v>505</v>
      </c>
      <c r="AG7" s="160"/>
      <c r="AH7" s="161" t="s">
        <v>395</v>
      </c>
      <c r="AI7" s="161" t="str">
        <f t="shared" si="3"/>
        <v>DAF_P_R1R1.8 Fortalecimiento de la Producción de Centros de la entidad
Esta iniciativa se asocia al Proyecto de Inversión "Mejoramiento del servicio de formación profesional del SENA nacional" el cual a su vez contribuye al programa "Formación para el trabajo" del Ministerio del Trabajo.
Se asocia específicamente por el indicador "Evolución de los ingresos generados por Producción de Centros", habida cuenta que la ficha BPIN del proyecto tiene el indicador de gestión " Ingresos por la venta de bienes y servicios generados en el proceso de formación producción en los Centros".</v>
      </c>
      <c r="AJ7" s="162" t="s">
        <v>506</v>
      </c>
      <c r="AK7" s="162" t="s">
        <v>505</v>
      </c>
      <c r="AL7" s="178"/>
      <c r="AM7" s="123"/>
      <c r="AN7" s="163" t="s">
        <v>507</v>
      </c>
      <c r="AO7" s="152" t="s">
        <v>399</v>
      </c>
      <c r="AP7" s="164">
        <v>2.0</v>
      </c>
      <c r="AQ7" s="123"/>
      <c r="AR7" s="163">
        <v>3.0</v>
      </c>
      <c r="AS7" s="152" t="s">
        <v>508</v>
      </c>
      <c r="AT7" s="164">
        <v>5.0</v>
      </c>
      <c r="AU7" s="123"/>
      <c r="AV7" s="163">
        <v>1.0</v>
      </c>
      <c r="AW7" s="152" t="s">
        <v>509</v>
      </c>
      <c r="AX7" s="164">
        <v>1.0</v>
      </c>
      <c r="AY7" s="123"/>
      <c r="AZ7" s="163" t="s">
        <v>461</v>
      </c>
      <c r="BA7" s="164" t="s">
        <v>510</v>
      </c>
      <c r="BC7" s="163" t="s">
        <v>404</v>
      </c>
      <c r="BD7" s="152" t="s">
        <v>511</v>
      </c>
      <c r="BE7" s="164" t="s">
        <v>512</v>
      </c>
      <c r="BG7" s="163" t="s">
        <v>487</v>
      </c>
      <c r="BH7" s="164" t="s">
        <v>465</v>
      </c>
      <c r="BJ7" s="163" t="s">
        <v>511</v>
      </c>
      <c r="BK7" s="164" t="s">
        <v>512</v>
      </c>
      <c r="BM7" s="163" t="s">
        <v>488</v>
      </c>
      <c r="BN7" s="164" t="s">
        <v>513</v>
      </c>
      <c r="BP7" s="169" t="s">
        <v>514</v>
      </c>
      <c r="BR7" s="163" t="s">
        <v>515</v>
      </c>
      <c r="BS7" s="164" t="s">
        <v>516</v>
      </c>
      <c r="BT7" s="123"/>
      <c r="BU7" s="170" t="s">
        <v>517</v>
      </c>
      <c r="BV7" s="123"/>
      <c r="BW7" s="170" t="s">
        <v>139</v>
      </c>
      <c r="BX7" s="123"/>
      <c r="BZ7" s="123"/>
      <c r="CD7" s="151" t="s">
        <v>445</v>
      </c>
      <c r="CE7" s="151" t="s">
        <v>454</v>
      </c>
      <c r="CF7" s="168" t="s">
        <v>518</v>
      </c>
      <c r="CI7" s="151" t="s">
        <v>442</v>
      </c>
      <c r="CJ7" s="177" t="s">
        <v>519</v>
      </c>
      <c r="CK7" s="151" t="s">
        <v>520</v>
      </c>
      <c r="CL7" s="123"/>
      <c r="CM7" s="123"/>
    </row>
    <row r="8" ht="15.0" customHeight="1">
      <c r="A8" s="123"/>
      <c r="B8" s="123"/>
      <c r="C8" s="123"/>
      <c r="D8" s="149" t="s">
        <v>417</v>
      </c>
      <c r="E8" s="151" t="s">
        <v>521</v>
      </c>
      <c r="F8" s="152" t="s">
        <v>522</v>
      </c>
      <c r="G8" s="123"/>
      <c r="H8" s="152" t="s">
        <v>522</v>
      </c>
      <c r="I8" s="152" t="s">
        <v>419</v>
      </c>
      <c r="J8" s="152" t="s">
        <v>420</v>
      </c>
      <c r="K8" s="123"/>
      <c r="L8" s="163" t="s">
        <v>387</v>
      </c>
      <c r="M8" s="152" t="s">
        <v>523</v>
      </c>
      <c r="N8" s="164" t="s">
        <v>387</v>
      </c>
      <c r="O8" s="123"/>
      <c r="P8" s="152" t="s">
        <v>524</v>
      </c>
      <c r="Q8" s="152" t="s">
        <v>525</v>
      </c>
      <c r="R8" s="152" t="s">
        <v>211</v>
      </c>
      <c r="S8" s="123"/>
      <c r="T8" s="152" t="s">
        <v>451</v>
      </c>
      <c r="U8" s="152" t="str">
        <f t="shared" si="1"/>
        <v>DFP_PProcesos Misionales (PM)</v>
      </c>
      <c r="V8" s="151" t="s">
        <v>52</v>
      </c>
      <c r="W8" s="152" t="s">
        <v>526</v>
      </c>
      <c r="X8" s="123"/>
      <c r="Y8" s="156" t="s">
        <v>452</v>
      </c>
      <c r="Z8" s="156" t="str">
        <f t="shared" si="2"/>
        <v>DET_P_VPVP2. Contribuir a la creación y fortalecimiento de empresas formales y la generación de empleo decente</v>
      </c>
      <c r="AA8" s="157" t="s">
        <v>441</v>
      </c>
      <c r="AB8" s="157" t="s">
        <v>527</v>
      </c>
      <c r="AC8" s="136"/>
      <c r="AD8" s="156" t="s">
        <v>395</v>
      </c>
      <c r="AE8" s="176" t="s">
        <v>528</v>
      </c>
      <c r="AF8" s="159" t="s">
        <v>529</v>
      </c>
      <c r="AG8" s="160"/>
      <c r="AH8" s="161" t="s">
        <v>395</v>
      </c>
      <c r="AI8" s="161" t="str">
        <f t="shared" si="3"/>
        <v>DAF_P_R1R1.9 Optimización del recaudo de recursos económicos</v>
      </c>
      <c r="AJ8" s="162" t="s">
        <v>528</v>
      </c>
      <c r="AK8" s="162" t="s">
        <v>529</v>
      </c>
      <c r="AL8" s="136"/>
      <c r="AM8" s="123"/>
      <c r="AN8" s="163" t="s">
        <v>507</v>
      </c>
      <c r="AO8" s="152" t="s">
        <v>530</v>
      </c>
      <c r="AP8" s="164">
        <v>4.0</v>
      </c>
      <c r="AQ8" s="123"/>
      <c r="AR8" s="163">
        <v>3.0</v>
      </c>
      <c r="AS8" s="152" t="s">
        <v>56</v>
      </c>
      <c r="AT8" s="164">
        <v>6.0</v>
      </c>
      <c r="AU8" s="123"/>
      <c r="AV8" s="163">
        <v>1.0</v>
      </c>
      <c r="AW8" s="152" t="s">
        <v>531</v>
      </c>
      <c r="AX8" s="164">
        <v>1.0</v>
      </c>
      <c r="AY8" s="123"/>
      <c r="AZ8" s="163" t="s">
        <v>461</v>
      </c>
      <c r="BA8" s="164" t="s">
        <v>532</v>
      </c>
      <c r="BC8" s="163" t="s">
        <v>404</v>
      </c>
      <c r="BD8" s="152" t="s">
        <v>533</v>
      </c>
      <c r="BE8" s="164" t="s">
        <v>534</v>
      </c>
      <c r="BG8" s="163" t="s">
        <v>535</v>
      </c>
      <c r="BH8" s="164" t="s">
        <v>436</v>
      </c>
      <c r="BJ8" s="163" t="s">
        <v>533</v>
      </c>
      <c r="BK8" s="164" t="s">
        <v>534</v>
      </c>
      <c r="BM8" s="163" t="s">
        <v>488</v>
      </c>
      <c r="BN8" s="164" t="s">
        <v>536</v>
      </c>
      <c r="BP8" s="169" t="s">
        <v>537</v>
      </c>
      <c r="BR8" s="163" t="s">
        <v>538</v>
      </c>
      <c r="BS8" s="164" t="s">
        <v>539</v>
      </c>
      <c r="BT8" s="123"/>
      <c r="BU8" s="170" t="s">
        <v>237</v>
      </c>
      <c r="BV8" s="123"/>
      <c r="BW8" s="170" t="s">
        <v>540</v>
      </c>
      <c r="BX8" s="123"/>
      <c r="BZ8" s="123"/>
      <c r="CD8" s="151" t="s">
        <v>445</v>
      </c>
      <c r="CE8" s="151" t="s">
        <v>88</v>
      </c>
      <c r="CF8" s="168" t="s">
        <v>541</v>
      </c>
      <c r="CI8" s="151" t="s">
        <v>442</v>
      </c>
      <c r="CJ8" s="179" t="s">
        <v>542</v>
      </c>
      <c r="CK8" s="151" t="s">
        <v>543</v>
      </c>
      <c r="CL8" s="123"/>
      <c r="CM8" s="123"/>
    </row>
    <row r="9" ht="15.0" customHeight="1">
      <c r="A9" s="123"/>
      <c r="B9" s="123"/>
      <c r="C9" s="123"/>
      <c r="D9" s="149" t="s">
        <v>417</v>
      </c>
      <c r="E9" s="151" t="s">
        <v>544</v>
      </c>
      <c r="F9" s="152" t="s">
        <v>545</v>
      </c>
      <c r="G9" s="123"/>
      <c r="H9" s="152" t="s">
        <v>545</v>
      </c>
      <c r="I9" s="152" t="s">
        <v>546</v>
      </c>
      <c r="J9" s="152" t="s">
        <v>547</v>
      </c>
      <c r="K9" s="123"/>
      <c r="L9" s="163" t="s">
        <v>387</v>
      </c>
      <c r="M9" s="152" t="s">
        <v>548</v>
      </c>
      <c r="N9" s="164" t="s">
        <v>387</v>
      </c>
      <c r="O9" s="123"/>
      <c r="P9" s="152" t="s">
        <v>549</v>
      </c>
      <c r="Q9" s="152" t="s">
        <v>550</v>
      </c>
      <c r="R9" s="152" t="s">
        <v>551</v>
      </c>
      <c r="S9" s="123"/>
      <c r="T9" s="152" t="s">
        <v>475</v>
      </c>
      <c r="U9" s="152" t="str">
        <f t="shared" si="1"/>
        <v>DPDC_PDesarrollo Institucional (DI)</v>
      </c>
      <c r="V9" s="151" t="s">
        <v>248</v>
      </c>
      <c r="W9" s="152" t="s">
        <v>552</v>
      </c>
      <c r="X9" s="123"/>
      <c r="Y9" s="156" t="s">
        <v>452</v>
      </c>
      <c r="Z9" s="156" t="str">
        <f t="shared" si="2"/>
        <v>DET_P_VPVP3. Promover la inclusión social a la oferta institucional con un enfoque diferencial</v>
      </c>
      <c r="AA9" s="157" t="s">
        <v>294</v>
      </c>
      <c r="AB9" s="157" t="s">
        <v>553</v>
      </c>
      <c r="AC9" s="136"/>
      <c r="AD9" s="156" t="s">
        <v>395</v>
      </c>
      <c r="AE9" s="176" t="s">
        <v>554</v>
      </c>
      <c r="AF9" s="159" t="s">
        <v>555</v>
      </c>
      <c r="AG9" s="160"/>
      <c r="AH9" s="161" t="s">
        <v>395</v>
      </c>
      <c r="AI9" s="161" t="str">
        <f t="shared" si="3"/>
        <v>DAF_P_R1R1.10 Proyecto de inversión "Fortalecimiento de la infraestructura y la capacidad institucional"
Este proyecto está asociado al programa "Fortalecimiento de la gestión y dirección del sector trabajo"</v>
      </c>
      <c r="AJ9" s="162" t="s">
        <v>554</v>
      </c>
      <c r="AK9" s="162" t="s">
        <v>555</v>
      </c>
      <c r="AL9" s="136"/>
      <c r="AM9" s="123"/>
      <c r="AN9" s="163" t="s">
        <v>507</v>
      </c>
      <c r="AO9" s="152" t="s">
        <v>55</v>
      </c>
      <c r="AP9" s="164">
        <v>3.0</v>
      </c>
      <c r="AQ9" s="123"/>
      <c r="AR9" s="163">
        <v>3.0</v>
      </c>
      <c r="AS9" s="152" t="s">
        <v>430</v>
      </c>
      <c r="AT9" s="164">
        <v>2.0</v>
      </c>
      <c r="AU9" s="123"/>
      <c r="AV9" s="163">
        <v>5.0</v>
      </c>
      <c r="AW9" s="152" t="s">
        <v>556</v>
      </c>
      <c r="AX9" s="164">
        <v>5.0</v>
      </c>
      <c r="AY9" s="123"/>
      <c r="AZ9" s="163" t="s">
        <v>461</v>
      </c>
      <c r="BA9" s="164" t="s">
        <v>557</v>
      </c>
      <c r="BC9" s="163" t="s">
        <v>404</v>
      </c>
      <c r="BD9" s="152" t="s">
        <v>558</v>
      </c>
      <c r="BE9" s="164" t="s">
        <v>559</v>
      </c>
      <c r="BG9" s="163" t="s">
        <v>560</v>
      </c>
      <c r="BH9" s="164" t="s">
        <v>436</v>
      </c>
      <c r="BJ9" s="163" t="s">
        <v>558</v>
      </c>
      <c r="BK9" s="164" t="s">
        <v>559</v>
      </c>
      <c r="BM9" s="163" t="s">
        <v>561</v>
      </c>
      <c r="BN9" s="164" t="s">
        <v>562</v>
      </c>
      <c r="BP9" s="169" t="s">
        <v>563</v>
      </c>
      <c r="BR9" s="163" t="s">
        <v>564</v>
      </c>
      <c r="BS9" s="164" t="s">
        <v>565</v>
      </c>
      <c r="BT9" s="123"/>
      <c r="BU9" s="170" t="s">
        <v>340</v>
      </c>
      <c r="BV9" s="123"/>
      <c r="BW9" s="170" t="s">
        <v>96</v>
      </c>
      <c r="BX9" s="123"/>
      <c r="BZ9" s="123"/>
      <c r="CD9" s="151" t="s">
        <v>445</v>
      </c>
      <c r="CE9" s="151" t="s">
        <v>566</v>
      </c>
      <c r="CF9" s="168" t="s">
        <v>567</v>
      </c>
      <c r="CI9" s="151" t="s">
        <v>442</v>
      </c>
      <c r="CJ9" s="177" t="s">
        <v>568</v>
      </c>
      <c r="CK9" s="151" t="s">
        <v>569</v>
      </c>
      <c r="CL9" s="123"/>
      <c r="CM9" s="123"/>
    </row>
    <row r="10" ht="15.0" customHeight="1">
      <c r="A10" s="123"/>
      <c r="B10" s="123"/>
      <c r="C10" s="123"/>
      <c r="D10" s="149" t="s">
        <v>417</v>
      </c>
      <c r="E10" s="151" t="s">
        <v>570</v>
      </c>
      <c r="F10" s="152" t="s">
        <v>571</v>
      </c>
      <c r="G10" s="123"/>
      <c r="H10" s="152" t="s">
        <v>571</v>
      </c>
      <c r="I10" s="152" t="s">
        <v>499</v>
      </c>
      <c r="J10" s="152" t="s">
        <v>572</v>
      </c>
      <c r="K10" s="123"/>
      <c r="L10" s="163" t="s">
        <v>387</v>
      </c>
      <c r="M10" s="152" t="s">
        <v>573</v>
      </c>
      <c r="N10" s="164" t="s">
        <v>387</v>
      </c>
      <c r="O10" s="123"/>
      <c r="P10" s="152" t="s">
        <v>574</v>
      </c>
      <c r="Q10" s="152" t="s">
        <v>575</v>
      </c>
      <c r="R10" s="152" t="s">
        <v>576</v>
      </c>
      <c r="S10" s="123"/>
      <c r="T10" s="152" t="s">
        <v>475</v>
      </c>
      <c r="U10" s="152" t="str">
        <f t="shared" si="1"/>
        <v>DPDC_PRecursos ( R )</v>
      </c>
      <c r="V10" s="151" t="s">
        <v>392</v>
      </c>
      <c r="W10" s="152" t="s">
        <v>577</v>
      </c>
      <c r="X10" s="123"/>
      <c r="Y10" s="156" t="s">
        <v>452</v>
      </c>
      <c r="Z10" s="156" t="str">
        <f t="shared" si="2"/>
        <v>DET_P_VPVP4. Contribuir a la movilidad educativa y laboral de las personas, aportando técnicamente desde el SENA a la construcción e implementación del Sistema Nacional de Cualificaciones </v>
      </c>
      <c r="AA10" s="157" t="s">
        <v>492</v>
      </c>
      <c r="AB10" s="157" t="s">
        <v>578</v>
      </c>
      <c r="AC10" s="136"/>
      <c r="AD10" s="156" t="s">
        <v>455</v>
      </c>
      <c r="AE10" s="176" t="s">
        <v>579</v>
      </c>
      <c r="AF10" s="159" t="s">
        <v>580</v>
      </c>
      <c r="AG10" s="160"/>
      <c r="AH10" s="156" t="s">
        <v>427</v>
      </c>
      <c r="AI10" s="161" t="str">
        <f t="shared" si="3"/>
        <v>DAF_P_DI5DI5.11 Institucionalización, mantenimiento y mejora del Sistema de Gestión del SENA bajo los referentes MIPG e ISO 9001:2015, ISO 14001:2015, ISO 50001:2019, Resolución 0312 de 2019 y Decreto 1072 de 2015 (SGSST)</v>
      </c>
      <c r="AJ10" s="162" t="s">
        <v>581</v>
      </c>
      <c r="AK10" s="162" t="s">
        <v>582</v>
      </c>
      <c r="AL10" s="136"/>
      <c r="AM10" s="123"/>
      <c r="AN10" s="163" t="s">
        <v>583</v>
      </c>
      <c r="AO10" s="152" t="s">
        <v>584</v>
      </c>
      <c r="AP10" s="164">
        <v>5.0</v>
      </c>
      <c r="AQ10" s="123"/>
      <c r="AR10" s="163">
        <v>3.0</v>
      </c>
      <c r="AS10" s="152" t="s">
        <v>585</v>
      </c>
      <c r="AT10" s="164">
        <v>7.0</v>
      </c>
      <c r="AU10" s="123"/>
      <c r="AV10" s="163">
        <v>6.0</v>
      </c>
      <c r="AW10" s="152" t="s">
        <v>586</v>
      </c>
      <c r="AX10" s="164">
        <v>6.0</v>
      </c>
      <c r="AY10" s="123"/>
      <c r="AZ10" s="163" t="s">
        <v>587</v>
      </c>
      <c r="BA10" s="164" t="s">
        <v>588</v>
      </c>
      <c r="BC10" s="163" t="s">
        <v>404</v>
      </c>
      <c r="BD10" s="152" t="s">
        <v>589</v>
      </c>
      <c r="BE10" s="164" t="s">
        <v>60</v>
      </c>
      <c r="BG10" s="163" t="s">
        <v>590</v>
      </c>
      <c r="BH10" s="164" t="s">
        <v>436</v>
      </c>
      <c r="BJ10" s="163" t="s">
        <v>591</v>
      </c>
      <c r="BK10" s="164" t="s">
        <v>592</v>
      </c>
      <c r="BM10" s="163" t="s">
        <v>561</v>
      </c>
      <c r="BN10" s="164" t="s">
        <v>593</v>
      </c>
      <c r="BP10" s="169" t="s">
        <v>594</v>
      </c>
      <c r="BR10" s="163" t="s">
        <v>564</v>
      </c>
      <c r="BS10" s="164" t="s">
        <v>595</v>
      </c>
      <c r="BT10" s="123"/>
      <c r="BU10" s="170" t="s">
        <v>97</v>
      </c>
      <c r="BV10" s="123"/>
      <c r="BW10" s="170" t="s">
        <v>596</v>
      </c>
      <c r="BX10" s="123"/>
      <c r="BZ10" s="123"/>
      <c r="CD10" s="151" t="s">
        <v>445</v>
      </c>
      <c r="CE10" s="151" t="s">
        <v>597</v>
      </c>
      <c r="CF10" s="168" t="s">
        <v>598</v>
      </c>
      <c r="CI10" s="151" t="s">
        <v>469</v>
      </c>
      <c r="CJ10" s="161" t="s">
        <v>599</v>
      </c>
      <c r="CK10" s="151" t="s">
        <v>600</v>
      </c>
      <c r="CL10" s="123"/>
      <c r="CM10" s="123"/>
    </row>
    <row r="11" ht="15.0" customHeight="1">
      <c r="A11" s="123"/>
      <c r="B11" s="123"/>
      <c r="C11" s="123"/>
      <c r="D11" s="149" t="s">
        <v>417</v>
      </c>
      <c r="E11" s="151" t="s">
        <v>601</v>
      </c>
      <c r="F11" s="152" t="s">
        <v>602</v>
      </c>
      <c r="G11" s="123"/>
      <c r="H11" s="152" t="s">
        <v>602</v>
      </c>
      <c r="I11" s="152" t="s">
        <v>549</v>
      </c>
      <c r="J11" s="152" t="s">
        <v>603</v>
      </c>
      <c r="K11" s="123"/>
      <c r="L11" s="163" t="s">
        <v>604</v>
      </c>
      <c r="M11" s="152" t="s">
        <v>292</v>
      </c>
      <c r="N11" s="164" t="s">
        <v>604</v>
      </c>
      <c r="O11" s="123"/>
      <c r="P11" s="152" t="s">
        <v>546</v>
      </c>
      <c r="Q11" s="152" t="s">
        <v>605</v>
      </c>
      <c r="R11" s="152" t="s">
        <v>606</v>
      </c>
      <c r="S11" s="123"/>
      <c r="T11" s="152" t="s">
        <v>500</v>
      </c>
      <c r="U11" s="152" t="str">
        <f t="shared" si="1"/>
        <v>DPRC_PDesarrollo Institucional (DI)</v>
      </c>
      <c r="V11" s="151" t="s">
        <v>248</v>
      </c>
      <c r="W11" s="152" t="s">
        <v>607</v>
      </c>
      <c r="X11" s="123"/>
      <c r="Y11" s="175" t="s">
        <v>526</v>
      </c>
      <c r="Z11" s="156" t="str">
        <f t="shared" si="2"/>
        <v>DFP_P_PMPM2. Formar el talento humano pertinente que demanda el sector empresarial del país</v>
      </c>
      <c r="AA11" s="157" t="s">
        <v>88</v>
      </c>
      <c r="AB11" s="157" t="s">
        <v>608</v>
      </c>
      <c r="AC11" s="136"/>
      <c r="AD11" s="156" t="s">
        <v>478</v>
      </c>
      <c r="AE11" s="180" t="s">
        <v>609</v>
      </c>
      <c r="AF11" s="159" t="s">
        <v>610</v>
      </c>
      <c r="AG11" s="160"/>
      <c r="AH11" s="161" t="s">
        <v>455</v>
      </c>
      <c r="AI11" s="161" t="str">
        <f t="shared" si="3"/>
        <v>DET_P_PM1PM1.1 Apoyo a la estructuración,  implementación y mantenimiento  de la Clasificación Única de Ocupaciones para Colombia CUOC (CIUO 08 A.C.), articuladamente con las entidades involucradas en el SNC y las áreas misionales del SENA</v>
      </c>
      <c r="AJ11" s="162" t="s">
        <v>579</v>
      </c>
      <c r="AK11" s="162" t="s">
        <v>580</v>
      </c>
      <c r="AL11" s="136"/>
      <c r="AM11" s="123"/>
      <c r="AN11" s="163" t="s">
        <v>611</v>
      </c>
      <c r="AO11" s="152" t="s">
        <v>400</v>
      </c>
      <c r="AP11" s="164">
        <v>7.0</v>
      </c>
      <c r="AQ11" s="123"/>
      <c r="AR11" s="163">
        <v>3.0</v>
      </c>
      <c r="AS11" s="152" t="s">
        <v>612</v>
      </c>
      <c r="AT11" s="164">
        <v>8.0</v>
      </c>
      <c r="AU11" s="123"/>
      <c r="AV11" s="163">
        <v>6.0</v>
      </c>
      <c r="AW11" s="152" t="s">
        <v>613</v>
      </c>
      <c r="AX11" s="164">
        <v>6.0</v>
      </c>
      <c r="AY11" s="123"/>
      <c r="AZ11" s="163" t="s">
        <v>587</v>
      </c>
      <c r="BA11" s="164" t="s">
        <v>614</v>
      </c>
      <c r="BC11" s="163" t="s">
        <v>404</v>
      </c>
      <c r="BD11" s="152" t="s">
        <v>615</v>
      </c>
      <c r="BE11" s="164" t="s">
        <v>616</v>
      </c>
      <c r="BG11" s="163" t="s">
        <v>617</v>
      </c>
      <c r="BH11" s="164" t="s">
        <v>465</v>
      </c>
      <c r="BJ11" s="163" t="s">
        <v>618</v>
      </c>
      <c r="BK11" s="164" t="s">
        <v>619</v>
      </c>
      <c r="BM11" s="163" t="s">
        <v>561</v>
      </c>
      <c r="BN11" s="164" t="s">
        <v>151</v>
      </c>
      <c r="BP11" s="169" t="s">
        <v>620</v>
      </c>
      <c r="BR11" s="163" t="s">
        <v>564</v>
      </c>
      <c r="BS11" s="164" t="s">
        <v>621</v>
      </c>
      <c r="BT11" s="123"/>
      <c r="BU11" s="170" t="s">
        <v>622</v>
      </c>
      <c r="BV11" s="123"/>
      <c r="BZ11" s="123"/>
      <c r="CD11" s="151" t="s">
        <v>623</v>
      </c>
      <c r="CE11" s="151" t="s">
        <v>249</v>
      </c>
      <c r="CF11" s="168" t="s">
        <v>624</v>
      </c>
      <c r="CI11" s="151" t="s">
        <v>469</v>
      </c>
      <c r="CJ11" s="161" t="s">
        <v>625</v>
      </c>
      <c r="CK11" s="151" t="s">
        <v>626</v>
      </c>
      <c r="CL11" s="123"/>
      <c r="CM11" s="123"/>
    </row>
    <row r="12" ht="15.0" customHeight="1">
      <c r="A12" s="123"/>
      <c r="B12" s="123"/>
      <c r="C12" s="123"/>
      <c r="D12" s="149" t="s">
        <v>417</v>
      </c>
      <c r="E12" s="151" t="s">
        <v>627</v>
      </c>
      <c r="F12" s="152" t="s">
        <v>628</v>
      </c>
      <c r="G12" s="123"/>
      <c r="H12" s="152" t="s">
        <v>628</v>
      </c>
      <c r="I12" s="152" t="s">
        <v>549</v>
      </c>
      <c r="J12" s="152" t="s">
        <v>603</v>
      </c>
      <c r="K12" s="123"/>
      <c r="L12" s="163" t="s">
        <v>604</v>
      </c>
      <c r="M12" s="152" t="s">
        <v>629</v>
      </c>
      <c r="N12" s="164" t="s">
        <v>604</v>
      </c>
      <c r="O12" s="123"/>
      <c r="P12" s="152" t="s">
        <v>630</v>
      </c>
      <c r="Q12" s="152" t="s">
        <v>631</v>
      </c>
      <c r="R12" s="152" t="s">
        <v>632</v>
      </c>
      <c r="S12" s="123"/>
      <c r="T12" s="152" t="s">
        <v>500</v>
      </c>
      <c r="U12" s="152" t="str">
        <f t="shared" si="1"/>
        <v>DPRC_PRecursos ( R )</v>
      </c>
      <c r="V12" s="151" t="s">
        <v>392</v>
      </c>
      <c r="W12" s="152" t="s">
        <v>633</v>
      </c>
      <c r="X12" s="123"/>
      <c r="Y12" s="156" t="s">
        <v>502</v>
      </c>
      <c r="Z12" s="156" t="str">
        <f t="shared" si="2"/>
        <v>DFP_P_VPVP3. Promover la inclusión social a la oferta institucional con un enfoque diferencial</v>
      </c>
      <c r="AA12" s="157" t="s">
        <v>294</v>
      </c>
      <c r="AB12" s="157" t="s">
        <v>634</v>
      </c>
      <c r="AC12" s="136"/>
      <c r="AD12" s="156" t="s">
        <v>478</v>
      </c>
      <c r="AE12" s="180" t="s">
        <v>635</v>
      </c>
      <c r="AF12" s="159" t="s">
        <v>636</v>
      </c>
      <c r="AG12" s="160"/>
      <c r="AH12" s="161" t="s">
        <v>478</v>
      </c>
      <c r="AI12" s="161" t="str">
        <f t="shared" si="3"/>
        <v>DET_P_PM3PM3.1 Fortalecimiento del servicio de gestión e información para la intermediación laboral
Nota: Esta iniciativa se asocia al Proyecto de Inversión "Administración e intermediación laboral" el cual a su vez contribuye al programa "Generación y formalización del empleo". Se alinea con el indicador KPI "Colocaciones a través de la APE" y con el indicador "Personas con orientación ocupacional".</v>
      </c>
      <c r="AJ12" s="162" t="s">
        <v>609</v>
      </c>
      <c r="AK12" s="162" t="s">
        <v>610</v>
      </c>
      <c r="AL12" s="136"/>
      <c r="AM12" s="123"/>
      <c r="AN12" s="163" t="s">
        <v>637</v>
      </c>
      <c r="AO12" s="152" t="s">
        <v>55</v>
      </c>
      <c r="AP12" s="164">
        <v>3.0</v>
      </c>
      <c r="AQ12" s="123"/>
      <c r="AR12" s="163">
        <v>3.0</v>
      </c>
      <c r="AS12" s="152" t="s">
        <v>638</v>
      </c>
      <c r="AT12" s="164">
        <v>9.0</v>
      </c>
      <c r="AU12" s="123"/>
      <c r="AV12" s="163">
        <v>6.0</v>
      </c>
      <c r="AW12" s="152" t="s">
        <v>639</v>
      </c>
      <c r="AX12" s="164">
        <v>6.0</v>
      </c>
      <c r="AY12" s="123"/>
      <c r="AZ12" s="163" t="s">
        <v>587</v>
      </c>
      <c r="BA12" s="164" t="s">
        <v>640</v>
      </c>
      <c r="BC12" s="163" t="s">
        <v>404</v>
      </c>
      <c r="BD12" s="152" t="s">
        <v>641</v>
      </c>
      <c r="BE12" s="164" t="s">
        <v>642</v>
      </c>
      <c r="BG12" s="163" t="s">
        <v>643</v>
      </c>
      <c r="BH12" s="164" t="s">
        <v>436</v>
      </c>
      <c r="BJ12" s="163" t="s">
        <v>589</v>
      </c>
      <c r="BK12" s="164" t="s">
        <v>60</v>
      </c>
      <c r="BM12" s="163" t="s">
        <v>561</v>
      </c>
      <c r="BN12" s="164" t="s">
        <v>644</v>
      </c>
      <c r="BP12" s="169" t="s">
        <v>645</v>
      </c>
      <c r="BR12" s="163" t="s">
        <v>646</v>
      </c>
      <c r="BS12" s="164" t="s">
        <v>647</v>
      </c>
      <c r="BT12" s="123"/>
      <c r="BU12" s="170" t="s">
        <v>126</v>
      </c>
      <c r="BV12" s="123"/>
      <c r="BZ12" s="123"/>
      <c r="CD12" s="151" t="s">
        <v>623</v>
      </c>
      <c r="CE12" s="151" t="s">
        <v>648</v>
      </c>
      <c r="CF12" s="168" t="s">
        <v>649</v>
      </c>
      <c r="CI12" s="151" t="s">
        <v>469</v>
      </c>
      <c r="CJ12" s="161" t="s">
        <v>650</v>
      </c>
      <c r="CK12" s="151" t="s">
        <v>651</v>
      </c>
      <c r="CL12" s="123"/>
      <c r="CM12" s="123"/>
    </row>
    <row r="13" ht="15.0" customHeight="1">
      <c r="A13" s="123"/>
      <c r="B13" s="123"/>
      <c r="C13" s="123"/>
      <c r="D13" s="149" t="s">
        <v>417</v>
      </c>
      <c r="E13" s="151" t="s">
        <v>652</v>
      </c>
      <c r="F13" s="152" t="s">
        <v>653</v>
      </c>
      <c r="G13" s="123"/>
      <c r="H13" s="152" t="s">
        <v>653</v>
      </c>
      <c r="I13" s="152" t="s">
        <v>574</v>
      </c>
      <c r="J13" s="152" t="s">
        <v>654</v>
      </c>
      <c r="K13" s="123"/>
      <c r="L13" s="163" t="s">
        <v>604</v>
      </c>
      <c r="M13" s="152" t="s">
        <v>318</v>
      </c>
      <c r="N13" s="164" t="s">
        <v>604</v>
      </c>
      <c r="O13" s="123"/>
      <c r="P13" s="152" t="s">
        <v>448</v>
      </c>
      <c r="Q13" s="152" t="s">
        <v>655</v>
      </c>
      <c r="R13" s="152" t="s">
        <v>656</v>
      </c>
      <c r="S13" s="123"/>
      <c r="T13" s="152" t="s">
        <v>525</v>
      </c>
      <c r="U13" s="152" t="str">
        <f t="shared" si="1"/>
        <v>DSNF_PValor Público (VP)</v>
      </c>
      <c r="V13" s="151" t="s">
        <v>293</v>
      </c>
      <c r="W13" s="152" t="s">
        <v>657</v>
      </c>
      <c r="X13" s="123"/>
      <c r="Y13" s="156" t="s">
        <v>502</v>
      </c>
      <c r="Z13" s="156" t="str">
        <f t="shared" si="2"/>
        <v>DFP_P_VPVP4. Contribuir a la movilidad educativa y laboral de las personas, aportando técnicamente desde el SENA a la construcción e implementación del Sistema Nacional de Cualificaciones </v>
      </c>
      <c r="AA13" s="157" t="s">
        <v>492</v>
      </c>
      <c r="AB13" s="157" t="s">
        <v>658</v>
      </c>
      <c r="AC13" s="136"/>
      <c r="AD13" s="156" t="s">
        <v>478</v>
      </c>
      <c r="AE13" s="180" t="s">
        <v>659</v>
      </c>
      <c r="AF13" s="159" t="s">
        <v>660</v>
      </c>
      <c r="AG13" s="160"/>
      <c r="AH13" s="161" t="s">
        <v>478</v>
      </c>
      <c r="AI13" s="161" t="str">
        <f t="shared" si="3"/>
        <v>DET_P_PM3PM3.2 Modelo de servicio basado en lineamientos de Norma Técnica de Calidad del Servicio Público de Empleo 6175 (NTC-SPE)</v>
      </c>
      <c r="AJ13" s="162" t="s">
        <v>635</v>
      </c>
      <c r="AK13" s="162" t="s">
        <v>636</v>
      </c>
      <c r="AL13" s="136"/>
      <c r="AM13" s="123"/>
      <c r="AN13" s="163" t="s">
        <v>661</v>
      </c>
      <c r="AO13" s="152" t="s">
        <v>662</v>
      </c>
      <c r="AP13" s="164">
        <v>6.0</v>
      </c>
      <c r="AQ13" s="123"/>
      <c r="AR13" s="163">
        <v>3.0</v>
      </c>
      <c r="AS13" s="152" t="s">
        <v>663</v>
      </c>
      <c r="AT13" s="164">
        <v>10.0</v>
      </c>
      <c r="AU13" s="123"/>
      <c r="AV13" s="163">
        <v>15.0</v>
      </c>
      <c r="AW13" s="152" t="s">
        <v>664</v>
      </c>
      <c r="AX13" s="164">
        <v>15.0</v>
      </c>
      <c r="AY13" s="123"/>
      <c r="AZ13" s="163" t="s">
        <v>587</v>
      </c>
      <c r="BA13" s="164" t="s">
        <v>462</v>
      </c>
      <c r="BC13" s="163" t="s">
        <v>404</v>
      </c>
      <c r="BD13" s="152" t="s">
        <v>665</v>
      </c>
      <c r="BE13" s="164" t="s">
        <v>666</v>
      </c>
      <c r="BG13" s="163" t="s">
        <v>667</v>
      </c>
      <c r="BH13" s="164" t="s">
        <v>436</v>
      </c>
      <c r="BJ13" s="163" t="s">
        <v>615</v>
      </c>
      <c r="BK13" s="164" t="s">
        <v>616</v>
      </c>
      <c r="BM13" s="163" t="s">
        <v>561</v>
      </c>
      <c r="BN13" s="164" t="s">
        <v>668</v>
      </c>
      <c r="BP13" s="169" t="s">
        <v>669</v>
      </c>
      <c r="BR13" s="163" t="s">
        <v>670</v>
      </c>
      <c r="BS13" s="164" t="s">
        <v>671</v>
      </c>
      <c r="BT13" s="123"/>
      <c r="BU13" s="170" t="s">
        <v>672</v>
      </c>
      <c r="BV13" s="123"/>
      <c r="BZ13" s="123"/>
      <c r="CD13" s="151" t="s">
        <v>623</v>
      </c>
      <c r="CE13" s="151" t="s">
        <v>673</v>
      </c>
      <c r="CF13" s="168" t="s">
        <v>674</v>
      </c>
      <c r="CI13" s="151" t="s">
        <v>469</v>
      </c>
      <c r="CJ13" s="161" t="s">
        <v>319</v>
      </c>
      <c r="CK13" s="151" t="s">
        <v>675</v>
      </c>
      <c r="CL13" s="123"/>
      <c r="CM13" s="123"/>
    </row>
    <row r="14" ht="15.0" customHeight="1">
      <c r="A14" s="123"/>
      <c r="B14" s="123"/>
      <c r="C14" s="123"/>
      <c r="D14" s="149" t="s">
        <v>445</v>
      </c>
      <c r="E14" s="151" t="s">
        <v>291</v>
      </c>
      <c r="F14" s="152" t="s">
        <v>676</v>
      </c>
      <c r="G14" s="123"/>
      <c r="H14" s="152" t="s">
        <v>676</v>
      </c>
      <c r="I14" s="152" t="s">
        <v>422</v>
      </c>
      <c r="J14" s="152" t="s">
        <v>604</v>
      </c>
      <c r="K14" s="123"/>
      <c r="L14" s="163" t="s">
        <v>604</v>
      </c>
      <c r="M14" s="152" t="s">
        <v>677</v>
      </c>
      <c r="N14" s="164" t="s">
        <v>604</v>
      </c>
      <c r="O14" s="123"/>
      <c r="P14" s="152" t="s">
        <v>419</v>
      </c>
      <c r="Q14" s="152" t="s">
        <v>678</v>
      </c>
      <c r="R14" s="152" t="s">
        <v>256</v>
      </c>
      <c r="S14" s="123"/>
      <c r="T14" s="152" t="s">
        <v>525</v>
      </c>
      <c r="U14" s="152" t="str">
        <f t="shared" si="1"/>
        <v>DSNF_PProcesos Misionales (PM)</v>
      </c>
      <c r="V14" s="151" t="s">
        <v>52</v>
      </c>
      <c r="W14" s="152" t="s">
        <v>679</v>
      </c>
      <c r="X14" s="123"/>
      <c r="Y14" s="156" t="s">
        <v>680</v>
      </c>
      <c r="Z14" s="156" t="str">
        <f t="shared" si="2"/>
        <v>DJ_P_DIDI5. Actualizar los modelos y sistemas de gestión de la entidad</v>
      </c>
      <c r="AA14" s="157" t="s">
        <v>426</v>
      </c>
      <c r="AB14" s="157" t="s">
        <v>681</v>
      </c>
      <c r="AC14" s="136"/>
      <c r="AD14" s="156" t="s">
        <v>682</v>
      </c>
      <c r="AE14" s="180" t="s">
        <v>683</v>
      </c>
      <c r="AF14" s="159" t="s">
        <v>684</v>
      </c>
      <c r="AG14" s="160"/>
      <c r="AH14" s="161" t="s">
        <v>478</v>
      </c>
      <c r="AI14" s="161" t="str">
        <f t="shared" si="3"/>
        <v>DET_P_PM3PM3.3 Adopción y/o adaptación de buenas prácticas a la gestión de la Agencia Pública de Empleo APE</v>
      </c>
      <c r="AJ14" s="162" t="s">
        <v>659</v>
      </c>
      <c r="AK14" s="162" t="s">
        <v>660</v>
      </c>
      <c r="AL14" s="136"/>
      <c r="AM14" s="123"/>
      <c r="AN14" s="163" t="s">
        <v>661</v>
      </c>
      <c r="AO14" s="152" t="s">
        <v>584</v>
      </c>
      <c r="AP14" s="164">
        <v>5.0</v>
      </c>
      <c r="AQ14" s="123"/>
      <c r="AR14" s="163">
        <v>3.0</v>
      </c>
      <c r="AS14" s="152" t="s">
        <v>685</v>
      </c>
      <c r="AT14" s="164">
        <v>11.0</v>
      </c>
      <c r="AU14" s="123"/>
      <c r="AV14" s="163">
        <v>15.0</v>
      </c>
      <c r="AW14" s="152" t="s">
        <v>686</v>
      </c>
      <c r="AX14" s="164">
        <v>15.0</v>
      </c>
      <c r="AY14" s="123"/>
      <c r="AZ14" s="163" t="s">
        <v>587</v>
      </c>
      <c r="BA14" s="164" t="s">
        <v>687</v>
      </c>
      <c r="BC14" s="163" t="s">
        <v>404</v>
      </c>
      <c r="BD14" s="152" t="s">
        <v>688</v>
      </c>
      <c r="BE14" s="164" t="s">
        <v>689</v>
      </c>
      <c r="BG14" s="163" t="s">
        <v>690</v>
      </c>
      <c r="BH14" s="164" t="s">
        <v>355</v>
      </c>
      <c r="BJ14" s="163" t="s">
        <v>641</v>
      </c>
      <c r="BK14" s="164" t="s">
        <v>642</v>
      </c>
      <c r="BM14" s="163" t="s">
        <v>561</v>
      </c>
      <c r="BN14" s="164" t="s">
        <v>691</v>
      </c>
      <c r="BP14" s="169" t="s">
        <v>692</v>
      </c>
      <c r="BR14" s="163" t="s">
        <v>670</v>
      </c>
      <c r="BS14" s="164" t="s">
        <v>693</v>
      </c>
      <c r="BT14" s="123"/>
      <c r="BU14" s="170" t="s">
        <v>94</v>
      </c>
      <c r="BV14" s="123"/>
      <c r="BZ14" s="123"/>
      <c r="CD14" s="151" t="s">
        <v>623</v>
      </c>
      <c r="CE14" s="151" t="s">
        <v>694</v>
      </c>
      <c r="CF14" s="168" t="s">
        <v>695</v>
      </c>
      <c r="CI14" s="151" t="s">
        <v>469</v>
      </c>
      <c r="CJ14" s="181" t="s">
        <v>696</v>
      </c>
      <c r="CK14" s="151" t="s">
        <v>697</v>
      </c>
      <c r="CL14" s="123"/>
      <c r="CM14" s="123"/>
    </row>
    <row r="15" ht="15.0" customHeight="1">
      <c r="A15" s="123"/>
      <c r="B15" s="123"/>
      <c r="C15" s="123"/>
      <c r="D15" s="149" t="s">
        <v>445</v>
      </c>
      <c r="E15" s="151" t="s">
        <v>233</v>
      </c>
      <c r="F15" s="152" t="s">
        <v>698</v>
      </c>
      <c r="G15" s="123"/>
      <c r="H15" s="152" t="s">
        <v>698</v>
      </c>
      <c r="I15" s="152" t="s">
        <v>422</v>
      </c>
      <c r="J15" s="152" t="s">
        <v>604</v>
      </c>
      <c r="K15" s="123"/>
      <c r="L15" s="163" t="s">
        <v>604</v>
      </c>
      <c r="M15" s="152" t="s">
        <v>699</v>
      </c>
      <c r="N15" s="164" t="s">
        <v>604</v>
      </c>
      <c r="O15" s="123"/>
      <c r="P15" s="123"/>
      <c r="Q15" s="123"/>
      <c r="R15" s="123"/>
      <c r="S15" s="123"/>
      <c r="T15" s="152" t="s">
        <v>550</v>
      </c>
      <c r="U15" s="152" t="str">
        <f t="shared" si="1"/>
        <v>DJ_PDesarrollo Institucional (DI)</v>
      </c>
      <c r="V15" s="151" t="s">
        <v>248</v>
      </c>
      <c r="W15" s="152" t="s">
        <v>680</v>
      </c>
      <c r="X15" s="123"/>
      <c r="Y15" s="156" t="s">
        <v>425</v>
      </c>
      <c r="Z15" s="156" t="str">
        <f t="shared" si="2"/>
        <v>DAF_P_DIDI5. Actualizar los modelos y sistemas de gestión de la entidad</v>
      </c>
      <c r="AA15" s="157" t="s">
        <v>426</v>
      </c>
      <c r="AB15" s="157" t="s">
        <v>427</v>
      </c>
      <c r="AC15" s="136"/>
      <c r="AD15" s="156" t="s">
        <v>682</v>
      </c>
      <c r="AE15" s="176" t="s">
        <v>700</v>
      </c>
      <c r="AF15" s="159" t="s">
        <v>701</v>
      </c>
      <c r="AG15" s="160"/>
      <c r="AH15" s="161" t="s">
        <v>682</v>
      </c>
      <c r="AI15" s="161" t="str">
        <f t="shared" si="3"/>
        <v>DET_P_PM4PM4.1 Fortalecimiento de la competitividad y la innovación en las regiones del país
Esta iniciativa se asocia al Proyecto de Inversión "Implantación de programas para la innovación y el desarrollo tecnológico a nivel nacional" el cual a su vez contribuye al programa "Fomento de la investigación, desarrollo tecnológico e innovación del sector trabajo".
Así mismo, esta iniciativa se asocia al Proyecto de Inversión "Mejoramiento del servicio de formación profesional del SENA" con el indicador "Laboratorios SENA fortalecidos, modernizados y articulados".</v>
      </c>
      <c r="AJ15" s="162" t="s">
        <v>683</v>
      </c>
      <c r="AK15" s="162" t="s">
        <v>684</v>
      </c>
      <c r="AL15" s="136"/>
      <c r="AM15" s="123"/>
      <c r="AN15" s="182" t="s">
        <v>661</v>
      </c>
      <c r="AO15" s="183" t="s">
        <v>702</v>
      </c>
      <c r="AP15" s="184">
        <v>1.0</v>
      </c>
      <c r="AQ15" s="123"/>
      <c r="AR15" s="163">
        <v>3.0</v>
      </c>
      <c r="AS15" s="152" t="s">
        <v>703</v>
      </c>
      <c r="AT15" s="164">
        <v>12.0</v>
      </c>
      <c r="AU15" s="123"/>
      <c r="AV15" s="163">
        <v>15.0</v>
      </c>
      <c r="AW15" s="152" t="s">
        <v>704</v>
      </c>
      <c r="AX15" s="164">
        <v>15.0</v>
      </c>
      <c r="AY15" s="123"/>
      <c r="AZ15" s="163" t="s">
        <v>587</v>
      </c>
      <c r="BA15" s="164" t="s">
        <v>484</v>
      </c>
      <c r="BC15" s="163" t="s">
        <v>705</v>
      </c>
      <c r="BD15" s="152" t="s">
        <v>57</v>
      </c>
      <c r="BE15" s="164" t="s">
        <v>405</v>
      </c>
      <c r="BG15" s="163" t="s">
        <v>690</v>
      </c>
      <c r="BH15" s="164" t="s">
        <v>513</v>
      </c>
      <c r="BJ15" s="163" t="s">
        <v>665</v>
      </c>
      <c r="BK15" s="164" t="s">
        <v>666</v>
      </c>
      <c r="BM15" s="163" t="s">
        <v>561</v>
      </c>
      <c r="BN15" s="164" t="s">
        <v>706</v>
      </c>
      <c r="BP15" s="169" t="s">
        <v>707</v>
      </c>
      <c r="BR15" s="163" t="s">
        <v>708</v>
      </c>
      <c r="BS15" s="164" t="s">
        <v>709</v>
      </c>
      <c r="BT15" s="123"/>
      <c r="BU15" s="170" t="s">
        <v>710</v>
      </c>
      <c r="BV15" s="123"/>
      <c r="BZ15" s="123"/>
      <c r="CD15" s="151" t="s">
        <v>623</v>
      </c>
      <c r="CE15" s="151" t="s">
        <v>426</v>
      </c>
      <c r="CF15" s="168" t="s">
        <v>711</v>
      </c>
      <c r="CI15" s="151" t="s">
        <v>469</v>
      </c>
      <c r="CJ15" s="161" t="s">
        <v>295</v>
      </c>
      <c r="CK15" s="151" t="s">
        <v>712</v>
      </c>
      <c r="CL15" s="123"/>
      <c r="CM15" s="123"/>
    </row>
    <row r="16" ht="15.0" customHeight="1">
      <c r="A16" s="123"/>
      <c r="B16" s="123"/>
      <c r="C16" s="123"/>
      <c r="D16" s="149" t="s">
        <v>445</v>
      </c>
      <c r="E16" s="151" t="s">
        <v>713</v>
      </c>
      <c r="F16" s="152" t="s">
        <v>714</v>
      </c>
      <c r="G16" s="123"/>
      <c r="H16" s="152" t="s">
        <v>714</v>
      </c>
      <c r="I16" s="152" t="s">
        <v>524</v>
      </c>
      <c r="J16" s="152" t="s">
        <v>715</v>
      </c>
      <c r="K16" s="123"/>
      <c r="L16" s="163" t="s">
        <v>716</v>
      </c>
      <c r="M16" s="152" t="s">
        <v>259</v>
      </c>
      <c r="N16" s="164" t="s">
        <v>716</v>
      </c>
      <c r="O16" s="123"/>
      <c r="P16" s="123"/>
      <c r="Q16" s="123"/>
      <c r="R16" s="123"/>
      <c r="S16" s="123"/>
      <c r="T16" s="152" t="s">
        <v>550</v>
      </c>
      <c r="U16" s="152" t="str">
        <f t="shared" si="1"/>
        <v>DJ_PRecursos ( R )</v>
      </c>
      <c r="V16" s="151" t="s">
        <v>392</v>
      </c>
      <c r="W16" s="152" t="s">
        <v>717</v>
      </c>
      <c r="X16" s="123"/>
      <c r="Y16" s="156" t="s">
        <v>717</v>
      </c>
      <c r="Z16" s="156" t="str">
        <f t="shared" si="2"/>
        <v>DJ_P_RR1. Optimizar el uso de los recursos institucionales</v>
      </c>
      <c r="AA16" s="157" t="s">
        <v>394</v>
      </c>
      <c r="AB16" s="157" t="s">
        <v>718</v>
      </c>
      <c r="AC16" s="136"/>
      <c r="AD16" s="156" t="s">
        <v>503</v>
      </c>
      <c r="AE16" s="176" t="s">
        <v>414</v>
      </c>
      <c r="AF16" s="185" t="s">
        <v>719</v>
      </c>
      <c r="AG16" s="186"/>
      <c r="AH16" s="161" t="s">
        <v>682</v>
      </c>
      <c r="AI16" s="161" t="str">
        <f t="shared" si="3"/>
        <v>DET_P_PM4PM4.3 Proyecto de Inversión: Implantación de programas para la innovación y el desarrollo tecnológico a nivel nacional.
Nota: El proyecto está asociado al Programa de Mintrabajo denominado Fomrnto de la investigación, desarrollo tecnológico e innovación del Sector Trabajo</v>
      </c>
      <c r="AJ16" s="162" t="s">
        <v>700</v>
      </c>
      <c r="AK16" s="162" t="s">
        <v>701</v>
      </c>
      <c r="AL16" s="136"/>
      <c r="AM16" s="123"/>
      <c r="AN16" s="123"/>
      <c r="AO16" s="123"/>
      <c r="AP16" s="123"/>
      <c r="AQ16" s="123"/>
      <c r="AR16" s="163">
        <v>3.0</v>
      </c>
      <c r="AS16" s="152" t="s">
        <v>720</v>
      </c>
      <c r="AT16" s="164">
        <v>13.0</v>
      </c>
      <c r="AU16" s="123"/>
      <c r="AV16" s="163">
        <v>15.0</v>
      </c>
      <c r="AW16" s="152" t="s">
        <v>721</v>
      </c>
      <c r="AX16" s="164">
        <v>15.0</v>
      </c>
      <c r="AY16" s="123"/>
      <c r="AZ16" s="182" t="s">
        <v>587</v>
      </c>
      <c r="BA16" s="184" t="s">
        <v>722</v>
      </c>
      <c r="BC16" s="163" t="s">
        <v>705</v>
      </c>
      <c r="BD16" s="152" t="s">
        <v>434</v>
      </c>
      <c r="BE16" s="164" t="s">
        <v>435</v>
      </c>
      <c r="BG16" s="163" t="s">
        <v>690</v>
      </c>
      <c r="BH16" s="164" t="s">
        <v>536</v>
      </c>
      <c r="BJ16" s="182" t="s">
        <v>688</v>
      </c>
      <c r="BK16" s="184" t="s">
        <v>689</v>
      </c>
      <c r="BM16" s="163" t="s">
        <v>561</v>
      </c>
      <c r="BN16" s="164" t="s">
        <v>723</v>
      </c>
      <c r="BP16" s="169" t="s">
        <v>724</v>
      </c>
      <c r="BR16" s="163" t="s">
        <v>725</v>
      </c>
      <c r="BS16" s="164" t="s">
        <v>726</v>
      </c>
      <c r="BT16" s="123"/>
      <c r="BU16" s="123"/>
      <c r="BV16" s="123"/>
      <c r="BZ16" s="123"/>
      <c r="CD16" s="151" t="s">
        <v>727</v>
      </c>
      <c r="CE16" s="151" t="s">
        <v>394</v>
      </c>
      <c r="CF16" s="168" t="s">
        <v>728</v>
      </c>
      <c r="CI16" s="151" t="s">
        <v>469</v>
      </c>
      <c r="CJ16" s="161" t="s">
        <v>332</v>
      </c>
      <c r="CK16" s="151" t="s">
        <v>729</v>
      </c>
      <c r="CL16" s="123"/>
      <c r="CM16" s="123"/>
    </row>
    <row r="17" ht="15.0" customHeight="1">
      <c r="A17" s="123"/>
      <c r="B17" s="123"/>
      <c r="C17" s="123"/>
      <c r="D17" s="149" t="s">
        <v>445</v>
      </c>
      <c r="E17" s="151" t="s">
        <v>205</v>
      </c>
      <c r="F17" s="152" t="s">
        <v>730</v>
      </c>
      <c r="G17" s="123"/>
      <c r="H17" s="152" t="s">
        <v>730</v>
      </c>
      <c r="I17" s="152" t="s">
        <v>524</v>
      </c>
      <c r="J17" s="152" t="s">
        <v>715</v>
      </c>
      <c r="K17" s="123"/>
      <c r="L17" s="163" t="s">
        <v>716</v>
      </c>
      <c r="M17" s="152" t="s">
        <v>731</v>
      </c>
      <c r="N17" s="164" t="s">
        <v>716</v>
      </c>
      <c r="O17" s="123"/>
      <c r="P17" s="123"/>
      <c r="Q17" s="123"/>
      <c r="R17" s="123"/>
      <c r="S17" s="123"/>
      <c r="T17" s="152" t="s">
        <v>575</v>
      </c>
      <c r="U17" s="152" t="str">
        <f t="shared" si="1"/>
        <v>OC_PDesarrollo Institucional (DI)</v>
      </c>
      <c r="V17" s="151" t="s">
        <v>248</v>
      </c>
      <c r="W17" s="152" t="s">
        <v>732</v>
      </c>
      <c r="X17" s="123"/>
      <c r="Y17" s="156" t="s">
        <v>552</v>
      </c>
      <c r="Z17" s="156" t="str">
        <f t="shared" si="2"/>
        <v>DPDC_P_DIDI4. Potenciar el uso de las TIC para soportar la estrategia institucional</v>
      </c>
      <c r="AA17" s="157" t="s">
        <v>694</v>
      </c>
      <c r="AB17" s="157" t="s">
        <v>733</v>
      </c>
      <c r="AC17" s="136"/>
      <c r="AD17" s="156" t="s">
        <v>503</v>
      </c>
      <c r="AE17" s="185" t="s">
        <v>443</v>
      </c>
      <c r="AF17" s="159" t="s">
        <v>734</v>
      </c>
      <c r="AG17" s="160"/>
      <c r="AH17" s="156" t="s">
        <v>503</v>
      </c>
      <c r="AI17" s="161" t="str">
        <f t="shared" si="3"/>
        <v>DET_P_VP1VP1.1 Registro y análisis de la evolución de la tasa de vinculación para egresados SENA</v>
      </c>
      <c r="AJ17" s="187" t="s">
        <v>414</v>
      </c>
      <c r="AK17" s="187" t="s">
        <v>719</v>
      </c>
      <c r="AL17" s="136"/>
      <c r="AM17" s="123"/>
      <c r="AN17" s="123"/>
      <c r="AO17" s="123"/>
      <c r="AP17" s="123"/>
      <c r="AQ17" s="123"/>
      <c r="AR17" s="163">
        <v>6.0</v>
      </c>
      <c r="AS17" s="152" t="s">
        <v>662</v>
      </c>
      <c r="AT17" s="164">
        <v>14.0</v>
      </c>
      <c r="AU17" s="123"/>
      <c r="AV17" s="163">
        <v>15.0</v>
      </c>
      <c r="AW17" s="152" t="s">
        <v>735</v>
      </c>
      <c r="AX17" s="164">
        <v>15.0</v>
      </c>
      <c r="AY17" s="123"/>
      <c r="AZ17" s="123"/>
      <c r="BA17" s="123"/>
      <c r="BC17" s="163" t="s">
        <v>705</v>
      </c>
      <c r="BD17" s="152" t="s">
        <v>463</v>
      </c>
      <c r="BE17" s="164" t="s">
        <v>464</v>
      </c>
      <c r="BG17" s="163" t="s">
        <v>736</v>
      </c>
      <c r="BH17" s="164" t="s">
        <v>355</v>
      </c>
      <c r="BJ17" s="123"/>
      <c r="BK17" s="123"/>
      <c r="BM17" s="163" t="s">
        <v>737</v>
      </c>
      <c r="BN17" s="164" t="s">
        <v>738</v>
      </c>
      <c r="BP17" s="169" t="s">
        <v>739</v>
      </c>
      <c r="BR17" s="163" t="s">
        <v>725</v>
      </c>
      <c r="BS17" s="164" t="s">
        <v>740</v>
      </c>
      <c r="BT17" s="123"/>
      <c r="BU17" s="123"/>
      <c r="BV17" s="123"/>
      <c r="BZ17" s="123"/>
      <c r="CD17" s="151" t="s">
        <v>727</v>
      </c>
      <c r="CE17" s="151" t="s">
        <v>741</v>
      </c>
      <c r="CF17" s="168" t="s">
        <v>742</v>
      </c>
      <c r="CI17" s="151" t="s">
        <v>469</v>
      </c>
      <c r="CJ17" s="161" t="s">
        <v>743</v>
      </c>
      <c r="CK17" s="151" t="s">
        <v>744</v>
      </c>
      <c r="CL17" s="123"/>
      <c r="CM17" s="123"/>
    </row>
    <row r="18" ht="15.0" customHeight="1">
      <c r="A18" s="123"/>
      <c r="B18" s="123"/>
      <c r="C18" s="123"/>
      <c r="D18" s="149" t="s">
        <v>445</v>
      </c>
      <c r="E18" s="151" t="s">
        <v>745</v>
      </c>
      <c r="F18" s="152" t="s">
        <v>746</v>
      </c>
      <c r="G18" s="123"/>
      <c r="H18" s="152" t="s">
        <v>746</v>
      </c>
      <c r="I18" s="152" t="s">
        <v>524</v>
      </c>
      <c r="J18" s="152" t="s">
        <v>715</v>
      </c>
      <c r="K18" s="123"/>
      <c r="L18" s="163" t="s">
        <v>716</v>
      </c>
      <c r="M18" s="152" t="s">
        <v>279</v>
      </c>
      <c r="N18" s="164" t="s">
        <v>716</v>
      </c>
      <c r="O18" s="123"/>
      <c r="P18" s="123"/>
      <c r="Q18" s="123"/>
      <c r="R18" s="123"/>
      <c r="S18" s="123"/>
      <c r="T18" s="152" t="s">
        <v>605</v>
      </c>
      <c r="U18" s="152" t="str">
        <f t="shared" si="1"/>
        <v>OCI_PDesarrollo Institucional (DI)</v>
      </c>
      <c r="V18" s="151" t="s">
        <v>248</v>
      </c>
      <c r="W18" s="152" t="s">
        <v>747</v>
      </c>
      <c r="X18" s="123"/>
      <c r="Y18" s="156" t="s">
        <v>552</v>
      </c>
      <c r="Z18" s="156" t="str">
        <f t="shared" si="2"/>
        <v>DPDC_P_DIDI5. Actualizar los modelos y sistemas de gestión de la entidad</v>
      </c>
      <c r="AA18" s="157" t="s">
        <v>426</v>
      </c>
      <c r="AB18" s="157" t="s">
        <v>748</v>
      </c>
      <c r="AC18" s="136"/>
      <c r="AD18" s="156" t="s">
        <v>503</v>
      </c>
      <c r="AE18" s="173" t="s">
        <v>470</v>
      </c>
      <c r="AF18" s="159" t="s">
        <v>749</v>
      </c>
      <c r="AG18" s="160"/>
      <c r="AH18" s="161" t="s">
        <v>503</v>
      </c>
      <c r="AI18" s="161" t="str">
        <f t="shared" si="3"/>
        <v>DET_P_VP1VP1.2 Apoyo al mantenimiento y mejora del nivel de pertinencia de los programas de formación en las regiones por medio del Observatorio Laboral
Nota: La matriz de pertinencia cuenta con información de programa por centro de formación, regional y red que se evalúa en 5 dimensiones: vinculación laboral, contrato de aprendizaje, tendencia ocupacional, demanda social y sector estratégico</v>
      </c>
      <c r="AJ18" s="162" t="s">
        <v>443</v>
      </c>
      <c r="AK18" s="162" t="s">
        <v>734</v>
      </c>
      <c r="AL18" s="136"/>
      <c r="AM18" s="123"/>
      <c r="AN18" s="123"/>
      <c r="AO18" s="123"/>
      <c r="AP18" s="123"/>
      <c r="AQ18" s="123"/>
      <c r="AR18" s="163">
        <v>5.0</v>
      </c>
      <c r="AS18" s="152" t="s">
        <v>750</v>
      </c>
      <c r="AT18" s="164">
        <v>15.0</v>
      </c>
      <c r="AU18" s="123"/>
      <c r="AV18" s="163">
        <v>15.0</v>
      </c>
      <c r="AW18" s="152" t="s">
        <v>751</v>
      </c>
      <c r="AX18" s="164">
        <v>15.0</v>
      </c>
      <c r="AY18" s="123"/>
      <c r="AZ18" s="123"/>
      <c r="BA18" s="123"/>
      <c r="BB18" s="123"/>
      <c r="BC18" s="163" t="s">
        <v>705</v>
      </c>
      <c r="BD18" s="152" t="s">
        <v>485</v>
      </c>
      <c r="BE18" s="164" t="s">
        <v>486</v>
      </c>
      <c r="BF18" s="123"/>
      <c r="BG18" s="163" t="s">
        <v>736</v>
      </c>
      <c r="BH18" s="164" t="s">
        <v>513</v>
      </c>
      <c r="BI18" s="123"/>
      <c r="BJ18" s="123"/>
      <c r="BK18" s="123"/>
      <c r="BL18" s="123"/>
      <c r="BM18" s="163" t="s">
        <v>752</v>
      </c>
      <c r="BN18" s="164" t="s">
        <v>753</v>
      </c>
      <c r="BO18" s="123"/>
      <c r="BP18" s="169" t="s">
        <v>754</v>
      </c>
      <c r="BQ18" s="123"/>
      <c r="BR18" s="163" t="s">
        <v>725</v>
      </c>
      <c r="BS18" s="164" t="s">
        <v>755</v>
      </c>
      <c r="BT18" s="123"/>
      <c r="BU18" s="123"/>
      <c r="BV18" s="123"/>
      <c r="BW18" s="123"/>
      <c r="BX18" s="123"/>
      <c r="BY18" s="123"/>
      <c r="BZ18" s="123"/>
      <c r="CI18" s="151" t="s">
        <v>469</v>
      </c>
      <c r="CJ18" s="161" t="s">
        <v>756</v>
      </c>
      <c r="CK18" s="151" t="s">
        <v>757</v>
      </c>
      <c r="CL18" s="123"/>
      <c r="CM18" s="123"/>
    </row>
    <row r="19" ht="15.0" customHeight="1">
      <c r="A19" s="123"/>
      <c r="B19" s="123"/>
      <c r="C19" s="123"/>
      <c r="D19" s="149" t="s">
        <v>445</v>
      </c>
      <c r="E19" s="151" t="s">
        <v>758</v>
      </c>
      <c r="F19" s="152" t="s">
        <v>759</v>
      </c>
      <c r="G19" s="123"/>
      <c r="H19" s="152" t="s">
        <v>759</v>
      </c>
      <c r="I19" s="152" t="s">
        <v>149</v>
      </c>
      <c r="J19" s="152" t="s">
        <v>716</v>
      </c>
      <c r="K19" s="123"/>
      <c r="L19" s="163" t="s">
        <v>716</v>
      </c>
      <c r="M19" s="152" t="s">
        <v>760</v>
      </c>
      <c r="N19" s="164" t="s">
        <v>716</v>
      </c>
      <c r="O19" s="123"/>
      <c r="P19" s="123"/>
      <c r="Q19" s="123"/>
      <c r="R19" s="123"/>
      <c r="S19" s="123"/>
      <c r="T19" s="152" t="s">
        <v>631</v>
      </c>
      <c r="U19" s="152" t="str">
        <f t="shared" si="1"/>
        <v>OCID_PDesarrollo Institucional (DI)</v>
      </c>
      <c r="V19" s="151" t="s">
        <v>248</v>
      </c>
      <c r="W19" s="152" t="s">
        <v>761</v>
      </c>
      <c r="X19" s="123"/>
      <c r="Y19" s="174" t="s">
        <v>577</v>
      </c>
      <c r="Z19" s="156" t="str">
        <f t="shared" si="2"/>
        <v>DPDC_P_RR1. Optimizar el uso de los recursos institucionales</v>
      </c>
      <c r="AA19" s="157" t="s">
        <v>394</v>
      </c>
      <c r="AB19" s="157" t="s">
        <v>762</v>
      </c>
      <c r="AC19" s="136"/>
      <c r="AD19" s="156" t="s">
        <v>527</v>
      </c>
      <c r="AE19" s="188" t="s">
        <v>494</v>
      </c>
      <c r="AF19" s="159" t="s">
        <v>763</v>
      </c>
      <c r="AG19" s="160"/>
      <c r="AH19" s="161" t="s">
        <v>503</v>
      </c>
      <c r="AI19" s="161" t="str">
        <f t="shared" si="3"/>
        <v>DET_P_VP1VP1.3. CONPES 3866 Política Nacional de Desarrollo Productivo</v>
      </c>
      <c r="AJ19" s="162" t="s">
        <v>470</v>
      </c>
      <c r="AK19" s="162" t="s">
        <v>749</v>
      </c>
      <c r="AL19" s="136"/>
      <c r="AM19" s="123"/>
      <c r="AN19" s="123"/>
      <c r="AO19" s="123"/>
      <c r="AP19" s="123"/>
      <c r="AQ19" s="123"/>
      <c r="AR19" s="163">
        <v>5.0</v>
      </c>
      <c r="AS19" s="152" t="s">
        <v>764</v>
      </c>
      <c r="AT19" s="164">
        <v>16.0</v>
      </c>
      <c r="AU19" s="123"/>
      <c r="AV19" s="163">
        <v>15.0</v>
      </c>
      <c r="AW19" s="152" t="s">
        <v>765</v>
      </c>
      <c r="AX19" s="164">
        <v>15.0</v>
      </c>
      <c r="AY19" s="123"/>
      <c r="AZ19" s="123"/>
      <c r="BA19" s="123"/>
      <c r="BB19" s="123"/>
      <c r="BC19" s="163" t="s">
        <v>705</v>
      </c>
      <c r="BD19" s="152" t="s">
        <v>618</v>
      </c>
      <c r="BE19" s="164" t="s">
        <v>619</v>
      </c>
      <c r="BF19" s="123"/>
      <c r="BG19" s="163" t="s">
        <v>736</v>
      </c>
      <c r="BH19" s="164" t="s">
        <v>536</v>
      </c>
      <c r="BI19" s="123"/>
      <c r="BJ19" s="123"/>
      <c r="BK19" s="123"/>
      <c r="BL19" s="123"/>
      <c r="BM19" s="163" t="s">
        <v>766</v>
      </c>
      <c r="BN19" s="164" t="s">
        <v>767</v>
      </c>
      <c r="BO19" s="123"/>
      <c r="BP19" s="169" t="s">
        <v>768</v>
      </c>
      <c r="BQ19" s="123"/>
      <c r="BR19" s="163" t="s">
        <v>769</v>
      </c>
      <c r="BS19" s="164" t="s">
        <v>770</v>
      </c>
      <c r="BT19" s="123"/>
      <c r="BU19" s="123"/>
      <c r="BV19" s="123"/>
      <c r="BW19" s="123"/>
      <c r="BX19" s="123"/>
      <c r="BY19" s="123"/>
      <c r="BZ19" s="123"/>
      <c r="CI19" s="151" t="s">
        <v>469</v>
      </c>
      <c r="CJ19" s="161" t="s">
        <v>771</v>
      </c>
      <c r="CK19" s="151" t="s">
        <v>600</v>
      </c>
      <c r="CL19" s="123"/>
      <c r="CM19" s="123"/>
    </row>
    <row r="20" ht="15.0" customHeight="1">
      <c r="A20" s="123"/>
      <c r="B20" s="123"/>
      <c r="C20" s="123"/>
      <c r="D20" s="149" t="s">
        <v>445</v>
      </c>
      <c r="E20" s="151" t="s">
        <v>86</v>
      </c>
      <c r="F20" s="152" t="s">
        <v>772</v>
      </c>
      <c r="G20" s="123"/>
      <c r="H20" s="152" t="s">
        <v>772</v>
      </c>
      <c r="I20" s="152" t="s">
        <v>149</v>
      </c>
      <c r="J20" s="152" t="s">
        <v>716</v>
      </c>
      <c r="K20" s="123"/>
      <c r="L20" s="163" t="s">
        <v>716</v>
      </c>
      <c r="M20" s="152" t="s">
        <v>773</v>
      </c>
      <c r="N20" s="164" t="s">
        <v>716</v>
      </c>
      <c r="O20" s="123"/>
      <c r="P20" s="123"/>
      <c r="Q20" s="123"/>
      <c r="R20" s="123"/>
      <c r="S20" s="123"/>
      <c r="T20" s="152" t="s">
        <v>655</v>
      </c>
      <c r="U20" s="152" t="str">
        <f t="shared" si="1"/>
        <v>OS_PDesarrollo Institucional (DI)</v>
      </c>
      <c r="V20" s="151" t="s">
        <v>248</v>
      </c>
      <c r="W20" s="152" t="s">
        <v>774</v>
      </c>
      <c r="X20" s="123"/>
      <c r="Y20" s="175" t="s">
        <v>607</v>
      </c>
      <c r="Z20" s="156" t="str">
        <f t="shared" si="2"/>
        <v>DPRC_P_DIDI5. Actualizar los modelos y sistemas de gestión de la entidad</v>
      </c>
      <c r="AA20" s="157" t="s">
        <v>426</v>
      </c>
      <c r="AB20" s="157" t="s">
        <v>775</v>
      </c>
      <c r="AC20" s="136"/>
      <c r="AD20" s="156" t="s">
        <v>527</v>
      </c>
      <c r="AE20" s="188" t="s">
        <v>519</v>
      </c>
      <c r="AF20" s="159" t="s">
        <v>776</v>
      </c>
      <c r="AG20" s="160"/>
      <c r="AH20" s="161" t="s">
        <v>527</v>
      </c>
      <c r="AI20" s="161" t="str">
        <f t="shared" si="3"/>
        <v>DET_P_VP2VP2.1 Consolidación del Modelo de Emprendimiento 4K
Nota: Esta iniciativa se asocia al Proyecto de Inversión "Servicio de formación para el emprendimiento, fomento del emprendimiento y fortalecimiento empresarial a nivel nacional" el cual a su vez contribuye al programa "Generación y formalización del empleo" del Ministerio del Trabajo.
Se asocia específicamente por los indicadores "Emprendedores orientados por el SENA en temáticas relacionados con emprendimiento" y "Planes de negocio formulados"</v>
      </c>
      <c r="AJ20" s="162" t="s">
        <v>494</v>
      </c>
      <c r="AK20" s="162" t="s">
        <v>763</v>
      </c>
      <c r="AL20" s="136"/>
      <c r="AM20" s="123"/>
      <c r="AN20" s="123"/>
      <c r="AO20" s="123"/>
      <c r="AP20" s="123"/>
      <c r="AQ20" s="123"/>
      <c r="AR20" s="163">
        <v>1.0</v>
      </c>
      <c r="AS20" s="152" t="s">
        <v>777</v>
      </c>
      <c r="AT20" s="164">
        <v>17.0</v>
      </c>
      <c r="AU20" s="123"/>
      <c r="AV20" s="163">
        <v>17.0</v>
      </c>
      <c r="AW20" s="152" t="s">
        <v>778</v>
      </c>
      <c r="AX20" s="164">
        <v>17.0</v>
      </c>
      <c r="AY20" s="123"/>
      <c r="AZ20" s="123"/>
      <c r="BA20" s="123"/>
      <c r="BB20" s="123"/>
      <c r="BC20" s="163" t="s">
        <v>705</v>
      </c>
      <c r="BD20" s="152" t="s">
        <v>511</v>
      </c>
      <c r="BE20" s="164" t="s">
        <v>512</v>
      </c>
      <c r="BF20" s="123"/>
      <c r="BG20" s="163" t="s">
        <v>779</v>
      </c>
      <c r="BH20" s="164" t="s">
        <v>513</v>
      </c>
      <c r="BI20" s="123"/>
      <c r="BJ20" s="123"/>
      <c r="BK20" s="123"/>
      <c r="BL20" s="123"/>
      <c r="BM20" s="163" t="s">
        <v>766</v>
      </c>
      <c r="BN20" s="164" t="s">
        <v>780</v>
      </c>
      <c r="BO20" s="123"/>
      <c r="BP20" s="169" t="s">
        <v>781</v>
      </c>
      <c r="BQ20" s="123"/>
      <c r="BR20" s="163" t="s">
        <v>782</v>
      </c>
      <c r="BS20" s="164" t="s">
        <v>783</v>
      </c>
      <c r="BT20" s="123"/>
      <c r="BU20" s="123"/>
      <c r="BV20" s="123"/>
      <c r="BW20" s="123"/>
      <c r="BX20" s="123"/>
      <c r="BY20" s="123"/>
      <c r="BZ20" s="123"/>
      <c r="CI20" s="151" t="s">
        <v>493</v>
      </c>
      <c r="CJ20" s="161" t="s">
        <v>784</v>
      </c>
      <c r="CK20" s="151" t="s">
        <v>785</v>
      </c>
      <c r="CL20" s="123"/>
      <c r="CM20" s="123"/>
    </row>
    <row r="21" ht="15.0" customHeight="1">
      <c r="A21" s="123"/>
      <c r="B21" s="123"/>
      <c r="C21" s="123"/>
      <c r="D21" s="123"/>
      <c r="E21" s="123"/>
      <c r="F21" s="123"/>
      <c r="G21" s="123"/>
      <c r="H21" s="123"/>
      <c r="I21" s="123"/>
      <c r="J21" s="123"/>
      <c r="K21" s="123"/>
      <c r="L21" s="163" t="s">
        <v>716</v>
      </c>
      <c r="M21" s="152" t="s">
        <v>87</v>
      </c>
      <c r="N21" s="164" t="s">
        <v>716</v>
      </c>
      <c r="O21" s="123"/>
      <c r="P21" s="123"/>
      <c r="Q21" s="123"/>
      <c r="R21" s="123"/>
      <c r="S21" s="123"/>
      <c r="T21" s="152" t="s">
        <v>678</v>
      </c>
      <c r="U21" s="152" t="str">
        <f t="shared" si="1"/>
        <v>SG_PDesarrollo Institucional (DI)</v>
      </c>
      <c r="V21" s="151" t="s">
        <v>248</v>
      </c>
      <c r="W21" s="152" t="s">
        <v>786</v>
      </c>
      <c r="X21" s="123"/>
      <c r="Y21" s="175" t="s">
        <v>633</v>
      </c>
      <c r="Z21" s="156" t="str">
        <f t="shared" si="2"/>
        <v>DPRC_P_RR2. Robustecer las alianzas estratégicas con entidades nacionales e internacionales</v>
      </c>
      <c r="AA21" s="157" t="s">
        <v>741</v>
      </c>
      <c r="AB21" s="157" t="s">
        <v>787</v>
      </c>
      <c r="AC21" s="136"/>
      <c r="AD21" s="156" t="s">
        <v>527</v>
      </c>
      <c r="AE21" s="189" t="s">
        <v>542</v>
      </c>
      <c r="AF21" s="159" t="s">
        <v>788</v>
      </c>
      <c r="AG21" s="160"/>
      <c r="AH21" s="161" t="s">
        <v>527</v>
      </c>
      <c r="AI21" s="161" t="str">
        <f t="shared" si="3"/>
        <v>DET_P_VP2VP2.2 Perdurabilidad de las empresas creados por medio del Fondo Emprender SENA</v>
      </c>
      <c r="AJ21" s="162" t="s">
        <v>519</v>
      </c>
      <c r="AK21" s="162" t="s">
        <v>776</v>
      </c>
      <c r="AL21" s="136"/>
      <c r="AM21" s="123"/>
      <c r="AN21" s="123"/>
      <c r="AO21" s="123"/>
      <c r="AP21" s="123"/>
      <c r="AQ21" s="123"/>
      <c r="AR21" s="182">
        <v>1.0</v>
      </c>
      <c r="AS21" s="183" t="s">
        <v>789</v>
      </c>
      <c r="AT21" s="184">
        <v>18.0</v>
      </c>
      <c r="AU21" s="123"/>
      <c r="AV21" s="163">
        <v>17.0</v>
      </c>
      <c r="AW21" s="152" t="s">
        <v>790</v>
      </c>
      <c r="AX21" s="164">
        <v>17.0</v>
      </c>
      <c r="AY21" s="123"/>
      <c r="AZ21" s="123"/>
      <c r="BA21" s="123"/>
      <c r="BB21" s="123"/>
      <c r="BC21" s="163" t="s">
        <v>705</v>
      </c>
      <c r="BD21" s="152" t="s">
        <v>533</v>
      </c>
      <c r="BE21" s="164" t="s">
        <v>534</v>
      </c>
      <c r="BF21" s="123"/>
      <c r="BG21" s="163" t="s">
        <v>791</v>
      </c>
      <c r="BH21" s="164" t="s">
        <v>562</v>
      </c>
      <c r="BI21" s="123"/>
      <c r="BJ21" s="123"/>
      <c r="BK21" s="123"/>
      <c r="BL21" s="123"/>
      <c r="BM21" s="163" t="s">
        <v>766</v>
      </c>
      <c r="BN21" s="164" t="s">
        <v>792</v>
      </c>
      <c r="BO21" s="123"/>
      <c r="BP21" s="163"/>
      <c r="BQ21" s="123"/>
      <c r="BR21" s="163" t="s">
        <v>793</v>
      </c>
      <c r="BS21" s="164" t="s">
        <v>794</v>
      </c>
      <c r="BT21" s="123"/>
      <c r="BU21" s="123"/>
      <c r="BV21" s="123"/>
      <c r="BW21" s="123"/>
      <c r="BX21" s="123"/>
      <c r="BY21" s="123"/>
      <c r="BZ21" s="123"/>
      <c r="CI21" s="151" t="s">
        <v>493</v>
      </c>
      <c r="CJ21" s="161" t="s">
        <v>795</v>
      </c>
      <c r="CK21" s="151" t="s">
        <v>796</v>
      </c>
      <c r="CL21" s="123"/>
      <c r="CM21" s="123"/>
    </row>
    <row r="22" ht="15.0" customHeight="1">
      <c r="A22" s="123"/>
      <c r="B22" s="123"/>
      <c r="C22" s="123"/>
      <c r="D22" s="123"/>
      <c r="E22" s="123"/>
      <c r="F22" s="123"/>
      <c r="G22" s="123"/>
      <c r="H22" s="123"/>
      <c r="I22" s="123"/>
      <c r="J22" s="123"/>
      <c r="K22" s="123"/>
      <c r="L22" s="163" t="s">
        <v>716</v>
      </c>
      <c r="M22" s="152" t="s">
        <v>797</v>
      </c>
      <c r="N22" s="164" t="s">
        <v>716</v>
      </c>
      <c r="O22" s="123"/>
      <c r="P22" s="123"/>
      <c r="Q22" s="123"/>
      <c r="R22" s="123"/>
      <c r="S22" s="123"/>
      <c r="T22" s="123"/>
      <c r="U22" s="123"/>
      <c r="V22" s="123"/>
      <c r="W22" s="123"/>
      <c r="X22" s="123"/>
      <c r="Y22" s="175" t="s">
        <v>798</v>
      </c>
      <c r="Z22" s="156" t="str">
        <f t="shared" si="2"/>
        <v>DSNF_P_DIDI3. Transformar digitalmente la provisión y prestación de los servicios institucionales</v>
      </c>
      <c r="AA22" s="157" t="s">
        <v>673</v>
      </c>
      <c r="AB22" s="157" t="s">
        <v>799</v>
      </c>
      <c r="AC22" s="136"/>
      <c r="AD22" s="156" t="s">
        <v>527</v>
      </c>
      <c r="AE22" s="188" t="s">
        <v>568</v>
      </c>
      <c r="AF22" s="159" t="s">
        <v>800</v>
      </c>
      <c r="AG22" s="160"/>
      <c r="AH22" s="161" t="s">
        <v>527</v>
      </c>
      <c r="AI22" s="161" t="str">
        <f t="shared" si="3"/>
        <v>DET_P_VP2VP2.3 Visibilización del talento emprendedor SENA y de su contribución a la transformación social y económica del país</v>
      </c>
      <c r="AJ22" s="162" t="s">
        <v>542</v>
      </c>
      <c r="AK22" s="162" t="s">
        <v>788</v>
      </c>
      <c r="AL22" s="136"/>
      <c r="AM22" s="123"/>
      <c r="AN22" s="123"/>
      <c r="AO22" s="123"/>
      <c r="AP22" s="123"/>
      <c r="AQ22" s="123"/>
      <c r="AR22" s="123"/>
      <c r="AS22" s="123"/>
      <c r="AT22" s="123"/>
      <c r="AU22" s="123"/>
      <c r="AV22" s="163">
        <v>17.0</v>
      </c>
      <c r="AW22" s="152" t="s">
        <v>801</v>
      </c>
      <c r="AX22" s="164">
        <v>17.0</v>
      </c>
      <c r="AY22" s="123"/>
      <c r="AZ22" s="123"/>
      <c r="BA22" s="123"/>
      <c r="BB22" s="123"/>
      <c r="BC22" s="163" t="s">
        <v>705</v>
      </c>
      <c r="BD22" s="152" t="s">
        <v>558</v>
      </c>
      <c r="BE22" s="164" t="s">
        <v>559</v>
      </c>
      <c r="BF22" s="123"/>
      <c r="BG22" s="163" t="s">
        <v>791</v>
      </c>
      <c r="BH22" s="164" t="s">
        <v>151</v>
      </c>
      <c r="BI22" s="123"/>
      <c r="BJ22" s="123"/>
      <c r="BK22" s="123"/>
      <c r="BL22" s="123"/>
      <c r="BM22" s="163" t="s">
        <v>802</v>
      </c>
      <c r="BN22" s="164" t="s">
        <v>803</v>
      </c>
      <c r="BO22" s="123"/>
      <c r="BP22" s="163"/>
      <c r="BQ22" s="123"/>
      <c r="BR22" s="163" t="s">
        <v>793</v>
      </c>
      <c r="BS22" s="164" t="s">
        <v>804</v>
      </c>
      <c r="BT22" s="123"/>
      <c r="BU22" s="123"/>
      <c r="BV22" s="123"/>
      <c r="BW22" s="123"/>
      <c r="BX22" s="123"/>
      <c r="BY22" s="123"/>
      <c r="BZ22" s="123"/>
      <c r="CI22" s="151" t="s">
        <v>493</v>
      </c>
      <c r="CJ22" s="161" t="s">
        <v>805</v>
      </c>
      <c r="CK22" s="151" t="s">
        <v>806</v>
      </c>
      <c r="CL22" s="123"/>
      <c r="CM22" s="123"/>
    </row>
    <row r="23" ht="15.0" customHeight="1">
      <c r="A23" s="123"/>
      <c r="B23" s="123"/>
      <c r="C23" s="123"/>
      <c r="D23" s="123"/>
      <c r="E23" s="123"/>
      <c r="F23" s="123"/>
      <c r="G23" s="123"/>
      <c r="H23" s="123"/>
      <c r="I23" s="123"/>
      <c r="J23" s="123"/>
      <c r="K23" s="123"/>
      <c r="L23" s="163" t="s">
        <v>716</v>
      </c>
      <c r="M23" s="152" t="s">
        <v>807</v>
      </c>
      <c r="N23" s="164" t="s">
        <v>716</v>
      </c>
      <c r="O23" s="123"/>
      <c r="P23" s="123"/>
      <c r="Q23" s="123"/>
      <c r="R23" s="123"/>
      <c r="S23" s="123"/>
      <c r="T23" s="123"/>
      <c r="U23" s="123"/>
      <c r="V23" s="123"/>
      <c r="W23" s="123"/>
      <c r="X23" s="123"/>
      <c r="Y23" s="175" t="s">
        <v>679</v>
      </c>
      <c r="Z23" s="156" t="str">
        <f t="shared" si="2"/>
        <v>DSNF_P_PMPM1. Fomentar la cualificación de las personas basada en competencias laborales</v>
      </c>
      <c r="AA23" s="157" t="s">
        <v>454</v>
      </c>
      <c r="AB23" s="157" t="s">
        <v>808</v>
      </c>
      <c r="AC23" s="136"/>
      <c r="AD23" s="156" t="s">
        <v>553</v>
      </c>
      <c r="AE23" s="176" t="s">
        <v>650</v>
      </c>
      <c r="AF23" s="159" t="s">
        <v>809</v>
      </c>
      <c r="AG23" s="160"/>
      <c r="AH23" s="161" t="s">
        <v>527</v>
      </c>
      <c r="AI23" s="161" t="str">
        <f t="shared" si="3"/>
        <v>DET_P_VP2VP2.4 Proyecto de Inversión: Apoyo a iniciativas empresariales Fondo Emprender (FE) SENA a nivel nacional</v>
      </c>
      <c r="AJ23" s="162" t="s">
        <v>568</v>
      </c>
      <c r="AK23" s="162" t="s">
        <v>800</v>
      </c>
      <c r="AL23" s="136"/>
      <c r="AM23" s="123"/>
      <c r="AN23" s="123"/>
      <c r="AO23" s="123"/>
      <c r="AP23" s="123"/>
      <c r="AQ23" s="123"/>
      <c r="AR23" s="123"/>
      <c r="AS23" s="123"/>
      <c r="AT23" s="123"/>
      <c r="AU23" s="123"/>
      <c r="AV23" s="163">
        <v>17.0</v>
      </c>
      <c r="AW23" s="152" t="s">
        <v>810</v>
      </c>
      <c r="AX23" s="164">
        <v>17.0</v>
      </c>
      <c r="AY23" s="123"/>
      <c r="AZ23" s="123"/>
      <c r="BA23" s="123"/>
      <c r="BB23" s="123"/>
      <c r="BC23" s="163" t="s">
        <v>705</v>
      </c>
      <c r="BD23" s="152" t="s">
        <v>591</v>
      </c>
      <c r="BE23" s="164" t="s">
        <v>592</v>
      </c>
      <c r="BF23" s="123"/>
      <c r="BG23" s="163" t="s">
        <v>791</v>
      </c>
      <c r="BH23" s="164" t="s">
        <v>644</v>
      </c>
      <c r="BI23" s="123"/>
      <c r="BJ23" s="123"/>
      <c r="BK23" s="123"/>
      <c r="BL23" s="123"/>
      <c r="BM23" s="163" t="s">
        <v>811</v>
      </c>
      <c r="BN23" s="164" t="s">
        <v>812</v>
      </c>
      <c r="BO23" s="123"/>
      <c r="BP23" s="163"/>
      <c r="BQ23" s="123"/>
      <c r="BR23" s="163" t="s">
        <v>793</v>
      </c>
      <c r="BS23" s="164" t="s">
        <v>813</v>
      </c>
      <c r="BT23" s="123"/>
      <c r="BU23" s="123"/>
      <c r="BV23" s="123"/>
      <c r="BW23" s="123"/>
      <c r="BX23" s="123"/>
      <c r="BY23" s="123"/>
      <c r="BZ23" s="123"/>
      <c r="CI23" s="151" t="s">
        <v>493</v>
      </c>
      <c r="CJ23" s="190" t="s">
        <v>814</v>
      </c>
      <c r="CK23" s="151" t="s">
        <v>815</v>
      </c>
      <c r="CL23" s="123"/>
      <c r="CM23" s="123"/>
    </row>
    <row r="24" ht="15.0" customHeight="1">
      <c r="A24" s="123"/>
      <c r="B24" s="123"/>
      <c r="C24" s="123"/>
      <c r="D24" s="123"/>
      <c r="E24" s="123"/>
      <c r="F24" s="123"/>
      <c r="G24" s="123"/>
      <c r="H24" s="123"/>
      <c r="I24" s="123"/>
      <c r="J24" s="123"/>
      <c r="K24" s="123"/>
      <c r="L24" s="163" t="s">
        <v>386</v>
      </c>
      <c r="M24" s="152" t="s">
        <v>816</v>
      </c>
      <c r="N24" s="164" t="s">
        <v>386</v>
      </c>
      <c r="O24" s="123"/>
      <c r="P24" s="123"/>
      <c r="Q24" s="123"/>
      <c r="R24" s="123"/>
      <c r="S24" s="123"/>
      <c r="T24" s="123"/>
      <c r="U24" s="123"/>
      <c r="V24" s="123"/>
      <c r="W24" s="123"/>
      <c r="X24" s="123"/>
      <c r="Y24" s="156" t="s">
        <v>657</v>
      </c>
      <c r="Z24" s="156" t="str">
        <f t="shared" si="2"/>
        <v>DSNF_P_VPVP3. Promover la inclusión social a la oferta institucional con un enfoque diferencial</v>
      </c>
      <c r="AA24" s="157" t="s">
        <v>294</v>
      </c>
      <c r="AB24" s="157" t="s">
        <v>817</v>
      </c>
      <c r="AC24" s="136"/>
      <c r="AD24" s="156" t="s">
        <v>553</v>
      </c>
      <c r="AE24" s="176" t="s">
        <v>319</v>
      </c>
      <c r="AF24" s="159" t="s">
        <v>818</v>
      </c>
      <c r="AG24" s="160"/>
      <c r="AH24" s="161" t="s">
        <v>553</v>
      </c>
      <c r="AI24" s="161" t="str">
        <f t="shared" si="3"/>
        <v>DET_P_VP3VP3.3 CONPES 3950 Estrategia para la atención de la migración desde Venezuela  a Colombia</v>
      </c>
      <c r="AJ24" s="162" t="s">
        <v>650</v>
      </c>
      <c r="AK24" s="162" t="s">
        <v>809</v>
      </c>
      <c r="AL24" s="136"/>
      <c r="AM24" s="123"/>
      <c r="AN24" s="123"/>
      <c r="AO24" s="123"/>
      <c r="AP24" s="123"/>
      <c r="AQ24" s="123"/>
      <c r="AR24" s="123"/>
      <c r="AS24" s="123"/>
      <c r="AT24" s="123"/>
      <c r="AU24" s="123"/>
      <c r="AV24" s="163">
        <v>17.0</v>
      </c>
      <c r="AW24" s="152" t="s">
        <v>819</v>
      </c>
      <c r="AX24" s="164">
        <v>17.0</v>
      </c>
      <c r="AY24" s="123"/>
      <c r="AZ24" s="123"/>
      <c r="BA24" s="123"/>
      <c r="BB24" s="123"/>
      <c r="BC24" s="163" t="s">
        <v>705</v>
      </c>
      <c r="BD24" s="152" t="s">
        <v>589</v>
      </c>
      <c r="BE24" s="164" t="s">
        <v>60</v>
      </c>
      <c r="BF24" s="123"/>
      <c r="BG24" s="163" t="s">
        <v>791</v>
      </c>
      <c r="BH24" s="164" t="s">
        <v>668</v>
      </c>
      <c r="BI24" s="123"/>
      <c r="BJ24" s="123"/>
      <c r="BK24" s="123"/>
      <c r="BL24" s="123"/>
      <c r="BM24" s="163" t="s">
        <v>811</v>
      </c>
      <c r="BN24" s="164" t="s">
        <v>820</v>
      </c>
      <c r="BO24" s="123"/>
      <c r="BP24" s="163"/>
      <c r="BQ24" s="123"/>
      <c r="BR24" s="163" t="s">
        <v>793</v>
      </c>
      <c r="BS24" s="164" t="s">
        <v>821</v>
      </c>
      <c r="BT24" s="123"/>
      <c r="BU24" s="123"/>
      <c r="BV24" s="123"/>
      <c r="BW24" s="123"/>
      <c r="BX24" s="123"/>
      <c r="BY24" s="123"/>
      <c r="BZ24" s="123"/>
      <c r="CI24" s="151" t="s">
        <v>493</v>
      </c>
      <c r="CJ24" s="190" t="s">
        <v>822</v>
      </c>
      <c r="CK24" s="151" t="s">
        <v>823</v>
      </c>
      <c r="CL24" s="123"/>
      <c r="CM24" s="123"/>
    </row>
    <row r="25" ht="15.0" customHeight="1">
      <c r="A25" s="123"/>
      <c r="B25" s="123"/>
      <c r="C25" s="123"/>
      <c r="D25" s="123"/>
      <c r="E25" s="123"/>
      <c r="F25" s="123"/>
      <c r="G25" s="123"/>
      <c r="H25" s="123"/>
      <c r="I25" s="123"/>
      <c r="J25" s="123"/>
      <c r="K25" s="123"/>
      <c r="L25" s="163" t="s">
        <v>386</v>
      </c>
      <c r="M25" s="152" t="s">
        <v>824</v>
      </c>
      <c r="N25" s="164" t="s">
        <v>386</v>
      </c>
      <c r="O25" s="123"/>
      <c r="P25" s="123"/>
      <c r="Q25" s="123"/>
      <c r="R25" s="123"/>
      <c r="S25" s="123"/>
      <c r="T25" s="123"/>
      <c r="U25" s="123"/>
      <c r="V25" s="123"/>
      <c r="W25" s="123"/>
      <c r="X25" s="123"/>
      <c r="Y25" s="156" t="s">
        <v>657</v>
      </c>
      <c r="Z25" s="156" t="str">
        <f t="shared" si="2"/>
        <v>DSNF_P_VPVP4. Contribuir a la movilidad educativa y laboral de las personas, aportando técnicamente desde el SENA a la construcción e implementación del Sistema Nacional de Cualificaciones </v>
      </c>
      <c r="AA25" s="157" t="s">
        <v>492</v>
      </c>
      <c r="AB25" s="157" t="s">
        <v>825</v>
      </c>
      <c r="AC25" s="136"/>
      <c r="AD25" s="156" t="s">
        <v>553</v>
      </c>
      <c r="AE25" s="173" t="s">
        <v>696</v>
      </c>
      <c r="AF25" s="159" t="s">
        <v>826</v>
      </c>
      <c r="AG25" s="160"/>
      <c r="AH25" s="161" t="s">
        <v>553</v>
      </c>
      <c r="AI25" s="161" t="str">
        <f t="shared" si="3"/>
        <v>DET_P_VP3VP3.4 Flexibilización del modelo de atención del programa SENA Emprende Rural -SER</v>
      </c>
      <c r="AJ25" s="162" t="s">
        <v>319</v>
      </c>
      <c r="AK25" s="162" t="s">
        <v>818</v>
      </c>
      <c r="AL25" s="136"/>
      <c r="AM25" s="123"/>
      <c r="AN25" s="123"/>
      <c r="AO25" s="123"/>
      <c r="AP25" s="123"/>
      <c r="AQ25" s="123"/>
      <c r="AR25" s="123"/>
      <c r="AS25" s="123"/>
      <c r="AT25" s="123"/>
      <c r="AU25" s="123"/>
      <c r="AV25" s="163">
        <v>17.0</v>
      </c>
      <c r="AW25" s="152" t="s">
        <v>827</v>
      </c>
      <c r="AX25" s="164">
        <v>17.0</v>
      </c>
      <c r="AY25" s="123"/>
      <c r="AZ25" s="123"/>
      <c r="BA25" s="123"/>
      <c r="BB25" s="123"/>
      <c r="BC25" s="163" t="s">
        <v>705</v>
      </c>
      <c r="BD25" s="152" t="s">
        <v>615</v>
      </c>
      <c r="BE25" s="164" t="s">
        <v>616</v>
      </c>
      <c r="BF25" s="123"/>
      <c r="BG25" s="163" t="s">
        <v>791</v>
      </c>
      <c r="BH25" s="164" t="s">
        <v>691</v>
      </c>
      <c r="BI25" s="123"/>
      <c r="BJ25" s="123"/>
      <c r="BK25" s="123"/>
      <c r="BL25" s="123"/>
      <c r="BM25" s="163" t="s">
        <v>828</v>
      </c>
      <c r="BN25" s="164" t="s">
        <v>829</v>
      </c>
      <c r="BO25" s="123"/>
      <c r="BP25" s="182"/>
      <c r="BQ25" s="123"/>
      <c r="BR25" s="163" t="s">
        <v>830</v>
      </c>
      <c r="BS25" s="164" t="s">
        <v>831</v>
      </c>
      <c r="BT25" s="123"/>
      <c r="BU25" s="123"/>
      <c r="BV25" s="123"/>
      <c r="BW25" s="123"/>
      <c r="BX25" s="123"/>
      <c r="BY25" s="123"/>
      <c r="BZ25" s="123"/>
      <c r="CI25" s="151" t="s">
        <v>493</v>
      </c>
      <c r="CJ25" s="161" t="s">
        <v>832</v>
      </c>
      <c r="CK25" s="151" t="s">
        <v>833</v>
      </c>
      <c r="CL25" s="123"/>
      <c r="CM25" s="123"/>
    </row>
    <row r="26" ht="15.0" customHeight="1">
      <c r="A26" s="123"/>
      <c r="B26" s="123"/>
      <c r="C26" s="123"/>
      <c r="D26" s="123"/>
      <c r="E26" s="123"/>
      <c r="F26" s="123"/>
      <c r="G26" s="123"/>
      <c r="H26" s="123"/>
      <c r="I26" s="123"/>
      <c r="J26" s="123"/>
      <c r="K26" s="123"/>
      <c r="L26" s="163" t="s">
        <v>386</v>
      </c>
      <c r="M26" s="152" t="s">
        <v>834</v>
      </c>
      <c r="N26" s="164" t="s">
        <v>386</v>
      </c>
      <c r="O26" s="123"/>
      <c r="P26" s="123"/>
      <c r="Q26" s="123"/>
      <c r="R26" s="123"/>
      <c r="S26" s="123"/>
      <c r="T26" s="123"/>
      <c r="U26" s="123"/>
      <c r="V26" s="123"/>
      <c r="W26" s="123"/>
      <c r="X26" s="123"/>
      <c r="Y26" s="156" t="s">
        <v>747</v>
      </c>
      <c r="Z26" s="156" t="str">
        <f t="shared" si="2"/>
        <v>OCI_P_DIDI5. Actualizar los modelos y sistemas de gestión de la entidad</v>
      </c>
      <c r="AA26" s="157" t="s">
        <v>426</v>
      </c>
      <c r="AB26" s="157" t="s">
        <v>835</v>
      </c>
      <c r="AC26" s="136"/>
      <c r="AD26" s="156" t="s">
        <v>553</v>
      </c>
      <c r="AE26" s="176" t="s">
        <v>295</v>
      </c>
      <c r="AF26" s="159" t="s">
        <v>836</v>
      </c>
      <c r="AG26" s="160"/>
      <c r="AH26" s="161" t="s">
        <v>553</v>
      </c>
      <c r="AI26" s="161" t="str">
        <f t="shared" si="3"/>
        <v>DET_P_VP3VP3.5 Fortalecimiento de la articulación interinstitucional para la consolidación de negocios sostenibles
Nota: Alianzas con: 
MinAgricultura: Coseche y venda a la fija
MinAmbiente: Emprendimiento verde e inclusivo
FINAGRO
Confecoop: MyCoop (2013) --&gt; Coop2020
Agrosavia: Servicios de extensionismo rural</v>
      </c>
      <c r="AJ26" s="162" t="s">
        <v>696</v>
      </c>
      <c r="AK26" s="162" t="s">
        <v>826</v>
      </c>
      <c r="AL26" s="136"/>
      <c r="AM26" s="123"/>
      <c r="AN26" s="123"/>
      <c r="AO26" s="123"/>
      <c r="AP26" s="123"/>
      <c r="AQ26" s="123"/>
      <c r="AR26" s="123"/>
      <c r="AS26" s="123"/>
      <c r="AT26" s="123"/>
      <c r="AU26" s="123"/>
      <c r="AV26" s="163">
        <v>17.0</v>
      </c>
      <c r="AW26" s="152" t="s">
        <v>837</v>
      </c>
      <c r="AX26" s="164">
        <v>17.0</v>
      </c>
      <c r="AY26" s="123"/>
      <c r="AZ26" s="123"/>
      <c r="BA26" s="123"/>
      <c r="BB26" s="123"/>
      <c r="BC26" s="163" t="s">
        <v>705</v>
      </c>
      <c r="BD26" s="152" t="s">
        <v>641</v>
      </c>
      <c r="BE26" s="164" t="s">
        <v>642</v>
      </c>
      <c r="BF26" s="123"/>
      <c r="BG26" s="163" t="s">
        <v>791</v>
      </c>
      <c r="BH26" s="164" t="s">
        <v>706</v>
      </c>
      <c r="BI26" s="123"/>
      <c r="BJ26" s="123"/>
      <c r="BK26" s="123"/>
      <c r="BL26" s="123"/>
      <c r="BM26" s="163" t="s">
        <v>838</v>
      </c>
      <c r="BN26" s="164" t="s">
        <v>839</v>
      </c>
      <c r="BO26" s="123"/>
      <c r="BP26" s="123"/>
      <c r="BQ26" s="123"/>
      <c r="BR26" s="163" t="s">
        <v>840</v>
      </c>
      <c r="BS26" s="164" t="s">
        <v>841</v>
      </c>
      <c r="BT26" s="123"/>
      <c r="BU26" s="123"/>
      <c r="BV26" s="123"/>
      <c r="BW26" s="123"/>
      <c r="BX26" s="123"/>
      <c r="BY26" s="123"/>
      <c r="BZ26" s="123"/>
      <c r="CI26" s="151" t="s">
        <v>493</v>
      </c>
      <c r="CJ26" s="161" t="s">
        <v>842</v>
      </c>
      <c r="CK26" s="151" t="s">
        <v>843</v>
      </c>
      <c r="CL26" s="123"/>
      <c r="CM26" s="123"/>
    </row>
    <row r="27" ht="15.0" customHeight="1">
      <c r="A27" s="123"/>
      <c r="B27" s="123"/>
      <c r="C27" s="123"/>
      <c r="D27" s="123"/>
      <c r="E27" s="123"/>
      <c r="F27" s="123"/>
      <c r="G27" s="123"/>
      <c r="H27" s="123"/>
      <c r="I27" s="123"/>
      <c r="J27" s="123"/>
      <c r="K27" s="123"/>
      <c r="L27" s="163" t="s">
        <v>386</v>
      </c>
      <c r="M27" s="152" t="s">
        <v>844</v>
      </c>
      <c r="N27" s="164" t="s">
        <v>386</v>
      </c>
      <c r="O27" s="123"/>
      <c r="P27" s="123"/>
      <c r="Q27" s="123"/>
      <c r="R27" s="123"/>
      <c r="S27" s="123"/>
      <c r="T27" s="123"/>
      <c r="U27" s="123"/>
      <c r="V27" s="123"/>
      <c r="W27" s="123"/>
      <c r="X27" s="123"/>
      <c r="Y27" s="156" t="s">
        <v>761</v>
      </c>
      <c r="Z27" s="156" t="str">
        <f t="shared" si="2"/>
        <v>OCID_P_DIDI5. Actualizar los modelos y sistemas de gestión de la entidad</v>
      </c>
      <c r="AA27" s="157" t="s">
        <v>426</v>
      </c>
      <c r="AB27" s="157" t="s">
        <v>845</v>
      </c>
      <c r="AC27" s="136"/>
      <c r="AD27" s="156" t="s">
        <v>553</v>
      </c>
      <c r="AE27" s="176" t="s">
        <v>332</v>
      </c>
      <c r="AF27" s="159" t="s">
        <v>846</v>
      </c>
      <c r="AG27" s="160"/>
      <c r="AH27" s="161" t="s">
        <v>553</v>
      </c>
      <c r="AI27" s="161" t="str">
        <f t="shared" si="3"/>
        <v>DET_P_VP3VP3.6 Política de atención diferencial de servicios de empleo y emprendimiento para población vulnerable</v>
      </c>
      <c r="AJ27" s="162" t="s">
        <v>295</v>
      </c>
      <c r="AK27" s="162" t="s">
        <v>836</v>
      </c>
      <c r="AL27" s="136"/>
      <c r="AM27" s="123"/>
      <c r="AN27" s="123"/>
      <c r="AO27" s="123"/>
      <c r="AP27" s="123"/>
      <c r="AQ27" s="123"/>
      <c r="AR27" s="123"/>
      <c r="AS27" s="123"/>
      <c r="AT27" s="123"/>
      <c r="AU27" s="123"/>
      <c r="AV27" s="163">
        <v>17.0</v>
      </c>
      <c r="AW27" s="152" t="s">
        <v>847</v>
      </c>
      <c r="AX27" s="164">
        <v>17.0</v>
      </c>
      <c r="AY27" s="123"/>
      <c r="AZ27" s="123"/>
      <c r="BA27" s="123"/>
      <c r="BB27" s="123"/>
      <c r="BC27" s="163" t="s">
        <v>705</v>
      </c>
      <c r="BD27" s="152" t="s">
        <v>665</v>
      </c>
      <c r="BE27" s="164" t="s">
        <v>666</v>
      </c>
      <c r="BF27" s="123"/>
      <c r="BG27" s="163" t="s">
        <v>791</v>
      </c>
      <c r="BH27" s="164" t="s">
        <v>723</v>
      </c>
      <c r="BI27" s="123"/>
      <c r="BJ27" s="123"/>
      <c r="BK27" s="123"/>
      <c r="BL27" s="123"/>
      <c r="BM27" s="163" t="s">
        <v>838</v>
      </c>
      <c r="BN27" s="164" t="s">
        <v>848</v>
      </c>
      <c r="BO27" s="123"/>
      <c r="BP27" s="123"/>
      <c r="BQ27" s="123"/>
      <c r="BR27" s="163" t="s">
        <v>840</v>
      </c>
      <c r="BS27" s="164" t="s">
        <v>849</v>
      </c>
      <c r="BT27" s="123"/>
      <c r="BU27" s="123"/>
      <c r="BV27" s="123"/>
      <c r="BW27" s="123"/>
      <c r="BX27" s="123"/>
      <c r="BY27" s="123"/>
      <c r="BZ27" s="123"/>
      <c r="CI27" s="151" t="s">
        <v>518</v>
      </c>
      <c r="CJ27" s="161" t="s">
        <v>579</v>
      </c>
      <c r="CK27" s="151" t="s">
        <v>850</v>
      </c>
      <c r="CL27" s="123"/>
      <c r="CM27" s="123"/>
    </row>
    <row r="28" ht="15.0" customHeight="1">
      <c r="A28" s="123"/>
      <c r="B28" s="123"/>
      <c r="C28" s="123"/>
      <c r="D28" s="123"/>
      <c r="E28" s="123"/>
      <c r="F28" s="123"/>
      <c r="G28" s="123"/>
      <c r="H28" s="123"/>
      <c r="I28" s="123"/>
      <c r="J28" s="123"/>
      <c r="K28" s="123"/>
      <c r="L28" s="163" t="s">
        <v>386</v>
      </c>
      <c r="M28" s="152" t="s">
        <v>851</v>
      </c>
      <c r="N28" s="164" t="s">
        <v>386</v>
      </c>
      <c r="O28" s="123"/>
      <c r="P28" s="123"/>
      <c r="Q28" s="123"/>
      <c r="R28" s="123"/>
      <c r="S28" s="123"/>
      <c r="T28" s="123"/>
      <c r="U28" s="123"/>
      <c r="V28" s="123"/>
      <c r="W28" s="123"/>
      <c r="X28" s="123"/>
      <c r="Y28" s="175" t="s">
        <v>774</v>
      </c>
      <c r="Z28" s="156" t="str">
        <f t="shared" si="2"/>
        <v>OS_P_DIDI3. Transformar digitalmente la provisión y prestación de los servicios institucionales</v>
      </c>
      <c r="AA28" s="157" t="s">
        <v>673</v>
      </c>
      <c r="AB28" s="157" t="s">
        <v>852</v>
      </c>
      <c r="AC28" s="136"/>
      <c r="AD28" s="156" t="s">
        <v>553</v>
      </c>
      <c r="AE28" s="176" t="s">
        <v>743</v>
      </c>
      <c r="AF28" s="159" t="s">
        <v>853</v>
      </c>
      <c r="AG28" s="160"/>
      <c r="AH28" s="161" t="s">
        <v>553</v>
      </c>
      <c r="AI28" s="161" t="str">
        <f t="shared" si="3"/>
        <v>DET_P_VP3VP3.7 CONPES 166 Política pública de discapacidad e inclusión social</v>
      </c>
      <c r="AJ28" s="162" t="s">
        <v>332</v>
      </c>
      <c r="AK28" s="162" t="s">
        <v>846</v>
      </c>
      <c r="AL28" s="136"/>
      <c r="AM28" s="123"/>
      <c r="AN28" s="123"/>
      <c r="AO28" s="123"/>
      <c r="AP28" s="123"/>
      <c r="AQ28" s="123"/>
      <c r="AR28" s="123"/>
      <c r="AS28" s="123"/>
      <c r="AT28" s="123"/>
      <c r="AU28" s="123"/>
      <c r="AV28" s="163">
        <v>17.0</v>
      </c>
      <c r="AW28" s="152" t="s">
        <v>854</v>
      </c>
      <c r="AX28" s="164">
        <v>17.0</v>
      </c>
      <c r="AY28" s="123"/>
      <c r="AZ28" s="123"/>
      <c r="BA28" s="123"/>
      <c r="BB28" s="123"/>
      <c r="BC28" s="163" t="s">
        <v>705</v>
      </c>
      <c r="BD28" s="152" t="s">
        <v>688</v>
      </c>
      <c r="BE28" s="164" t="s">
        <v>689</v>
      </c>
      <c r="BF28" s="123"/>
      <c r="BG28" s="163" t="s">
        <v>855</v>
      </c>
      <c r="BH28" s="164" t="s">
        <v>593</v>
      </c>
      <c r="BI28" s="123"/>
      <c r="BJ28" s="123"/>
      <c r="BK28" s="123"/>
      <c r="BL28" s="123"/>
      <c r="BM28" s="163" t="s">
        <v>856</v>
      </c>
      <c r="BN28" s="164" t="s">
        <v>857</v>
      </c>
      <c r="BO28" s="123"/>
      <c r="BP28" s="123"/>
      <c r="BQ28" s="123"/>
      <c r="BR28" s="163" t="s">
        <v>840</v>
      </c>
      <c r="BS28" s="164" t="s">
        <v>858</v>
      </c>
      <c r="BT28" s="123"/>
      <c r="BU28" s="123"/>
      <c r="BV28" s="123"/>
      <c r="BW28" s="123"/>
      <c r="BX28" s="123"/>
      <c r="BY28" s="123"/>
      <c r="BZ28" s="123"/>
      <c r="CI28" s="151" t="s">
        <v>518</v>
      </c>
      <c r="CJ28" s="190" t="s">
        <v>859</v>
      </c>
      <c r="CK28" s="151" t="s">
        <v>860</v>
      </c>
      <c r="CL28" s="123"/>
      <c r="CM28" s="123"/>
    </row>
    <row r="29" ht="15.0" customHeight="1">
      <c r="A29" s="123"/>
      <c r="B29" s="123"/>
      <c r="C29" s="123"/>
      <c r="D29" s="123"/>
      <c r="E29" s="123"/>
      <c r="F29" s="123"/>
      <c r="G29" s="123"/>
      <c r="H29" s="123"/>
      <c r="I29" s="123"/>
      <c r="J29" s="123"/>
      <c r="K29" s="123"/>
      <c r="L29" s="163" t="s">
        <v>572</v>
      </c>
      <c r="M29" s="191" t="s">
        <v>861</v>
      </c>
      <c r="N29" s="164" t="s">
        <v>572</v>
      </c>
      <c r="O29" s="123"/>
      <c r="P29" s="123"/>
      <c r="Q29" s="123"/>
      <c r="R29" s="123"/>
      <c r="S29" s="123"/>
      <c r="T29" s="123"/>
      <c r="U29" s="123"/>
      <c r="V29" s="123"/>
      <c r="W29" s="123"/>
      <c r="X29" s="123"/>
      <c r="Y29" s="175" t="s">
        <v>774</v>
      </c>
      <c r="Z29" s="156" t="str">
        <f t="shared" si="2"/>
        <v>OS_P_DIDI4. Potenciar el uso de las TIC para soportar la estrategia institucional</v>
      </c>
      <c r="AA29" s="157" t="s">
        <v>694</v>
      </c>
      <c r="AB29" s="157" t="s">
        <v>862</v>
      </c>
      <c r="AC29" s="136"/>
      <c r="AD29" s="156" t="s">
        <v>553</v>
      </c>
      <c r="AE29" s="176" t="s">
        <v>756</v>
      </c>
      <c r="AF29" s="159" t="s">
        <v>863</v>
      </c>
      <c r="AG29" s="160"/>
      <c r="AH29" s="161" t="s">
        <v>553</v>
      </c>
      <c r="AI29" s="161" t="str">
        <f t="shared" si="3"/>
        <v>DET_P_VP3VP3.8 CONPES 3931 Política Nacional para la reincorporación social y económica de ex-integrantes de las FARC - EP</v>
      </c>
      <c r="AJ29" s="162" t="s">
        <v>743</v>
      </c>
      <c r="AK29" s="162" t="s">
        <v>853</v>
      </c>
      <c r="AL29" s="136"/>
      <c r="AM29" s="123"/>
      <c r="AN29" s="123"/>
      <c r="AO29" s="123"/>
      <c r="AP29" s="123"/>
      <c r="AQ29" s="123"/>
      <c r="AR29" s="123"/>
      <c r="AS29" s="123"/>
      <c r="AT29" s="123"/>
      <c r="AU29" s="123"/>
      <c r="AV29" s="163">
        <v>17.0</v>
      </c>
      <c r="AW29" s="152" t="s">
        <v>864</v>
      </c>
      <c r="AX29" s="164">
        <v>17.0</v>
      </c>
      <c r="AY29" s="123"/>
      <c r="AZ29" s="123"/>
      <c r="BA29" s="123"/>
      <c r="BB29" s="123"/>
      <c r="BC29" s="163" t="s">
        <v>865</v>
      </c>
      <c r="BD29" s="152" t="s">
        <v>57</v>
      </c>
      <c r="BE29" s="164" t="s">
        <v>405</v>
      </c>
      <c r="BF29" s="123"/>
      <c r="BG29" s="163" t="s">
        <v>855</v>
      </c>
      <c r="BH29" s="164" t="s">
        <v>151</v>
      </c>
      <c r="BI29" s="123"/>
      <c r="BJ29" s="123"/>
      <c r="BK29" s="123"/>
      <c r="BL29" s="123"/>
      <c r="BM29" s="163" t="s">
        <v>866</v>
      </c>
      <c r="BN29" s="164" t="s">
        <v>867</v>
      </c>
      <c r="BO29" s="123"/>
      <c r="BP29" s="123"/>
      <c r="BQ29" s="123"/>
      <c r="BR29" s="163" t="s">
        <v>868</v>
      </c>
      <c r="BS29" s="164" t="s">
        <v>869</v>
      </c>
      <c r="BT29" s="123"/>
      <c r="BU29" s="123"/>
      <c r="BV29" s="123"/>
      <c r="BW29" s="123"/>
      <c r="BX29" s="123"/>
      <c r="BY29" s="123"/>
      <c r="BZ29" s="123"/>
      <c r="CI29" s="151" t="s">
        <v>518</v>
      </c>
      <c r="CJ29" s="190" t="s">
        <v>870</v>
      </c>
      <c r="CK29" s="151" t="s">
        <v>871</v>
      </c>
      <c r="CL29" s="123"/>
      <c r="CM29" s="123"/>
    </row>
    <row r="30" ht="15.0" customHeight="1">
      <c r="A30" s="123"/>
      <c r="B30" s="123"/>
      <c r="C30" s="123"/>
      <c r="D30" s="123"/>
      <c r="E30" s="123"/>
      <c r="F30" s="123"/>
      <c r="G30" s="123"/>
      <c r="H30" s="123"/>
      <c r="I30" s="123"/>
      <c r="J30" s="123"/>
      <c r="K30" s="123"/>
      <c r="L30" s="163" t="s">
        <v>572</v>
      </c>
      <c r="M30" s="191" t="s">
        <v>872</v>
      </c>
      <c r="N30" s="164" t="s">
        <v>572</v>
      </c>
      <c r="O30" s="123"/>
      <c r="P30" s="123"/>
      <c r="Q30" s="123"/>
      <c r="R30" s="123"/>
      <c r="S30" s="123"/>
      <c r="T30" s="123"/>
      <c r="U30" s="123"/>
      <c r="V30" s="123"/>
      <c r="W30" s="123"/>
      <c r="X30" s="123"/>
      <c r="Y30" s="175" t="s">
        <v>786</v>
      </c>
      <c r="Z30" s="156" t="str">
        <f t="shared" si="2"/>
        <v>SG_P_DIDI1. Promover el desarrollo integral del talento humano SENA</v>
      </c>
      <c r="AA30" s="157" t="s">
        <v>249</v>
      </c>
      <c r="AB30" s="157" t="s">
        <v>873</v>
      </c>
      <c r="AC30" s="136"/>
      <c r="AD30" s="156" t="s">
        <v>553</v>
      </c>
      <c r="AE30" s="176" t="s">
        <v>771</v>
      </c>
      <c r="AF30" s="159" t="s">
        <v>874</v>
      </c>
      <c r="AG30" s="160"/>
      <c r="AH30" s="161" t="s">
        <v>553</v>
      </c>
      <c r="AI30" s="161" t="str">
        <f t="shared" si="3"/>
        <v>DET_P_VP3VP3.9 CONPES 394 Estrategia para el Desarrollo Integral del Departamento de La Guajira y sus pueblos indígenas</v>
      </c>
      <c r="AJ30" s="162" t="s">
        <v>756</v>
      </c>
      <c r="AK30" s="162" t="s">
        <v>863</v>
      </c>
      <c r="AL30" s="136"/>
      <c r="AM30" s="123"/>
      <c r="AN30" s="123"/>
      <c r="AO30" s="123"/>
      <c r="AP30" s="123"/>
      <c r="AQ30" s="123"/>
      <c r="AR30" s="123"/>
      <c r="AS30" s="123"/>
      <c r="AT30" s="123"/>
      <c r="AU30" s="123"/>
      <c r="AV30" s="163">
        <v>17.0</v>
      </c>
      <c r="AW30" s="152" t="s">
        <v>875</v>
      </c>
      <c r="AX30" s="164">
        <v>17.0</v>
      </c>
      <c r="AY30" s="123"/>
      <c r="AZ30" s="123"/>
      <c r="BA30" s="123"/>
      <c r="BB30" s="123"/>
      <c r="BC30" s="163" t="s">
        <v>876</v>
      </c>
      <c r="BD30" s="152" t="s">
        <v>57</v>
      </c>
      <c r="BE30" s="164" t="s">
        <v>405</v>
      </c>
      <c r="BF30" s="123"/>
      <c r="BG30" s="163" t="s">
        <v>855</v>
      </c>
      <c r="BH30" s="164" t="s">
        <v>644</v>
      </c>
      <c r="BI30" s="123"/>
      <c r="BJ30" s="123"/>
      <c r="BK30" s="123"/>
      <c r="BL30" s="123"/>
      <c r="BM30" s="163" t="s">
        <v>866</v>
      </c>
      <c r="BN30" s="164" t="s">
        <v>877</v>
      </c>
      <c r="BO30" s="123"/>
      <c r="BP30" s="123"/>
      <c r="BQ30" s="123"/>
      <c r="BR30" s="163" t="s">
        <v>868</v>
      </c>
      <c r="BS30" s="164" t="s">
        <v>878</v>
      </c>
      <c r="BT30" s="123"/>
      <c r="BU30" s="123"/>
      <c r="BV30" s="123"/>
      <c r="BW30" s="123"/>
      <c r="BX30" s="123"/>
      <c r="BY30" s="123"/>
      <c r="BZ30" s="123"/>
      <c r="CI30" s="151" t="s">
        <v>518</v>
      </c>
      <c r="CJ30" s="190" t="s">
        <v>879</v>
      </c>
      <c r="CK30" s="151" t="s">
        <v>880</v>
      </c>
      <c r="CL30" s="123"/>
      <c r="CM30" s="123"/>
    </row>
    <row r="31" ht="15.0" customHeight="1">
      <c r="A31" s="123"/>
      <c r="B31" s="123"/>
      <c r="C31" s="123"/>
      <c r="D31" s="123"/>
      <c r="E31" s="123"/>
      <c r="F31" s="123"/>
      <c r="G31" s="123"/>
      <c r="H31" s="123"/>
      <c r="I31" s="123"/>
      <c r="J31" s="123"/>
      <c r="K31" s="123"/>
      <c r="L31" s="163" t="s">
        <v>572</v>
      </c>
      <c r="M31" s="191" t="s">
        <v>881</v>
      </c>
      <c r="N31" s="164" t="s">
        <v>572</v>
      </c>
      <c r="O31" s="123"/>
      <c r="P31" s="123"/>
      <c r="Q31" s="123"/>
      <c r="R31" s="123"/>
      <c r="S31" s="123"/>
      <c r="T31" s="123"/>
      <c r="U31" s="123"/>
      <c r="V31" s="123"/>
      <c r="W31" s="123"/>
      <c r="X31" s="123"/>
      <c r="Y31" s="175" t="s">
        <v>786</v>
      </c>
      <c r="Z31" s="156" t="str">
        <f t="shared" si="2"/>
        <v>SG_P_DIDI2. Consolidar una  cultura SENA humanista, responsable y competitiva</v>
      </c>
      <c r="AA31" s="157" t="s">
        <v>648</v>
      </c>
      <c r="AB31" s="157" t="s">
        <v>882</v>
      </c>
      <c r="AC31" s="136"/>
      <c r="AD31" s="156" t="s">
        <v>578</v>
      </c>
      <c r="AE31" s="176" t="s">
        <v>842</v>
      </c>
      <c r="AF31" s="159" t="s">
        <v>883</v>
      </c>
      <c r="AG31" s="160"/>
      <c r="AH31" s="161" t="s">
        <v>553</v>
      </c>
      <c r="AI31" s="161" t="str">
        <f t="shared" si="3"/>
        <v>DET_P_VP3VP3.10 Proyecto de inversión: Servicio de orientación ocupacional, formación y emprendimiento para la población desplazada por la violencia a nivel nacional
Este proyecto está asociado al programa "Generación y formalización del empleo"</v>
      </c>
      <c r="AJ31" s="162" t="s">
        <v>771</v>
      </c>
      <c r="AK31" s="162" t="s">
        <v>874</v>
      </c>
      <c r="AL31" s="136"/>
      <c r="AM31" s="123"/>
      <c r="AN31" s="123"/>
      <c r="AO31" s="123"/>
      <c r="AP31" s="123"/>
      <c r="AQ31" s="123"/>
      <c r="AR31" s="123"/>
      <c r="AS31" s="123"/>
      <c r="AT31" s="123"/>
      <c r="AU31" s="123"/>
      <c r="AV31" s="163"/>
      <c r="AW31" s="152"/>
      <c r="AX31" s="164"/>
      <c r="AY31" s="123"/>
      <c r="AZ31" s="123"/>
      <c r="BA31" s="123"/>
      <c r="BB31" s="123"/>
      <c r="BC31" s="163"/>
      <c r="BD31" s="152"/>
      <c r="BE31" s="164"/>
      <c r="BF31" s="123"/>
      <c r="BG31" s="163"/>
      <c r="BH31" s="164"/>
      <c r="BI31" s="123"/>
      <c r="BJ31" s="123"/>
      <c r="BK31" s="123"/>
      <c r="BL31" s="123"/>
      <c r="BM31" s="163"/>
      <c r="BN31" s="164"/>
      <c r="BO31" s="123"/>
      <c r="BP31" s="123"/>
      <c r="BQ31" s="123"/>
      <c r="BR31" s="163"/>
      <c r="BS31" s="164"/>
      <c r="BT31" s="123"/>
      <c r="BU31" s="123"/>
      <c r="BV31" s="123"/>
      <c r="BW31" s="123"/>
      <c r="BX31" s="123"/>
      <c r="BY31" s="123"/>
      <c r="BZ31" s="123"/>
      <c r="CI31" s="151"/>
      <c r="CJ31" s="190"/>
      <c r="CK31" s="151"/>
      <c r="CL31" s="123"/>
      <c r="CM31" s="123"/>
    </row>
    <row r="32" ht="15.0" customHeight="1">
      <c r="A32" s="123"/>
      <c r="B32" s="123"/>
      <c r="C32" s="123"/>
      <c r="D32" s="123"/>
      <c r="E32" s="123"/>
      <c r="F32" s="123"/>
      <c r="G32" s="123"/>
      <c r="H32" s="123"/>
      <c r="I32" s="123"/>
      <c r="J32" s="123"/>
      <c r="K32" s="123"/>
      <c r="L32" s="163" t="s">
        <v>572</v>
      </c>
      <c r="M32" s="191" t="s">
        <v>884</v>
      </c>
      <c r="N32" s="164" t="s">
        <v>572</v>
      </c>
      <c r="O32" s="123"/>
      <c r="P32" s="123"/>
      <c r="Q32" s="123"/>
      <c r="R32" s="123"/>
      <c r="S32" s="123"/>
      <c r="T32" s="123"/>
      <c r="U32" s="123"/>
      <c r="V32" s="123"/>
      <c r="W32" s="123"/>
      <c r="X32" s="123"/>
      <c r="Y32" s="175" t="s">
        <v>786</v>
      </c>
      <c r="Z32" s="156" t="str">
        <f t="shared" si="2"/>
        <v>SG_P_DIDI5. Actualizar los modelos y sistemas de gestión de la entidad</v>
      </c>
      <c r="AA32" s="157" t="s">
        <v>426</v>
      </c>
      <c r="AB32" s="157" t="s">
        <v>885</v>
      </c>
      <c r="AC32" s="136"/>
      <c r="AD32" s="156" t="s">
        <v>886</v>
      </c>
      <c r="AE32" s="180" t="s">
        <v>280</v>
      </c>
      <c r="AF32" s="159" t="s">
        <v>887</v>
      </c>
      <c r="AG32" s="160"/>
      <c r="AH32" s="161" t="s">
        <v>578</v>
      </c>
      <c r="AI32" s="161" t="str">
        <f t="shared" si="3"/>
        <v>DET_P_VP4VP4.7 Plataforma de Informacion del Sistema Nacional de Cualificaciones
Nota: Esta iniciativa se construye a partir del Camino al Cumplimiento del SNC</v>
      </c>
      <c r="AJ32" s="162" t="s">
        <v>842</v>
      </c>
      <c r="AK32" s="162" t="s">
        <v>883</v>
      </c>
      <c r="AL32" s="136"/>
      <c r="AM32" s="123"/>
      <c r="AN32" s="123"/>
      <c r="AO32" s="123"/>
      <c r="AP32" s="123"/>
      <c r="AQ32" s="123"/>
      <c r="AR32" s="123"/>
      <c r="AS32" s="123"/>
      <c r="AT32" s="123"/>
      <c r="AU32" s="123"/>
      <c r="AV32" s="163">
        <v>17.0</v>
      </c>
      <c r="AW32" s="152" t="s">
        <v>888</v>
      </c>
      <c r="AX32" s="164">
        <v>17.0</v>
      </c>
      <c r="AY32" s="123"/>
      <c r="AZ32" s="123"/>
      <c r="BA32" s="123"/>
      <c r="BB32" s="123"/>
      <c r="BC32" s="163" t="s">
        <v>889</v>
      </c>
      <c r="BD32" s="152" t="s">
        <v>57</v>
      </c>
      <c r="BE32" s="164" t="s">
        <v>405</v>
      </c>
      <c r="BF32" s="123"/>
      <c r="BG32" s="163" t="s">
        <v>855</v>
      </c>
      <c r="BH32" s="164" t="s">
        <v>668</v>
      </c>
      <c r="BI32" s="123"/>
      <c r="BJ32" s="123"/>
      <c r="BK32" s="123"/>
      <c r="BL32" s="123"/>
      <c r="BM32" s="163" t="s">
        <v>866</v>
      </c>
      <c r="BN32" s="164" t="s">
        <v>890</v>
      </c>
      <c r="BO32" s="123"/>
      <c r="BP32" s="123"/>
      <c r="BQ32" s="123"/>
      <c r="BR32" s="163" t="s">
        <v>868</v>
      </c>
      <c r="BS32" s="164" t="s">
        <v>891</v>
      </c>
      <c r="BT32" s="123"/>
      <c r="BU32" s="123"/>
      <c r="BV32" s="123"/>
      <c r="BW32" s="123"/>
      <c r="BX32" s="123"/>
      <c r="BY32" s="123"/>
      <c r="BZ32" s="123"/>
      <c r="CI32" s="151" t="s">
        <v>541</v>
      </c>
      <c r="CJ32" s="190" t="s">
        <v>892</v>
      </c>
      <c r="CK32" s="151" t="s">
        <v>893</v>
      </c>
      <c r="CL32" s="123"/>
      <c r="CM32" s="123"/>
    </row>
    <row r="33" ht="15.0" customHeight="1">
      <c r="A33" s="123"/>
      <c r="B33" s="123"/>
      <c r="C33" s="123"/>
      <c r="D33" s="123"/>
      <c r="E33" s="123"/>
      <c r="F33" s="123"/>
      <c r="G33" s="123"/>
      <c r="H33" s="123"/>
      <c r="I33" s="123"/>
      <c r="J33" s="123"/>
      <c r="K33" s="123"/>
      <c r="L33" s="163" t="s">
        <v>715</v>
      </c>
      <c r="M33" s="152" t="s">
        <v>894</v>
      </c>
      <c r="N33" s="164" t="s">
        <v>715</v>
      </c>
      <c r="O33" s="123"/>
      <c r="P33" s="123"/>
      <c r="Q33" s="123"/>
      <c r="R33" s="123"/>
      <c r="S33" s="123"/>
      <c r="T33" s="123"/>
      <c r="U33" s="123"/>
      <c r="V33" s="123"/>
      <c r="W33" s="123"/>
      <c r="X33" s="123"/>
      <c r="Y33" s="175" t="s">
        <v>732</v>
      </c>
      <c r="Z33" s="156" t="str">
        <f t="shared" si="2"/>
        <v>OC_P_DIDI5. Actualizar los modelos y sistemas de gestión de la entidad</v>
      </c>
      <c r="AA33" s="157" t="s">
        <v>426</v>
      </c>
      <c r="AB33" s="161" t="s">
        <v>895</v>
      </c>
      <c r="AC33" s="136"/>
      <c r="AD33" s="156" t="s">
        <v>896</v>
      </c>
      <c r="AE33" s="180" t="s">
        <v>897</v>
      </c>
      <c r="AF33" s="159" t="s">
        <v>898</v>
      </c>
      <c r="AG33" s="160"/>
      <c r="AH33" s="161" t="s">
        <v>608</v>
      </c>
      <c r="AI33" s="161" t="str">
        <f t="shared" si="3"/>
        <v>DFP_P_PM2PM2.1 Posicionamiento de la Formación Profesional del SENA como un eje fundamental de la transformación del sector productivo y social</v>
      </c>
      <c r="AJ33" s="162" t="s">
        <v>892</v>
      </c>
      <c r="AK33" s="162" t="s">
        <v>899</v>
      </c>
      <c r="AL33" s="136"/>
      <c r="AM33" s="123"/>
      <c r="AN33" s="123"/>
      <c r="AO33" s="123"/>
      <c r="AP33" s="123"/>
      <c r="AQ33" s="123"/>
      <c r="AR33" s="123"/>
      <c r="AS33" s="123"/>
      <c r="AT33" s="123"/>
      <c r="AU33" s="123"/>
      <c r="AV33" s="163">
        <v>17.0</v>
      </c>
      <c r="AW33" s="152" t="s">
        <v>900</v>
      </c>
      <c r="AX33" s="164">
        <v>17.0</v>
      </c>
      <c r="AY33" s="123"/>
      <c r="AZ33" s="123"/>
      <c r="BA33" s="123"/>
      <c r="BB33" s="123"/>
      <c r="BC33" s="163" t="s">
        <v>901</v>
      </c>
      <c r="BD33" s="152" t="s">
        <v>57</v>
      </c>
      <c r="BE33" s="164" t="s">
        <v>405</v>
      </c>
      <c r="BF33" s="123"/>
      <c r="BG33" s="163" t="s">
        <v>855</v>
      </c>
      <c r="BH33" s="164" t="s">
        <v>691</v>
      </c>
      <c r="BI33" s="123"/>
      <c r="BJ33" s="123"/>
      <c r="BK33" s="123"/>
      <c r="BL33" s="123"/>
      <c r="BM33" s="163" t="s">
        <v>902</v>
      </c>
      <c r="BN33" s="164" t="s">
        <v>903</v>
      </c>
      <c r="BO33" s="123"/>
      <c r="BP33" s="123"/>
      <c r="BQ33" s="123"/>
      <c r="BR33" s="163" t="s">
        <v>904</v>
      </c>
      <c r="BS33" s="164" t="s">
        <v>539</v>
      </c>
      <c r="BT33" s="123"/>
      <c r="BU33" s="123"/>
      <c r="BV33" s="123"/>
      <c r="BW33" s="123"/>
      <c r="BX33" s="123"/>
      <c r="BY33" s="123"/>
      <c r="BZ33" s="123"/>
      <c r="CI33" s="151" t="s">
        <v>541</v>
      </c>
      <c r="CJ33" s="192" t="s">
        <v>905</v>
      </c>
      <c r="CK33" s="151" t="s">
        <v>906</v>
      </c>
      <c r="CL33" s="123"/>
      <c r="CM33" s="123"/>
    </row>
    <row r="34" ht="15.0" customHeight="1">
      <c r="A34" s="123"/>
      <c r="B34" s="123"/>
      <c r="C34" s="123"/>
      <c r="D34" s="123"/>
      <c r="E34" s="123"/>
      <c r="F34" s="123"/>
      <c r="G34" s="123"/>
      <c r="H34" s="123"/>
      <c r="I34" s="123"/>
      <c r="J34" s="123"/>
      <c r="K34" s="123"/>
      <c r="L34" s="163" t="s">
        <v>715</v>
      </c>
      <c r="M34" s="152" t="s">
        <v>907</v>
      </c>
      <c r="N34" s="164" t="s">
        <v>715</v>
      </c>
      <c r="O34" s="123"/>
      <c r="P34" s="123"/>
      <c r="Q34" s="123"/>
      <c r="R34" s="123"/>
      <c r="S34" s="123"/>
      <c r="T34" s="123"/>
      <c r="U34" s="123"/>
      <c r="V34" s="123"/>
      <c r="W34" s="123"/>
      <c r="X34" s="123"/>
      <c r="Y34" s="123"/>
      <c r="Z34" s="123"/>
      <c r="AA34" s="123"/>
      <c r="AB34" s="123"/>
      <c r="AC34" s="136"/>
      <c r="AD34" s="156" t="s">
        <v>608</v>
      </c>
      <c r="AE34" s="180" t="s">
        <v>892</v>
      </c>
      <c r="AF34" s="159" t="s">
        <v>899</v>
      </c>
      <c r="AG34" s="160"/>
      <c r="AH34" s="161" t="s">
        <v>608</v>
      </c>
      <c r="AI34" s="161" t="str">
        <f t="shared" si="3"/>
        <v>DFP_P_PM2PM2.2 Implementación de nuevas experiencias de aprendizaje</v>
      </c>
      <c r="AJ34" s="162" t="s">
        <v>905</v>
      </c>
      <c r="AK34" s="162" t="s">
        <v>908</v>
      </c>
      <c r="AL34" s="136"/>
      <c r="AM34" s="123"/>
      <c r="AN34" s="123"/>
      <c r="AO34" s="123"/>
      <c r="AP34" s="123"/>
      <c r="AQ34" s="123"/>
      <c r="AR34" s="123"/>
      <c r="AS34" s="123"/>
      <c r="AT34" s="123"/>
      <c r="AU34" s="123"/>
      <c r="AV34" s="163">
        <v>17.0</v>
      </c>
      <c r="AW34" s="152" t="s">
        <v>909</v>
      </c>
      <c r="AX34" s="164">
        <v>17.0</v>
      </c>
      <c r="AY34" s="123"/>
      <c r="AZ34" s="123"/>
      <c r="BA34" s="123"/>
      <c r="BB34" s="123"/>
      <c r="BC34" s="163" t="s">
        <v>901</v>
      </c>
      <c r="BD34" s="152" t="s">
        <v>434</v>
      </c>
      <c r="BE34" s="164" t="s">
        <v>435</v>
      </c>
      <c r="BF34" s="123"/>
      <c r="BG34" s="163" t="s">
        <v>855</v>
      </c>
      <c r="BH34" s="164" t="s">
        <v>706</v>
      </c>
      <c r="BI34" s="123"/>
      <c r="BJ34" s="123"/>
      <c r="BK34" s="123"/>
      <c r="BL34" s="123"/>
      <c r="BM34" s="163" t="s">
        <v>910</v>
      </c>
      <c r="BN34" s="164" t="s">
        <v>911</v>
      </c>
      <c r="BO34" s="123"/>
      <c r="BP34" s="123"/>
      <c r="BQ34" s="123"/>
      <c r="BR34" s="163" t="s">
        <v>912</v>
      </c>
      <c r="BS34" s="164" t="s">
        <v>913</v>
      </c>
      <c r="BT34" s="123"/>
      <c r="BU34" s="123"/>
      <c r="BV34" s="123"/>
      <c r="BW34" s="123"/>
      <c r="BX34" s="123"/>
      <c r="BY34" s="123"/>
      <c r="BZ34" s="123"/>
      <c r="CI34" s="151" t="s">
        <v>541</v>
      </c>
      <c r="CJ34" s="192" t="s">
        <v>914</v>
      </c>
      <c r="CK34" s="151" t="s">
        <v>915</v>
      </c>
      <c r="CL34" s="123"/>
      <c r="CM34" s="123"/>
    </row>
    <row r="35" ht="15.0" customHeight="1">
      <c r="A35" s="123"/>
      <c r="B35" s="123"/>
      <c r="C35" s="123"/>
      <c r="D35" s="123"/>
      <c r="E35" s="123"/>
      <c r="F35" s="123"/>
      <c r="G35" s="123"/>
      <c r="H35" s="123"/>
      <c r="I35" s="123"/>
      <c r="J35" s="123"/>
      <c r="K35" s="123"/>
      <c r="L35" s="163" t="s">
        <v>715</v>
      </c>
      <c r="M35" s="152" t="s">
        <v>916</v>
      </c>
      <c r="N35" s="164" t="s">
        <v>715</v>
      </c>
      <c r="O35" s="123"/>
      <c r="P35" s="123"/>
      <c r="Q35" s="123"/>
      <c r="R35" s="123"/>
      <c r="S35" s="123"/>
      <c r="T35" s="123"/>
      <c r="U35" s="123"/>
      <c r="V35" s="123"/>
      <c r="W35" s="123"/>
      <c r="X35" s="123"/>
      <c r="Y35" s="123"/>
      <c r="Z35" s="123"/>
      <c r="AA35" s="123"/>
      <c r="AB35" s="123"/>
      <c r="AC35" s="136"/>
      <c r="AD35" s="156" t="s">
        <v>608</v>
      </c>
      <c r="AE35" s="193" t="s">
        <v>905</v>
      </c>
      <c r="AF35" s="159" t="s">
        <v>908</v>
      </c>
      <c r="AG35" s="160"/>
      <c r="AH35" s="161" t="s">
        <v>608</v>
      </c>
      <c r="AI35" s="161" t="str">
        <f t="shared" si="3"/>
        <v>DFP_P_PM2PM2.3 Incremento de la calidad de la formación profesional integral </v>
      </c>
      <c r="AJ35" s="162" t="s">
        <v>914</v>
      </c>
      <c r="AK35" s="162" t="s">
        <v>917</v>
      </c>
      <c r="AL35" s="136"/>
      <c r="AM35" s="123"/>
      <c r="AN35" s="123"/>
      <c r="AO35" s="123"/>
      <c r="AP35" s="123"/>
      <c r="AQ35" s="123"/>
      <c r="AR35" s="123"/>
      <c r="AS35" s="123"/>
      <c r="AT35" s="123"/>
      <c r="AU35" s="123"/>
      <c r="AV35" s="163">
        <v>2.0</v>
      </c>
      <c r="AW35" s="152" t="s">
        <v>918</v>
      </c>
      <c r="AX35" s="164">
        <v>2.0</v>
      </c>
      <c r="AY35" s="123"/>
      <c r="AZ35" s="123"/>
      <c r="BA35" s="123"/>
      <c r="BB35" s="123"/>
      <c r="BC35" s="163" t="s">
        <v>901</v>
      </c>
      <c r="BD35" s="152" t="s">
        <v>463</v>
      </c>
      <c r="BE35" s="164" t="s">
        <v>464</v>
      </c>
      <c r="BF35" s="123"/>
      <c r="BG35" s="163" t="s">
        <v>919</v>
      </c>
      <c r="BH35" s="164" t="s">
        <v>593</v>
      </c>
      <c r="BI35" s="123"/>
      <c r="BJ35" s="123"/>
      <c r="BK35" s="123"/>
      <c r="BL35" s="123"/>
      <c r="BM35" s="163" t="s">
        <v>910</v>
      </c>
      <c r="BN35" s="164" t="s">
        <v>920</v>
      </c>
      <c r="BO35" s="123"/>
      <c r="BP35" s="123"/>
      <c r="BQ35" s="123"/>
      <c r="BR35" s="163" t="s">
        <v>921</v>
      </c>
      <c r="BS35" s="164" t="s">
        <v>922</v>
      </c>
      <c r="BT35" s="123"/>
      <c r="BU35" s="123"/>
      <c r="BV35" s="123"/>
      <c r="BW35" s="123"/>
      <c r="BX35" s="123"/>
      <c r="BY35" s="123"/>
      <c r="BZ35" s="123"/>
      <c r="CI35" s="151" t="s">
        <v>541</v>
      </c>
      <c r="CJ35" s="190" t="s">
        <v>114</v>
      </c>
      <c r="CK35" s="151" t="s">
        <v>923</v>
      </c>
      <c r="CL35" s="123"/>
      <c r="CM35" s="123"/>
    </row>
    <row r="36" ht="15.0" customHeight="1">
      <c r="A36" s="123"/>
      <c r="B36" s="123"/>
      <c r="C36" s="123"/>
      <c r="D36" s="123"/>
      <c r="E36" s="123"/>
      <c r="F36" s="123"/>
      <c r="G36" s="123"/>
      <c r="H36" s="123"/>
      <c r="I36" s="123"/>
      <c r="J36" s="123"/>
      <c r="K36" s="123"/>
      <c r="L36" s="163" t="s">
        <v>715</v>
      </c>
      <c r="M36" s="152" t="s">
        <v>924</v>
      </c>
      <c r="N36" s="164" t="s">
        <v>715</v>
      </c>
      <c r="O36" s="123"/>
      <c r="P36" s="123"/>
      <c r="Q36" s="123"/>
      <c r="R36" s="123"/>
      <c r="S36" s="123"/>
      <c r="T36" s="123"/>
      <c r="U36" s="123"/>
      <c r="V36" s="123"/>
      <c r="W36" s="123"/>
      <c r="X36" s="123"/>
      <c r="Y36" s="123"/>
      <c r="Z36" s="123"/>
      <c r="AA36" s="123"/>
      <c r="AB36" s="123"/>
      <c r="AC36" s="136"/>
      <c r="AD36" s="156" t="s">
        <v>608</v>
      </c>
      <c r="AE36" s="193" t="s">
        <v>914</v>
      </c>
      <c r="AF36" s="159" t="s">
        <v>917</v>
      </c>
      <c r="AG36" s="160"/>
      <c r="AH36" s="161" t="s">
        <v>608</v>
      </c>
      <c r="AI36" s="161" t="str">
        <f t="shared" si="3"/>
        <v>DFP_P_PM2PM2.4 Diversificación de las estrategias de atención y acompañamiento a los aprendices para mejorar la tasa de retención y certificación</v>
      </c>
      <c r="AJ36" s="162" t="s">
        <v>114</v>
      </c>
      <c r="AK36" s="162" t="s">
        <v>925</v>
      </c>
      <c r="AL36" s="136"/>
      <c r="AM36" s="123"/>
      <c r="AN36" s="123"/>
      <c r="AO36" s="123"/>
      <c r="AP36" s="123"/>
      <c r="AQ36" s="123"/>
      <c r="AR36" s="123"/>
      <c r="AS36" s="123"/>
      <c r="AT36" s="123"/>
      <c r="AU36" s="123"/>
      <c r="AV36" s="163">
        <v>2.0</v>
      </c>
      <c r="AW36" s="152" t="s">
        <v>926</v>
      </c>
      <c r="AX36" s="164">
        <v>2.0</v>
      </c>
      <c r="AY36" s="123"/>
      <c r="AZ36" s="123"/>
      <c r="BA36" s="123"/>
      <c r="BB36" s="123"/>
      <c r="BC36" s="163" t="s">
        <v>901</v>
      </c>
      <c r="BD36" s="152" t="s">
        <v>485</v>
      </c>
      <c r="BE36" s="164" t="s">
        <v>486</v>
      </c>
      <c r="BF36" s="123"/>
      <c r="BG36" s="163" t="s">
        <v>919</v>
      </c>
      <c r="BH36" s="164" t="s">
        <v>151</v>
      </c>
      <c r="BI36" s="123"/>
      <c r="BJ36" s="123"/>
      <c r="BK36" s="123"/>
      <c r="BL36" s="123"/>
      <c r="BM36" s="123"/>
      <c r="BN36" s="123"/>
      <c r="BO36" s="123"/>
      <c r="BP36" s="123"/>
      <c r="BQ36" s="123"/>
      <c r="BR36" s="163" t="s">
        <v>927</v>
      </c>
      <c r="BS36" s="164" t="s">
        <v>928</v>
      </c>
      <c r="BT36" s="123"/>
      <c r="BU36" s="123"/>
      <c r="BV36" s="123"/>
      <c r="BW36" s="123"/>
      <c r="BX36" s="123"/>
      <c r="BY36" s="123"/>
      <c r="BZ36" s="123"/>
      <c r="CI36" s="151" t="s">
        <v>541</v>
      </c>
      <c r="CJ36" s="190" t="s">
        <v>261</v>
      </c>
      <c r="CK36" s="151" t="s">
        <v>929</v>
      </c>
      <c r="CL36" s="123"/>
      <c r="CM36" s="123"/>
    </row>
    <row r="37" ht="15.0" customHeight="1">
      <c r="A37" s="123"/>
      <c r="B37" s="123"/>
      <c r="C37" s="123"/>
      <c r="D37" s="123"/>
      <c r="E37" s="123"/>
      <c r="F37" s="123"/>
      <c r="G37" s="123"/>
      <c r="H37" s="123"/>
      <c r="I37" s="123"/>
      <c r="J37" s="123"/>
      <c r="K37" s="123"/>
      <c r="L37" s="163" t="s">
        <v>715</v>
      </c>
      <c r="M37" s="152" t="s">
        <v>930</v>
      </c>
      <c r="N37" s="164" t="s">
        <v>715</v>
      </c>
      <c r="O37" s="123"/>
      <c r="P37" s="123"/>
      <c r="Q37" s="123"/>
      <c r="R37" s="123"/>
      <c r="S37" s="123"/>
      <c r="T37" s="123"/>
      <c r="U37" s="123"/>
      <c r="V37" s="123"/>
      <c r="W37" s="123"/>
      <c r="X37" s="123"/>
      <c r="Y37" s="123"/>
      <c r="Z37" s="123"/>
      <c r="AA37" s="123"/>
      <c r="AB37" s="123"/>
      <c r="AC37" s="136"/>
      <c r="AD37" s="156" t="s">
        <v>608</v>
      </c>
      <c r="AE37" s="180" t="s">
        <v>114</v>
      </c>
      <c r="AF37" s="159" t="s">
        <v>925</v>
      </c>
      <c r="AG37" s="160"/>
      <c r="AH37" s="161" t="s">
        <v>608</v>
      </c>
      <c r="AI37" s="161" t="str">
        <f t="shared" si="3"/>
        <v>DFP_P_PM2PM2.5 Posicionamiento de la Formación Profesional del SENA como un eje fundamental de la transformación del sector productivo y social</v>
      </c>
      <c r="AJ37" s="162" t="s">
        <v>261</v>
      </c>
      <c r="AK37" s="162" t="s">
        <v>931</v>
      </c>
      <c r="AL37" s="136"/>
      <c r="AM37" s="123"/>
      <c r="AN37" s="123"/>
      <c r="AO37" s="123"/>
      <c r="AP37" s="123"/>
      <c r="AQ37" s="123"/>
      <c r="AR37" s="123"/>
      <c r="AS37" s="123"/>
      <c r="AT37" s="123"/>
      <c r="AU37" s="123"/>
      <c r="AV37" s="163">
        <v>7.0</v>
      </c>
      <c r="AW37" s="152" t="s">
        <v>932</v>
      </c>
      <c r="AX37" s="164">
        <v>7.0</v>
      </c>
      <c r="AY37" s="123"/>
      <c r="AZ37" s="123"/>
      <c r="BA37" s="123"/>
      <c r="BB37" s="123"/>
      <c r="BC37" s="163" t="s">
        <v>901</v>
      </c>
      <c r="BD37" s="152" t="s">
        <v>618</v>
      </c>
      <c r="BE37" s="164" t="s">
        <v>619</v>
      </c>
      <c r="BF37" s="123"/>
      <c r="BG37" s="163" t="s">
        <v>919</v>
      </c>
      <c r="BH37" s="164" t="s">
        <v>644</v>
      </c>
      <c r="BI37" s="123"/>
      <c r="BJ37" s="123"/>
      <c r="BK37" s="123"/>
      <c r="BL37" s="123"/>
      <c r="BM37" s="123"/>
      <c r="BN37" s="123"/>
      <c r="BO37" s="123"/>
      <c r="BP37" s="123"/>
      <c r="BQ37" s="123"/>
      <c r="BR37" s="163" t="s">
        <v>933</v>
      </c>
      <c r="BS37" s="164" t="s">
        <v>934</v>
      </c>
      <c r="BT37" s="123"/>
      <c r="BU37" s="123"/>
      <c r="BV37" s="123"/>
      <c r="BW37" s="123"/>
      <c r="BX37" s="123"/>
      <c r="BY37" s="123"/>
      <c r="BZ37" s="123"/>
      <c r="CI37" s="151" t="s">
        <v>541</v>
      </c>
      <c r="CJ37" s="192" t="s">
        <v>935</v>
      </c>
      <c r="CK37" s="151" t="s">
        <v>936</v>
      </c>
      <c r="CL37" s="123"/>
      <c r="CM37" s="123"/>
    </row>
    <row r="38" ht="15.0" customHeight="1">
      <c r="A38" s="123"/>
      <c r="B38" s="123"/>
      <c r="C38" s="123"/>
      <c r="D38" s="123"/>
      <c r="E38" s="123"/>
      <c r="F38" s="123"/>
      <c r="G38" s="123"/>
      <c r="H38" s="123"/>
      <c r="I38" s="123"/>
      <c r="J38" s="123"/>
      <c r="K38" s="123"/>
      <c r="L38" s="163" t="s">
        <v>715</v>
      </c>
      <c r="M38" s="152" t="s">
        <v>937</v>
      </c>
      <c r="N38" s="164" t="s">
        <v>715</v>
      </c>
      <c r="O38" s="123"/>
      <c r="P38" s="123"/>
      <c r="Q38" s="123"/>
      <c r="R38" s="123"/>
      <c r="S38" s="123"/>
      <c r="T38" s="123"/>
      <c r="U38" s="123"/>
      <c r="V38" s="123"/>
      <c r="W38" s="123"/>
      <c r="X38" s="123"/>
      <c r="Y38" s="194"/>
      <c r="Z38" s="194"/>
      <c r="AA38" s="136"/>
      <c r="AB38" s="136"/>
      <c r="AC38" s="136"/>
      <c r="AD38" s="156" t="s">
        <v>608</v>
      </c>
      <c r="AE38" s="180" t="s">
        <v>261</v>
      </c>
      <c r="AF38" s="159" t="s">
        <v>931</v>
      </c>
      <c r="AG38" s="160"/>
      <c r="AH38" s="161" t="s">
        <v>608</v>
      </c>
      <c r="AI38" s="161" t="str">
        <f t="shared" si="3"/>
        <v>DFP_P_PM2PM2.6 Implementación de nuevas experiencias de aprendizaje</v>
      </c>
      <c r="AJ38" s="162" t="s">
        <v>935</v>
      </c>
      <c r="AK38" s="162" t="s">
        <v>938</v>
      </c>
      <c r="AL38" s="136"/>
      <c r="AM38" s="123"/>
      <c r="AN38" s="123"/>
      <c r="AO38" s="123"/>
      <c r="AP38" s="123"/>
      <c r="AQ38" s="123"/>
      <c r="AR38" s="123"/>
      <c r="AS38" s="123"/>
      <c r="AT38" s="123"/>
      <c r="AU38" s="123"/>
      <c r="AV38" s="163"/>
      <c r="AW38" s="152"/>
      <c r="AX38" s="164"/>
      <c r="AY38" s="123"/>
      <c r="AZ38" s="123"/>
      <c r="BA38" s="123"/>
      <c r="BB38" s="123"/>
      <c r="BC38" s="163"/>
      <c r="BD38" s="152"/>
      <c r="BE38" s="164"/>
      <c r="BF38" s="123"/>
      <c r="BG38" s="163"/>
      <c r="BH38" s="164"/>
      <c r="BI38" s="123"/>
      <c r="BJ38" s="123"/>
      <c r="BK38" s="123"/>
      <c r="BL38" s="123"/>
      <c r="BM38" s="123"/>
      <c r="BN38" s="123"/>
      <c r="BO38" s="123"/>
      <c r="BP38" s="123"/>
      <c r="BQ38" s="123"/>
      <c r="BR38" s="195"/>
      <c r="BS38" s="196"/>
      <c r="BT38" s="123"/>
      <c r="BU38" s="123"/>
      <c r="BV38" s="123"/>
      <c r="BW38" s="123"/>
      <c r="BX38" s="123"/>
      <c r="BY38" s="123"/>
      <c r="BZ38" s="123"/>
      <c r="CI38" s="151"/>
      <c r="CJ38" s="192"/>
      <c r="CK38" s="151"/>
      <c r="CL38" s="123"/>
      <c r="CM38" s="123"/>
    </row>
    <row r="39" ht="15.0" customHeight="1">
      <c r="A39" s="123"/>
      <c r="B39" s="123"/>
      <c r="C39" s="123"/>
      <c r="D39" s="123"/>
      <c r="E39" s="123"/>
      <c r="F39" s="123"/>
      <c r="G39" s="123"/>
      <c r="H39" s="123"/>
      <c r="I39" s="123"/>
      <c r="J39" s="123"/>
      <c r="K39" s="123"/>
      <c r="L39" s="163" t="s">
        <v>603</v>
      </c>
      <c r="M39" s="152" t="s">
        <v>939</v>
      </c>
      <c r="N39" s="164" t="s">
        <v>603</v>
      </c>
      <c r="O39" s="123"/>
      <c r="P39" s="123"/>
      <c r="Q39" s="123"/>
      <c r="R39" s="123"/>
      <c r="S39" s="123"/>
      <c r="T39" s="123"/>
      <c r="U39" s="123"/>
      <c r="V39" s="123"/>
      <c r="W39" s="123"/>
      <c r="X39" s="123"/>
      <c r="Y39" s="123"/>
      <c r="Z39" s="123"/>
      <c r="AA39" s="123"/>
      <c r="AB39" s="123"/>
      <c r="AC39" s="123"/>
      <c r="AD39" s="156" t="s">
        <v>608</v>
      </c>
      <c r="AE39" s="193" t="s">
        <v>935</v>
      </c>
      <c r="AF39" s="159" t="s">
        <v>938</v>
      </c>
      <c r="AG39" s="160"/>
      <c r="AH39" s="161" t="s">
        <v>608</v>
      </c>
      <c r="AI39" s="161" t="str">
        <f t="shared" si="3"/>
        <v>DFP_P_PM2PM2.7 Incremento de la calidad de la formación profesional integral </v>
      </c>
      <c r="AJ39" s="162" t="s">
        <v>940</v>
      </c>
      <c r="AK39" s="162" t="s">
        <v>941</v>
      </c>
      <c r="AL39" s="123"/>
      <c r="AM39" s="123"/>
      <c r="AN39" s="123"/>
      <c r="AO39" s="123"/>
      <c r="AP39" s="123"/>
      <c r="AQ39" s="123"/>
      <c r="AR39" s="123"/>
      <c r="AS39" s="123"/>
      <c r="AT39" s="123"/>
      <c r="AU39" s="123"/>
      <c r="AV39" s="163">
        <v>7.0</v>
      </c>
      <c r="AW39" s="152" t="s">
        <v>942</v>
      </c>
      <c r="AX39" s="164">
        <v>7.0</v>
      </c>
      <c r="AY39" s="123"/>
      <c r="AZ39" s="123"/>
      <c r="BA39" s="123"/>
      <c r="BB39" s="123"/>
      <c r="BC39" s="163" t="s">
        <v>901</v>
      </c>
      <c r="BD39" s="152" t="s">
        <v>511</v>
      </c>
      <c r="BE39" s="164" t="s">
        <v>512</v>
      </c>
      <c r="BF39" s="123"/>
      <c r="BG39" s="163" t="s">
        <v>919</v>
      </c>
      <c r="BH39" s="164" t="s">
        <v>668</v>
      </c>
      <c r="BI39" s="123"/>
      <c r="BJ39" s="123"/>
      <c r="BK39" s="123"/>
      <c r="BL39" s="123"/>
      <c r="BM39" s="123"/>
      <c r="BN39" s="123"/>
      <c r="BO39" s="123"/>
      <c r="BP39" s="123"/>
      <c r="BQ39" s="123"/>
      <c r="BR39" s="182" t="s">
        <v>943</v>
      </c>
      <c r="BS39" s="184" t="s">
        <v>944</v>
      </c>
      <c r="BT39" s="123"/>
      <c r="BU39" s="123"/>
      <c r="BV39" s="123"/>
      <c r="BW39" s="123"/>
      <c r="BX39" s="123"/>
      <c r="BY39" s="123"/>
      <c r="BZ39" s="123"/>
      <c r="CI39" s="151" t="s">
        <v>541</v>
      </c>
      <c r="CJ39" s="192" t="s">
        <v>940</v>
      </c>
      <c r="CK39" s="151" t="s">
        <v>945</v>
      </c>
      <c r="CL39" s="123"/>
      <c r="CM39" s="123"/>
    </row>
    <row r="40" ht="15.0" customHeight="1">
      <c r="A40" s="123"/>
      <c r="B40" s="123"/>
      <c r="C40" s="123"/>
      <c r="D40" s="123"/>
      <c r="E40" s="123"/>
      <c r="F40" s="123"/>
      <c r="G40" s="123"/>
      <c r="H40" s="123"/>
      <c r="I40" s="123"/>
      <c r="J40" s="123"/>
      <c r="K40" s="123"/>
      <c r="L40" s="163" t="s">
        <v>603</v>
      </c>
      <c r="M40" s="152" t="s">
        <v>946</v>
      </c>
      <c r="N40" s="164" t="s">
        <v>603</v>
      </c>
      <c r="O40" s="123"/>
      <c r="P40" s="123"/>
      <c r="Q40" s="123"/>
      <c r="R40" s="123"/>
      <c r="S40" s="123"/>
      <c r="T40" s="123"/>
      <c r="U40" s="123"/>
      <c r="V40" s="123"/>
      <c r="W40" s="123"/>
      <c r="X40" s="123"/>
      <c r="Y40" s="123"/>
      <c r="Z40" s="123"/>
      <c r="AA40" s="123"/>
      <c r="AB40" s="123"/>
      <c r="AC40" s="123"/>
      <c r="AD40" s="156" t="s">
        <v>608</v>
      </c>
      <c r="AE40" s="193" t="s">
        <v>940</v>
      </c>
      <c r="AF40" s="159" t="s">
        <v>941</v>
      </c>
      <c r="AG40" s="160"/>
      <c r="AH40" s="161" t="s">
        <v>608</v>
      </c>
      <c r="AI40" s="161" t="str">
        <f t="shared" si="3"/>
        <v>DFP_P_PM2PM2.8 Fortalecimiento del Bienestar al Aprendíz y Atención al Egresado</v>
      </c>
      <c r="AJ40" s="162" t="s">
        <v>89</v>
      </c>
      <c r="AK40" s="162" t="s">
        <v>947</v>
      </c>
      <c r="AL40" s="123"/>
      <c r="AM40" s="123"/>
      <c r="AN40" s="123"/>
      <c r="AO40" s="123"/>
      <c r="AP40" s="123"/>
      <c r="AQ40" s="123"/>
      <c r="AR40" s="123"/>
      <c r="AS40" s="123"/>
      <c r="AT40" s="123"/>
      <c r="AU40" s="123"/>
      <c r="AV40" s="163">
        <v>7.0</v>
      </c>
      <c r="AW40" s="152" t="s">
        <v>948</v>
      </c>
      <c r="AX40" s="164">
        <v>7.0</v>
      </c>
      <c r="AY40" s="123"/>
      <c r="AZ40" s="123"/>
      <c r="BA40" s="123"/>
      <c r="BC40" s="163" t="s">
        <v>901</v>
      </c>
      <c r="BD40" s="152" t="s">
        <v>533</v>
      </c>
      <c r="BE40" s="164" t="s">
        <v>534</v>
      </c>
      <c r="BG40" s="163" t="s">
        <v>919</v>
      </c>
      <c r="BH40" s="164" t="s">
        <v>691</v>
      </c>
      <c r="BJ40" s="123"/>
      <c r="BK40" s="123"/>
      <c r="BM40" s="123"/>
      <c r="BN40" s="123"/>
      <c r="BP40" s="123"/>
      <c r="BR40" s="123"/>
      <c r="BS40" s="123"/>
      <c r="BT40" s="123"/>
      <c r="BU40" s="123"/>
      <c r="BV40" s="123"/>
      <c r="BW40" s="123"/>
      <c r="BX40" s="123"/>
      <c r="BY40" s="123"/>
      <c r="BZ40" s="123"/>
      <c r="CI40" s="151" t="s">
        <v>541</v>
      </c>
      <c r="CJ40" s="190" t="s">
        <v>89</v>
      </c>
      <c r="CK40" s="151" t="s">
        <v>949</v>
      </c>
      <c r="CL40" s="123"/>
      <c r="CM40" s="123"/>
    </row>
    <row r="41" ht="15.0" customHeight="1">
      <c r="A41" s="123"/>
      <c r="B41" s="123"/>
      <c r="C41" s="123"/>
      <c r="D41" s="123"/>
      <c r="E41" s="123"/>
      <c r="F41" s="123"/>
      <c r="G41" s="123"/>
      <c r="H41" s="123"/>
      <c r="I41" s="123"/>
      <c r="J41" s="123"/>
      <c r="K41" s="123"/>
      <c r="L41" s="163" t="s">
        <v>603</v>
      </c>
      <c r="M41" s="152" t="s">
        <v>950</v>
      </c>
      <c r="N41" s="164" t="s">
        <v>603</v>
      </c>
      <c r="O41" s="123"/>
      <c r="P41" s="123"/>
      <c r="Q41" s="123"/>
      <c r="R41" s="123"/>
      <c r="S41" s="123"/>
      <c r="T41" s="123"/>
      <c r="U41" s="123"/>
      <c r="V41" s="123"/>
      <c r="W41" s="123"/>
      <c r="X41" s="123"/>
      <c r="Y41" s="123"/>
      <c r="Z41" s="123"/>
      <c r="AA41" s="123"/>
      <c r="AB41" s="123"/>
      <c r="AC41" s="123"/>
      <c r="AD41" s="156" t="s">
        <v>608</v>
      </c>
      <c r="AE41" s="180" t="s">
        <v>89</v>
      </c>
      <c r="AF41" s="159" t="s">
        <v>947</v>
      </c>
      <c r="AG41" s="160"/>
      <c r="AH41" s="161" t="s">
        <v>608</v>
      </c>
      <c r="AI41" s="161" t="str">
        <f t="shared" si="3"/>
        <v>DFP_P_PM2PM2.9 Proyecto de Inversión: Mejoramiento del Servicio de Formación Profesional del SENA Nacional</v>
      </c>
      <c r="AJ41" s="162" t="s">
        <v>951</v>
      </c>
      <c r="AK41" s="162" t="s">
        <v>952</v>
      </c>
      <c r="AL41" s="123"/>
      <c r="AM41" s="123"/>
      <c r="AN41" s="123"/>
      <c r="AO41" s="123"/>
      <c r="AP41" s="123"/>
      <c r="AQ41" s="123"/>
      <c r="AR41" s="123"/>
      <c r="AS41" s="123"/>
      <c r="AT41" s="123"/>
      <c r="AU41" s="123"/>
      <c r="AV41" s="163">
        <v>7.0</v>
      </c>
      <c r="AW41" s="152" t="s">
        <v>953</v>
      </c>
      <c r="AX41" s="164">
        <v>7.0</v>
      </c>
      <c r="AY41" s="123"/>
      <c r="AZ41" s="123"/>
      <c r="BA41" s="123"/>
      <c r="BC41" s="163" t="s">
        <v>901</v>
      </c>
      <c r="BD41" s="152" t="s">
        <v>591</v>
      </c>
      <c r="BE41" s="164" t="s">
        <v>592</v>
      </c>
      <c r="BG41" s="163" t="s">
        <v>919</v>
      </c>
      <c r="BH41" s="164" t="s">
        <v>706</v>
      </c>
      <c r="BJ41" s="123"/>
      <c r="BK41" s="123"/>
      <c r="BM41" s="123"/>
      <c r="BN41" s="123"/>
      <c r="BP41" s="123"/>
      <c r="BR41" s="123"/>
      <c r="BS41" s="123"/>
      <c r="BT41" s="123"/>
      <c r="BU41" s="123"/>
      <c r="BV41" s="123"/>
      <c r="BW41" s="123"/>
      <c r="BX41" s="123"/>
      <c r="BY41" s="123"/>
      <c r="BZ41" s="123"/>
      <c r="CI41" s="151" t="s">
        <v>541</v>
      </c>
      <c r="CJ41" s="161" t="s">
        <v>951</v>
      </c>
      <c r="CK41" s="151" t="s">
        <v>954</v>
      </c>
      <c r="CL41" s="123"/>
      <c r="CM41" s="123"/>
    </row>
    <row r="42" ht="15.0" customHeight="1">
      <c r="A42" s="123"/>
      <c r="B42" s="123"/>
      <c r="C42" s="123"/>
      <c r="D42" s="123"/>
      <c r="E42" s="123"/>
      <c r="F42" s="123"/>
      <c r="G42" s="123"/>
      <c r="H42" s="123"/>
      <c r="I42" s="123"/>
      <c r="J42" s="123"/>
      <c r="K42" s="123"/>
      <c r="L42" s="163" t="s">
        <v>603</v>
      </c>
      <c r="M42" s="152" t="s">
        <v>955</v>
      </c>
      <c r="N42" s="164" t="s">
        <v>603</v>
      </c>
      <c r="O42" s="123"/>
      <c r="P42" s="123"/>
      <c r="Q42" s="123"/>
      <c r="R42" s="123"/>
      <c r="S42" s="123"/>
      <c r="T42" s="123"/>
      <c r="U42" s="123"/>
      <c r="V42" s="123"/>
      <c r="W42" s="123"/>
      <c r="X42" s="123"/>
      <c r="Y42" s="123"/>
      <c r="Z42" s="123"/>
      <c r="AA42" s="123"/>
      <c r="AB42" s="123"/>
      <c r="AC42" s="123"/>
      <c r="AD42" s="156" t="s">
        <v>608</v>
      </c>
      <c r="AE42" s="176" t="s">
        <v>951</v>
      </c>
      <c r="AF42" s="159" t="s">
        <v>952</v>
      </c>
      <c r="AG42" s="160"/>
      <c r="AH42" s="161" t="s">
        <v>956</v>
      </c>
      <c r="AI42" s="161" t="str">
        <f t="shared" si="3"/>
        <v>DFP_P_PM4PM4.1 Fortalecimiento de la competitividad y la innovación en las regiones del país
Esta iniciativa se asocia al Proyecto de Inversión "Implantación de programas para la innovación y el desarrollo tecnológico a nivel nacional" el cual a su vez contribuye al programa "Fomento de la investigación, desarrollo tecnológico e innovación del sector trabajo".
Así mismo, esta iniciativa se asocia al Proyecto de Inversión "Mejoramiento del servicio de formación profesional del SENA" con el indicador "Laboratorios SENA fortalecidos, modernizados y articulados".</v>
      </c>
      <c r="AJ42" s="162" t="s">
        <v>683</v>
      </c>
      <c r="AK42" s="162" t="s">
        <v>957</v>
      </c>
      <c r="AL42" s="123"/>
      <c r="AM42" s="123"/>
      <c r="AN42" s="123"/>
      <c r="AO42" s="123"/>
      <c r="AP42" s="123"/>
      <c r="AQ42" s="123"/>
      <c r="AR42" s="123"/>
      <c r="AS42" s="123"/>
      <c r="AT42" s="123"/>
      <c r="AU42" s="123"/>
      <c r="AV42" s="163">
        <v>7.0</v>
      </c>
      <c r="AW42" s="152" t="s">
        <v>958</v>
      </c>
      <c r="AX42" s="164">
        <v>7.0</v>
      </c>
      <c r="AY42" s="123"/>
      <c r="AZ42" s="123"/>
      <c r="BA42" s="123"/>
      <c r="BC42" s="163" t="s">
        <v>901</v>
      </c>
      <c r="BD42" s="152" t="s">
        <v>589</v>
      </c>
      <c r="BE42" s="164" t="s">
        <v>60</v>
      </c>
      <c r="BG42" s="163" t="s">
        <v>959</v>
      </c>
      <c r="BH42" s="164" t="s">
        <v>738</v>
      </c>
      <c r="BJ42" s="123"/>
      <c r="BK42" s="123"/>
      <c r="BM42" s="123"/>
      <c r="BN42" s="123"/>
      <c r="BP42" s="123"/>
      <c r="BR42" s="123"/>
      <c r="BS42" s="123"/>
      <c r="BT42" s="123"/>
      <c r="BU42" s="123"/>
      <c r="BV42" s="123"/>
      <c r="BW42" s="123"/>
      <c r="BX42" s="123"/>
      <c r="BY42" s="123"/>
      <c r="BZ42" s="123"/>
      <c r="CI42" s="151" t="s">
        <v>567</v>
      </c>
      <c r="CJ42" s="190" t="s">
        <v>609</v>
      </c>
      <c r="CK42" s="151" t="s">
        <v>676</v>
      </c>
      <c r="CL42" s="123"/>
      <c r="CM42" s="123"/>
    </row>
    <row r="43" ht="15.0" customHeight="1">
      <c r="A43" s="123"/>
      <c r="B43" s="123"/>
      <c r="C43" s="123"/>
      <c r="D43" s="123"/>
      <c r="E43" s="123"/>
      <c r="F43" s="123"/>
      <c r="G43" s="123"/>
      <c r="H43" s="123"/>
      <c r="I43" s="123"/>
      <c r="J43" s="123"/>
      <c r="K43" s="123"/>
      <c r="L43" s="163" t="s">
        <v>603</v>
      </c>
      <c r="M43" s="152" t="s">
        <v>960</v>
      </c>
      <c r="N43" s="164" t="s">
        <v>603</v>
      </c>
      <c r="O43" s="123"/>
      <c r="P43" s="123"/>
      <c r="Q43" s="123"/>
      <c r="R43" s="123"/>
      <c r="S43" s="123"/>
      <c r="T43" s="123"/>
      <c r="U43" s="123"/>
      <c r="V43" s="123"/>
      <c r="W43" s="123"/>
      <c r="X43" s="123"/>
      <c r="Y43" s="123"/>
      <c r="Z43" s="123"/>
      <c r="AA43" s="123"/>
      <c r="AB43" s="123"/>
      <c r="AC43" s="123"/>
      <c r="AD43" s="156" t="s">
        <v>956</v>
      </c>
      <c r="AE43" s="180" t="s">
        <v>683</v>
      </c>
      <c r="AF43" s="159" t="s">
        <v>957</v>
      </c>
      <c r="AG43" s="160"/>
      <c r="AH43" s="161" t="s">
        <v>956</v>
      </c>
      <c r="AI43" s="161" t="str">
        <f t="shared" si="3"/>
        <v>DFP_P_PM4PM4.2 Garantizar e incentivar la implementación de los ejes I+D+i en la formación profesional integral</v>
      </c>
      <c r="AJ43" s="162" t="s">
        <v>961</v>
      </c>
      <c r="AK43" s="162" t="s">
        <v>962</v>
      </c>
      <c r="AL43" s="123"/>
      <c r="AM43" s="123"/>
      <c r="AN43" s="123"/>
      <c r="AO43" s="123"/>
      <c r="AP43" s="123"/>
      <c r="AQ43" s="123"/>
      <c r="AR43" s="123"/>
      <c r="AS43" s="123"/>
      <c r="AT43" s="123"/>
      <c r="AU43" s="123"/>
      <c r="AV43" s="163">
        <v>7.0</v>
      </c>
      <c r="AW43" s="152" t="s">
        <v>963</v>
      </c>
      <c r="AX43" s="164">
        <v>7.0</v>
      </c>
      <c r="AY43" s="123"/>
      <c r="AZ43" s="123"/>
      <c r="BA43" s="123"/>
      <c r="BB43" s="123"/>
      <c r="BC43" s="163" t="s">
        <v>901</v>
      </c>
      <c r="BD43" s="152" t="s">
        <v>615</v>
      </c>
      <c r="BE43" s="164" t="s">
        <v>616</v>
      </c>
      <c r="BF43" s="123"/>
      <c r="BG43" s="163" t="s">
        <v>964</v>
      </c>
      <c r="BH43" s="164" t="s">
        <v>738</v>
      </c>
      <c r="BI43" s="123"/>
      <c r="BJ43" s="123"/>
      <c r="BK43" s="123"/>
      <c r="BL43" s="123"/>
      <c r="BM43" s="123"/>
      <c r="BN43" s="123"/>
      <c r="BO43" s="123"/>
      <c r="BP43" s="123"/>
      <c r="BQ43" s="123"/>
      <c r="BR43" s="123"/>
      <c r="BS43" s="123"/>
      <c r="BT43" s="123"/>
      <c r="BU43" s="123"/>
      <c r="BV43" s="123"/>
      <c r="BW43" s="123"/>
      <c r="BX43" s="123"/>
      <c r="BY43" s="123"/>
      <c r="BZ43" s="123"/>
      <c r="CI43" s="151" t="s">
        <v>567</v>
      </c>
      <c r="CJ43" s="190" t="s">
        <v>635</v>
      </c>
      <c r="CK43" s="151" t="s">
        <v>698</v>
      </c>
      <c r="CL43" s="123"/>
      <c r="CM43" s="123"/>
    </row>
    <row r="44" ht="15.0" customHeight="1">
      <c r="A44" s="123"/>
      <c r="B44" s="123"/>
      <c r="C44" s="123"/>
      <c r="D44" s="123"/>
      <c r="E44" s="123"/>
      <c r="F44" s="123"/>
      <c r="G44" s="123"/>
      <c r="H44" s="123"/>
      <c r="I44" s="123"/>
      <c r="J44" s="123"/>
      <c r="K44" s="123"/>
      <c r="L44" s="163" t="s">
        <v>603</v>
      </c>
      <c r="M44" s="152" t="s">
        <v>965</v>
      </c>
      <c r="N44" s="164" t="s">
        <v>603</v>
      </c>
      <c r="O44" s="123"/>
      <c r="P44" s="123"/>
      <c r="Q44" s="123"/>
      <c r="R44" s="123"/>
      <c r="S44" s="123"/>
      <c r="T44" s="123"/>
      <c r="U44" s="123"/>
      <c r="V44" s="123"/>
      <c r="W44" s="123"/>
      <c r="X44" s="123"/>
      <c r="Y44" s="123"/>
      <c r="Z44" s="123"/>
      <c r="AA44" s="123"/>
      <c r="AB44" s="123"/>
      <c r="AC44" s="123"/>
      <c r="AD44" s="156" t="s">
        <v>956</v>
      </c>
      <c r="AE44" s="180" t="s">
        <v>961</v>
      </c>
      <c r="AF44" s="159" t="s">
        <v>962</v>
      </c>
      <c r="AG44" s="160"/>
      <c r="AH44" s="161" t="s">
        <v>956</v>
      </c>
      <c r="AI44" s="161" t="str">
        <f t="shared" si="3"/>
        <v>DFP_P_PM4PM4.3 Proyecto de Inversión: Implantación de programas para la innovación y el desarrollo tecnológico a nivel nacional.
Nota: El proyecto está asociado al Programa de Mintrabajo denominado Fomrnto de la investigación, desarrollo tecnológico e innovación del Sector Trabajo</v>
      </c>
      <c r="AJ44" s="162" t="s">
        <v>700</v>
      </c>
      <c r="AK44" s="162" t="s">
        <v>966</v>
      </c>
      <c r="AL44" s="123"/>
      <c r="AM44" s="123"/>
      <c r="AN44" s="123"/>
      <c r="AO44" s="123"/>
      <c r="AP44" s="123"/>
      <c r="AQ44" s="123"/>
      <c r="AR44" s="123"/>
      <c r="AS44" s="123"/>
      <c r="AT44" s="123"/>
      <c r="AU44" s="123"/>
      <c r="AV44" s="163"/>
      <c r="AW44" s="152"/>
      <c r="AX44" s="164"/>
      <c r="AY44" s="123"/>
      <c r="AZ44" s="123"/>
      <c r="BA44" s="123"/>
      <c r="BB44" s="123"/>
      <c r="BC44" s="163"/>
      <c r="BD44" s="152"/>
      <c r="BE44" s="164"/>
      <c r="BF44" s="123"/>
      <c r="BG44" s="163"/>
      <c r="BH44" s="164"/>
      <c r="BI44" s="123"/>
      <c r="BJ44" s="123"/>
      <c r="BK44" s="123"/>
      <c r="BL44" s="123"/>
      <c r="BM44" s="123"/>
      <c r="BN44" s="123"/>
      <c r="BO44" s="123"/>
      <c r="BP44" s="123"/>
      <c r="BQ44" s="123"/>
      <c r="BR44" s="123"/>
      <c r="BS44" s="123"/>
      <c r="BT44" s="123"/>
      <c r="BU44" s="123"/>
      <c r="BV44" s="123"/>
      <c r="BW44" s="123"/>
      <c r="BX44" s="123"/>
      <c r="BY44" s="123"/>
      <c r="BZ44" s="123"/>
      <c r="CI44" s="151"/>
      <c r="CJ44" s="190"/>
      <c r="CK44" s="151"/>
      <c r="CL44" s="123"/>
      <c r="CM44" s="123"/>
    </row>
    <row r="45" ht="15.0" customHeight="1">
      <c r="A45" s="123"/>
      <c r="B45" s="123"/>
      <c r="C45" s="123"/>
      <c r="D45" s="123"/>
      <c r="E45" s="123"/>
      <c r="F45" s="123"/>
      <c r="G45" s="123"/>
      <c r="H45" s="123"/>
      <c r="I45" s="123"/>
      <c r="J45" s="123"/>
      <c r="K45" s="123"/>
      <c r="L45" s="163" t="s">
        <v>654</v>
      </c>
      <c r="M45" s="152" t="s">
        <v>967</v>
      </c>
      <c r="N45" s="164" t="s">
        <v>654</v>
      </c>
      <c r="O45" s="123"/>
      <c r="P45" s="123"/>
      <c r="Q45" s="123"/>
      <c r="R45" s="123"/>
      <c r="S45" s="123"/>
      <c r="T45" s="123"/>
      <c r="U45" s="123"/>
      <c r="V45" s="123"/>
      <c r="W45" s="123"/>
      <c r="X45" s="123"/>
      <c r="Y45" s="123"/>
      <c r="Z45" s="123"/>
      <c r="AA45" s="123"/>
      <c r="AB45" s="123"/>
      <c r="AC45" s="123"/>
      <c r="AD45" s="156" t="s">
        <v>956</v>
      </c>
      <c r="AE45" s="176" t="s">
        <v>700</v>
      </c>
      <c r="AF45" s="159" t="s">
        <v>966</v>
      </c>
      <c r="AG45" s="160"/>
      <c r="AH45" s="161" t="s">
        <v>634</v>
      </c>
      <c r="AI45" s="161" t="str">
        <f t="shared" si="3"/>
        <v>DFP_P_VP3VP3.1 Diversificación de las estrategias de atención y acompañamiento a los aprendices para mejorar la tasa de retención y certificación</v>
      </c>
      <c r="AJ45" s="162" t="s">
        <v>599</v>
      </c>
      <c r="AK45" s="162" t="s">
        <v>968</v>
      </c>
      <c r="AL45" s="123"/>
      <c r="AM45" s="123"/>
      <c r="AN45" s="123"/>
      <c r="AO45" s="123"/>
      <c r="AP45" s="123"/>
      <c r="AQ45" s="123"/>
      <c r="AR45" s="123"/>
      <c r="AS45" s="123"/>
      <c r="AT45" s="123"/>
      <c r="AU45" s="123"/>
      <c r="AV45" s="163">
        <v>7.0</v>
      </c>
      <c r="AW45" s="152" t="s">
        <v>969</v>
      </c>
      <c r="AX45" s="164">
        <v>7.0</v>
      </c>
      <c r="AY45" s="123"/>
      <c r="AZ45" s="123"/>
      <c r="BA45" s="123"/>
      <c r="BB45" s="123"/>
      <c r="BC45" s="163" t="s">
        <v>901</v>
      </c>
      <c r="BD45" s="152" t="s">
        <v>688</v>
      </c>
      <c r="BE45" s="164" t="s">
        <v>689</v>
      </c>
      <c r="BF45" s="123"/>
      <c r="BG45" s="163" t="s">
        <v>970</v>
      </c>
      <c r="BH45" s="164" t="s">
        <v>738</v>
      </c>
      <c r="BI45" s="123"/>
      <c r="BJ45" s="123"/>
      <c r="BK45" s="123"/>
      <c r="BL45" s="123"/>
      <c r="BM45" s="123"/>
      <c r="BN45" s="123"/>
      <c r="BO45" s="123"/>
      <c r="BP45" s="123"/>
      <c r="BQ45" s="123"/>
      <c r="BR45" s="123"/>
      <c r="BS45" s="123"/>
      <c r="BT45" s="123"/>
      <c r="BU45" s="123"/>
      <c r="BV45" s="123"/>
      <c r="BW45" s="123"/>
      <c r="BX45" s="123"/>
      <c r="BY45" s="123"/>
      <c r="BZ45" s="123"/>
      <c r="CI45" s="151" t="s">
        <v>567</v>
      </c>
      <c r="CJ45" s="190" t="s">
        <v>659</v>
      </c>
      <c r="CK45" s="151" t="s">
        <v>714</v>
      </c>
      <c r="CL45" s="123"/>
      <c r="CM45" s="123"/>
    </row>
    <row r="46" ht="15.0" customHeight="1">
      <c r="A46" s="123"/>
      <c r="B46" s="123"/>
      <c r="C46" s="123"/>
      <c r="D46" s="123"/>
      <c r="E46" s="123"/>
      <c r="F46" s="123"/>
      <c r="G46" s="123"/>
      <c r="H46" s="123"/>
      <c r="I46" s="123"/>
      <c r="J46" s="123"/>
      <c r="K46" s="123"/>
      <c r="L46" s="163" t="s">
        <v>654</v>
      </c>
      <c r="M46" s="152" t="s">
        <v>971</v>
      </c>
      <c r="N46" s="164" t="s">
        <v>654</v>
      </c>
      <c r="O46" s="123"/>
      <c r="P46" s="123"/>
      <c r="Q46" s="123"/>
      <c r="R46" s="123"/>
      <c r="S46" s="123"/>
      <c r="T46" s="123"/>
      <c r="U46" s="123"/>
      <c r="V46" s="123"/>
      <c r="W46" s="123"/>
      <c r="X46" s="123"/>
      <c r="Y46" s="123"/>
      <c r="Z46" s="123"/>
      <c r="AA46" s="123"/>
      <c r="AB46" s="123"/>
      <c r="AC46" s="123"/>
      <c r="AD46" s="156" t="s">
        <v>634</v>
      </c>
      <c r="AE46" s="176" t="s">
        <v>599</v>
      </c>
      <c r="AF46" s="159" t="s">
        <v>968</v>
      </c>
      <c r="AG46" s="160"/>
      <c r="AH46" s="161" t="s">
        <v>634</v>
      </c>
      <c r="AI46" s="161" t="str">
        <f t="shared" si="3"/>
        <v>DFP_P_VP3VP3.2 Generación de oportunidades pueblos indígenas</v>
      </c>
      <c r="AJ46" s="162" t="s">
        <v>625</v>
      </c>
      <c r="AK46" s="162" t="s">
        <v>972</v>
      </c>
      <c r="AL46" s="123"/>
      <c r="AM46" s="123"/>
      <c r="AN46" s="123"/>
      <c r="AO46" s="123"/>
      <c r="AP46" s="123"/>
      <c r="AQ46" s="123"/>
      <c r="AR46" s="123"/>
      <c r="AS46" s="123"/>
      <c r="AT46" s="123"/>
      <c r="AU46" s="123"/>
      <c r="AV46" s="163">
        <v>7.0</v>
      </c>
      <c r="AW46" s="152" t="s">
        <v>973</v>
      </c>
      <c r="AX46" s="164">
        <v>7.0</v>
      </c>
      <c r="AY46" s="123"/>
      <c r="AZ46" s="123"/>
      <c r="BA46" s="123"/>
      <c r="BB46" s="123"/>
      <c r="BC46" s="163" t="s">
        <v>974</v>
      </c>
      <c r="BD46" s="152" t="s">
        <v>57</v>
      </c>
      <c r="BE46" s="164" t="s">
        <v>405</v>
      </c>
      <c r="BF46" s="123"/>
      <c r="BG46" s="163" t="s">
        <v>975</v>
      </c>
      <c r="BH46" s="164" t="s">
        <v>753</v>
      </c>
      <c r="BI46" s="123"/>
      <c r="BJ46" s="123"/>
      <c r="BK46" s="123"/>
      <c r="BL46" s="123"/>
      <c r="BM46" s="123"/>
      <c r="BN46" s="123"/>
      <c r="BO46" s="123"/>
      <c r="BP46" s="123"/>
      <c r="BQ46" s="123"/>
      <c r="BR46" s="123"/>
      <c r="BS46" s="123"/>
      <c r="BT46" s="123"/>
      <c r="BU46" s="123"/>
      <c r="BV46" s="123"/>
      <c r="BW46" s="123"/>
      <c r="BX46" s="123"/>
      <c r="BY46" s="123"/>
      <c r="BZ46" s="123"/>
      <c r="CI46" s="151" t="s">
        <v>598</v>
      </c>
      <c r="CJ46" s="190" t="s">
        <v>683</v>
      </c>
      <c r="CK46" s="151" t="s">
        <v>976</v>
      </c>
      <c r="CL46" s="123"/>
      <c r="CM46" s="123"/>
    </row>
    <row r="47" ht="15.0" customHeight="1">
      <c r="A47" s="123"/>
      <c r="B47" s="123"/>
      <c r="C47" s="123"/>
      <c r="D47" s="123"/>
      <c r="E47" s="123"/>
      <c r="F47" s="123"/>
      <c r="G47" s="123"/>
      <c r="H47" s="123"/>
      <c r="I47" s="123"/>
      <c r="J47" s="123"/>
      <c r="K47" s="123"/>
      <c r="L47" s="163" t="s">
        <v>654</v>
      </c>
      <c r="M47" s="152" t="s">
        <v>977</v>
      </c>
      <c r="N47" s="164" t="s">
        <v>654</v>
      </c>
      <c r="O47" s="123"/>
      <c r="P47" s="123"/>
      <c r="Q47" s="123"/>
      <c r="R47" s="123"/>
      <c r="S47" s="123"/>
      <c r="T47" s="123"/>
      <c r="U47" s="123"/>
      <c r="V47" s="123"/>
      <c r="W47" s="123"/>
      <c r="X47" s="123"/>
      <c r="Y47" s="123"/>
      <c r="Z47" s="123"/>
      <c r="AA47" s="123"/>
      <c r="AB47" s="123"/>
      <c r="AC47" s="123"/>
      <c r="AD47" s="156" t="s">
        <v>634</v>
      </c>
      <c r="AE47" s="176" t="s">
        <v>625</v>
      </c>
      <c r="AF47" s="159" t="s">
        <v>972</v>
      </c>
      <c r="AG47" s="160"/>
      <c r="AH47" s="161" t="s">
        <v>634</v>
      </c>
      <c r="AI47" s="161" t="str">
        <f t="shared" si="3"/>
        <v>DFP_P_VP3VP3.3 CONPES 3950 Estrategia para la atención de la migración desde Venezuela  a Colombia</v>
      </c>
      <c r="AJ47" s="162" t="s">
        <v>650</v>
      </c>
      <c r="AK47" s="162" t="s">
        <v>978</v>
      </c>
      <c r="AL47" s="123"/>
      <c r="AM47" s="123"/>
      <c r="AN47" s="123"/>
      <c r="AO47" s="123"/>
      <c r="AP47" s="123"/>
      <c r="AQ47" s="123"/>
      <c r="AR47" s="123"/>
      <c r="AS47" s="123"/>
      <c r="AT47" s="123"/>
      <c r="AU47" s="123"/>
      <c r="AV47" s="163">
        <v>7.0</v>
      </c>
      <c r="AW47" s="152" t="s">
        <v>979</v>
      </c>
      <c r="AX47" s="164">
        <v>7.0</v>
      </c>
      <c r="AY47" s="123"/>
      <c r="AZ47" s="123"/>
      <c r="BA47" s="123"/>
      <c r="BB47" s="123"/>
      <c r="BC47" s="163" t="s">
        <v>980</v>
      </c>
      <c r="BD47" s="152" t="s">
        <v>558</v>
      </c>
      <c r="BE47" s="164" t="s">
        <v>559</v>
      </c>
      <c r="BF47" s="123"/>
      <c r="BG47" s="163" t="s">
        <v>981</v>
      </c>
      <c r="BH47" s="164" t="s">
        <v>753</v>
      </c>
      <c r="BI47" s="123"/>
      <c r="BJ47" s="123"/>
      <c r="BK47" s="123"/>
      <c r="BL47" s="123"/>
      <c r="BM47" s="123"/>
      <c r="BN47" s="123"/>
      <c r="BO47" s="123"/>
      <c r="BP47" s="123"/>
      <c r="BQ47" s="123"/>
      <c r="BR47" s="123"/>
      <c r="BS47" s="123"/>
      <c r="BT47" s="123"/>
      <c r="BU47" s="123"/>
      <c r="BV47" s="123"/>
      <c r="BW47" s="123"/>
      <c r="BX47" s="123"/>
      <c r="BY47" s="123"/>
      <c r="BZ47" s="123"/>
      <c r="CI47" s="151" t="s">
        <v>598</v>
      </c>
      <c r="CJ47" s="190" t="s">
        <v>961</v>
      </c>
      <c r="CK47" s="151" t="s">
        <v>982</v>
      </c>
      <c r="CL47" s="123"/>
      <c r="CM47" s="123"/>
    </row>
    <row r="48" ht="15.0" customHeight="1">
      <c r="A48" s="123"/>
      <c r="B48" s="123"/>
      <c r="C48" s="123"/>
      <c r="D48" s="123"/>
      <c r="E48" s="123"/>
      <c r="F48" s="123"/>
      <c r="G48" s="123"/>
      <c r="H48" s="123"/>
      <c r="I48" s="123"/>
      <c r="J48" s="123"/>
      <c r="K48" s="123"/>
      <c r="L48" s="163" t="s">
        <v>654</v>
      </c>
      <c r="M48" s="152" t="s">
        <v>983</v>
      </c>
      <c r="N48" s="164" t="s">
        <v>654</v>
      </c>
      <c r="O48" s="123"/>
      <c r="P48" s="123"/>
      <c r="Q48" s="123"/>
      <c r="R48" s="123"/>
      <c r="S48" s="123"/>
      <c r="T48" s="123"/>
      <c r="U48" s="123"/>
      <c r="V48" s="123"/>
      <c r="W48" s="123"/>
      <c r="X48" s="123"/>
      <c r="Y48" s="123"/>
      <c r="Z48" s="123"/>
      <c r="AA48" s="123"/>
      <c r="AB48" s="123"/>
      <c r="AC48" s="123"/>
      <c r="AD48" s="156" t="s">
        <v>634</v>
      </c>
      <c r="AE48" s="176" t="s">
        <v>650</v>
      </c>
      <c r="AF48" s="159" t="s">
        <v>978</v>
      </c>
      <c r="AG48" s="160"/>
      <c r="AH48" s="161" t="s">
        <v>658</v>
      </c>
      <c r="AI48" s="161" t="str">
        <f t="shared" si="3"/>
        <v>DFP_P_VP4VP4.6 Subsistema de Formación para el Trabajo
Nota: Esta iniciativa se construye a partir del Camino al Cumplimiento del SNC</v>
      </c>
      <c r="AJ48" s="162" t="s">
        <v>832</v>
      </c>
      <c r="AK48" s="162" t="s">
        <v>984</v>
      </c>
      <c r="AL48" s="123"/>
      <c r="AM48" s="123"/>
      <c r="AN48" s="123"/>
      <c r="AO48" s="123"/>
      <c r="AP48" s="123"/>
      <c r="AQ48" s="123"/>
      <c r="AR48" s="123"/>
      <c r="AS48" s="123"/>
      <c r="AT48" s="123"/>
      <c r="AU48" s="123"/>
      <c r="AV48" s="163">
        <v>7.0</v>
      </c>
      <c r="AW48" s="152" t="s">
        <v>985</v>
      </c>
      <c r="AX48" s="164">
        <v>7.0</v>
      </c>
      <c r="AY48" s="123"/>
      <c r="AZ48" s="123"/>
      <c r="BA48" s="123"/>
      <c r="BB48" s="123"/>
      <c r="BC48" s="182" t="s">
        <v>986</v>
      </c>
      <c r="BD48" s="183" t="s">
        <v>57</v>
      </c>
      <c r="BE48" s="184" t="s">
        <v>405</v>
      </c>
      <c r="BF48" s="123"/>
      <c r="BG48" s="163" t="s">
        <v>987</v>
      </c>
      <c r="BH48" s="164" t="s">
        <v>767</v>
      </c>
      <c r="BI48" s="123"/>
      <c r="BJ48" s="123"/>
      <c r="BK48" s="123"/>
      <c r="BL48" s="123"/>
      <c r="BM48" s="123"/>
      <c r="BN48" s="123"/>
      <c r="BO48" s="123"/>
      <c r="BP48" s="123"/>
      <c r="BQ48" s="123"/>
      <c r="BR48" s="123"/>
      <c r="BS48" s="123"/>
      <c r="BT48" s="123"/>
      <c r="BU48" s="123"/>
      <c r="BV48" s="123"/>
      <c r="BW48" s="123"/>
      <c r="BX48" s="123"/>
      <c r="BY48" s="123"/>
      <c r="BZ48" s="123"/>
      <c r="CI48" s="151" t="s">
        <v>598</v>
      </c>
      <c r="CJ48" s="161" t="s">
        <v>700</v>
      </c>
      <c r="CK48" s="151" t="s">
        <v>988</v>
      </c>
      <c r="CL48" s="123"/>
      <c r="CM48" s="123"/>
    </row>
    <row r="49" ht="15.0" customHeight="1">
      <c r="A49" s="123"/>
      <c r="B49" s="123"/>
      <c r="C49" s="123"/>
      <c r="D49" s="123"/>
      <c r="E49" s="123"/>
      <c r="F49" s="123"/>
      <c r="G49" s="123"/>
      <c r="H49" s="123"/>
      <c r="I49" s="123"/>
      <c r="J49" s="123"/>
      <c r="K49" s="123"/>
      <c r="L49" s="163" t="s">
        <v>654</v>
      </c>
      <c r="M49" s="152" t="s">
        <v>989</v>
      </c>
      <c r="N49" s="164" t="s">
        <v>654</v>
      </c>
      <c r="O49" s="123"/>
      <c r="P49" s="123"/>
      <c r="Q49" s="123"/>
      <c r="R49" s="123"/>
      <c r="S49" s="123"/>
      <c r="T49" s="123"/>
      <c r="U49" s="123"/>
      <c r="V49" s="123"/>
      <c r="W49" s="123"/>
      <c r="X49" s="123"/>
      <c r="Y49" s="123"/>
      <c r="Z49" s="123"/>
      <c r="AA49" s="123"/>
      <c r="AB49" s="123"/>
      <c r="AC49" s="123"/>
      <c r="AD49" s="156" t="s">
        <v>658</v>
      </c>
      <c r="AE49" s="176" t="s">
        <v>832</v>
      </c>
      <c r="AF49" s="159" t="s">
        <v>984</v>
      </c>
      <c r="AG49" s="160"/>
      <c r="AH49" s="161" t="s">
        <v>681</v>
      </c>
      <c r="AI49" s="161" t="str">
        <f t="shared" si="3"/>
        <v>DJ_P_DI5DI5.8 Aseguramiento de la Gestión Jurídica institucional</v>
      </c>
      <c r="AJ49" s="162" t="s">
        <v>990</v>
      </c>
      <c r="AK49" s="162" t="s">
        <v>991</v>
      </c>
      <c r="AL49" s="123"/>
      <c r="AM49" s="123"/>
      <c r="AN49" s="123"/>
      <c r="AO49" s="123"/>
      <c r="AP49" s="123"/>
      <c r="AQ49" s="123"/>
      <c r="AR49" s="123"/>
      <c r="AS49" s="123"/>
      <c r="AT49" s="123"/>
      <c r="AU49" s="123"/>
      <c r="AV49" s="163"/>
      <c r="AW49" s="152"/>
      <c r="AX49" s="164"/>
      <c r="AY49" s="123"/>
      <c r="AZ49" s="123"/>
      <c r="BA49" s="123"/>
      <c r="BB49" s="123"/>
      <c r="BC49" s="123"/>
      <c r="BD49" s="123"/>
      <c r="BE49" s="123"/>
      <c r="BF49" s="123"/>
      <c r="BG49" s="163"/>
      <c r="BH49" s="164"/>
      <c r="BI49" s="123"/>
      <c r="BJ49" s="123"/>
      <c r="BK49" s="123"/>
      <c r="BL49" s="123"/>
      <c r="BM49" s="123"/>
      <c r="BN49" s="123"/>
      <c r="BO49" s="123"/>
      <c r="BP49" s="123"/>
      <c r="BQ49" s="123"/>
      <c r="BR49" s="123"/>
      <c r="BS49" s="123"/>
      <c r="BT49" s="123"/>
      <c r="BU49" s="123"/>
      <c r="BV49" s="123"/>
      <c r="BW49" s="123"/>
      <c r="BX49" s="123"/>
      <c r="BY49" s="123"/>
      <c r="BZ49" s="123"/>
      <c r="CI49" s="151"/>
      <c r="CJ49" s="161"/>
      <c r="CK49" s="151"/>
      <c r="CL49" s="123"/>
      <c r="CM49" s="123"/>
    </row>
    <row r="50" ht="15.0" customHeight="1">
      <c r="A50" s="123"/>
      <c r="B50" s="123"/>
      <c r="C50" s="123"/>
      <c r="D50" s="123"/>
      <c r="E50" s="123"/>
      <c r="F50" s="123"/>
      <c r="G50" s="123"/>
      <c r="H50" s="123"/>
      <c r="I50" s="123"/>
      <c r="J50" s="123"/>
      <c r="K50" s="123"/>
      <c r="L50" s="163" t="s">
        <v>547</v>
      </c>
      <c r="M50" s="152" t="s">
        <v>546</v>
      </c>
      <c r="N50" s="164" t="s">
        <v>547</v>
      </c>
      <c r="O50" s="123"/>
      <c r="P50" s="123"/>
      <c r="Q50" s="123"/>
      <c r="R50" s="123"/>
      <c r="S50" s="123"/>
      <c r="T50" s="123"/>
      <c r="U50" s="123"/>
      <c r="V50" s="123"/>
      <c r="W50" s="123"/>
      <c r="X50" s="123"/>
      <c r="Y50" s="123"/>
      <c r="Z50" s="123"/>
      <c r="AA50" s="123"/>
      <c r="AB50" s="123"/>
      <c r="AC50" s="123"/>
      <c r="AD50" s="156" t="s">
        <v>681</v>
      </c>
      <c r="AE50" s="176" t="s">
        <v>990</v>
      </c>
      <c r="AF50" s="159" t="s">
        <v>991</v>
      </c>
      <c r="AG50" s="160"/>
      <c r="AH50" s="161" t="s">
        <v>681</v>
      </c>
      <c r="AI50" s="161" t="str">
        <f t="shared" si="3"/>
        <v>DJ_P_DI5DI5.9 Fortalecimiento de la Defensa Jurídica de la Entidad</v>
      </c>
      <c r="AJ50" s="162" t="s">
        <v>992</v>
      </c>
      <c r="AK50" s="162" t="s">
        <v>993</v>
      </c>
      <c r="AL50" s="123"/>
      <c r="AM50" s="123"/>
      <c r="AN50" s="123"/>
      <c r="AO50" s="123"/>
      <c r="AP50" s="123"/>
      <c r="AQ50" s="123"/>
      <c r="AR50" s="123"/>
      <c r="AS50" s="123"/>
      <c r="AT50" s="123"/>
      <c r="AU50" s="123"/>
      <c r="AV50" s="163">
        <v>7.0</v>
      </c>
      <c r="AW50" s="152" t="s">
        <v>994</v>
      </c>
      <c r="AX50" s="164">
        <v>7.0</v>
      </c>
      <c r="AY50" s="123"/>
      <c r="AZ50" s="123"/>
      <c r="BA50" s="123"/>
      <c r="BB50" s="123"/>
      <c r="BC50" s="123"/>
      <c r="BD50" s="123"/>
      <c r="BE50" s="123"/>
      <c r="BF50" s="123"/>
      <c r="BG50" s="163" t="s">
        <v>987</v>
      </c>
      <c r="BH50" s="164" t="s">
        <v>792</v>
      </c>
      <c r="BI50" s="123"/>
      <c r="BJ50" s="123"/>
      <c r="BK50" s="123"/>
      <c r="BL50" s="123"/>
      <c r="BM50" s="123"/>
      <c r="BN50" s="123"/>
      <c r="BO50" s="123"/>
      <c r="BP50" s="123"/>
      <c r="BQ50" s="123"/>
      <c r="BR50" s="123"/>
      <c r="BS50" s="123"/>
      <c r="BT50" s="123"/>
      <c r="BU50" s="123"/>
      <c r="BV50" s="123"/>
      <c r="BW50" s="123"/>
      <c r="BX50" s="123"/>
      <c r="BY50" s="123"/>
      <c r="BZ50" s="123"/>
      <c r="CI50" s="151" t="s">
        <v>624</v>
      </c>
      <c r="CJ50" s="190" t="s">
        <v>995</v>
      </c>
      <c r="CK50" s="151" t="s">
        <v>996</v>
      </c>
      <c r="CL50" s="123"/>
      <c r="CM50" s="123"/>
    </row>
    <row r="51" ht="15.0" customHeight="1">
      <c r="A51" s="123"/>
      <c r="B51" s="123"/>
      <c r="C51" s="123"/>
      <c r="D51" s="123"/>
      <c r="E51" s="123"/>
      <c r="F51" s="123"/>
      <c r="G51" s="123"/>
      <c r="H51" s="123"/>
      <c r="I51" s="123"/>
      <c r="J51" s="123"/>
      <c r="K51" s="123"/>
      <c r="L51" s="163" t="s">
        <v>997</v>
      </c>
      <c r="M51" s="152" t="s">
        <v>630</v>
      </c>
      <c r="N51" s="164" t="s">
        <v>997</v>
      </c>
      <c r="O51" s="123"/>
      <c r="P51" s="123"/>
      <c r="Q51" s="123"/>
      <c r="R51" s="123"/>
      <c r="S51" s="123"/>
      <c r="T51" s="123"/>
      <c r="U51" s="123"/>
      <c r="V51" s="123"/>
      <c r="W51" s="123"/>
      <c r="X51" s="123"/>
      <c r="Y51" s="123"/>
      <c r="Z51" s="123"/>
      <c r="AA51" s="123"/>
      <c r="AB51" s="123"/>
      <c r="AC51" s="123"/>
      <c r="AD51" s="156" t="s">
        <v>681</v>
      </c>
      <c r="AE51" s="176" t="s">
        <v>992</v>
      </c>
      <c r="AF51" s="159" t="s">
        <v>993</v>
      </c>
      <c r="AG51" s="160"/>
      <c r="AH51" s="161" t="s">
        <v>718</v>
      </c>
      <c r="AI51" s="161" t="str">
        <f t="shared" si="3"/>
        <v>DJ_P_R1R1.1. Implementación de SECOP II a nivel nacional para los procesos Contractuales</v>
      </c>
      <c r="AJ51" s="162" t="s">
        <v>998</v>
      </c>
      <c r="AK51" s="162" t="s">
        <v>999</v>
      </c>
      <c r="AL51" s="123"/>
      <c r="AM51" s="123"/>
      <c r="AN51" s="123"/>
      <c r="AO51" s="123"/>
      <c r="AP51" s="123"/>
      <c r="AQ51" s="123"/>
      <c r="AR51" s="123"/>
      <c r="AS51" s="123"/>
      <c r="AT51" s="123"/>
      <c r="AU51" s="123"/>
      <c r="AV51" s="163">
        <v>7.0</v>
      </c>
      <c r="AW51" s="152" t="s">
        <v>1000</v>
      </c>
      <c r="AX51" s="164">
        <v>7.0</v>
      </c>
      <c r="AY51" s="123"/>
      <c r="AZ51" s="123"/>
      <c r="BA51" s="123"/>
      <c r="BB51" s="123"/>
      <c r="BC51" s="123"/>
      <c r="BD51" s="123"/>
      <c r="BE51" s="123"/>
      <c r="BF51" s="123"/>
      <c r="BG51" s="163" t="s">
        <v>1001</v>
      </c>
      <c r="BH51" s="164" t="s">
        <v>767</v>
      </c>
      <c r="BI51" s="123"/>
      <c r="BJ51" s="123"/>
      <c r="BK51" s="123"/>
      <c r="BL51" s="123"/>
      <c r="BM51" s="123"/>
      <c r="BN51" s="123"/>
      <c r="BO51" s="123"/>
      <c r="BP51" s="123"/>
      <c r="BQ51" s="123"/>
      <c r="BR51" s="123"/>
      <c r="BS51" s="123"/>
      <c r="BT51" s="123"/>
      <c r="BU51" s="123"/>
      <c r="BV51" s="123"/>
      <c r="BW51" s="123"/>
      <c r="BX51" s="123"/>
      <c r="BY51" s="123"/>
      <c r="BZ51" s="123"/>
      <c r="CI51" s="151" t="s">
        <v>624</v>
      </c>
      <c r="CJ51" s="192" t="s">
        <v>1002</v>
      </c>
      <c r="CK51" s="151" t="s">
        <v>1003</v>
      </c>
      <c r="CL51" s="123"/>
      <c r="CM51" s="123"/>
    </row>
    <row r="52" ht="15.0" customHeight="1">
      <c r="A52" s="123"/>
      <c r="B52" s="123"/>
      <c r="C52" s="123"/>
      <c r="D52" s="123"/>
      <c r="E52" s="123"/>
      <c r="F52" s="123"/>
      <c r="G52" s="123"/>
      <c r="H52" s="123"/>
      <c r="I52" s="123"/>
      <c r="J52" s="123"/>
      <c r="K52" s="123"/>
      <c r="L52" s="163" t="s">
        <v>449</v>
      </c>
      <c r="M52" s="152" t="s">
        <v>1004</v>
      </c>
      <c r="N52" s="164" t="s">
        <v>449</v>
      </c>
      <c r="O52" s="123"/>
      <c r="P52" s="123"/>
      <c r="Q52" s="123"/>
      <c r="R52" s="123"/>
      <c r="S52" s="123"/>
      <c r="T52" s="123"/>
      <c r="U52" s="123"/>
      <c r="V52" s="123"/>
      <c r="W52" s="123"/>
      <c r="X52" s="123"/>
      <c r="Y52" s="123"/>
      <c r="Z52" s="123"/>
      <c r="AA52" s="123"/>
      <c r="AB52" s="123"/>
      <c r="AC52" s="123"/>
      <c r="AD52" s="156" t="s">
        <v>718</v>
      </c>
      <c r="AE52" s="176" t="s">
        <v>998</v>
      </c>
      <c r="AF52" s="159" t="s">
        <v>999</v>
      </c>
      <c r="AG52" s="160"/>
      <c r="AH52" s="161" t="s">
        <v>718</v>
      </c>
      <c r="AI52" s="161" t="str">
        <f t="shared" si="3"/>
        <v>DJ_P_R1R1.2 Implementación de SECOP II a nivel nacional para los procesos Convencionales</v>
      </c>
      <c r="AJ52" s="162" t="s">
        <v>1005</v>
      </c>
      <c r="AK52" s="162" t="s">
        <v>1006</v>
      </c>
      <c r="AL52" s="123"/>
      <c r="AM52" s="123"/>
      <c r="AN52" s="123"/>
      <c r="AO52" s="123"/>
      <c r="AP52" s="123"/>
      <c r="AQ52" s="123"/>
      <c r="AR52" s="123"/>
      <c r="AS52" s="123"/>
      <c r="AT52" s="123"/>
      <c r="AU52" s="123"/>
      <c r="AV52" s="163">
        <v>7.0</v>
      </c>
      <c r="AW52" s="152" t="s">
        <v>1007</v>
      </c>
      <c r="AX52" s="164">
        <v>7.0</v>
      </c>
      <c r="AY52" s="123"/>
      <c r="AZ52" s="123"/>
      <c r="BA52" s="123"/>
      <c r="BB52" s="123"/>
      <c r="BC52" s="123"/>
      <c r="BD52" s="123"/>
      <c r="BE52" s="123"/>
      <c r="BF52" s="123"/>
      <c r="BG52" s="163" t="s">
        <v>1001</v>
      </c>
      <c r="BH52" s="164" t="s">
        <v>780</v>
      </c>
      <c r="BI52" s="123"/>
      <c r="BJ52" s="123"/>
      <c r="BK52" s="123"/>
      <c r="BL52" s="123"/>
      <c r="BM52" s="123"/>
      <c r="BN52" s="123"/>
      <c r="BO52" s="123"/>
      <c r="BP52" s="123"/>
      <c r="BQ52" s="123"/>
      <c r="BR52" s="123"/>
      <c r="BS52" s="123"/>
      <c r="BT52" s="123"/>
      <c r="BU52" s="123"/>
      <c r="BV52" s="123"/>
      <c r="BW52" s="123"/>
      <c r="BX52" s="123"/>
      <c r="BY52" s="123"/>
      <c r="BZ52" s="123"/>
      <c r="CI52" s="151" t="s">
        <v>624</v>
      </c>
      <c r="CJ52" s="192" t="s">
        <v>1008</v>
      </c>
      <c r="CK52" s="151" t="s">
        <v>1009</v>
      </c>
      <c r="CL52" s="123"/>
      <c r="CM52" s="123"/>
    </row>
    <row r="53" ht="15.0" customHeight="1">
      <c r="A53" s="123"/>
      <c r="B53" s="123"/>
      <c r="C53" s="123"/>
      <c r="D53" s="123"/>
      <c r="E53" s="123"/>
      <c r="F53" s="123"/>
      <c r="G53" s="123"/>
      <c r="H53" s="123"/>
      <c r="I53" s="123"/>
      <c r="J53" s="123"/>
      <c r="K53" s="123"/>
      <c r="L53" s="163" t="s">
        <v>449</v>
      </c>
      <c r="M53" s="152" t="s">
        <v>1010</v>
      </c>
      <c r="N53" s="164" t="s">
        <v>449</v>
      </c>
      <c r="O53" s="123"/>
      <c r="P53" s="123"/>
      <c r="Q53" s="123"/>
      <c r="R53" s="123"/>
      <c r="S53" s="123"/>
      <c r="T53" s="123"/>
      <c r="U53" s="123"/>
      <c r="V53" s="123"/>
      <c r="W53" s="123"/>
      <c r="X53" s="123"/>
      <c r="Y53" s="123"/>
      <c r="Z53" s="123"/>
      <c r="AA53" s="123"/>
      <c r="AB53" s="123"/>
      <c r="AC53" s="123"/>
      <c r="AD53" s="156" t="s">
        <v>718</v>
      </c>
      <c r="AE53" s="173" t="s">
        <v>1005</v>
      </c>
      <c r="AF53" s="159" t="s">
        <v>1006</v>
      </c>
      <c r="AG53" s="160"/>
      <c r="AH53" s="161" t="s">
        <v>718</v>
      </c>
      <c r="AI53" s="161" t="str">
        <f t="shared" si="3"/>
        <v>DJ_P_R1R1.3 Digitalización de los expedientes de cobro coactivo en SIREC</v>
      </c>
      <c r="AJ53" s="162" t="s">
        <v>1011</v>
      </c>
      <c r="AK53" s="162" t="s">
        <v>1012</v>
      </c>
      <c r="AL53" s="123"/>
      <c r="AM53" s="123"/>
      <c r="AN53" s="123"/>
      <c r="AO53" s="123"/>
      <c r="AP53" s="123"/>
      <c r="AQ53" s="123"/>
      <c r="AR53" s="123"/>
      <c r="AS53" s="123"/>
      <c r="AT53" s="123"/>
      <c r="AU53" s="123"/>
      <c r="AV53" s="163"/>
      <c r="AW53" s="152"/>
      <c r="AX53" s="164"/>
      <c r="AY53" s="123"/>
      <c r="AZ53" s="123"/>
      <c r="BA53" s="123"/>
      <c r="BB53" s="123"/>
      <c r="BC53" s="123"/>
      <c r="BD53" s="123"/>
      <c r="BE53" s="123"/>
      <c r="BF53" s="123"/>
      <c r="BG53" s="163"/>
      <c r="BH53" s="164"/>
      <c r="BI53" s="123"/>
      <c r="BJ53" s="123"/>
      <c r="BK53" s="123"/>
      <c r="BL53" s="123"/>
      <c r="BM53" s="123"/>
      <c r="BN53" s="123"/>
      <c r="BO53" s="123"/>
      <c r="BP53" s="123"/>
      <c r="BQ53" s="123"/>
      <c r="BR53" s="123"/>
      <c r="BS53" s="123"/>
      <c r="BT53" s="123"/>
      <c r="BU53" s="123"/>
      <c r="BV53" s="123"/>
      <c r="BW53" s="123"/>
      <c r="BX53" s="123"/>
      <c r="BY53" s="123"/>
      <c r="BZ53" s="123"/>
      <c r="CI53" s="151"/>
      <c r="CJ53" s="192"/>
      <c r="CK53" s="151"/>
      <c r="CL53" s="123"/>
      <c r="CM53" s="123"/>
    </row>
    <row r="54" ht="15.0" customHeight="1">
      <c r="A54" s="123"/>
      <c r="B54" s="123"/>
      <c r="C54" s="123"/>
      <c r="D54" s="123"/>
      <c r="E54" s="123"/>
      <c r="F54" s="123"/>
      <c r="G54" s="123"/>
      <c r="H54" s="123"/>
      <c r="I54" s="123"/>
      <c r="J54" s="123"/>
      <c r="K54" s="123"/>
      <c r="L54" s="163" t="s">
        <v>420</v>
      </c>
      <c r="M54" s="152" t="s">
        <v>247</v>
      </c>
      <c r="N54" s="164" t="s">
        <v>420</v>
      </c>
      <c r="O54" s="123"/>
      <c r="P54" s="123"/>
      <c r="Q54" s="123"/>
      <c r="R54" s="123"/>
      <c r="S54" s="123"/>
      <c r="T54" s="123"/>
      <c r="U54" s="123"/>
      <c r="V54" s="123"/>
      <c r="W54" s="123"/>
      <c r="X54" s="123"/>
      <c r="Y54" s="123"/>
      <c r="Z54" s="123"/>
      <c r="AA54" s="123"/>
      <c r="AB54" s="123"/>
      <c r="AC54" s="123"/>
      <c r="AD54" s="156" t="s">
        <v>718</v>
      </c>
      <c r="AE54" s="173" t="s">
        <v>1011</v>
      </c>
      <c r="AF54" s="159" t="s">
        <v>1012</v>
      </c>
      <c r="AG54" s="160"/>
      <c r="AH54" s="161" t="s">
        <v>733</v>
      </c>
      <c r="AI54" s="161" t="str">
        <f t="shared" si="3"/>
        <v>DPDC_P_DI4DI4.1 Rediseño, implementación y mejora continua de la estrategia de Seguridad de la Información de la entidad</v>
      </c>
      <c r="AJ54" s="162" t="s">
        <v>1013</v>
      </c>
      <c r="AK54" s="162" t="s">
        <v>1014</v>
      </c>
      <c r="AL54" s="123"/>
      <c r="AM54" s="123"/>
      <c r="AN54" s="123"/>
      <c r="AO54" s="123"/>
      <c r="AP54" s="123"/>
      <c r="AQ54" s="123"/>
      <c r="AR54" s="123"/>
      <c r="AS54" s="123"/>
      <c r="AT54" s="123"/>
      <c r="AU54" s="123"/>
      <c r="AV54" s="163">
        <v>7.0</v>
      </c>
      <c r="AW54" s="152" t="s">
        <v>1015</v>
      </c>
      <c r="AX54" s="164">
        <v>7.0</v>
      </c>
      <c r="AY54" s="123"/>
      <c r="AZ54" s="123"/>
      <c r="BA54" s="123"/>
      <c r="BB54" s="123"/>
      <c r="BC54" s="123"/>
      <c r="BD54" s="123"/>
      <c r="BE54" s="123"/>
      <c r="BF54" s="123"/>
      <c r="BG54" s="163" t="s">
        <v>1001</v>
      </c>
      <c r="BH54" s="164" t="s">
        <v>792</v>
      </c>
      <c r="BI54" s="123"/>
      <c r="BJ54" s="123"/>
      <c r="BK54" s="123"/>
      <c r="BL54" s="123"/>
      <c r="BM54" s="123"/>
      <c r="BN54" s="123"/>
      <c r="BO54" s="123"/>
      <c r="BP54" s="123"/>
      <c r="BQ54" s="123"/>
      <c r="BR54" s="123"/>
      <c r="BS54" s="123"/>
      <c r="BT54" s="123"/>
      <c r="BU54" s="123"/>
      <c r="BV54" s="123"/>
      <c r="BW54" s="123"/>
      <c r="BX54" s="123"/>
      <c r="BY54" s="123"/>
      <c r="BZ54" s="123"/>
      <c r="CI54" s="151" t="s">
        <v>624</v>
      </c>
      <c r="CJ54" s="181" t="s">
        <v>1016</v>
      </c>
      <c r="CK54" s="151" t="s">
        <v>1017</v>
      </c>
      <c r="CL54" s="123"/>
      <c r="CM54" s="123"/>
    </row>
    <row r="55" ht="15.0" customHeight="1">
      <c r="A55" s="123"/>
      <c r="B55" s="123"/>
      <c r="C55" s="123"/>
      <c r="D55" s="123"/>
      <c r="E55" s="123"/>
      <c r="F55" s="123"/>
      <c r="G55" s="123"/>
      <c r="H55" s="123"/>
      <c r="I55" s="123"/>
      <c r="J55" s="123"/>
      <c r="K55" s="123"/>
      <c r="L55" s="163" t="s">
        <v>420</v>
      </c>
      <c r="M55" s="152" t="s">
        <v>1018</v>
      </c>
      <c r="N55" s="164" t="s">
        <v>420</v>
      </c>
      <c r="O55" s="123"/>
      <c r="P55" s="123"/>
      <c r="Q55" s="123"/>
      <c r="R55" s="123"/>
      <c r="S55" s="123"/>
      <c r="T55" s="123"/>
      <c r="U55" s="123"/>
      <c r="V55" s="123"/>
      <c r="W55" s="123"/>
      <c r="X55" s="123"/>
      <c r="Y55" s="123"/>
      <c r="Z55" s="123"/>
      <c r="AA55" s="123"/>
      <c r="AB55" s="123"/>
      <c r="AC55" s="123"/>
      <c r="AD55" s="156" t="s">
        <v>733</v>
      </c>
      <c r="AE55" s="176" t="s">
        <v>1013</v>
      </c>
      <c r="AF55" s="159" t="s">
        <v>1014</v>
      </c>
      <c r="AG55" s="160"/>
      <c r="AH55" s="161" t="s">
        <v>748</v>
      </c>
      <c r="AI55" s="161" t="str">
        <f t="shared" si="3"/>
        <v>DPDC_P_DI5DI5.7 Fortalecimiento de la administración del riesgo de gestión, corrupción y seguridad digital</v>
      </c>
      <c r="AJ55" s="162" t="s">
        <v>1019</v>
      </c>
      <c r="AK55" s="162" t="s">
        <v>1020</v>
      </c>
      <c r="AL55" s="123"/>
      <c r="AM55" s="123"/>
      <c r="AN55" s="123"/>
      <c r="AO55" s="123"/>
      <c r="AP55" s="123"/>
      <c r="AQ55" s="123"/>
      <c r="AR55" s="123"/>
      <c r="AS55" s="123"/>
      <c r="AT55" s="123"/>
      <c r="AU55" s="123"/>
      <c r="AV55" s="163">
        <v>7.0</v>
      </c>
      <c r="AW55" s="152" t="s">
        <v>1021</v>
      </c>
      <c r="AX55" s="164">
        <v>7.0</v>
      </c>
      <c r="AY55" s="123"/>
      <c r="AZ55" s="123"/>
      <c r="BA55" s="123"/>
      <c r="BB55" s="123"/>
      <c r="BC55" s="123"/>
      <c r="BD55" s="123"/>
      <c r="BE55" s="123"/>
      <c r="BF55" s="123"/>
      <c r="BG55" s="163" t="s">
        <v>1022</v>
      </c>
      <c r="BH55" s="164" t="s">
        <v>767</v>
      </c>
      <c r="BI55" s="123"/>
      <c r="BJ55" s="123"/>
      <c r="BK55" s="123"/>
      <c r="BL55" s="123"/>
      <c r="BM55" s="123"/>
      <c r="BN55" s="123"/>
      <c r="BO55" s="123"/>
      <c r="BP55" s="123"/>
      <c r="BQ55" s="123"/>
      <c r="BR55" s="123"/>
      <c r="BS55" s="123"/>
      <c r="BT55" s="123"/>
      <c r="BU55" s="123"/>
      <c r="BV55" s="123"/>
      <c r="BW55" s="123"/>
      <c r="BX55" s="123"/>
      <c r="BY55" s="123"/>
      <c r="BZ55" s="123"/>
      <c r="CI55" s="151" t="s">
        <v>624</v>
      </c>
      <c r="CJ55" s="161" t="s">
        <v>1023</v>
      </c>
      <c r="CK55" s="151" t="s">
        <v>1024</v>
      </c>
      <c r="CL55" s="123"/>
      <c r="CM55" s="123"/>
    </row>
    <row r="56" ht="15.0" customHeight="1">
      <c r="A56" s="123"/>
      <c r="B56" s="123"/>
      <c r="C56" s="123"/>
      <c r="D56" s="123"/>
      <c r="E56" s="123"/>
      <c r="F56" s="123"/>
      <c r="G56" s="123"/>
      <c r="H56" s="123"/>
      <c r="I56" s="123"/>
      <c r="J56" s="123"/>
      <c r="K56" s="123"/>
      <c r="L56" s="163" t="s">
        <v>420</v>
      </c>
      <c r="M56" s="152" t="s">
        <v>1025</v>
      </c>
      <c r="N56" s="164" t="s">
        <v>420</v>
      </c>
      <c r="O56" s="123"/>
      <c r="P56" s="123"/>
      <c r="Q56" s="123"/>
      <c r="R56" s="123"/>
      <c r="S56" s="123"/>
      <c r="T56" s="123"/>
      <c r="U56" s="123"/>
      <c r="V56" s="123"/>
      <c r="W56" s="123"/>
      <c r="X56" s="123"/>
      <c r="Y56" s="123"/>
      <c r="Z56" s="123"/>
      <c r="AA56" s="123"/>
      <c r="AB56" s="123"/>
      <c r="AC56" s="123"/>
      <c r="AD56" s="156" t="s">
        <v>748</v>
      </c>
      <c r="AE56" s="176" t="s">
        <v>1019</v>
      </c>
      <c r="AF56" s="159" t="s">
        <v>1020</v>
      </c>
      <c r="AG56" s="160"/>
      <c r="AH56" s="161" t="s">
        <v>748</v>
      </c>
      <c r="AI56" s="161" t="str">
        <f t="shared" si="3"/>
        <v>DPDC_P_DI5DI5.10 Implementación y mejora continua de la estrategia de Seguridad de la Información de la entidad -SGSI</v>
      </c>
      <c r="AJ56" s="162" t="s">
        <v>1026</v>
      </c>
      <c r="AK56" s="162" t="s">
        <v>1027</v>
      </c>
      <c r="AL56" s="123"/>
      <c r="AM56" s="123"/>
      <c r="AN56" s="123"/>
      <c r="AO56" s="123"/>
      <c r="AP56" s="123"/>
      <c r="AQ56" s="123"/>
      <c r="AR56" s="123"/>
      <c r="AS56" s="123"/>
      <c r="AT56" s="123"/>
      <c r="AU56" s="123"/>
      <c r="AV56" s="163">
        <v>7.0</v>
      </c>
      <c r="AW56" s="152" t="s">
        <v>1028</v>
      </c>
      <c r="AX56" s="164">
        <v>7.0</v>
      </c>
      <c r="AY56" s="123"/>
      <c r="AZ56" s="123"/>
      <c r="BA56" s="123"/>
      <c r="BB56" s="123"/>
      <c r="BC56" s="123"/>
      <c r="BD56" s="123"/>
      <c r="BE56" s="123"/>
      <c r="BF56" s="123"/>
      <c r="BG56" s="163" t="s">
        <v>1022</v>
      </c>
      <c r="BH56" s="164" t="s">
        <v>780</v>
      </c>
      <c r="BI56" s="123"/>
      <c r="BJ56" s="123"/>
      <c r="BK56" s="123"/>
      <c r="BL56" s="123"/>
      <c r="BM56" s="123"/>
      <c r="BN56" s="123"/>
      <c r="BO56" s="123"/>
      <c r="BP56" s="123"/>
      <c r="BQ56" s="123"/>
      <c r="BR56" s="123"/>
      <c r="BS56" s="123"/>
      <c r="BT56" s="123"/>
      <c r="BU56" s="123"/>
      <c r="BV56" s="123"/>
      <c r="BW56" s="123"/>
      <c r="BX56" s="123"/>
      <c r="BY56" s="123"/>
      <c r="BZ56" s="123"/>
      <c r="CI56" s="151" t="s">
        <v>624</v>
      </c>
      <c r="CJ56" s="190" t="s">
        <v>280</v>
      </c>
      <c r="CK56" s="151" t="s">
        <v>1029</v>
      </c>
      <c r="CL56" s="123"/>
      <c r="CM56" s="123"/>
    </row>
    <row r="57" ht="15.0" customHeight="1">
      <c r="A57" s="123"/>
      <c r="B57" s="123"/>
      <c r="C57" s="123"/>
      <c r="D57" s="123"/>
      <c r="E57" s="123"/>
      <c r="F57" s="123"/>
      <c r="G57" s="123"/>
      <c r="H57" s="123"/>
      <c r="I57" s="123"/>
      <c r="J57" s="123"/>
      <c r="K57" s="123"/>
      <c r="L57" s="163" t="s">
        <v>420</v>
      </c>
      <c r="M57" s="152" t="s">
        <v>1030</v>
      </c>
      <c r="N57" s="164" t="s">
        <v>420</v>
      </c>
      <c r="O57" s="123"/>
      <c r="P57" s="123"/>
      <c r="Q57" s="123"/>
      <c r="R57" s="123"/>
      <c r="S57" s="123"/>
      <c r="T57" s="123"/>
      <c r="U57" s="123"/>
      <c r="V57" s="123"/>
      <c r="W57" s="123"/>
      <c r="X57" s="123"/>
      <c r="Y57" s="123"/>
      <c r="Z57" s="123"/>
      <c r="AA57" s="123"/>
      <c r="AB57" s="123"/>
      <c r="AC57" s="123"/>
      <c r="AD57" s="156" t="s">
        <v>748</v>
      </c>
      <c r="AE57" s="176" t="s">
        <v>1026</v>
      </c>
      <c r="AF57" s="159" t="s">
        <v>1027</v>
      </c>
      <c r="AG57" s="160"/>
      <c r="AH57" s="161" t="s">
        <v>748</v>
      </c>
      <c r="AI57" s="161" t="str">
        <f t="shared" si="3"/>
        <v>DPDC_P_DI5DI5.11 Institucionalización, mantenimiento y mejora del Sistema de Gestión del SENA bajo los referentes MIPG e ISO 9001:2015, ISO 14001:2015, ISO 50001:2019, Resolución 0312 de 2019 y Decreto 1072 de 2015 (SGSST)</v>
      </c>
      <c r="AJ57" s="162" t="s">
        <v>581</v>
      </c>
      <c r="AK57" s="162" t="s">
        <v>1031</v>
      </c>
      <c r="AL57" s="123"/>
      <c r="AM57" s="123"/>
      <c r="AN57" s="123"/>
      <c r="AO57" s="123"/>
      <c r="AP57" s="123"/>
      <c r="AQ57" s="123"/>
      <c r="AR57" s="123"/>
      <c r="AS57" s="123"/>
      <c r="AT57" s="123"/>
      <c r="AU57" s="123"/>
      <c r="AV57" s="163">
        <v>7.0</v>
      </c>
      <c r="AW57" s="152" t="s">
        <v>1032</v>
      </c>
      <c r="AX57" s="164">
        <v>7.0</v>
      </c>
      <c r="AY57" s="123"/>
      <c r="AZ57" s="123"/>
      <c r="BA57" s="123"/>
      <c r="BB57" s="123"/>
      <c r="BC57" s="123"/>
      <c r="BD57" s="123"/>
      <c r="BE57" s="123"/>
      <c r="BF57" s="123"/>
      <c r="BG57" s="163" t="s">
        <v>1022</v>
      </c>
      <c r="BH57" s="164" t="s">
        <v>792</v>
      </c>
      <c r="BI57" s="123"/>
      <c r="BJ57" s="123"/>
      <c r="BK57" s="123"/>
      <c r="BL57" s="123"/>
      <c r="BM57" s="123"/>
      <c r="BN57" s="123"/>
      <c r="BO57" s="123"/>
      <c r="BP57" s="123"/>
      <c r="BQ57" s="123"/>
      <c r="BR57" s="123"/>
      <c r="BS57" s="123"/>
      <c r="BT57" s="123"/>
      <c r="BU57" s="123"/>
      <c r="BV57" s="123"/>
      <c r="BW57" s="123"/>
      <c r="BX57" s="123"/>
      <c r="BY57" s="123"/>
      <c r="BZ57" s="123"/>
      <c r="CI57" s="151" t="s">
        <v>624</v>
      </c>
      <c r="CJ57" s="190" t="s">
        <v>1033</v>
      </c>
      <c r="CK57" s="151" t="s">
        <v>1034</v>
      </c>
      <c r="CL57" s="123"/>
      <c r="CM57" s="123"/>
    </row>
    <row r="58" ht="15.0" customHeight="1">
      <c r="A58" s="123"/>
      <c r="B58" s="123"/>
      <c r="C58" s="123"/>
      <c r="D58" s="123"/>
      <c r="E58" s="123"/>
      <c r="F58" s="123"/>
      <c r="G58" s="123"/>
      <c r="H58" s="123"/>
      <c r="I58" s="123"/>
      <c r="J58" s="123"/>
      <c r="K58" s="123"/>
      <c r="L58" s="163" t="s">
        <v>420</v>
      </c>
      <c r="M58" s="152" t="s">
        <v>1035</v>
      </c>
      <c r="N58" s="164" t="s">
        <v>420</v>
      </c>
      <c r="O58" s="123"/>
      <c r="P58" s="123"/>
      <c r="Q58" s="123"/>
      <c r="R58" s="123"/>
      <c r="S58" s="123"/>
      <c r="T58" s="123"/>
      <c r="U58" s="123"/>
      <c r="V58" s="123"/>
      <c r="W58" s="123"/>
      <c r="X58" s="123"/>
      <c r="Y58" s="123"/>
      <c r="Z58" s="123"/>
      <c r="AA58" s="123"/>
      <c r="AB58" s="123"/>
      <c r="AC58" s="123"/>
      <c r="AD58" s="156" t="s">
        <v>748</v>
      </c>
      <c r="AE58" s="176" t="s">
        <v>581</v>
      </c>
      <c r="AF58" s="159" t="s">
        <v>1031</v>
      </c>
      <c r="AG58" s="160"/>
      <c r="AH58" s="161" t="s">
        <v>885</v>
      </c>
      <c r="AI58" s="161" t="str">
        <f t="shared" si="3"/>
        <v>SG_P_DI5DI5.18 Institucionalización y sostenimiento del sistema Prospectiva, vigilancia e inteligencia organizacional</v>
      </c>
      <c r="AJ58" s="162" t="s">
        <v>1036</v>
      </c>
      <c r="AK58" s="162" t="s">
        <v>1037</v>
      </c>
      <c r="AL58" s="123"/>
      <c r="AM58" s="123"/>
      <c r="AN58" s="123"/>
      <c r="AO58" s="123"/>
      <c r="AP58" s="123"/>
      <c r="AQ58" s="123"/>
      <c r="AR58" s="123"/>
      <c r="AS58" s="123"/>
      <c r="AT58" s="123"/>
      <c r="AU58" s="123"/>
      <c r="AV58" s="163">
        <v>7.0</v>
      </c>
      <c r="AW58" s="152" t="s">
        <v>1038</v>
      </c>
      <c r="AX58" s="164">
        <v>7.0</v>
      </c>
      <c r="AY58" s="123"/>
      <c r="AZ58" s="123"/>
      <c r="BA58" s="123"/>
      <c r="BB58" s="123"/>
      <c r="BC58" s="123"/>
      <c r="BD58" s="123"/>
      <c r="BE58" s="123"/>
      <c r="BF58" s="123"/>
      <c r="BG58" s="163" t="s">
        <v>1039</v>
      </c>
      <c r="BH58" s="164" t="s">
        <v>803</v>
      </c>
      <c r="BI58" s="123"/>
      <c r="BJ58" s="123"/>
      <c r="BK58" s="123"/>
      <c r="BL58" s="123"/>
      <c r="BM58" s="123"/>
      <c r="BN58" s="123"/>
      <c r="BO58" s="123"/>
      <c r="BP58" s="123"/>
      <c r="BQ58" s="123"/>
      <c r="BR58" s="123"/>
      <c r="BS58" s="123"/>
      <c r="BT58" s="123"/>
      <c r="BU58" s="123"/>
      <c r="BV58" s="123"/>
      <c r="BW58" s="123"/>
      <c r="BX58" s="123"/>
      <c r="BY58" s="123"/>
      <c r="BZ58" s="123"/>
      <c r="CI58" s="151" t="s">
        <v>649</v>
      </c>
      <c r="CJ58" s="190" t="s">
        <v>1040</v>
      </c>
      <c r="CK58" s="151" t="s">
        <v>1041</v>
      </c>
      <c r="CL58" s="123"/>
      <c r="CM58" s="123"/>
    </row>
    <row r="59" ht="15.0" customHeight="1">
      <c r="A59" s="123"/>
      <c r="B59" s="123"/>
      <c r="C59" s="123"/>
      <c r="D59" s="123"/>
      <c r="E59" s="123"/>
      <c r="F59" s="123"/>
      <c r="G59" s="123"/>
      <c r="H59" s="123"/>
      <c r="I59" s="123"/>
      <c r="J59" s="123"/>
      <c r="K59" s="123"/>
      <c r="L59" s="163" t="s">
        <v>420</v>
      </c>
      <c r="M59" s="152" t="s">
        <v>1042</v>
      </c>
      <c r="N59" s="164" t="s">
        <v>420</v>
      </c>
      <c r="O59" s="123"/>
      <c r="P59" s="123"/>
      <c r="Q59" s="123"/>
      <c r="R59" s="123"/>
      <c r="S59" s="123"/>
      <c r="T59" s="123"/>
      <c r="U59" s="123"/>
      <c r="V59" s="123"/>
      <c r="W59" s="123"/>
      <c r="X59" s="123"/>
      <c r="Y59" s="123"/>
      <c r="Z59" s="123"/>
      <c r="AA59" s="123"/>
      <c r="AB59" s="123"/>
      <c r="AC59" s="123"/>
      <c r="AD59" s="156" t="s">
        <v>885</v>
      </c>
      <c r="AE59" s="176" t="s">
        <v>1036</v>
      </c>
      <c r="AF59" s="159" t="s">
        <v>1037</v>
      </c>
      <c r="AG59" s="160"/>
      <c r="AH59" s="161" t="s">
        <v>762</v>
      </c>
      <c r="AI59" s="161" t="str">
        <f t="shared" si="3"/>
        <v>DPDC_P_R1R1.11 Perfeccionamiento del Modelo de Costos o Sistema de Información Nacional de Costos de Gestión del SENA</v>
      </c>
      <c r="AJ59" s="162" t="s">
        <v>1043</v>
      </c>
      <c r="AK59" s="162" t="s">
        <v>1044</v>
      </c>
      <c r="AL59" s="123"/>
      <c r="AM59" s="123"/>
      <c r="AN59" s="123"/>
      <c r="AO59" s="123"/>
      <c r="AP59" s="123"/>
      <c r="AQ59" s="123"/>
      <c r="AR59" s="123"/>
      <c r="AS59" s="123"/>
      <c r="AT59" s="123"/>
      <c r="AU59" s="123"/>
      <c r="AV59" s="163">
        <v>7.0</v>
      </c>
      <c r="AW59" s="152" t="s">
        <v>1045</v>
      </c>
      <c r="AX59" s="164">
        <v>7.0</v>
      </c>
      <c r="AY59" s="123"/>
      <c r="AZ59" s="123"/>
      <c r="BA59" s="123"/>
      <c r="BB59" s="123"/>
      <c r="BC59" s="123"/>
      <c r="BD59" s="123"/>
      <c r="BE59" s="123"/>
      <c r="BF59" s="123"/>
      <c r="BG59" s="163" t="s">
        <v>1046</v>
      </c>
      <c r="BH59" s="164" t="s">
        <v>803</v>
      </c>
      <c r="BI59" s="123"/>
      <c r="BJ59" s="123"/>
      <c r="BK59" s="123"/>
      <c r="BL59" s="123"/>
      <c r="BM59" s="123"/>
      <c r="BN59" s="123"/>
      <c r="BO59" s="123"/>
      <c r="BP59" s="123"/>
      <c r="BQ59" s="123"/>
      <c r="BR59" s="123"/>
      <c r="BS59" s="123"/>
      <c r="BT59" s="123"/>
      <c r="BU59" s="123"/>
      <c r="BV59" s="123"/>
      <c r="BW59" s="123"/>
      <c r="BX59" s="123"/>
      <c r="BY59" s="123"/>
      <c r="BZ59" s="123"/>
      <c r="CI59" s="151" t="s">
        <v>649</v>
      </c>
      <c r="CJ59" s="190" t="s">
        <v>1047</v>
      </c>
      <c r="CK59" s="151" t="s">
        <v>1048</v>
      </c>
      <c r="CL59" s="123"/>
      <c r="CM59" s="123"/>
    </row>
    <row r="60" ht="15.0" customHeight="1">
      <c r="A60" s="123"/>
      <c r="B60" s="123"/>
      <c r="C60" s="123"/>
      <c r="D60" s="123"/>
      <c r="E60" s="123"/>
      <c r="F60" s="123"/>
      <c r="G60" s="123"/>
      <c r="H60" s="123"/>
      <c r="I60" s="123"/>
      <c r="J60" s="123"/>
      <c r="K60" s="123"/>
      <c r="L60" s="163" t="s">
        <v>420</v>
      </c>
      <c r="M60" s="152" t="s">
        <v>1049</v>
      </c>
      <c r="N60" s="164" t="s">
        <v>420</v>
      </c>
      <c r="O60" s="123"/>
      <c r="P60" s="123"/>
      <c r="Q60" s="123"/>
      <c r="R60" s="123"/>
      <c r="S60" s="123"/>
      <c r="T60" s="123"/>
      <c r="U60" s="123"/>
      <c r="V60" s="123"/>
      <c r="W60" s="123"/>
      <c r="X60" s="123"/>
      <c r="Y60" s="123"/>
      <c r="Z60" s="123"/>
      <c r="AA60" s="123"/>
      <c r="AB60" s="123"/>
      <c r="AC60" s="123"/>
      <c r="AD60" s="156" t="s">
        <v>762</v>
      </c>
      <c r="AE60" s="173" t="s">
        <v>1050</v>
      </c>
      <c r="AF60" s="159" t="s">
        <v>1044</v>
      </c>
      <c r="AG60" s="160"/>
      <c r="AH60" s="161" t="s">
        <v>775</v>
      </c>
      <c r="AI60" s="161" t="str">
        <f t="shared" si="3"/>
        <v>DPRC_P_DI5DI5.1 Asegurar la implementación de la Política institucional de Servicio al Ciudadano</v>
      </c>
      <c r="AJ60" s="162" t="s">
        <v>1051</v>
      </c>
      <c r="AK60" s="162" t="s">
        <v>1052</v>
      </c>
      <c r="AL60" s="123"/>
      <c r="AM60" s="123"/>
      <c r="AN60" s="123"/>
      <c r="AO60" s="123"/>
      <c r="AP60" s="123"/>
      <c r="AQ60" s="123"/>
      <c r="AR60" s="123"/>
      <c r="AS60" s="123"/>
      <c r="AT60" s="123"/>
      <c r="AU60" s="123"/>
      <c r="AV60" s="163">
        <v>7.0</v>
      </c>
      <c r="AW60" s="152" t="s">
        <v>1053</v>
      </c>
      <c r="AX60" s="164">
        <v>7.0</v>
      </c>
      <c r="AY60" s="123"/>
      <c r="AZ60" s="123"/>
      <c r="BA60" s="123"/>
      <c r="BB60" s="123"/>
      <c r="BC60" s="123"/>
      <c r="BD60" s="123"/>
      <c r="BE60" s="123"/>
      <c r="BF60" s="123"/>
      <c r="BG60" s="163" t="s">
        <v>1054</v>
      </c>
      <c r="BH60" s="164" t="s">
        <v>803</v>
      </c>
      <c r="BI60" s="123"/>
      <c r="BJ60" s="123"/>
      <c r="BK60" s="123"/>
      <c r="BL60" s="123"/>
      <c r="BM60" s="123"/>
      <c r="BN60" s="123"/>
      <c r="BO60" s="123"/>
      <c r="BP60" s="123"/>
      <c r="BQ60" s="123"/>
      <c r="BR60" s="123"/>
      <c r="BS60" s="123"/>
      <c r="BT60" s="123"/>
      <c r="BU60" s="123"/>
      <c r="BV60" s="123"/>
      <c r="BW60" s="123"/>
      <c r="BX60" s="123"/>
      <c r="BY60" s="123"/>
      <c r="BZ60" s="123"/>
      <c r="CI60" s="151" t="s">
        <v>649</v>
      </c>
      <c r="CJ60" s="190" t="s">
        <v>1055</v>
      </c>
      <c r="CK60" s="151" t="s">
        <v>1056</v>
      </c>
      <c r="CL60" s="123"/>
      <c r="CM60" s="123"/>
    </row>
    <row r="61" ht="15.0" customHeight="1">
      <c r="A61" s="123"/>
      <c r="B61" s="123"/>
      <c r="C61" s="123"/>
      <c r="D61" s="123"/>
      <c r="E61" s="123"/>
      <c r="F61" s="123"/>
      <c r="G61" s="123"/>
      <c r="H61" s="123"/>
      <c r="I61" s="123"/>
      <c r="J61" s="123"/>
      <c r="K61" s="123"/>
      <c r="L61" s="182" t="s">
        <v>420</v>
      </c>
      <c r="M61" s="183" t="s">
        <v>1057</v>
      </c>
      <c r="N61" s="184" t="s">
        <v>420</v>
      </c>
      <c r="O61" s="123"/>
      <c r="P61" s="123"/>
      <c r="Q61" s="123"/>
      <c r="R61" s="123"/>
      <c r="S61" s="123"/>
      <c r="T61" s="123"/>
      <c r="U61" s="123"/>
      <c r="V61" s="123"/>
      <c r="W61" s="123"/>
      <c r="X61" s="123"/>
      <c r="Y61" s="123"/>
      <c r="Z61" s="123"/>
      <c r="AA61" s="123"/>
      <c r="AB61" s="123"/>
      <c r="AC61" s="123"/>
      <c r="AD61" s="156" t="s">
        <v>775</v>
      </c>
      <c r="AE61" s="180" t="s">
        <v>1051</v>
      </c>
      <c r="AF61" s="159" t="s">
        <v>1052</v>
      </c>
      <c r="AG61" s="160"/>
      <c r="AH61" s="161" t="s">
        <v>775</v>
      </c>
      <c r="AI61" s="161" t="str">
        <f t="shared" si="3"/>
        <v>DPRC_P_DI5DI5.2 Orientar las acciones necesarias que permitan, progresivamente, las adecuaciones que se requieren para garantizar accesibilidad y adaptabilidad en la atención a la ciudadanía conforme a lo establecido en la NTC 6047.
</v>
      </c>
      <c r="AJ61" s="162" t="s">
        <v>1058</v>
      </c>
      <c r="AK61" s="162" t="s">
        <v>1059</v>
      </c>
      <c r="AL61" s="123"/>
      <c r="AM61" s="123"/>
      <c r="AN61" s="123"/>
      <c r="AO61" s="123"/>
      <c r="AP61" s="123"/>
      <c r="AQ61" s="123"/>
      <c r="AR61" s="123"/>
      <c r="AS61" s="123"/>
      <c r="AT61" s="123"/>
      <c r="AU61" s="123"/>
      <c r="AV61" s="163"/>
      <c r="AW61" s="152"/>
      <c r="AX61" s="164"/>
      <c r="AY61" s="123"/>
      <c r="AZ61" s="123"/>
      <c r="BA61" s="123"/>
      <c r="BB61" s="123"/>
      <c r="BC61" s="123"/>
      <c r="BD61" s="123"/>
      <c r="BE61" s="123"/>
      <c r="BF61" s="123"/>
      <c r="BG61" s="163"/>
      <c r="BH61" s="164"/>
      <c r="BI61" s="123"/>
      <c r="BJ61" s="123"/>
      <c r="BK61" s="123"/>
      <c r="BL61" s="123"/>
      <c r="BM61" s="123"/>
      <c r="BN61" s="123"/>
      <c r="BO61" s="123"/>
      <c r="BP61" s="123"/>
      <c r="BQ61" s="123"/>
      <c r="BR61" s="123"/>
      <c r="BS61" s="123"/>
      <c r="BT61" s="123"/>
      <c r="BU61" s="123"/>
      <c r="BV61" s="123"/>
      <c r="BW61" s="123"/>
      <c r="BX61" s="123"/>
      <c r="BY61" s="123"/>
      <c r="BZ61" s="123"/>
      <c r="CI61" s="151"/>
      <c r="CJ61" s="190"/>
      <c r="CK61" s="151"/>
      <c r="CL61" s="123"/>
      <c r="CM61" s="123"/>
    </row>
    <row r="62" ht="15.0" customHeight="1">
      <c r="A62" s="123"/>
      <c r="B62" s="123"/>
      <c r="C62" s="123"/>
      <c r="D62" s="123"/>
      <c r="E62" s="123"/>
      <c r="F62" s="123"/>
      <c r="G62" s="123"/>
      <c r="H62" s="123"/>
      <c r="I62" s="123"/>
      <c r="J62" s="123"/>
      <c r="K62" s="123"/>
      <c r="L62" s="182" t="s">
        <v>420</v>
      </c>
      <c r="M62" s="183" t="s">
        <v>1060</v>
      </c>
      <c r="N62" s="184" t="s">
        <v>420</v>
      </c>
      <c r="O62" s="123"/>
      <c r="P62" s="123"/>
      <c r="Q62" s="123"/>
      <c r="R62" s="123"/>
      <c r="S62" s="123"/>
      <c r="T62" s="123"/>
      <c r="U62" s="123"/>
      <c r="V62" s="123"/>
      <c r="W62" s="123"/>
      <c r="X62" s="123"/>
      <c r="Y62" s="123"/>
      <c r="Z62" s="123"/>
      <c r="AA62" s="123"/>
      <c r="AB62" s="123"/>
      <c r="AC62" s="123"/>
      <c r="AD62" s="156" t="s">
        <v>775</v>
      </c>
      <c r="AE62" s="180" t="s">
        <v>1058</v>
      </c>
      <c r="AF62" s="159" t="s">
        <v>1059</v>
      </c>
      <c r="AG62" s="160"/>
      <c r="AH62" s="161" t="s">
        <v>775</v>
      </c>
      <c r="AI62" s="161" t="str">
        <f t="shared" si="3"/>
        <v>DPRC_P_DI5DI5.3 Fortalecer la integración de todos los canales dispuestos por la entidad para el acceso a la prestación de los servicios. </v>
      </c>
      <c r="AJ62" s="162" t="s">
        <v>1061</v>
      </c>
      <c r="AK62" s="162" t="s">
        <v>1062</v>
      </c>
      <c r="AL62" s="123"/>
      <c r="AM62" s="123"/>
      <c r="AN62" s="123"/>
      <c r="AO62" s="123"/>
      <c r="AP62" s="123"/>
      <c r="AQ62" s="123"/>
      <c r="AR62" s="123"/>
      <c r="AS62" s="123"/>
      <c r="AT62" s="123"/>
      <c r="AU62" s="123"/>
      <c r="AV62" s="163">
        <v>7.0</v>
      </c>
      <c r="AW62" s="152" t="s">
        <v>1063</v>
      </c>
      <c r="AX62" s="164">
        <v>7.0</v>
      </c>
      <c r="AY62" s="123"/>
      <c r="AZ62" s="123"/>
      <c r="BA62" s="123"/>
      <c r="BB62" s="123"/>
      <c r="BC62" s="123"/>
      <c r="BD62" s="123"/>
      <c r="BE62" s="123"/>
      <c r="BF62" s="123"/>
      <c r="BG62" s="163" t="s">
        <v>1064</v>
      </c>
      <c r="BH62" s="164" t="s">
        <v>812</v>
      </c>
      <c r="BI62" s="123"/>
      <c r="BJ62" s="123"/>
      <c r="BK62" s="123"/>
      <c r="BL62" s="123"/>
      <c r="BM62" s="123"/>
      <c r="BN62" s="123"/>
      <c r="BO62" s="123"/>
      <c r="BP62" s="123"/>
      <c r="BQ62" s="123"/>
      <c r="BR62" s="123"/>
      <c r="BS62" s="123"/>
      <c r="BT62" s="123"/>
      <c r="BU62" s="123"/>
      <c r="BV62" s="123"/>
      <c r="BW62" s="123"/>
      <c r="BX62" s="123"/>
      <c r="BY62" s="123"/>
      <c r="BZ62" s="123"/>
      <c r="CI62" s="151" t="s">
        <v>649</v>
      </c>
      <c r="CJ62" s="190" t="s">
        <v>1065</v>
      </c>
      <c r="CK62" s="151" t="s">
        <v>1066</v>
      </c>
      <c r="CL62" s="123"/>
      <c r="CM62" s="123"/>
    </row>
    <row r="63" ht="15.0" customHeight="1">
      <c r="A63" s="123"/>
      <c r="B63" s="123"/>
      <c r="C63" s="123"/>
      <c r="D63" s="123"/>
      <c r="E63" s="123"/>
      <c r="F63" s="123"/>
      <c r="G63" s="123"/>
      <c r="H63" s="123"/>
      <c r="I63" s="123"/>
      <c r="J63" s="123"/>
      <c r="K63" s="123"/>
      <c r="L63" s="123"/>
      <c r="M63" s="123"/>
      <c r="N63" s="123"/>
      <c r="O63" s="123"/>
      <c r="P63" s="123"/>
      <c r="Q63" s="123"/>
      <c r="R63" s="123"/>
      <c r="S63" s="123"/>
      <c r="T63" s="123"/>
      <c r="U63" s="123"/>
      <c r="V63" s="123"/>
      <c r="W63" s="123"/>
      <c r="X63" s="123"/>
      <c r="Y63" s="123"/>
      <c r="Z63" s="123"/>
      <c r="AA63" s="123"/>
      <c r="AB63" s="123"/>
      <c r="AC63" s="123"/>
      <c r="AD63" s="156" t="s">
        <v>775</v>
      </c>
      <c r="AE63" s="180" t="s">
        <v>1061</v>
      </c>
      <c r="AF63" s="159" t="s">
        <v>1062</v>
      </c>
      <c r="AG63" s="160"/>
      <c r="AH63" s="161" t="s">
        <v>775</v>
      </c>
      <c r="AI63" s="161" t="str">
        <f t="shared" si="3"/>
        <v>DPRC_P_DI5DI5.4 Fortalecer las respuestas PQRS en tiempo y en las respuestas de fondo</v>
      </c>
      <c r="AJ63" s="162" t="s">
        <v>1067</v>
      </c>
      <c r="AK63" s="162" t="s">
        <v>1068</v>
      </c>
      <c r="AL63" s="123"/>
      <c r="AM63" s="123"/>
      <c r="AN63" s="123"/>
      <c r="AO63" s="123"/>
      <c r="AP63" s="123"/>
      <c r="AQ63" s="123"/>
      <c r="AR63" s="123"/>
      <c r="AS63" s="123"/>
      <c r="AT63" s="123"/>
      <c r="AU63" s="123"/>
      <c r="AV63" s="163">
        <v>7.0</v>
      </c>
      <c r="AW63" s="152" t="s">
        <v>1069</v>
      </c>
      <c r="AX63" s="164">
        <v>7.0</v>
      </c>
      <c r="AY63" s="123"/>
      <c r="AZ63" s="123"/>
      <c r="BA63" s="123"/>
      <c r="BB63" s="123"/>
      <c r="BC63" s="123"/>
      <c r="BD63" s="123"/>
      <c r="BE63" s="123"/>
      <c r="BF63" s="123"/>
      <c r="BG63" s="163" t="s">
        <v>1064</v>
      </c>
      <c r="BH63" s="164" t="s">
        <v>820</v>
      </c>
      <c r="BI63" s="123"/>
      <c r="BJ63" s="123"/>
      <c r="BK63" s="123"/>
      <c r="BL63" s="123"/>
      <c r="BM63" s="123"/>
      <c r="BN63" s="123"/>
      <c r="BO63" s="123"/>
      <c r="BP63" s="123"/>
      <c r="BQ63" s="123"/>
      <c r="BR63" s="123"/>
      <c r="BS63" s="123"/>
      <c r="BT63" s="123"/>
      <c r="BU63" s="123"/>
      <c r="BV63" s="123"/>
      <c r="BW63" s="123"/>
      <c r="BX63" s="123"/>
      <c r="BY63" s="123"/>
      <c r="BZ63" s="123"/>
      <c r="CI63" s="151" t="s">
        <v>649</v>
      </c>
      <c r="CJ63" s="190" t="s">
        <v>1070</v>
      </c>
      <c r="CK63" s="151" t="s">
        <v>1071</v>
      </c>
      <c r="CL63" s="123"/>
      <c r="CM63" s="123"/>
    </row>
    <row r="64" ht="15.0" customHeight="1">
      <c r="A64" s="123"/>
      <c r="B64" s="123"/>
      <c r="C64" s="123"/>
      <c r="D64" s="123"/>
      <c r="E64" s="123"/>
      <c r="F64" s="123"/>
      <c r="G64" s="123"/>
      <c r="H64" s="123"/>
      <c r="I64" s="123"/>
      <c r="J64" s="123"/>
      <c r="K64" s="123"/>
      <c r="L64" s="123"/>
      <c r="M64" s="123"/>
      <c r="N64" s="123"/>
      <c r="O64" s="123"/>
      <c r="P64" s="123"/>
      <c r="Q64" s="123"/>
      <c r="R64" s="123"/>
      <c r="S64" s="123"/>
      <c r="T64" s="123"/>
      <c r="U64" s="123"/>
      <c r="V64" s="123"/>
      <c r="W64" s="123"/>
      <c r="X64" s="123"/>
      <c r="Y64" s="123"/>
      <c r="Z64" s="123"/>
      <c r="AA64" s="123"/>
      <c r="AB64" s="123"/>
      <c r="AC64" s="123"/>
      <c r="AD64" s="156" t="s">
        <v>775</v>
      </c>
      <c r="AE64" s="180" t="s">
        <v>1067</v>
      </c>
      <c r="AF64" s="159" t="s">
        <v>1068</v>
      </c>
      <c r="AG64" s="160"/>
      <c r="AH64" s="161" t="s">
        <v>775</v>
      </c>
      <c r="AI64" s="161" t="str">
        <f t="shared" si="3"/>
        <v>DPRC_P_DI5DI5.5 Divulgar los servicios de la entidad a través de su portafolio de servicios y trámites y fortalecer los buzones de sugerencias</v>
      </c>
      <c r="AJ64" s="162" t="s">
        <v>1072</v>
      </c>
      <c r="AK64" s="162" t="s">
        <v>1073</v>
      </c>
      <c r="AL64" s="123"/>
      <c r="AM64" s="123"/>
      <c r="AN64" s="123"/>
      <c r="AO64" s="123"/>
      <c r="AP64" s="123"/>
      <c r="AQ64" s="123"/>
      <c r="AR64" s="123"/>
      <c r="AS64" s="123"/>
      <c r="AT64" s="123"/>
      <c r="AU64" s="123"/>
      <c r="AV64" s="163">
        <v>7.0</v>
      </c>
      <c r="AW64" s="152" t="s">
        <v>1074</v>
      </c>
      <c r="AX64" s="164">
        <v>7.0</v>
      </c>
      <c r="AY64" s="123"/>
      <c r="AZ64" s="123"/>
      <c r="BA64" s="123"/>
      <c r="BB64" s="123"/>
      <c r="BC64" s="123"/>
      <c r="BD64" s="123"/>
      <c r="BE64" s="123"/>
      <c r="BF64" s="123"/>
      <c r="BG64" s="163" t="s">
        <v>1075</v>
      </c>
      <c r="BH64" s="164" t="s">
        <v>820</v>
      </c>
      <c r="BI64" s="123"/>
      <c r="BJ64" s="123"/>
      <c r="BK64" s="123"/>
      <c r="BL64" s="123"/>
      <c r="BM64" s="123"/>
      <c r="BN64" s="123"/>
      <c r="BO64" s="123"/>
      <c r="BP64" s="123"/>
      <c r="BQ64" s="123"/>
      <c r="BR64" s="123"/>
      <c r="BS64" s="123"/>
      <c r="BT64" s="123"/>
      <c r="BU64" s="123"/>
      <c r="BV64" s="123"/>
      <c r="BW64" s="123"/>
      <c r="BX64" s="123"/>
      <c r="BY64" s="123"/>
      <c r="BZ64" s="123"/>
      <c r="CI64" s="151" t="s">
        <v>674</v>
      </c>
      <c r="CJ64" s="190" t="s">
        <v>1076</v>
      </c>
      <c r="CK64" s="151" t="s">
        <v>1077</v>
      </c>
      <c r="CL64" s="123"/>
      <c r="CM64" s="123"/>
    </row>
    <row r="65" ht="15.0" customHeight="1">
      <c r="A65" s="123"/>
      <c r="B65" s="123"/>
      <c r="C65" s="123"/>
      <c r="D65" s="123"/>
      <c r="E65" s="123"/>
      <c r="F65" s="123"/>
      <c r="G65" s="123"/>
      <c r="H65" s="123"/>
      <c r="I65" s="123"/>
      <c r="J65" s="123"/>
      <c r="K65" s="123"/>
      <c r="L65" s="123"/>
      <c r="M65" s="123"/>
      <c r="N65" s="123"/>
      <c r="O65" s="123"/>
      <c r="P65" s="123"/>
      <c r="Q65" s="123"/>
      <c r="R65" s="123"/>
      <c r="S65" s="123"/>
      <c r="T65" s="123"/>
      <c r="U65" s="123"/>
      <c r="V65" s="123"/>
      <c r="W65" s="123"/>
      <c r="X65" s="123"/>
      <c r="Y65" s="123"/>
      <c r="Z65" s="123"/>
      <c r="AA65" s="123"/>
      <c r="AB65" s="123"/>
      <c r="AC65" s="123"/>
      <c r="AD65" s="156" t="s">
        <v>775</v>
      </c>
      <c r="AE65" s="180" t="s">
        <v>1072</v>
      </c>
      <c r="AF65" s="159" t="s">
        <v>1073</v>
      </c>
      <c r="AG65" s="160"/>
      <c r="AH65" s="161" t="s">
        <v>775</v>
      </c>
      <c r="AI65" s="161" t="str">
        <f t="shared" si="3"/>
        <v>DPRC_P_DI5DI5.6 Implementar mecanismos que permitan la Medición de Satisfacción, pertinencia del servicio y mejoramiento de los ciclos de servicio.</v>
      </c>
      <c r="AJ65" s="162" t="s">
        <v>1078</v>
      </c>
      <c r="AK65" s="162" t="s">
        <v>1079</v>
      </c>
      <c r="AL65" s="123"/>
      <c r="AM65" s="123"/>
      <c r="AN65" s="123"/>
      <c r="AO65" s="123"/>
      <c r="AP65" s="123"/>
      <c r="AQ65" s="123"/>
      <c r="AR65" s="123"/>
      <c r="AS65" s="123"/>
      <c r="AT65" s="123"/>
      <c r="AU65" s="123"/>
      <c r="AV65" s="163">
        <v>7.0</v>
      </c>
      <c r="AW65" s="152" t="s">
        <v>1080</v>
      </c>
      <c r="AX65" s="164">
        <v>7.0</v>
      </c>
      <c r="AY65" s="123"/>
      <c r="AZ65" s="123"/>
      <c r="BA65" s="123"/>
      <c r="BB65" s="123"/>
      <c r="BC65" s="123"/>
      <c r="BD65" s="123"/>
      <c r="BE65" s="123"/>
      <c r="BF65" s="123"/>
      <c r="BG65" s="163" t="s">
        <v>1081</v>
      </c>
      <c r="BH65" s="164" t="s">
        <v>812</v>
      </c>
      <c r="BI65" s="123"/>
      <c r="BJ65" s="123"/>
      <c r="BK65" s="123"/>
      <c r="BL65" s="123"/>
      <c r="BM65" s="123"/>
      <c r="BN65" s="123"/>
      <c r="BO65" s="123"/>
      <c r="BP65" s="123"/>
      <c r="BQ65" s="123"/>
      <c r="BR65" s="123"/>
      <c r="BS65" s="123"/>
      <c r="BT65" s="123"/>
      <c r="BU65" s="123"/>
      <c r="BV65" s="123"/>
      <c r="BW65" s="123"/>
      <c r="BX65" s="123"/>
      <c r="BY65" s="123"/>
      <c r="BZ65" s="123"/>
      <c r="CI65" s="151" t="s">
        <v>674</v>
      </c>
      <c r="CJ65" s="161" t="s">
        <v>1082</v>
      </c>
      <c r="CK65" s="151" t="s">
        <v>1083</v>
      </c>
      <c r="CL65" s="123"/>
      <c r="CM65" s="123"/>
    </row>
    <row r="66" ht="15.0" customHeight="1">
      <c r="A66" s="123"/>
      <c r="B66" s="123"/>
      <c r="C66" s="123"/>
      <c r="D66" s="123"/>
      <c r="E66" s="123"/>
      <c r="F66" s="123"/>
      <c r="G66" s="123"/>
      <c r="H66" s="123"/>
      <c r="I66" s="123"/>
      <c r="J66" s="123"/>
      <c r="K66" s="123"/>
      <c r="L66" s="123"/>
      <c r="M66" s="123"/>
      <c r="N66" s="123"/>
      <c r="O66" s="123"/>
      <c r="P66" s="123"/>
      <c r="Q66" s="123"/>
      <c r="R66" s="123"/>
      <c r="S66" s="123"/>
      <c r="T66" s="123"/>
      <c r="U66" s="123"/>
      <c r="V66" s="123"/>
      <c r="W66" s="123"/>
      <c r="X66" s="123"/>
      <c r="Y66" s="123"/>
      <c r="Z66" s="123"/>
      <c r="AA66" s="123"/>
      <c r="AB66" s="123"/>
      <c r="AC66" s="123"/>
      <c r="AD66" s="156" t="s">
        <v>775</v>
      </c>
      <c r="AE66" s="180" t="s">
        <v>1078</v>
      </c>
      <c r="AF66" s="159" t="s">
        <v>1079</v>
      </c>
      <c r="AG66" s="160"/>
      <c r="AH66" s="161" t="s">
        <v>787</v>
      </c>
      <c r="AI66" s="161" t="str">
        <f t="shared" si="3"/>
        <v>DPRC_P_R2R2.1 Garantizar la suscripción de Alianzas Internacionales con mecanismos agiles y eficientes</v>
      </c>
      <c r="AJ66" s="162" t="s">
        <v>1084</v>
      </c>
      <c r="AK66" s="162" t="s">
        <v>1085</v>
      </c>
      <c r="AL66" s="123"/>
      <c r="AM66" s="123"/>
      <c r="AN66" s="123"/>
      <c r="AO66" s="123"/>
      <c r="AP66" s="123"/>
      <c r="AQ66" s="123"/>
      <c r="AR66" s="123"/>
      <c r="AS66" s="123"/>
      <c r="AT66" s="123"/>
      <c r="AU66" s="123"/>
      <c r="AV66" s="163">
        <v>7.0</v>
      </c>
      <c r="AW66" s="152" t="s">
        <v>1086</v>
      </c>
      <c r="AX66" s="164">
        <v>7.0</v>
      </c>
      <c r="AY66" s="123"/>
      <c r="AZ66" s="123"/>
      <c r="BA66" s="123"/>
      <c r="BB66" s="123"/>
      <c r="BC66" s="123"/>
      <c r="BD66" s="123"/>
      <c r="BE66" s="123"/>
      <c r="BF66" s="123"/>
      <c r="BG66" s="163" t="s">
        <v>1081</v>
      </c>
      <c r="BH66" s="164" t="s">
        <v>820</v>
      </c>
      <c r="BI66" s="123"/>
      <c r="BJ66" s="123"/>
      <c r="BK66" s="123"/>
      <c r="BL66" s="123"/>
      <c r="BM66" s="123"/>
      <c r="BN66" s="123"/>
      <c r="BO66" s="123"/>
      <c r="BP66" s="123"/>
      <c r="BQ66" s="123"/>
      <c r="BR66" s="123"/>
      <c r="BS66" s="123"/>
      <c r="BT66" s="123"/>
      <c r="BU66" s="123"/>
      <c r="BV66" s="123"/>
      <c r="BW66" s="123"/>
      <c r="BX66" s="123"/>
      <c r="BY66" s="123"/>
      <c r="BZ66" s="123"/>
      <c r="CI66" s="151" t="s">
        <v>674</v>
      </c>
      <c r="CJ66" s="190" t="s">
        <v>897</v>
      </c>
      <c r="CK66" s="151" t="s">
        <v>1087</v>
      </c>
      <c r="CL66" s="123"/>
      <c r="CM66" s="123"/>
    </row>
    <row r="67" ht="15.0" customHeight="1">
      <c r="A67" s="123"/>
      <c r="B67" s="123"/>
      <c r="C67" s="123"/>
      <c r="D67" s="123"/>
      <c r="E67" s="123"/>
      <c r="F67" s="123"/>
      <c r="G67" s="123"/>
      <c r="H67" s="123"/>
      <c r="I67" s="123"/>
      <c r="J67" s="123"/>
      <c r="K67" s="123"/>
      <c r="L67" s="123"/>
      <c r="M67" s="123"/>
      <c r="N67" s="123"/>
      <c r="O67" s="123"/>
      <c r="P67" s="123"/>
      <c r="Q67" s="123"/>
      <c r="R67" s="123"/>
      <c r="S67" s="123"/>
      <c r="T67" s="123"/>
      <c r="U67" s="123"/>
      <c r="V67" s="123"/>
      <c r="W67" s="123"/>
      <c r="X67" s="123"/>
      <c r="Y67" s="123"/>
      <c r="Z67" s="123"/>
      <c r="AA67" s="123"/>
      <c r="AB67" s="123"/>
      <c r="AC67" s="123"/>
      <c r="AD67" s="156" t="s">
        <v>787</v>
      </c>
      <c r="AE67" s="180" t="s">
        <v>1084</v>
      </c>
      <c r="AF67" s="159" t="s">
        <v>1085</v>
      </c>
      <c r="AG67" s="160"/>
      <c r="AH67" s="161" t="s">
        <v>787</v>
      </c>
      <c r="AI67" s="161" t="str">
        <f t="shared" si="3"/>
        <v>DPRC_P_R2R2.2 Dinamizar la Movilidad Internacional (saliente y entrante), como una estrategia visible y de posicionamiento del SENA asegurar las condiciones y requisitos para generar planes de multiplicación de movilidad internacional</v>
      </c>
      <c r="AJ67" s="162" t="s">
        <v>1088</v>
      </c>
      <c r="AK67" s="162" t="s">
        <v>1089</v>
      </c>
      <c r="AL67" s="123"/>
      <c r="AM67" s="123"/>
      <c r="AN67" s="123"/>
      <c r="AO67" s="123"/>
      <c r="AP67" s="123"/>
      <c r="AQ67" s="123"/>
      <c r="AR67" s="123"/>
      <c r="AS67" s="123"/>
      <c r="AT67" s="123"/>
      <c r="AU67" s="123"/>
      <c r="AV67" s="163">
        <v>7.0</v>
      </c>
      <c r="AW67" s="152" t="s">
        <v>1090</v>
      </c>
      <c r="AX67" s="164">
        <v>7.0</v>
      </c>
      <c r="AY67" s="123"/>
      <c r="AZ67" s="123"/>
      <c r="BA67" s="123"/>
      <c r="BB67" s="123"/>
      <c r="BC67" s="123"/>
      <c r="BD67" s="123"/>
      <c r="BE67" s="123"/>
      <c r="BF67" s="123"/>
      <c r="BG67" s="163" t="s">
        <v>1091</v>
      </c>
      <c r="BH67" s="164" t="s">
        <v>829</v>
      </c>
      <c r="BI67" s="123"/>
      <c r="BJ67" s="123"/>
      <c r="BK67" s="123"/>
      <c r="BL67" s="123"/>
      <c r="BM67" s="123"/>
      <c r="BN67" s="123"/>
      <c r="BO67" s="123"/>
      <c r="BP67" s="123"/>
      <c r="BQ67" s="123"/>
      <c r="BR67" s="123"/>
      <c r="BS67" s="123"/>
      <c r="BT67" s="123"/>
      <c r="BU67" s="123"/>
      <c r="BV67" s="123"/>
      <c r="BW67" s="123"/>
      <c r="BX67" s="123"/>
      <c r="BY67" s="123"/>
      <c r="BZ67" s="123"/>
      <c r="CI67" s="151" t="s">
        <v>674</v>
      </c>
      <c r="CJ67" s="190" t="s">
        <v>1092</v>
      </c>
      <c r="CK67" s="151" t="s">
        <v>1093</v>
      </c>
      <c r="CL67" s="123"/>
      <c r="CM67" s="123"/>
    </row>
    <row r="68" ht="15.0" customHeight="1">
      <c r="A68" s="123"/>
      <c r="B68" s="123"/>
      <c r="C68" s="123"/>
      <c r="D68" s="123"/>
      <c r="E68" s="123"/>
      <c r="F68" s="123"/>
      <c r="G68" s="123"/>
      <c r="H68" s="123"/>
      <c r="I68" s="123"/>
      <c r="J68" s="123"/>
      <c r="K68" s="123"/>
      <c r="L68" s="123"/>
      <c r="M68" s="123"/>
      <c r="N68" s="123"/>
      <c r="O68" s="123"/>
      <c r="P68" s="123"/>
      <c r="Q68" s="123"/>
      <c r="R68" s="123"/>
      <c r="S68" s="123"/>
      <c r="T68" s="123"/>
      <c r="U68" s="123"/>
      <c r="V68" s="123"/>
      <c r="W68" s="123"/>
      <c r="X68" s="123"/>
      <c r="Y68" s="123"/>
      <c r="Z68" s="123"/>
      <c r="AA68" s="123"/>
      <c r="AB68" s="123"/>
      <c r="AC68" s="123"/>
      <c r="AD68" s="156" t="s">
        <v>787</v>
      </c>
      <c r="AE68" s="180" t="s">
        <v>1088</v>
      </c>
      <c r="AF68" s="159" t="s">
        <v>1089</v>
      </c>
      <c r="AG68" s="160"/>
      <c r="AH68" s="161" t="s">
        <v>787</v>
      </c>
      <c r="AI68" s="161" t="str">
        <f t="shared" si="3"/>
        <v>DPRC_P_R2R2.3 Incorporar en los convenios de cooperación internacional temáticas de económia naranja, 4 ta revolución industrial, CT&amp;I</v>
      </c>
      <c r="AJ68" s="162" t="s">
        <v>1094</v>
      </c>
      <c r="AK68" s="162" t="s">
        <v>1095</v>
      </c>
      <c r="AL68" s="123"/>
      <c r="AM68" s="123"/>
      <c r="AN68" s="123"/>
      <c r="AO68" s="123"/>
      <c r="AP68" s="123"/>
      <c r="AQ68" s="123"/>
      <c r="AR68" s="123"/>
      <c r="AS68" s="123"/>
      <c r="AT68" s="123"/>
      <c r="AU68" s="123"/>
      <c r="AV68" s="163">
        <v>7.0</v>
      </c>
      <c r="AW68" s="152" t="s">
        <v>1096</v>
      </c>
      <c r="AX68" s="164">
        <v>7.0</v>
      </c>
      <c r="AY68" s="123"/>
      <c r="AZ68" s="123"/>
      <c r="BA68" s="123"/>
      <c r="BB68" s="123"/>
      <c r="BC68" s="123"/>
      <c r="BD68" s="123"/>
      <c r="BE68" s="123"/>
      <c r="BF68" s="123"/>
      <c r="BG68" s="163" t="s">
        <v>1097</v>
      </c>
      <c r="BH68" s="164" t="s">
        <v>829</v>
      </c>
      <c r="BI68" s="123"/>
      <c r="BJ68" s="123"/>
      <c r="BK68" s="123"/>
      <c r="BL68" s="123"/>
      <c r="BM68" s="123"/>
      <c r="BN68" s="123"/>
      <c r="BO68" s="123"/>
      <c r="BP68" s="123"/>
      <c r="BQ68" s="123"/>
      <c r="BR68" s="123"/>
      <c r="BS68" s="123"/>
      <c r="BT68" s="123"/>
      <c r="BU68" s="123"/>
      <c r="BV68" s="123"/>
      <c r="BW68" s="123"/>
      <c r="BX68" s="123"/>
      <c r="BY68" s="123"/>
      <c r="BZ68" s="123"/>
      <c r="CI68" s="151" t="s">
        <v>695</v>
      </c>
      <c r="CJ68" s="161" t="s">
        <v>1013</v>
      </c>
      <c r="CK68" s="151" t="s">
        <v>1098</v>
      </c>
      <c r="CL68" s="123"/>
      <c r="CM68" s="123"/>
    </row>
    <row r="69" ht="15.0" customHeight="1">
      <c r="A69" s="123"/>
      <c r="B69" s="123"/>
      <c r="C69" s="123"/>
      <c r="D69" s="123"/>
      <c r="E69" s="123"/>
      <c r="F69" s="123"/>
      <c r="G69" s="123"/>
      <c r="H69" s="123"/>
      <c r="I69" s="123"/>
      <c r="J69" s="123"/>
      <c r="K69" s="123"/>
      <c r="L69" s="123"/>
      <c r="M69" s="123"/>
      <c r="N69" s="123"/>
      <c r="O69" s="123"/>
      <c r="P69" s="123"/>
      <c r="Q69" s="123"/>
      <c r="R69" s="123"/>
      <c r="S69" s="123"/>
      <c r="T69" s="123"/>
      <c r="U69" s="123"/>
      <c r="V69" s="123"/>
      <c r="W69" s="123"/>
      <c r="X69" s="123"/>
      <c r="Y69" s="123"/>
      <c r="Z69" s="123"/>
      <c r="AA69" s="123"/>
      <c r="AB69" s="123"/>
      <c r="AC69" s="123"/>
      <c r="AD69" s="156" t="s">
        <v>787</v>
      </c>
      <c r="AE69" s="193" t="s">
        <v>1094</v>
      </c>
      <c r="AF69" s="159" t="s">
        <v>1095</v>
      </c>
      <c r="AG69" s="160"/>
      <c r="AH69" s="161" t="s">
        <v>787</v>
      </c>
      <c r="AI69" s="161" t="str">
        <f t="shared" si="3"/>
        <v>DPRC_P_R2R2.4 Fomentar la certificación de ambientes, instructores, aprendices y funcionarios de acuerdo a estandares internacionalales</v>
      </c>
      <c r="AJ69" s="162" t="s">
        <v>1099</v>
      </c>
      <c r="AK69" s="162" t="s">
        <v>1100</v>
      </c>
      <c r="AL69" s="123"/>
      <c r="AM69" s="123"/>
      <c r="AN69" s="123"/>
      <c r="AO69" s="123"/>
      <c r="AP69" s="123"/>
      <c r="AQ69" s="123"/>
      <c r="AR69" s="123"/>
      <c r="AS69" s="123"/>
      <c r="AT69" s="123"/>
      <c r="AU69" s="123"/>
      <c r="AV69" s="163">
        <v>8.0</v>
      </c>
      <c r="AW69" s="152" t="s">
        <v>1101</v>
      </c>
      <c r="AX69" s="164">
        <v>8.0</v>
      </c>
      <c r="AY69" s="123"/>
      <c r="AZ69" s="123"/>
      <c r="BA69" s="123"/>
      <c r="BB69" s="123"/>
      <c r="BC69" s="123"/>
      <c r="BD69" s="123"/>
      <c r="BE69" s="123"/>
      <c r="BF69" s="123"/>
      <c r="BG69" s="163" t="s">
        <v>1102</v>
      </c>
      <c r="BH69" s="164" t="s">
        <v>839</v>
      </c>
      <c r="BI69" s="123"/>
      <c r="BJ69" s="123"/>
      <c r="BK69" s="123"/>
      <c r="BL69" s="123"/>
      <c r="BM69" s="123"/>
      <c r="BN69" s="123"/>
      <c r="BO69" s="123"/>
      <c r="BP69" s="123"/>
      <c r="BQ69" s="123"/>
      <c r="BR69" s="123"/>
      <c r="BS69" s="123"/>
      <c r="BT69" s="123"/>
      <c r="BU69" s="123"/>
      <c r="BV69" s="123"/>
      <c r="BW69" s="123"/>
      <c r="BX69" s="123"/>
      <c r="BY69" s="123"/>
      <c r="BZ69" s="123"/>
      <c r="CI69" s="151" t="s">
        <v>695</v>
      </c>
      <c r="CJ69" s="161" t="s">
        <v>1103</v>
      </c>
      <c r="CK69" s="151" t="s">
        <v>1104</v>
      </c>
      <c r="CL69" s="123"/>
      <c r="CM69" s="123"/>
    </row>
    <row r="70" ht="15.0" customHeight="1">
      <c r="A70" s="123"/>
      <c r="B70" s="123"/>
      <c r="C70" s="123"/>
      <c r="D70" s="123"/>
      <c r="E70" s="123"/>
      <c r="F70" s="123"/>
      <c r="G70" s="123"/>
      <c r="H70" s="123"/>
      <c r="I70" s="123"/>
      <c r="J70" s="123"/>
      <c r="K70" s="123"/>
      <c r="L70" s="123"/>
      <c r="M70" s="123"/>
      <c r="N70" s="123"/>
      <c r="O70" s="123"/>
      <c r="P70" s="123"/>
      <c r="Q70" s="123"/>
      <c r="R70" s="123"/>
      <c r="S70" s="123"/>
      <c r="T70" s="123"/>
      <c r="U70" s="123"/>
      <c r="V70" s="123"/>
      <c r="W70" s="123"/>
      <c r="X70" s="123"/>
      <c r="Y70" s="123"/>
      <c r="Z70" s="123"/>
      <c r="AA70" s="123"/>
      <c r="AB70" s="123"/>
      <c r="AC70" s="123"/>
      <c r="AD70" s="156" t="s">
        <v>787</v>
      </c>
      <c r="AE70" s="193" t="s">
        <v>1099</v>
      </c>
      <c r="AF70" s="159" t="s">
        <v>1100</v>
      </c>
      <c r="AG70" s="160"/>
      <c r="AH70" s="161" t="s">
        <v>787</v>
      </c>
      <c r="AI70" s="161" t="str">
        <f t="shared" si="3"/>
        <v>DPRC_P_R2R2.5 Desarrollar y Diseñar Proyectos de Cooperación Internacional acordes con las necesidades de formación para ser implementados en los CFP</v>
      </c>
      <c r="AJ70" s="162" t="s">
        <v>1105</v>
      </c>
      <c r="AK70" s="162" t="s">
        <v>1106</v>
      </c>
      <c r="AL70" s="123"/>
      <c r="AM70" s="123"/>
      <c r="AN70" s="123"/>
      <c r="AO70" s="123"/>
      <c r="AP70" s="123"/>
      <c r="AQ70" s="123"/>
      <c r="AR70" s="123"/>
      <c r="AS70" s="123"/>
      <c r="AT70" s="123"/>
      <c r="AU70" s="123"/>
      <c r="AV70" s="163">
        <v>8.0</v>
      </c>
      <c r="AW70" s="152" t="s">
        <v>1107</v>
      </c>
      <c r="AX70" s="164">
        <v>8.0</v>
      </c>
      <c r="AY70" s="123"/>
      <c r="AZ70" s="123"/>
      <c r="BA70" s="123"/>
      <c r="BB70" s="123"/>
      <c r="BC70" s="123"/>
      <c r="BD70" s="123"/>
      <c r="BE70" s="123"/>
      <c r="BF70" s="123"/>
      <c r="BG70" s="163" t="s">
        <v>1102</v>
      </c>
      <c r="BH70" s="164" t="s">
        <v>848</v>
      </c>
      <c r="BI70" s="123"/>
      <c r="BJ70" s="123"/>
      <c r="BK70" s="123"/>
      <c r="BL70" s="123"/>
      <c r="BM70" s="123"/>
      <c r="BN70" s="123"/>
      <c r="BO70" s="123"/>
      <c r="BP70" s="123"/>
      <c r="BQ70" s="123"/>
      <c r="BR70" s="123"/>
      <c r="BS70" s="123"/>
      <c r="BT70" s="123"/>
      <c r="BU70" s="123"/>
      <c r="BV70" s="123"/>
      <c r="BW70" s="123"/>
      <c r="BX70" s="123"/>
      <c r="BY70" s="123"/>
      <c r="BZ70" s="123"/>
      <c r="CI70" s="151" t="s">
        <v>695</v>
      </c>
      <c r="CJ70" s="161" t="s">
        <v>250</v>
      </c>
      <c r="CK70" s="151" t="s">
        <v>1108</v>
      </c>
      <c r="CL70" s="123"/>
      <c r="CM70" s="123"/>
    </row>
    <row r="71" ht="15.0" customHeight="1">
      <c r="A71" s="123"/>
      <c r="B71" s="123"/>
      <c r="C71" s="123"/>
      <c r="D71" s="123"/>
      <c r="E71" s="123"/>
      <c r="F71" s="123"/>
      <c r="G71" s="123"/>
      <c r="H71" s="123"/>
      <c r="I71" s="123"/>
      <c r="J71" s="123"/>
      <c r="K71" s="123"/>
      <c r="L71" s="123"/>
      <c r="M71" s="123"/>
      <c r="N71" s="123"/>
      <c r="O71" s="123"/>
      <c r="P71" s="123"/>
      <c r="Q71" s="123"/>
      <c r="R71" s="123"/>
      <c r="S71" s="123"/>
      <c r="T71" s="123"/>
      <c r="U71" s="123"/>
      <c r="V71" s="123"/>
      <c r="W71" s="123"/>
      <c r="X71" s="123"/>
      <c r="Y71" s="123"/>
      <c r="Z71" s="123"/>
      <c r="AA71" s="123"/>
      <c r="AB71" s="123"/>
      <c r="AC71" s="123"/>
      <c r="AD71" s="156" t="s">
        <v>787</v>
      </c>
      <c r="AE71" s="193" t="s">
        <v>1105</v>
      </c>
      <c r="AF71" s="159" t="s">
        <v>1106</v>
      </c>
      <c r="AG71" s="160"/>
      <c r="AH71" s="161" t="s">
        <v>787</v>
      </c>
      <c r="AI71" s="161" t="str">
        <f t="shared" si="3"/>
        <v>DPRC_P_R2R2.6 Gestionar la atencion de los empresarios para fortalecer convenios nacionales con empresas estrategicas para fomentar los procesos de formación en los centros.</v>
      </c>
      <c r="AJ71" s="162" t="s">
        <v>1109</v>
      </c>
      <c r="AK71" s="162" t="s">
        <v>1110</v>
      </c>
      <c r="AL71" s="123"/>
      <c r="AM71" s="123"/>
      <c r="AN71" s="123"/>
      <c r="AO71" s="123"/>
      <c r="AP71" s="123"/>
      <c r="AQ71" s="123"/>
      <c r="AR71" s="123"/>
      <c r="AS71" s="123"/>
      <c r="AT71" s="123"/>
      <c r="AU71" s="123"/>
      <c r="AV71" s="163">
        <v>8.0</v>
      </c>
      <c r="AW71" s="152" t="s">
        <v>1111</v>
      </c>
      <c r="AX71" s="164">
        <v>8.0</v>
      </c>
      <c r="AY71" s="123"/>
      <c r="AZ71" s="123"/>
      <c r="BA71" s="123"/>
      <c r="BB71" s="123"/>
      <c r="BC71" s="123"/>
      <c r="BD71" s="123"/>
      <c r="BE71" s="123"/>
      <c r="BF71" s="123"/>
      <c r="BG71" s="163" t="s">
        <v>1112</v>
      </c>
      <c r="BH71" s="164" t="s">
        <v>839</v>
      </c>
      <c r="BI71" s="123"/>
      <c r="BJ71" s="123"/>
      <c r="BK71" s="123"/>
      <c r="BL71" s="123"/>
      <c r="BM71" s="123"/>
      <c r="BN71" s="123"/>
      <c r="BO71" s="123"/>
      <c r="BP71" s="123"/>
      <c r="BQ71" s="123"/>
      <c r="BR71" s="123"/>
      <c r="BS71" s="123"/>
      <c r="BT71" s="123"/>
      <c r="BU71" s="123"/>
      <c r="BV71" s="123"/>
      <c r="BW71" s="123"/>
      <c r="BX71" s="123"/>
      <c r="BY71" s="123"/>
      <c r="BZ71" s="123"/>
      <c r="CI71" s="151" t="s">
        <v>711</v>
      </c>
      <c r="CJ71" s="190" t="s">
        <v>1051</v>
      </c>
      <c r="CK71" s="151" t="s">
        <v>1113</v>
      </c>
      <c r="CL71" s="123"/>
      <c r="CM71" s="123"/>
    </row>
    <row r="72" ht="15.0" customHeight="1">
      <c r="A72" s="123"/>
      <c r="B72" s="123"/>
      <c r="C72" s="123"/>
      <c r="D72" s="123"/>
      <c r="E72" s="123"/>
      <c r="F72" s="123"/>
      <c r="G72" s="123"/>
      <c r="H72" s="123"/>
      <c r="I72" s="123"/>
      <c r="J72" s="123"/>
      <c r="K72" s="123"/>
      <c r="L72" s="123"/>
      <c r="M72" s="123"/>
      <c r="N72" s="123"/>
      <c r="O72" s="123"/>
      <c r="P72" s="123"/>
      <c r="Q72" s="123"/>
      <c r="R72" s="123"/>
      <c r="S72" s="123"/>
      <c r="T72" s="123"/>
      <c r="U72" s="123"/>
      <c r="V72" s="123"/>
      <c r="W72" s="123"/>
      <c r="X72" s="123"/>
      <c r="Y72" s="123"/>
      <c r="Z72" s="123"/>
      <c r="AA72" s="123"/>
      <c r="AB72" s="123"/>
      <c r="AC72" s="123"/>
      <c r="AD72" s="156" t="s">
        <v>787</v>
      </c>
      <c r="AE72" s="180" t="s">
        <v>1109</v>
      </c>
      <c r="AF72" s="159" t="s">
        <v>1110</v>
      </c>
      <c r="AG72" s="160"/>
      <c r="AH72" s="161" t="s">
        <v>787</v>
      </c>
      <c r="AI72" s="161" t="str">
        <f t="shared" si="3"/>
        <v>DPRC_P_R2R2.7 Atencion oportuna al empresario para la consecucion del contrato de aprendizaje en cumplimiento de la ley 789 de 2012
Esta iniciativa se asocia al Proyecto de Inversión "Optimización de los procesos de apoyo para la formación, el recaudo de aportes y la promoción y la divulgación de los servicios del sena a nivel nacional" el cual a su vez contribuye al programa "Formación para el trabajo" del Ministerio del Trabajo.
Se asocia específicamente por los indicadores "Aprendices con contrato de aprendizaje" y "Empresas con cuota regulada".</v>
      </c>
      <c r="AJ72" s="162" t="s">
        <v>1114</v>
      </c>
      <c r="AK72" s="162" t="s">
        <v>1115</v>
      </c>
      <c r="AL72" s="123"/>
      <c r="AM72" s="123"/>
      <c r="AN72" s="123"/>
      <c r="AO72" s="123"/>
      <c r="AP72" s="123"/>
      <c r="AQ72" s="123"/>
      <c r="AR72" s="123"/>
      <c r="AS72" s="123"/>
      <c r="AT72" s="123"/>
      <c r="AU72" s="123"/>
      <c r="AV72" s="163">
        <v>8.0</v>
      </c>
      <c r="AW72" s="152" t="s">
        <v>1116</v>
      </c>
      <c r="AX72" s="164">
        <v>8.0</v>
      </c>
      <c r="AY72" s="123"/>
      <c r="AZ72" s="123"/>
      <c r="BA72" s="123"/>
      <c r="BB72" s="123"/>
      <c r="BC72" s="123"/>
      <c r="BD72" s="123"/>
      <c r="BE72" s="123"/>
      <c r="BF72" s="123"/>
      <c r="BG72" s="163" t="s">
        <v>1112</v>
      </c>
      <c r="BH72" s="164" t="s">
        <v>848</v>
      </c>
      <c r="BI72" s="123"/>
      <c r="BJ72" s="123"/>
      <c r="BK72" s="123"/>
      <c r="BL72" s="123"/>
      <c r="BM72" s="123"/>
      <c r="BN72" s="123"/>
      <c r="BO72" s="123"/>
      <c r="BP72" s="123"/>
      <c r="BQ72" s="123"/>
      <c r="BR72" s="123"/>
      <c r="BS72" s="123"/>
      <c r="BT72" s="123"/>
      <c r="BU72" s="123"/>
      <c r="BV72" s="123"/>
      <c r="BW72" s="123"/>
      <c r="BX72" s="123"/>
      <c r="BY72" s="123"/>
      <c r="BZ72" s="123"/>
      <c r="CI72" s="151" t="s">
        <v>711</v>
      </c>
      <c r="CJ72" s="190" t="s">
        <v>1058</v>
      </c>
      <c r="CK72" s="151" t="s">
        <v>1117</v>
      </c>
      <c r="CL72" s="123"/>
      <c r="CM72" s="123"/>
    </row>
    <row r="73" ht="15.0" customHeight="1">
      <c r="A73" s="123"/>
      <c r="B73" s="123"/>
      <c r="C73" s="123"/>
      <c r="D73" s="123"/>
      <c r="E73" s="123"/>
      <c r="F73" s="123"/>
      <c r="G73" s="123"/>
      <c r="H73" s="123"/>
      <c r="I73" s="123"/>
      <c r="J73" s="123"/>
      <c r="K73" s="123"/>
      <c r="L73" s="123"/>
      <c r="M73" s="123"/>
      <c r="N73" s="123"/>
      <c r="O73" s="123"/>
      <c r="P73" s="123"/>
      <c r="Q73" s="123"/>
      <c r="R73" s="123"/>
      <c r="S73" s="123"/>
      <c r="T73" s="123"/>
      <c r="U73" s="123"/>
      <c r="V73" s="123"/>
      <c r="W73" s="123"/>
      <c r="X73" s="123"/>
      <c r="Y73" s="123"/>
      <c r="Z73" s="123"/>
      <c r="AA73" s="123"/>
      <c r="AB73" s="123"/>
      <c r="AC73" s="123"/>
      <c r="AD73" s="156" t="s">
        <v>787</v>
      </c>
      <c r="AE73" s="180" t="s">
        <v>1118</v>
      </c>
      <c r="AF73" s="159" t="s">
        <v>1115</v>
      </c>
      <c r="AG73" s="160"/>
      <c r="AH73" s="161" t="s">
        <v>799</v>
      </c>
      <c r="AI73" s="161" t="str">
        <f t="shared" si="3"/>
        <v>DSNFT_P_DI3DI3.4 Cualificación del capital humano basada en competencias laborales para afrontar la Cuarta Revolución Industrial -4RI</v>
      </c>
      <c r="AJ73" s="162" t="s">
        <v>1092</v>
      </c>
      <c r="AK73" s="162" t="s">
        <v>1119</v>
      </c>
      <c r="AL73" s="123"/>
      <c r="AM73" s="123"/>
      <c r="AN73" s="123"/>
      <c r="AO73" s="123"/>
      <c r="AP73" s="123"/>
      <c r="AQ73" s="123"/>
      <c r="AR73" s="123"/>
      <c r="AS73" s="123"/>
      <c r="AT73" s="123"/>
      <c r="AU73" s="123"/>
      <c r="AV73" s="163">
        <v>8.0</v>
      </c>
      <c r="AW73" s="152" t="s">
        <v>1120</v>
      </c>
      <c r="AX73" s="164">
        <v>8.0</v>
      </c>
      <c r="AY73" s="123"/>
      <c r="AZ73" s="123"/>
      <c r="BA73" s="123"/>
      <c r="BB73" s="123"/>
      <c r="BC73" s="123"/>
      <c r="BD73" s="123"/>
      <c r="BE73" s="123"/>
      <c r="BF73" s="123"/>
      <c r="BG73" s="163" t="s">
        <v>1121</v>
      </c>
      <c r="BH73" s="164" t="s">
        <v>839</v>
      </c>
      <c r="BI73" s="123"/>
      <c r="BJ73" s="123"/>
      <c r="BK73" s="123"/>
      <c r="BL73" s="123"/>
      <c r="BM73" s="123"/>
      <c r="BN73" s="123"/>
      <c r="BO73" s="123"/>
      <c r="BP73" s="123"/>
      <c r="BQ73" s="123"/>
      <c r="BR73" s="123"/>
      <c r="BS73" s="123"/>
      <c r="BT73" s="123"/>
      <c r="BU73" s="123"/>
      <c r="BV73" s="123"/>
      <c r="BW73" s="123"/>
      <c r="BX73" s="123"/>
      <c r="BY73" s="123"/>
      <c r="BZ73" s="123"/>
      <c r="CI73" s="151" t="s">
        <v>711</v>
      </c>
      <c r="CJ73" s="190" t="s">
        <v>1061</v>
      </c>
      <c r="CK73" s="151" t="s">
        <v>1122</v>
      </c>
      <c r="CL73" s="123"/>
      <c r="CM73" s="123"/>
    </row>
    <row r="74" ht="15.0" customHeight="1">
      <c r="A74" s="123"/>
      <c r="B74" s="123"/>
      <c r="C74" s="123"/>
      <c r="D74" s="123"/>
      <c r="E74" s="123"/>
      <c r="F74" s="123"/>
      <c r="G74" s="123"/>
      <c r="H74" s="123"/>
      <c r="I74" s="123"/>
      <c r="J74" s="123"/>
      <c r="K74" s="123"/>
      <c r="L74" s="123"/>
      <c r="M74" s="123"/>
      <c r="N74" s="123"/>
      <c r="O74" s="123"/>
      <c r="P74" s="123"/>
      <c r="Q74" s="123"/>
      <c r="R74" s="123"/>
      <c r="S74" s="123"/>
      <c r="T74" s="123"/>
      <c r="U74" s="123"/>
      <c r="V74" s="123"/>
      <c r="W74" s="123"/>
      <c r="X74" s="123"/>
      <c r="Y74" s="123"/>
      <c r="Z74" s="123"/>
      <c r="AA74" s="123"/>
      <c r="AB74" s="123"/>
      <c r="AC74" s="123"/>
      <c r="AD74" s="156" t="s">
        <v>799</v>
      </c>
      <c r="AE74" s="180" t="s">
        <v>1092</v>
      </c>
      <c r="AF74" s="159" t="s">
        <v>1119</v>
      </c>
      <c r="AG74" s="160"/>
      <c r="AH74" s="161" t="s">
        <v>808</v>
      </c>
      <c r="AI74" s="161" t="str">
        <f t="shared" si="3"/>
        <v>DSNFT_P_PM1PM1.2 Elaborar los catálogos de cualificaciones para la formación para el Trabajo en los sectores que se definan con el Ministerio de Trabajo - DSNFT</v>
      </c>
      <c r="AJ74" s="162" t="s">
        <v>859</v>
      </c>
      <c r="AK74" s="162" t="s">
        <v>1123</v>
      </c>
      <c r="AL74" s="123"/>
      <c r="AM74" s="123"/>
      <c r="AN74" s="123"/>
      <c r="AO74" s="123"/>
      <c r="AP74" s="123"/>
      <c r="AQ74" s="123"/>
      <c r="AR74" s="123"/>
      <c r="AS74" s="123"/>
      <c r="AT74" s="123"/>
      <c r="AU74" s="123"/>
      <c r="AV74" s="163">
        <v>8.0</v>
      </c>
      <c r="AW74" s="152" t="s">
        <v>1124</v>
      </c>
      <c r="AX74" s="164">
        <v>8.0</v>
      </c>
      <c r="AY74" s="123"/>
      <c r="AZ74" s="123"/>
      <c r="BA74" s="123"/>
      <c r="BB74" s="123"/>
      <c r="BC74" s="123"/>
      <c r="BD74" s="123"/>
      <c r="BE74" s="123"/>
      <c r="BF74" s="123"/>
      <c r="BG74" s="163" t="s">
        <v>1121</v>
      </c>
      <c r="BH74" s="164" t="s">
        <v>848</v>
      </c>
      <c r="BI74" s="123"/>
      <c r="BJ74" s="123"/>
      <c r="BK74" s="123"/>
      <c r="BL74" s="123"/>
      <c r="BM74" s="123"/>
      <c r="BN74" s="123"/>
      <c r="BO74" s="123"/>
      <c r="BP74" s="123"/>
      <c r="BQ74" s="123"/>
      <c r="BR74" s="123"/>
      <c r="BS74" s="123"/>
      <c r="BT74" s="123"/>
      <c r="BU74" s="123"/>
      <c r="BV74" s="123"/>
      <c r="BW74" s="123"/>
      <c r="BX74" s="123"/>
      <c r="BY74" s="123"/>
      <c r="BZ74" s="123"/>
      <c r="CI74" s="151" t="s">
        <v>711</v>
      </c>
      <c r="CJ74" s="190" t="s">
        <v>1067</v>
      </c>
      <c r="CK74" s="151" t="s">
        <v>1125</v>
      </c>
      <c r="CL74" s="123"/>
      <c r="CM74" s="123"/>
    </row>
    <row r="75" ht="15.0" customHeight="1">
      <c r="A75" s="123"/>
      <c r="B75" s="123"/>
      <c r="C75" s="123"/>
      <c r="D75" s="123"/>
      <c r="E75" s="123"/>
      <c r="F75" s="123"/>
      <c r="G75" s="123"/>
      <c r="H75" s="123"/>
      <c r="I75" s="123"/>
      <c r="J75" s="123"/>
      <c r="K75" s="123"/>
      <c r="L75" s="123"/>
      <c r="M75" s="123"/>
      <c r="N75" s="123"/>
      <c r="O75" s="123"/>
      <c r="P75" s="123"/>
      <c r="Q75" s="123"/>
      <c r="R75" s="123"/>
      <c r="S75" s="123"/>
      <c r="T75" s="123"/>
      <c r="U75" s="123"/>
      <c r="V75" s="123"/>
      <c r="W75" s="123"/>
      <c r="X75" s="123"/>
      <c r="Y75" s="123"/>
      <c r="Z75" s="123"/>
      <c r="AA75" s="123"/>
      <c r="AB75" s="123"/>
      <c r="AC75" s="123"/>
      <c r="AD75" s="156" t="s">
        <v>808</v>
      </c>
      <c r="AE75" s="180" t="s">
        <v>859</v>
      </c>
      <c r="AF75" s="159" t="s">
        <v>1123</v>
      </c>
      <c r="AG75" s="160"/>
      <c r="AH75" s="161" t="s">
        <v>808</v>
      </c>
      <c r="AI75" s="161" t="str">
        <f t="shared" si="3"/>
        <v>DSNFT_P_PM1PM1.3 Fortalecimiento de la oferta Agropecuaria y Agroindustrial
Sector Agro</v>
      </c>
      <c r="AJ75" s="162" t="s">
        <v>870</v>
      </c>
      <c r="AK75" s="162" t="s">
        <v>1126</v>
      </c>
      <c r="AL75" s="123"/>
      <c r="AM75" s="123"/>
      <c r="AN75" s="123"/>
      <c r="AO75" s="123"/>
      <c r="AP75" s="123"/>
      <c r="AQ75" s="123"/>
      <c r="AR75" s="123"/>
      <c r="AS75" s="123"/>
      <c r="AT75" s="123"/>
      <c r="AU75" s="123"/>
      <c r="AV75" s="163">
        <v>8.0</v>
      </c>
      <c r="AW75" s="152" t="s">
        <v>1127</v>
      </c>
      <c r="AX75" s="164">
        <v>8.0</v>
      </c>
      <c r="AY75" s="123"/>
      <c r="AZ75" s="123"/>
      <c r="BA75" s="123"/>
      <c r="BB75" s="123"/>
      <c r="BC75" s="123"/>
      <c r="BD75" s="123"/>
      <c r="BE75" s="123"/>
      <c r="BF75" s="123"/>
      <c r="BG75" s="163" t="s">
        <v>1128</v>
      </c>
      <c r="BH75" s="164" t="s">
        <v>857</v>
      </c>
      <c r="BI75" s="123"/>
      <c r="BJ75" s="123"/>
      <c r="BK75" s="123"/>
      <c r="BL75" s="123"/>
      <c r="BM75" s="123"/>
      <c r="BN75" s="123"/>
      <c r="BO75" s="123"/>
      <c r="BP75" s="123"/>
      <c r="BQ75" s="123"/>
      <c r="BR75" s="123"/>
      <c r="BS75" s="123"/>
      <c r="BT75" s="123"/>
      <c r="BU75" s="123"/>
      <c r="BV75" s="123"/>
      <c r="BW75" s="123"/>
      <c r="BX75" s="123"/>
      <c r="BY75" s="123"/>
      <c r="BZ75" s="123"/>
      <c r="CI75" s="151" t="s">
        <v>711</v>
      </c>
      <c r="CJ75" s="190" t="s">
        <v>1072</v>
      </c>
      <c r="CK75" s="151" t="s">
        <v>1129</v>
      </c>
      <c r="CL75" s="123"/>
      <c r="CM75" s="123"/>
    </row>
    <row r="76" ht="15.0" customHeight="1">
      <c r="A76" s="123"/>
      <c r="B76" s="123"/>
      <c r="C76" s="123"/>
      <c r="D76" s="123"/>
      <c r="E76" s="123"/>
      <c r="F76" s="123"/>
      <c r="G76" s="123"/>
      <c r="H76" s="123"/>
      <c r="I76" s="123"/>
      <c r="J76" s="123"/>
      <c r="K76" s="123"/>
      <c r="L76" s="123"/>
      <c r="M76" s="123"/>
      <c r="N76" s="123"/>
      <c r="O76" s="123"/>
      <c r="P76" s="123"/>
      <c r="Q76" s="123"/>
      <c r="R76" s="123"/>
      <c r="S76" s="123"/>
      <c r="T76" s="123"/>
      <c r="U76" s="123"/>
      <c r="V76" s="123"/>
      <c r="W76" s="123"/>
      <c r="X76" s="123"/>
      <c r="Y76" s="123"/>
      <c r="Z76" s="123"/>
      <c r="AA76" s="123"/>
      <c r="AB76" s="123"/>
      <c r="AC76" s="123"/>
      <c r="AD76" s="156" t="s">
        <v>808</v>
      </c>
      <c r="AE76" s="180" t="s">
        <v>870</v>
      </c>
      <c r="AF76" s="159" t="s">
        <v>1126</v>
      </c>
      <c r="AG76" s="160"/>
      <c r="AH76" s="161" t="s">
        <v>808</v>
      </c>
      <c r="AI76" s="161" t="str">
        <f t="shared" si="3"/>
        <v>DSNFT_P_PM1PM1.4 Articulación y representatividad de los procesos de la DSNFT</v>
      </c>
      <c r="AJ76" s="162" t="s">
        <v>879</v>
      </c>
      <c r="AK76" s="162" t="s">
        <v>1130</v>
      </c>
      <c r="AL76" s="123"/>
      <c r="AM76" s="123"/>
      <c r="AN76" s="123"/>
      <c r="AO76" s="123"/>
      <c r="AP76" s="123"/>
      <c r="AQ76" s="123"/>
      <c r="AR76" s="123"/>
      <c r="AS76" s="123"/>
      <c r="AT76" s="123"/>
      <c r="AU76" s="123"/>
      <c r="AV76" s="163">
        <v>8.0</v>
      </c>
      <c r="AW76" s="152" t="s">
        <v>1131</v>
      </c>
      <c r="AX76" s="164">
        <v>8.0</v>
      </c>
      <c r="AY76" s="123"/>
      <c r="AZ76" s="123"/>
      <c r="BA76" s="123"/>
      <c r="BB76" s="123"/>
      <c r="BC76" s="123"/>
      <c r="BD76" s="123"/>
      <c r="BE76" s="123"/>
      <c r="BF76" s="123"/>
      <c r="BG76" s="163" t="s">
        <v>1132</v>
      </c>
      <c r="BH76" s="164" t="s">
        <v>857</v>
      </c>
      <c r="BI76" s="123"/>
      <c r="BJ76" s="123"/>
      <c r="BK76" s="123"/>
      <c r="BL76" s="123"/>
      <c r="BM76" s="123"/>
      <c r="BN76" s="123"/>
      <c r="BO76" s="123"/>
      <c r="BP76" s="123"/>
      <c r="BQ76" s="123"/>
      <c r="BR76" s="123"/>
      <c r="BS76" s="123"/>
      <c r="BT76" s="123"/>
      <c r="BU76" s="123"/>
      <c r="BV76" s="123"/>
      <c r="BW76" s="123"/>
      <c r="BX76" s="123"/>
      <c r="BY76" s="123"/>
      <c r="BZ76" s="123"/>
      <c r="CI76" s="151" t="s">
        <v>711</v>
      </c>
      <c r="CJ76" s="190" t="s">
        <v>1078</v>
      </c>
      <c r="CK76" s="151" t="s">
        <v>1133</v>
      </c>
      <c r="CL76" s="123"/>
      <c r="CM76" s="123"/>
    </row>
    <row r="77" ht="15.0" customHeight="1">
      <c r="A77" s="123"/>
      <c r="B77" s="123"/>
      <c r="C77" s="123"/>
      <c r="D77" s="123"/>
      <c r="E77" s="123"/>
      <c r="F77" s="123"/>
      <c r="G77" s="123"/>
      <c r="H77" s="123"/>
      <c r="I77" s="123"/>
      <c r="J77" s="123"/>
      <c r="K77" s="123"/>
      <c r="L77" s="123"/>
      <c r="M77" s="123"/>
      <c r="N77" s="123"/>
      <c r="O77" s="123"/>
      <c r="P77" s="123"/>
      <c r="Q77" s="123"/>
      <c r="R77" s="123"/>
      <c r="S77" s="123"/>
      <c r="T77" s="123"/>
      <c r="U77" s="123"/>
      <c r="V77" s="123"/>
      <c r="W77" s="123"/>
      <c r="X77" s="123"/>
      <c r="Y77" s="123"/>
      <c r="Z77" s="123"/>
      <c r="AA77" s="123"/>
      <c r="AB77" s="123"/>
      <c r="AC77" s="123"/>
      <c r="AD77" s="156" t="s">
        <v>808</v>
      </c>
      <c r="AE77" s="180" t="s">
        <v>879</v>
      </c>
      <c r="AF77" s="159" t="s">
        <v>1130</v>
      </c>
      <c r="AG77" s="160"/>
      <c r="AH77" s="161" t="s">
        <v>817</v>
      </c>
      <c r="AI77" s="161" t="str">
        <f t="shared" si="3"/>
        <v>DSNFT_P_VP3VP3.3 CONPES 3950 Estrategia para la atención de la migración desde Venezuela  a Colombia</v>
      </c>
      <c r="AJ77" s="162" t="s">
        <v>650</v>
      </c>
      <c r="AK77" s="162" t="s">
        <v>1134</v>
      </c>
      <c r="AL77" s="123"/>
      <c r="AM77" s="123"/>
      <c r="AN77" s="123"/>
      <c r="AO77" s="123"/>
      <c r="AP77" s="123"/>
      <c r="AQ77" s="123"/>
      <c r="AR77" s="123"/>
      <c r="AS77" s="123"/>
      <c r="AT77" s="123"/>
      <c r="AU77" s="123"/>
      <c r="AV77" s="163">
        <v>9.0</v>
      </c>
      <c r="AW77" s="152" t="s">
        <v>1135</v>
      </c>
      <c r="AX77" s="164">
        <v>9.0</v>
      </c>
      <c r="AY77" s="123"/>
      <c r="AZ77" s="123"/>
      <c r="BA77" s="123"/>
      <c r="BB77" s="123"/>
      <c r="BC77" s="123"/>
      <c r="BD77" s="123"/>
      <c r="BE77" s="123"/>
      <c r="BF77" s="123"/>
      <c r="BG77" s="163" t="s">
        <v>1136</v>
      </c>
      <c r="BH77" s="164" t="s">
        <v>857</v>
      </c>
      <c r="BI77" s="123"/>
      <c r="BJ77" s="123"/>
      <c r="BK77" s="123"/>
      <c r="BL77" s="123"/>
      <c r="BM77" s="123"/>
      <c r="BN77" s="123"/>
      <c r="BO77" s="123"/>
      <c r="BP77" s="123"/>
      <c r="BQ77" s="123"/>
      <c r="BR77" s="123"/>
      <c r="BS77" s="123"/>
      <c r="BT77" s="123"/>
      <c r="BU77" s="123"/>
      <c r="BV77" s="123"/>
      <c r="BW77" s="123"/>
      <c r="BX77" s="123"/>
      <c r="BY77" s="123"/>
      <c r="BZ77" s="123"/>
      <c r="CI77" s="151" t="s">
        <v>711</v>
      </c>
      <c r="CJ77" s="161" t="s">
        <v>1019</v>
      </c>
      <c r="CK77" s="151" t="s">
        <v>1137</v>
      </c>
      <c r="CL77" s="123"/>
      <c r="CM77" s="123"/>
    </row>
    <row r="78" ht="15.0" customHeight="1">
      <c r="A78" s="123"/>
      <c r="B78" s="123"/>
      <c r="C78" s="123"/>
      <c r="D78" s="123"/>
      <c r="E78" s="123"/>
      <c r="F78" s="123"/>
      <c r="G78" s="123"/>
      <c r="H78" s="123"/>
      <c r="I78" s="123"/>
      <c r="J78" s="123"/>
      <c r="K78" s="123"/>
      <c r="L78" s="123"/>
      <c r="M78" s="123"/>
      <c r="N78" s="123"/>
      <c r="O78" s="123"/>
      <c r="P78" s="123"/>
      <c r="Q78" s="123"/>
      <c r="R78" s="123"/>
      <c r="S78" s="123"/>
      <c r="T78" s="123"/>
      <c r="U78" s="123"/>
      <c r="V78" s="123"/>
      <c r="W78" s="123"/>
      <c r="X78" s="123"/>
      <c r="Y78" s="123"/>
      <c r="Z78" s="123"/>
      <c r="AA78" s="123"/>
      <c r="AB78" s="123"/>
      <c r="AC78" s="123"/>
      <c r="AD78" s="156" t="s">
        <v>817</v>
      </c>
      <c r="AE78" s="176" t="s">
        <v>650</v>
      </c>
      <c r="AF78" s="159" t="s">
        <v>1134</v>
      </c>
      <c r="AG78" s="160"/>
      <c r="AH78" s="161" t="s">
        <v>825</v>
      </c>
      <c r="AI78" s="161" t="str">
        <f t="shared" si="3"/>
        <v>DSNFT_P_VP4VP4.1 Diseño del Modelo Institucional de Cualificaciones</v>
      </c>
      <c r="AJ78" s="162" t="s">
        <v>784</v>
      </c>
      <c r="AK78" s="162" t="s">
        <v>1138</v>
      </c>
      <c r="AL78" s="123"/>
      <c r="AM78" s="123"/>
      <c r="AN78" s="123"/>
      <c r="AO78" s="123"/>
      <c r="AP78" s="123"/>
      <c r="AQ78" s="123"/>
      <c r="AR78" s="123"/>
      <c r="AS78" s="123"/>
      <c r="AT78" s="123"/>
      <c r="AU78" s="123"/>
      <c r="AV78" s="163">
        <v>9.0</v>
      </c>
      <c r="AW78" s="152" t="s">
        <v>1139</v>
      </c>
      <c r="AX78" s="164">
        <v>9.0</v>
      </c>
      <c r="AY78" s="123"/>
      <c r="AZ78" s="123"/>
      <c r="BA78" s="123"/>
      <c r="BB78" s="123"/>
      <c r="BC78" s="123"/>
      <c r="BD78" s="123"/>
      <c r="BE78" s="123"/>
      <c r="BF78" s="123"/>
      <c r="BG78" s="163" t="s">
        <v>1140</v>
      </c>
      <c r="BH78" s="164" t="s">
        <v>867</v>
      </c>
      <c r="BI78" s="123"/>
      <c r="BJ78" s="123"/>
      <c r="BK78" s="123"/>
      <c r="BL78" s="123"/>
      <c r="BM78" s="123"/>
      <c r="BN78" s="123"/>
      <c r="BO78" s="123"/>
      <c r="BP78" s="123"/>
      <c r="BQ78" s="123"/>
      <c r="BR78" s="123"/>
      <c r="BS78" s="123"/>
      <c r="BT78" s="123"/>
      <c r="BU78" s="123"/>
      <c r="BV78" s="123"/>
      <c r="BW78" s="123"/>
      <c r="BX78" s="123"/>
      <c r="BY78" s="123"/>
      <c r="BZ78" s="123"/>
      <c r="CI78" s="151" t="s">
        <v>711</v>
      </c>
      <c r="CJ78" s="161" t="s">
        <v>990</v>
      </c>
      <c r="CK78" s="151" t="s">
        <v>1141</v>
      </c>
      <c r="CL78" s="123"/>
      <c r="CM78" s="123"/>
    </row>
    <row r="79" ht="15.0" customHeight="1">
      <c r="A79" s="123"/>
      <c r="B79" s="123"/>
      <c r="C79" s="123"/>
      <c r="D79" s="123"/>
      <c r="E79" s="123"/>
      <c r="F79" s="123"/>
      <c r="G79" s="123"/>
      <c r="H79" s="123"/>
      <c r="I79" s="123"/>
      <c r="J79" s="123"/>
      <c r="K79" s="123"/>
      <c r="L79" s="123"/>
      <c r="M79" s="123"/>
      <c r="N79" s="123"/>
      <c r="O79" s="123"/>
      <c r="P79" s="123"/>
      <c r="Q79" s="123"/>
      <c r="R79" s="123"/>
      <c r="S79" s="123"/>
      <c r="T79" s="123"/>
      <c r="U79" s="123"/>
      <c r="V79" s="123"/>
      <c r="W79" s="123"/>
      <c r="X79" s="123"/>
      <c r="Y79" s="123"/>
      <c r="Z79" s="123"/>
      <c r="AA79" s="123"/>
      <c r="AB79" s="123"/>
      <c r="AC79" s="123"/>
      <c r="AD79" s="156" t="s">
        <v>825</v>
      </c>
      <c r="AE79" s="176" t="s">
        <v>784</v>
      </c>
      <c r="AF79" s="159" t="s">
        <v>1138</v>
      </c>
      <c r="AG79" s="160"/>
      <c r="AH79" s="161" t="s">
        <v>825</v>
      </c>
      <c r="AI79" s="161" t="str">
        <f t="shared" si="3"/>
        <v>DSNFT_P_VP4VP4.2 Marco Nacional de Cualificaciones -MNC
Nota: Esta iniciativa se formula a partir de la Estrategia de Operación del Sistema de Cualificaciones del SENA presentada el 10 de septiembre de 2019 y del Camino al Cumplimiento del SNC</v>
      </c>
      <c r="AJ79" s="162" t="s">
        <v>795</v>
      </c>
      <c r="AK79" s="162" t="s">
        <v>1142</v>
      </c>
      <c r="AL79" s="123"/>
      <c r="AM79" s="123"/>
      <c r="AN79" s="123"/>
      <c r="AO79" s="123"/>
      <c r="AP79" s="123"/>
      <c r="AQ79" s="123"/>
      <c r="AR79" s="123"/>
      <c r="AS79" s="123"/>
      <c r="AT79" s="123"/>
      <c r="AU79" s="123"/>
      <c r="AV79" s="163">
        <v>10.0</v>
      </c>
      <c r="AW79" s="152" t="s">
        <v>1143</v>
      </c>
      <c r="AX79" s="164">
        <v>10.0</v>
      </c>
      <c r="AY79" s="123"/>
      <c r="AZ79" s="123"/>
      <c r="BA79" s="123"/>
      <c r="BB79" s="123"/>
      <c r="BC79" s="123"/>
      <c r="BD79" s="123"/>
      <c r="BE79" s="123"/>
      <c r="BF79" s="123"/>
      <c r="BG79" s="163" t="s">
        <v>1140</v>
      </c>
      <c r="BH79" s="164" t="s">
        <v>877</v>
      </c>
      <c r="BI79" s="123"/>
      <c r="BJ79" s="123"/>
      <c r="BK79" s="123"/>
      <c r="BL79" s="123"/>
      <c r="BM79" s="123"/>
      <c r="BN79" s="123"/>
      <c r="BO79" s="123"/>
      <c r="BP79" s="123"/>
      <c r="BQ79" s="123"/>
      <c r="BR79" s="123"/>
      <c r="BS79" s="123"/>
      <c r="BT79" s="123"/>
      <c r="BU79" s="123"/>
      <c r="BV79" s="123"/>
      <c r="BW79" s="123"/>
      <c r="BX79" s="123"/>
      <c r="BY79" s="123"/>
      <c r="BZ79" s="123"/>
      <c r="CI79" s="151" t="s">
        <v>711</v>
      </c>
      <c r="CJ79" s="161" t="s">
        <v>992</v>
      </c>
      <c r="CK79" s="151" t="s">
        <v>1144</v>
      </c>
      <c r="CL79" s="123"/>
      <c r="CM79" s="123"/>
    </row>
    <row r="80" ht="15.0" customHeight="1">
      <c r="A80" s="123"/>
      <c r="B80" s="123"/>
      <c r="C80" s="123"/>
      <c r="D80" s="123"/>
      <c r="E80" s="123"/>
      <c r="F80" s="123"/>
      <c r="G80" s="123"/>
      <c r="H80" s="123"/>
      <c r="I80" s="123"/>
      <c r="J80" s="123"/>
      <c r="K80" s="123"/>
      <c r="L80" s="123"/>
      <c r="M80" s="123"/>
      <c r="N80" s="123"/>
      <c r="O80" s="123"/>
      <c r="P80" s="123"/>
      <c r="Q80" s="123"/>
      <c r="R80" s="123"/>
      <c r="S80" s="123"/>
      <c r="T80" s="123"/>
      <c r="U80" s="123"/>
      <c r="V80" s="123"/>
      <c r="W80" s="123"/>
      <c r="X80" s="123"/>
      <c r="Y80" s="123"/>
      <c r="Z80" s="123"/>
      <c r="AA80" s="123"/>
      <c r="AB80" s="123"/>
      <c r="AC80" s="123"/>
      <c r="AD80" s="156" t="s">
        <v>825</v>
      </c>
      <c r="AE80" s="176" t="s">
        <v>795</v>
      </c>
      <c r="AF80" s="159" t="s">
        <v>1142</v>
      </c>
      <c r="AG80" s="160"/>
      <c r="AH80" s="161" t="s">
        <v>825</v>
      </c>
      <c r="AI80" s="161" t="str">
        <f t="shared" si="3"/>
        <v>DSNFT_P_VP4VP4.3 Subsistema de Normalización de Competencias
Notas: 
1. Esta iniciativa se construye a partir del Camino al Cumplimiento del SNC.
2. Esta iniciativa está asociada al Proyecto de Inversión "Consolidación del Sistema Nacional de Formación para el Trabajo", en el componente de Normalización de Competencias.</v>
      </c>
      <c r="AJ80" s="162" t="s">
        <v>805</v>
      </c>
      <c r="AK80" s="162" t="s">
        <v>1145</v>
      </c>
      <c r="AL80" s="123"/>
      <c r="AM80" s="123"/>
      <c r="AN80" s="123"/>
      <c r="AO80" s="123"/>
      <c r="AP80" s="123"/>
      <c r="AQ80" s="123"/>
      <c r="AR80" s="123"/>
      <c r="AS80" s="123"/>
      <c r="AT80" s="123"/>
      <c r="AU80" s="123"/>
      <c r="AV80" s="163">
        <v>3.0</v>
      </c>
      <c r="AW80" s="152" t="s">
        <v>1146</v>
      </c>
      <c r="AX80" s="164">
        <v>3.0</v>
      </c>
      <c r="AY80" s="123"/>
      <c r="AZ80" s="123"/>
      <c r="BA80" s="123"/>
      <c r="BB80" s="123"/>
      <c r="BC80" s="123"/>
      <c r="BD80" s="123"/>
      <c r="BE80" s="123"/>
      <c r="BF80" s="123"/>
      <c r="BG80" s="163" t="s">
        <v>1140</v>
      </c>
      <c r="BH80" s="164" t="s">
        <v>890</v>
      </c>
      <c r="BI80" s="123"/>
      <c r="BJ80" s="123"/>
      <c r="BK80" s="123"/>
      <c r="BL80" s="123"/>
      <c r="BM80" s="123"/>
      <c r="BN80" s="123"/>
      <c r="BO80" s="123"/>
      <c r="BP80" s="123"/>
      <c r="BQ80" s="123"/>
      <c r="BR80" s="123"/>
      <c r="BS80" s="123"/>
      <c r="BT80" s="123"/>
      <c r="BU80" s="123"/>
      <c r="BV80" s="123"/>
      <c r="BW80" s="123"/>
      <c r="BX80" s="123"/>
      <c r="BY80" s="123"/>
      <c r="BZ80" s="123"/>
      <c r="CI80" s="151" t="s">
        <v>711</v>
      </c>
      <c r="CJ80" s="161" t="s">
        <v>1026</v>
      </c>
      <c r="CK80" s="151" t="s">
        <v>1113</v>
      </c>
      <c r="CL80" s="123"/>
      <c r="CM80" s="123"/>
    </row>
    <row r="81" ht="15.0" customHeight="1">
      <c r="A81" s="123"/>
      <c r="B81" s="123"/>
      <c r="C81" s="123"/>
      <c r="D81" s="123"/>
      <c r="E81" s="123"/>
      <c r="F81" s="123"/>
      <c r="G81" s="123"/>
      <c r="H81" s="123"/>
      <c r="I81" s="123"/>
      <c r="J81" s="123"/>
      <c r="K81" s="123"/>
      <c r="L81" s="123"/>
      <c r="M81" s="123"/>
      <c r="N81" s="123"/>
      <c r="O81" s="123"/>
      <c r="P81" s="123"/>
      <c r="Q81" s="123"/>
      <c r="R81" s="123"/>
      <c r="S81" s="123"/>
      <c r="T81" s="123"/>
      <c r="U81" s="123"/>
      <c r="V81" s="123"/>
      <c r="W81" s="123"/>
      <c r="X81" s="123"/>
      <c r="Y81" s="123"/>
      <c r="Z81" s="123"/>
      <c r="AA81" s="123"/>
      <c r="AB81" s="123"/>
      <c r="AC81" s="123"/>
      <c r="AD81" s="156" t="s">
        <v>825</v>
      </c>
      <c r="AE81" s="176" t="s">
        <v>805</v>
      </c>
      <c r="AF81" s="159" t="s">
        <v>1145</v>
      </c>
      <c r="AG81" s="160"/>
      <c r="AH81" s="161" t="s">
        <v>825</v>
      </c>
      <c r="AI81" s="161" t="str">
        <f t="shared" si="3"/>
        <v>DSNFT_P_VP4VP4.4 Subsistema de Evaluación y Certificación de Competencias Laborales
Nota: Esta iniciativa se construye a partir del Camino al Cumplimiento del SNC</v>
      </c>
      <c r="AJ81" s="162" t="s">
        <v>814</v>
      </c>
      <c r="AK81" s="162" t="s">
        <v>1147</v>
      </c>
      <c r="AL81" s="123"/>
      <c r="AM81" s="123"/>
      <c r="AN81" s="123"/>
      <c r="AO81" s="123"/>
      <c r="AP81" s="123"/>
      <c r="AQ81" s="123"/>
      <c r="AR81" s="123"/>
      <c r="AS81" s="123"/>
      <c r="AT81" s="123"/>
      <c r="AU81" s="123"/>
      <c r="AV81" s="163">
        <v>3.0</v>
      </c>
      <c r="AW81" s="152" t="s">
        <v>1148</v>
      </c>
      <c r="AX81" s="164">
        <v>3.0</v>
      </c>
      <c r="AY81" s="123"/>
      <c r="AZ81" s="123"/>
      <c r="BA81" s="123"/>
      <c r="BB81" s="123"/>
      <c r="BC81" s="123"/>
      <c r="BD81" s="123"/>
      <c r="BE81" s="123"/>
      <c r="BF81" s="123"/>
      <c r="BG81" s="163" t="s">
        <v>1149</v>
      </c>
      <c r="BH81" s="164" t="s">
        <v>867</v>
      </c>
      <c r="BI81" s="123"/>
      <c r="BJ81" s="123"/>
      <c r="BK81" s="123"/>
      <c r="BL81" s="123"/>
      <c r="BM81" s="123"/>
      <c r="BN81" s="123"/>
      <c r="BO81" s="123"/>
      <c r="BP81" s="123"/>
      <c r="BQ81" s="123"/>
      <c r="BR81" s="123"/>
      <c r="BS81" s="123"/>
      <c r="BT81" s="123"/>
      <c r="BU81" s="123"/>
      <c r="BV81" s="123"/>
      <c r="BW81" s="123"/>
      <c r="BX81" s="123"/>
      <c r="BY81" s="123"/>
      <c r="BZ81" s="123"/>
      <c r="CI81" s="151" t="s">
        <v>711</v>
      </c>
      <c r="CJ81" s="156" t="s">
        <v>581</v>
      </c>
      <c r="CK81" s="151" t="s">
        <v>1113</v>
      </c>
      <c r="CL81" s="123"/>
      <c r="CM81" s="123"/>
    </row>
    <row r="82" ht="15.0" customHeight="1">
      <c r="A82" s="123"/>
      <c r="B82" s="123"/>
      <c r="C82" s="123"/>
      <c r="D82" s="123"/>
      <c r="E82" s="123"/>
      <c r="F82" s="123"/>
      <c r="G82" s="123"/>
      <c r="H82" s="123"/>
      <c r="I82" s="123"/>
      <c r="J82" s="123"/>
      <c r="K82" s="123"/>
      <c r="L82" s="123"/>
      <c r="M82" s="123"/>
      <c r="N82" s="123"/>
      <c r="O82" s="123"/>
      <c r="P82" s="123"/>
      <c r="Q82" s="123"/>
      <c r="R82" s="123"/>
      <c r="S82" s="123"/>
      <c r="T82" s="123"/>
      <c r="U82" s="123"/>
      <c r="V82" s="123"/>
      <c r="W82" s="123"/>
      <c r="X82" s="123"/>
      <c r="Y82" s="123"/>
      <c r="Z82" s="123"/>
      <c r="AA82" s="123"/>
      <c r="AB82" s="123"/>
      <c r="AC82" s="123"/>
      <c r="AD82" s="156" t="s">
        <v>825</v>
      </c>
      <c r="AE82" s="180" t="s">
        <v>814</v>
      </c>
      <c r="AF82" s="159" t="s">
        <v>1147</v>
      </c>
      <c r="AG82" s="160"/>
      <c r="AH82" s="161" t="s">
        <v>825</v>
      </c>
      <c r="AI82" s="161" t="str">
        <f t="shared" si="3"/>
        <v>DSNFT_P_VP4VP4.5 Adecuación del sistema de aseguramiento de la calidad del proceso de certificación de competencias laborales en el SENA, acorde con lo que se establezca en el Subsistema de Certificación de Competencias Laborales</v>
      </c>
      <c r="AJ82" s="162" t="s">
        <v>822</v>
      </c>
      <c r="AK82" s="162" t="s">
        <v>1150</v>
      </c>
      <c r="AL82" s="123"/>
      <c r="AM82" s="123"/>
      <c r="AN82" s="123"/>
      <c r="AO82" s="123"/>
      <c r="AP82" s="123"/>
      <c r="AQ82" s="123"/>
      <c r="AR82" s="123"/>
      <c r="AS82" s="123"/>
      <c r="AT82" s="123"/>
      <c r="AU82" s="123"/>
      <c r="AV82" s="163">
        <v>3.0</v>
      </c>
      <c r="AW82" s="152" t="s">
        <v>1151</v>
      </c>
      <c r="AX82" s="164">
        <v>3.0</v>
      </c>
      <c r="AY82" s="123"/>
      <c r="AZ82" s="123"/>
      <c r="BA82" s="123"/>
      <c r="BB82" s="123"/>
      <c r="BC82" s="123"/>
      <c r="BD82" s="123"/>
      <c r="BE82" s="123"/>
      <c r="BF82" s="123"/>
      <c r="BG82" s="163" t="s">
        <v>1149</v>
      </c>
      <c r="BH82" s="164" t="s">
        <v>877</v>
      </c>
      <c r="BI82" s="123"/>
      <c r="BJ82" s="123"/>
      <c r="BK82" s="123"/>
      <c r="BL82" s="123"/>
      <c r="BM82" s="123"/>
      <c r="BN82" s="123"/>
      <c r="BO82" s="123"/>
      <c r="BP82" s="123"/>
      <c r="BQ82" s="123"/>
      <c r="BR82" s="123"/>
      <c r="BS82" s="123"/>
      <c r="BT82" s="123"/>
      <c r="BU82" s="123"/>
      <c r="BV82" s="123"/>
      <c r="BW82" s="123"/>
      <c r="BX82" s="123"/>
      <c r="BY82" s="123"/>
      <c r="BZ82" s="123"/>
      <c r="CI82" s="151" t="s">
        <v>711</v>
      </c>
      <c r="CJ82" s="161" t="s">
        <v>1152</v>
      </c>
      <c r="CK82" s="151" t="s">
        <v>1113</v>
      </c>
      <c r="CL82" s="123"/>
      <c r="CM82" s="123"/>
    </row>
    <row r="83" ht="15.0" customHeight="1">
      <c r="A83" s="123"/>
      <c r="B83" s="123"/>
      <c r="C83" s="123"/>
      <c r="D83" s="123"/>
      <c r="E83" s="123"/>
      <c r="F83" s="123"/>
      <c r="G83" s="123"/>
      <c r="H83" s="123"/>
      <c r="I83" s="123"/>
      <c r="J83" s="123"/>
      <c r="K83" s="123"/>
      <c r="L83" s="123"/>
      <c r="M83" s="123"/>
      <c r="N83" s="123"/>
      <c r="O83" s="123"/>
      <c r="P83" s="123"/>
      <c r="Q83" s="123"/>
      <c r="R83" s="123"/>
      <c r="S83" s="123"/>
      <c r="T83" s="123"/>
      <c r="U83" s="123"/>
      <c r="V83" s="123"/>
      <c r="W83" s="123"/>
      <c r="X83" s="123"/>
      <c r="Y83" s="123"/>
      <c r="Z83" s="123"/>
      <c r="AA83" s="123"/>
      <c r="AB83" s="123"/>
      <c r="AC83" s="123"/>
      <c r="AD83" s="156" t="s">
        <v>825</v>
      </c>
      <c r="AE83" s="180" t="s">
        <v>822</v>
      </c>
      <c r="AF83" s="159" t="s">
        <v>1150</v>
      </c>
      <c r="AG83" s="160"/>
      <c r="AH83" s="161" t="s">
        <v>835</v>
      </c>
      <c r="AI83" s="161" t="str">
        <f t="shared" si="3"/>
        <v>OCI_P_DI5DI5.11 Institucionalización, mantenimiento y mejora del Sistema de Gestión del SENA bajo los referentes MIPG e ISO 9001:2015, ISO 14001:2015, ISO 50001:2019, Resolución 0312 de 2019 y Decreto 1072 de 2015 (SGSST)</v>
      </c>
      <c r="AJ83" s="162" t="s">
        <v>581</v>
      </c>
      <c r="AK83" s="162" t="s">
        <v>1153</v>
      </c>
      <c r="AL83" s="123"/>
      <c r="AM83" s="123"/>
      <c r="AN83" s="123"/>
      <c r="AO83" s="123"/>
      <c r="AP83" s="123"/>
      <c r="AQ83" s="123"/>
      <c r="AR83" s="123"/>
      <c r="AS83" s="123"/>
      <c r="AT83" s="123"/>
      <c r="AU83" s="123"/>
      <c r="AV83" s="163">
        <v>3.0</v>
      </c>
      <c r="AW83" s="152" t="s">
        <v>1154</v>
      </c>
      <c r="AX83" s="164">
        <v>3.0</v>
      </c>
      <c r="AY83" s="123"/>
      <c r="AZ83" s="123"/>
      <c r="BA83" s="123"/>
      <c r="BB83" s="123"/>
      <c r="BC83" s="123"/>
      <c r="BD83" s="123"/>
      <c r="BE83" s="123"/>
      <c r="BF83" s="123"/>
      <c r="BG83" s="163" t="s">
        <v>1149</v>
      </c>
      <c r="BH83" s="164" t="s">
        <v>890</v>
      </c>
      <c r="BI83" s="123"/>
      <c r="BJ83" s="123"/>
      <c r="BK83" s="123"/>
      <c r="BL83" s="123"/>
      <c r="BM83" s="123"/>
      <c r="BN83" s="123"/>
      <c r="BO83" s="123"/>
      <c r="BP83" s="123"/>
      <c r="BQ83" s="123"/>
      <c r="BR83" s="123"/>
      <c r="BS83" s="123"/>
      <c r="BT83" s="123"/>
      <c r="BU83" s="123"/>
      <c r="BV83" s="123"/>
      <c r="BW83" s="123"/>
      <c r="BX83" s="123"/>
      <c r="BY83" s="123"/>
      <c r="BZ83" s="123"/>
      <c r="CI83" s="151" t="s">
        <v>711</v>
      </c>
      <c r="CJ83" s="161" t="s">
        <v>1155</v>
      </c>
      <c r="CK83" s="151" t="s">
        <v>1113</v>
      </c>
      <c r="CL83" s="123"/>
      <c r="CM83" s="123"/>
    </row>
    <row r="84" ht="15.0" customHeight="1">
      <c r="A84" s="123"/>
      <c r="B84" s="123"/>
      <c r="C84" s="123"/>
      <c r="D84" s="123"/>
      <c r="E84" s="123"/>
      <c r="F84" s="123"/>
      <c r="G84" s="123"/>
      <c r="H84" s="123"/>
      <c r="I84" s="123"/>
      <c r="J84" s="123"/>
      <c r="K84" s="123"/>
      <c r="L84" s="123"/>
      <c r="M84" s="123"/>
      <c r="N84" s="123"/>
      <c r="O84" s="123"/>
      <c r="P84" s="123"/>
      <c r="Q84" s="123"/>
      <c r="R84" s="123"/>
      <c r="S84" s="123"/>
      <c r="T84" s="123"/>
      <c r="U84" s="123"/>
      <c r="V84" s="123"/>
      <c r="W84" s="123"/>
      <c r="X84" s="123"/>
      <c r="Y84" s="123"/>
      <c r="Z84" s="123"/>
      <c r="AA84" s="123"/>
      <c r="AB84" s="123"/>
      <c r="AC84" s="123"/>
      <c r="AD84" s="156" t="s">
        <v>895</v>
      </c>
      <c r="AE84" s="176" t="s">
        <v>1152</v>
      </c>
      <c r="AF84" s="159" t="s">
        <v>1153</v>
      </c>
      <c r="AG84" s="160"/>
      <c r="AH84" s="161" t="s">
        <v>895</v>
      </c>
      <c r="AI84" s="161" t="str">
        <f t="shared" si="3"/>
        <v>OC_P_DI5DI5.12 Formulación y ejecución de la estrategia nacional de comunicaciones para el público interno y externo articulado a divulgar logros del SENA en el PND 2018-2022 y a satisfacer las necesidades de comunicación de las áreas de la Dirección General, cada región y los centros de formación</v>
      </c>
      <c r="AJ84" s="162" t="s">
        <v>1152</v>
      </c>
      <c r="AK84" s="162" t="s">
        <v>1153</v>
      </c>
      <c r="AL84" s="123"/>
      <c r="AM84" s="123"/>
      <c r="AN84" s="123"/>
      <c r="AO84" s="123"/>
      <c r="AP84" s="123"/>
      <c r="AQ84" s="123"/>
      <c r="AR84" s="123"/>
      <c r="AS84" s="123"/>
      <c r="AT84" s="123"/>
      <c r="AU84" s="123"/>
      <c r="AV84" s="163">
        <v>4.0</v>
      </c>
      <c r="AW84" s="152" t="s">
        <v>1156</v>
      </c>
      <c r="AX84" s="164">
        <v>4.0</v>
      </c>
      <c r="AY84" s="123"/>
      <c r="AZ84" s="123"/>
      <c r="BA84" s="123"/>
      <c r="BB84" s="123"/>
      <c r="BC84" s="123"/>
      <c r="BD84" s="123"/>
      <c r="BE84" s="123"/>
      <c r="BF84" s="123"/>
      <c r="BG84" s="163" t="s">
        <v>1157</v>
      </c>
      <c r="BH84" s="164" t="s">
        <v>903</v>
      </c>
      <c r="BI84" s="123"/>
      <c r="BJ84" s="123"/>
      <c r="BK84" s="123"/>
      <c r="BL84" s="123"/>
      <c r="BM84" s="123"/>
      <c r="BN84" s="123"/>
      <c r="BO84" s="123"/>
      <c r="BP84" s="123"/>
      <c r="BQ84" s="123"/>
      <c r="BR84" s="123"/>
      <c r="BS84" s="123"/>
      <c r="BT84" s="123"/>
      <c r="BU84" s="123"/>
      <c r="BV84" s="123"/>
      <c r="BW84" s="123"/>
      <c r="BX84" s="123"/>
      <c r="BY84" s="123"/>
      <c r="BZ84" s="123"/>
      <c r="CI84" s="151" t="s">
        <v>711</v>
      </c>
      <c r="CJ84" s="161" t="s">
        <v>1158</v>
      </c>
      <c r="CK84" s="151" t="s">
        <v>1113</v>
      </c>
      <c r="CL84" s="123"/>
      <c r="CM84" s="123"/>
    </row>
    <row r="85" ht="15.0" customHeight="1">
      <c r="A85" s="123"/>
      <c r="B85" s="123"/>
      <c r="C85" s="123"/>
      <c r="D85" s="123"/>
      <c r="E85" s="123"/>
      <c r="F85" s="123"/>
      <c r="G85" s="123"/>
      <c r="H85" s="123"/>
      <c r="I85" s="123"/>
      <c r="J85" s="123"/>
      <c r="K85" s="123"/>
      <c r="L85" s="123"/>
      <c r="M85" s="123"/>
      <c r="N85" s="123"/>
      <c r="O85" s="123"/>
      <c r="P85" s="123"/>
      <c r="Q85" s="123"/>
      <c r="R85" s="123"/>
      <c r="S85" s="123"/>
      <c r="T85" s="123"/>
      <c r="U85" s="123"/>
      <c r="V85" s="123"/>
      <c r="W85" s="123"/>
      <c r="X85" s="123"/>
      <c r="Y85" s="123"/>
      <c r="Z85" s="123"/>
      <c r="AA85" s="123"/>
      <c r="AB85" s="123"/>
      <c r="AC85" s="123"/>
      <c r="AD85" s="156" t="s">
        <v>845</v>
      </c>
      <c r="AE85" s="176" t="s">
        <v>1155</v>
      </c>
      <c r="AF85" s="159" t="s">
        <v>1159</v>
      </c>
      <c r="AG85" s="160"/>
      <c r="AH85" s="161" t="s">
        <v>845</v>
      </c>
      <c r="AI85" s="161" t="str">
        <f t="shared" si="3"/>
        <v>OCID_P_DI5DI5.13 Fortalecer la función preventiva disciplinaria en la entidad</v>
      </c>
      <c r="AJ85" s="162" t="s">
        <v>1155</v>
      </c>
      <c r="AK85" s="162" t="s">
        <v>1159</v>
      </c>
      <c r="AL85" s="123"/>
      <c r="AM85" s="123"/>
      <c r="AN85" s="123"/>
      <c r="AO85" s="123"/>
      <c r="AP85" s="123"/>
      <c r="AQ85" s="123"/>
      <c r="AR85" s="123"/>
      <c r="AS85" s="123"/>
      <c r="AT85" s="123"/>
      <c r="AU85" s="123"/>
      <c r="AV85" s="163">
        <v>12.0</v>
      </c>
      <c r="AW85" s="152" t="s">
        <v>1160</v>
      </c>
      <c r="AX85" s="164">
        <v>12.0</v>
      </c>
      <c r="AY85" s="123"/>
      <c r="AZ85" s="123"/>
      <c r="BA85" s="123"/>
      <c r="BB85" s="123"/>
      <c r="BC85" s="123"/>
      <c r="BD85" s="123"/>
      <c r="BE85" s="123"/>
      <c r="BF85" s="123"/>
      <c r="BG85" s="163" t="s">
        <v>1161</v>
      </c>
      <c r="BH85" s="164" t="s">
        <v>903</v>
      </c>
      <c r="BI85" s="123"/>
      <c r="BJ85" s="123"/>
      <c r="BK85" s="123"/>
      <c r="BL85" s="123"/>
      <c r="BM85" s="123"/>
      <c r="BN85" s="123"/>
      <c r="BO85" s="123"/>
      <c r="BP85" s="123"/>
      <c r="BQ85" s="123"/>
      <c r="BR85" s="123"/>
      <c r="BS85" s="123"/>
      <c r="BT85" s="123"/>
      <c r="BU85" s="123"/>
      <c r="BV85" s="123"/>
      <c r="BW85" s="123"/>
      <c r="BX85" s="123"/>
      <c r="BY85" s="123"/>
      <c r="BZ85" s="123"/>
      <c r="CI85" s="151" t="s">
        <v>711</v>
      </c>
      <c r="CJ85" s="161" t="s">
        <v>1162</v>
      </c>
      <c r="CK85" s="151" t="s">
        <v>1113</v>
      </c>
      <c r="CL85" s="123"/>
      <c r="CM85" s="123"/>
    </row>
    <row r="86" ht="15.0" customHeight="1">
      <c r="A86" s="123"/>
      <c r="B86" s="123"/>
      <c r="C86" s="123"/>
      <c r="D86" s="123"/>
      <c r="E86" s="123"/>
      <c r="F86" s="123"/>
      <c r="G86" s="123"/>
      <c r="H86" s="123"/>
      <c r="I86" s="123"/>
      <c r="J86" s="123"/>
      <c r="K86" s="123"/>
      <c r="L86" s="123"/>
      <c r="M86" s="123"/>
      <c r="N86" s="123"/>
      <c r="O86" s="123"/>
      <c r="P86" s="123"/>
      <c r="Q86" s="123"/>
      <c r="R86" s="123"/>
      <c r="S86" s="123"/>
      <c r="T86" s="123"/>
      <c r="U86" s="123"/>
      <c r="V86" s="123"/>
      <c r="W86" s="123"/>
      <c r="X86" s="123"/>
      <c r="Y86" s="123"/>
      <c r="Z86" s="123"/>
      <c r="AA86" s="123"/>
      <c r="AB86" s="123"/>
      <c r="AC86" s="123"/>
      <c r="AD86" s="156" t="s">
        <v>845</v>
      </c>
      <c r="AE86" s="176" t="s">
        <v>1158</v>
      </c>
      <c r="AF86" s="159" t="s">
        <v>1163</v>
      </c>
      <c r="AG86" s="160"/>
      <c r="AH86" s="161" t="s">
        <v>845</v>
      </c>
      <c r="AI86" s="161" t="str">
        <f t="shared" si="3"/>
        <v>OCID_P_DI5DI5.14 Provisionar recursos humanos y tecnológicos para la entrada en vigencia de la Ley 1952 de 2019 
Nota: La vigencia de la Ley fue diferida hasta el 1 de julio de 2021 por el artículo 140 de la ley 1955 de 2019</v>
      </c>
      <c r="AJ86" s="162" t="s">
        <v>1158</v>
      </c>
      <c r="AK86" s="162" t="s">
        <v>1163</v>
      </c>
      <c r="AL86" s="123"/>
      <c r="AM86" s="123"/>
      <c r="AN86" s="123"/>
      <c r="AO86" s="123"/>
      <c r="AP86" s="123"/>
      <c r="AQ86" s="123"/>
      <c r="AR86" s="123"/>
      <c r="AS86" s="123"/>
      <c r="AT86" s="123"/>
      <c r="AU86" s="123"/>
      <c r="AV86" s="163">
        <v>12.0</v>
      </c>
      <c r="AW86" s="152" t="s">
        <v>1164</v>
      </c>
      <c r="AX86" s="164">
        <v>12.0</v>
      </c>
      <c r="AY86" s="123"/>
      <c r="AZ86" s="123"/>
      <c r="BA86" s="123"/>
      <c r="BB86" s="123"/>
      <c r="BC86" s="123"/>
      <c r="BD86" s="123"/>
      <c r="BE86" s="123"/>
      <c r="BF86" s="123"/>
      <c r="BG86" s="163" t="s">
        <v>1165</v>
      </c>
      <c r="BH86" s="164" t="s">
        <v>911</v>
      </c>
      <c r="BI86" s="123"/>
      <c r="BJ86" s="123"/>
      <c r="BK86" s="123"/>
      <c r="BL86" s="123"/>
      <c r="BM86" s="123"/>
      <c r="BN86" s="123"/>
      <c r="BO86" s="123"/>
      <c r="BP86" s="123"/>
      <c r="BQ86" s="123"/>
      <c r="BR86" s="123"/>
      <c r="BS86" s="123"/>
      <c r="BT86" s="123"/>
      <c r="BU86" s="123"/>
      <c r="BV86" s="123"/>
      <c r="BW86" s="123"/>
      <c r="BX86" s="123"/>
      <c r="BY86" s="123"/>
      <c r="BZ86" s="123"/>
      <c r="CI86" s="151" t="s">
        <v>711</v>
      </c>
      <c r="CJ86" s="156" t="s">
        <v>1166</v>
      </c>
      <c r="CK86" s="151" t="s">
        <v>1113</v>
      </c>
      <c r="CL86" s="123"/>
      <c r="CM86" s="123"/>
    </row>
    <row r="87" ht="15.0" customHeight="1">
      <c r="A87" s="123"/>
      <c r="B87" s="123"/>
      <c r="C87" s="123"/>
      <c r="D87" s="123"/>
      <c r="E87" s="123"/>
      <c r="F87" s="123"/>
      <c r="G87" s="123"/>
      <c r="H87" s="123"/>
      <c r="I87" s="123"/>
      <c r="J87" s="123"/>
      <c r="K87" s="123"/>
      <c r="L87" s="123"/>
      <c r="M87" s="123"/>
      <c r="N87" s="123"/>
      <c r="O87" s="123"/>
      <c r="P87" s="123"/>
      <c r="Q87" s="123"/>
      <c r="R87" s="123"/>
      <c r="S87" s="123"/>
      <c r="T87" s="123"/>
      <c r="U87" s="123"/>
      <c r="V87" s="123"/>
      <c r="W87" s="123"/>
      <c r="X87" s="123"/>
      <c r="Y87" s="123"/>
      <c r="Z87" s="123"/>
      <c r="AA87" s="123"/>
      <c r="AB87" s="123"/>
      <c r="AC87" s="123"/>
      <c r="AD87" s="156" t="s">
        <v>845</v>
      </c>
      <c r="AE87" s="176" t="s">
        <v>1162</v>
      </c>
      <c r="AF87" s="159" t="s">
        <v>1167</v>
      </c>
      <c r="AG87" s="160"/>
      <c r="AH87" s="161" t="s">
        <v>845</v>
      </c>
      <c r="AI87" s="161" t="str">
        <f t="shared" si="3"/>
        <v>OCID_P_DI5DI5.15 Optimizar la oportunidad y eficiencia de la función disciplinaria</v>
      </c>
      <c r="AJ87" s="162" t="s">
        <v>1162</v>
      </c>
      <c r="AK87" s="162" t="s">
        <v>1167</v>
      </c>
      <c r="AL87" s="123"/>
      <c r="AM87" s="123"/>
      <c r="AN87" s="123"/>
      <c r="AO87" s="123"/>
      <c r="AP87" s="123"/>
      <c r="AQ87" s="123"/>
      <c r="AR87" s="123"/>
      <c r="AS87" s="123"/>
      <c r="AT87" s="123"/>
      <c r="AU87" s="123"/>
      <c r="AV87" s="163">
        <v>12.0</v>
      </c>
      <c r="AW87" s="152" t="s">
        <v>1168</v>
      </c>
      <c r="AX87" s="164">
        <v>12.0</v>
      </c>
      <c r="AY87" s="123"/>
      <c r="AZ87" s="123"/>
      <c r="BA87" s="123"/>
      <c r="BB87" s="123"/>
      <c r="BC87" s="123"/>
      <c r="BD87" s="123"/>
      <c r="BE87" s="123"/>
      <c r="BF87" s="123"/>
      <c r="BG87" s="163" t="s">
        <v>1165</v>
      </c>
      <c r="BH87" s="164" t="s">
        <v>920</v>
      </c>
      <c r="BI87" s="123"/>
      <c r="BJ87" s="123"/>
      <c r="BK87" s="123"/>
      <c r="BL87" s="123"/>
      <c r="BM87" s="123"/>
      <c r="BN87" s="123"/>
      <c r="BO87" s="123"/>
      <c r="BP87" s="123"/>
      <c r="BQ87" s="123"/>
      <c r="BR87" s="123"/>
      <c r="BS87" s="123"/>
      <c r="BT87" s="123"/>
      <c r="BU87" s="123"/>
      <c r="BV87" s="123"/>
      <c r="BW87" s="123"/>
      <c r="BX87" s="123"/>
      <c r="BY87" s="123"/>
      <c r="BZ87" s="123"/>
      <c r="CI87" s="151" t="s">
        <v>711</v>
      </c>
      <c r="CJ87" s="156" t="s">
        <v>1169</v>
      </c>
      <c r="CK87" s="151" t="s">
        <v>1113</v>
      </c>
      <c r="CL87" s="123"/>
      <c r="CM87" s="123"/>
    </row>
    <row r="88" ht="15.0" customHeight="1">
      <c r="A88" s="123"/>
      <c r="B88" s="123"/>
      <c r="C88" s="123"/>
      <c r="D88" s="123"/>
      <c r="E88" s="123"/>
      <c r="F88" s="123"/>
      <c r="G88" s="123"/>
      <c r="H88" s="123"/>
      <c r="I88" s="123"/>
      <c r="J88" s="123"/>
      <c r="K88" s="123"/>
      <c r="L88" s="123"/>
      <c r="M88" s="123"/>
      <c r="N88" s="123"/>
      <c r="O88" s="123"/>
      <c r="P88" s="123"/>
      <c r="Q88" s="123"/>
      <c r="R88" s="123"/>
      <c r="S88" s="123"/>
      <c r="T88" s="123"/>
      <c r="U88" s="123"/>
      <c r="V88" s="123"/>
      <c r="W88" s="123"/>
      <c r="X88" s="123"/>
      <c r="Y88" s="123"/>
      <c r="Z88" s="123"/>
      <c r="AA88" s="123"/>
      <c r="AB88" s="123"/>
      <c r="AC88" s="123"/>
      <c r="AD88" s="156" t="s">
        <v>852</v>
      </c>
      <c r="AE88" s="180" t="s">
        <v>1076</v>
      </c>
      <c r="AF88" s="159" t="s">
        <v>1170</v>
      </c>
      <c r="AG88" s="160"/>
      <c r="AH88" s="161" t="s">
        <v>852</v>
      </c>
      <c r="AI88" s="161" t="str">
        <f t="shared" si="3"/>
        <v>OS_P_DI3DI3.1 Innovación en la prestación de servicios mediante ejercicios de prospectiva tecnológica</v>
      </c>
      <c r="AJ88" s="162" t="s">
        <v>1076</v>
      </c>
      <c r="AK88" s="162" t="s">
        <v>1170</v>
      </c>
      <c r="AL88" s="123"/>
      <c r="AM88" s="123"/>
      <c r="AN88" s="123"/>
      <c r="AO88" s="123"/>
      <c r="AP88" s="123"/>
      <c r="AQ88" s="123"/>
      <c r="AR88" s="123"/>
      <c r="AS88" s="123"/>
      <c r="AT88" s="123"/>
      <c r="AU88" s="123"/>
      <c r="AV88" s="163">
        <v>12.0</v>
      </c>
      <c r="AW88" s="152" t="s">
        <v>1171</v>
      </c>
      <c r="AX88" s="164">
        <v>12.0</v>
      </c>
      <c r="AY88" s="123"/>
      <c r="AZ88" s="123"/>
      <c r="BA88" s="123"/>
      <c r="BB88" s="123"/>
      <c r="BC88" s="123"/>
      <c r="BD88" s="123"/>
      <c r="BE88" s="123"/>
      <c r="BF88" s="123"/>
      <c r="BG88" s="163" t="s">
        <v>1172</v>
      </c>
      <c r="BH88" s="164" t="s">
        <v>911</v>
      </c>
      <c r="BI88" s="123"/>
      <c r="BJ88" s="123"/>
      <c r="BK88" s="123"/>
      <c r="BL88" s="123"/>
      <c r="BM88" s="123"/>
      <c r="BN88" s="123"/>
      <c r="BO88" s="123"/>
      <c r="BP88" s="123"/>
      <c r="BQ88" s="123"/>
      <c r="BR88" s="123"/>
      <c r="BS88" s="123"/>
      <c r="BT88" s="123"/>
      <c r="BU88" s="123"/>
      <c r="BV88" s="123"/>
      <c r="BW88" s="123"/>
      <c r="BX88" s="123"/>
      <c r="BY88" s="123"/>
      <c r="BZ88" s="123"/>
      <c r="CI88" s="151" t="s">
        <v>711</v>
      </c>
      <c r="CJ88" s="161" t="s">
        <v>1036</v>
      </c>
      <c r="CK88" s="151" t="s">
        <v>1113</v>
      </c>
      <c r="CL88" s="123"/>
      <c r="CM88" s="123"/>
    </row>
    <row r="89" ht="15.0" customHeight="1">
      <c r="A89" s="123"/>
      <c r="B89" s="123"/>
      <c r="C89" s="123"/>
      <c r="D89" s="123"/>
      <c r="E89" s="123"/>
      <c r="F89" s="123"/>
      <c r="G89" s="123"/>
      <c r="H89" s="123"/>
      <c r="I89" s="123"/>
      <c r="J89" s="123"/>
      <c r="K89" s="123"/>
      <c r="L89" s="123"/>
      <c r="M89" s="123"/>
      <c r="N89" s="123"/>
      <c r="O89" s="123"/>
      <c r="P89" s="123"/>
      <c r="Q89" s="123"/>
      <c r="R89" s="123"/>
      <c r="S89" s="123"/>
      <c r="T89" s="123"/>
      <c r="U89" s="123"/>
      <c r="V89" s="123"/>
      <c r="W89" s="123"/>
      <c r="X89" s="123"/>
      <c r="Y89" s="123"/>
      <c r="Z89" s="123"/>
      <c r="AA89" s="123"/>
      <c r="AB89" s="123"/>
      <c r="AC89" s="123"/>
      <c r="AD89" s="156" t="s">
        <v>852</v>
      </c>
      <c r="AE89" s="176" t="s">
        <v>1082</v>
      </c>
      <c r="AF89" s="159" t="s">
        <v>1173</v>
      </c>
      <c r="AG89" s="160"/>
      <c r="AH89" s="161" t="s">
        <v>852</v>
      </c>
      <c r="AI89" s="161" t="str">
        <f t="shared" si="3"/>
        <v>OS_P_DI3DI3.2 Transformacion Digital de Procedimientos de la Entidad</v>
      </c>
      <c r="AJ89" s="162" t="s">
        <v>1082</v>
      </c>
      <c r="AK89" s="162" t="s">
        <v>1173</v>
      </c>
      <c r="AL89" s="123"/>
      <c r="AM89" s="123"/>
      <c r="AN89" s="123"/>
      <c r="AO89" s="123"/>
      <c r="AP89" s="123"/>
      <c r="AQ89" s="123"/>
      <c r="AR89" s="123"/>
      <c r="AS89" s="123"/>
      <c r="AT89" s="123"/>
      <c r="AU89" s="123"/>
      <c r="AV89" s="163">
        <v>12.0</v>
      </c>
      <c r="AW89" s="152" t="s">
        <v>1174</v>
      </c>
      <c r="AX89" s="164">
        <v>12.0</v>
      </c>
      <c r="AY89" s="123"/>
      <c r="AZ89" s="123"/>
      <c r="BA89" s="123"/>
      <c r="BB89" s="123"/>
      <c r="BC89" s="123"/>
      <c r="BD89" s="123"/>
      <c r="BE89" s="123"/>
      <c r="BF89" s="123"/>
      <c r="BG89" s="163" t="s">
        <v>1172</v>
      </c>
      <c r="BH89" s="164" t="s">
        <v>920</v>
      </c>
      <c r="BI89" s="123"/>
      <c r="BJ89" s="123"/>
      <c r="BK89" s="123"/>
      <c r="BL89" s="123"/>
      <c r="BM89" s="123"/>
      <c r="BN89" s="123"/>
      <c r="BO89" s="123"/>
      <c r="BP89" s="123"/>
      <c r="BQ89" s="123"/>
      <c r="BR89" s="123"/>
      <c r="BS89" s="123"/>
      <c r="BT89" s="123"/>
      <c r="BU89" s="123"/>
      <c r="BV89" s="123"/>
      <c r="BW89" s="123"/>
      <c r="BX89" s="123"/>
      <c r="BY89" s="123"/>
      <c r="BZ89" s="123"/>
      <c r="CI89" s="151" t="s">
        <v>728</v>
      </c>
      <c r="CJ89" s="161" t="s">
        <v>998</v>
      </c>
      <c r="CK89" s="151" t="s">
        <v>1175</v>
      </c>
      <c r="CL89" s="123"/>
      <c r="CM89" s="123"/>
    </row>
    <row r="90" ht="15.0" customHeight="1">
      <c r="A90" s="123"/>
      <c r="B90" s="123"/>
      <c r="C90" s="123"/>
      <c r="D90" s="123"/>
      <c r="E90" s="123"/>
      <c r="F90" s="123"/>
      <c r="G90" s="123"/>
      <c r="H90" s="123"/>
      <c r="I90" s="123"/>
      <c r="J90" s="123"/>
      <c r="K90" s="123"/>
      <c r="L90" s="123"/>
      <c r="M90" s="123"/>
      <c r="N90" s="123"/>
      <c r="O90" s="123"/>
      <c r="P90" s="123"/>
      <c r="Q90" s="123"/>
      <c r="R90" s="123"/>
      <c r="S90" s="123"/>
      <c r="T90" s="123"/>
      <c r="U90" s="123"/>
      <c r="V90" s="123"/>
      <c r="W90" s="123"/>
      <c r="X90" s="123"/>
      <c r="Y90" s="123"/>
      <c r="Z90" s="123"/>
      <c r="AA90" s="123"/>
      <c r="AB90" s="123"/>
      <c r="AC90" s="123"/>
      <c r="AD90" s="156" t="s">
        <v>862</v>
      </c>
      <c r="AE90" s="176" t="s">
        <v>1103</v>
      </c>
      <c r="AF90" s="159" t="s">
        <v>1176</v>
      </c>
      <c r="AG90" s="160"/>
      <c r="AH90" s="161" t="s">
        <v>862</v>
      </c>
      <c r="AI90" s="161" t="str">
        <f t="shared" si="3"/>
        <v>OS_P_DI4DI4.2 Modernizacion de los Servicios Tecnológicos del SENA mediante el análisis de necesidades de los centros de formacion, sus tecnologias medulares y demanda de los servicios TIC en las diferentes regiones del pais y la prospectiva tecnológica de la entidad</v>
      </c>
      <c r="AJ90" s="162" t="s">
        <v>1103</v>
      </c>
      <c r="AK90" s="162" t="s">
        <v>1176</v>
      </c>
      <c r="AL90" s="123"/>
      <c r="AM90" s="123"/>
      <c r="AN90" s="123"/>
      <c r="AO90" s="123"/>
      <c r="AP90" s="123"/>
      <c r="AQ90" s="123"/>
      <c r="AR90" s="123"/>
      <c r="AS90" s="123"/>
      <c r="AT90" s="123"/>
      <c r="AU90" s="123"/>
      <c r="AV90" s="163">
        <v>12.0</v>
      </c>
      <c r="AW90" s="152" t="s">
        <v>1177</v>
      </c>
      <c r="AX90" s="164">
        <v>12.0</v>
      </c>
      <c r="AY90" s="123"/>
      <c r="AZ90" s="123"/>
      <c r="BA90" s="123"/>
      <c r="BB90" s="123"/>
      <c r="BC90" s="123"/>
      <c r="BD90" s="123"/>
      <c r="BE90" s="123"/>
      <c r="BF90" s="123"/>
      <c r="BG90" s="182" t="s">
        <v>1178</v>
      </c>
      <c r="BH90" s="184" t="s">
        <v>920</v>
      </c>
      <c r="BI90" s="123"/>
      <c r="BJ90" s="123"/>
      <c r="BK90" s="123"/>
      <c r="BL90" s="123"/>
      <c r="BM90" s="123"/>
      <c r="BN90" s="123"/>
      <c r="BO90" s="123"/>
      <c r="BP90" s="123"/>
      <c r="BQ90" s="123"/>
      <c r="BR90" s="123"/>
      <c r="BS90" s="123"/>
      <c r="BT90" s="123"/>
      <c r="BU90" s="123"/>
      <c r="BV90" s="123"/>
      <c r="BW90" s="123"/>
      <c r="BX90" s="123"/>
      <c r="BY90" s="123"/>
      <c r="BZ90" s="123"/>
      <c r="CI90" s="151" t="s">
        <v>728</v>
      </c>
      <c r="CJ90" s="181" t="s">
        <v>1005</v>
      </c>
      <c r="CK90" s="151" t="s">
        <v>1179</v>
      </c>
      <c r="CL90" s="123"/>
      <c r="CM90" s="123"/>
    </row>
    <row r="91" ht="15.0" customHeight="1">
      <c r="A91" s="123"/>
      <c r="B91" s="123"/>
      <c r="C91" s="123"/>
      <c r="D91" s="123"/>
      <c r="E91" s="123"/>
      <c r="F91" s="123"/>
      <c r="G91" s="123"/>
      <c r="H91" s="123"/>
      <c r="I91" s="123"/>
      <c r="J91" s="123"/>
      <c r="K91" s="123"/>
      <c r="L91" s="123"/>
      <c r="M91" s="123"/>
      <c r="N91" s="123"/>
      <c r="O91" s="123"/>
      <c r="P91" s="123"/>
      <c r="Q91" s="123"/>
      <c r="R91" s="123"/>
      <c r="S91" s="123"/>
      <c r="T91" s="123"/>
      <c r="U91" s="123"/>
      <c r="V91" s="123"/>
      <c r="W91" s="123"/>
      <c r="X91" s="123"/>
      <c r="Y91" s="123"/>
      <c r="Z91" s="123"/>
      <c r="AA91" s="123"/>
      <c r="AB91" s="123"/>
      <c r="AC91" s="123"/>
      <c r="AD91" s="156" t="s">
        <v>862</v>
      </c>
      <c r="AE91" s="176" t="s">
        <v>250</v>
      </c>
      <c r="AF91" s="159" t="s">
        <v>1180</v>
      </c>
      <c r="AG91" s="160"/>
      <c r="AH91" s="161" t="s">
        <v>862</v>
      </c>
      <c r="AI91" s="161" t="str">
        <f t="shared" si="3"/>
        <v>OS_P_DI4DI4.3 Implementacion de Politica de Gobierno Digital para promover el uso y aprovechamiento de las tecnologías de la información y las comunicaciones y generará valor público en un entorno de confianza digital</v>
      </c>
      <c r="AJ91" s="162" t="s">
        <v>250</v>
      </c>
      <c r="AK91" s="162" t="s">
        <v>1180</v>
      </c>
      <c r="AL91" s="123"/>
      <c r="AM91" s="123"/>
      <c r="AN91" s="123"/>
      <c r="AO91" s="123"/>
      <c r="AP91" s="123"/>
      <c r="AQ91" s="123"/>
      <c r="AR91" s="123"/>
      <c r="AS91" s="123"/>
      <c r="AT91" s="123"/>
      <c r="AU91" s="123"/>
      <c r="AV91" s="163">
        <v>12.0</v>
      </c>
      <c r="AW91" s="152" t="s">
        <v>1181</v>
      </c>
      <c r="AX91" s="164">
        <v>12.0</v>
      </c>
      <c r="AY91" s="123"/>
      <c r="AZ91" s="123"/>
      <c r="BA91" s="123"/>
      <c r="BB91" s="123"/>
      <c r="BC91" s="123"/>
      <c r="BD91" s="123"/>
      <c r="BE91" s="123"/>
      <c r="BF91" s="123"/>
      <c r="BG91" s="123"/>
      <c r="BH91" s="123"/>
      <c r="BI91" s="123"/>
      <c r="BJ91" s="123"/>
      <c r="BK91" s="123"/>
      <c r="BL91" s="123"/>
      <c r="BM91" s="123"/>
      <c r="BN91" s="123"/>
      <c r="BO91" s="123"/>
      <c r="BP91" s="123"/>
      <c r="BQ91" s="123"/>
      <c r="BR91" s="123"/>
      <c r="BS91" s="123"/>
      <c r="BT91" s="123"/>
      <c r="BU91" s="123"/>
      <c r="BV91" s="123"/>
      <c r="BW91" s="123"/>
      <c r="BX91" s="123"/>
      <c r="BY91" s="123"/>
      <c r="BZ91" s="123"/>
      <c r="CI91" s="151" t="s">
        <v>728</v>
      </c>
      <c r="CJ91" s="181" t="s">
        <v>1011</v>
      </c>
      <c r="CK91" s="151" t="s">
        <v>1182</v>
      </c>
      <c r="CL91" s="123"/>
      <c r="CM91" s="123"/>
    </row>
    <row r="92" ht="15.0" customHeight="1">
      <c r="A92" s="123"/>
      <c r="B92" s="123"/>
      <c r="C92" s="123"/>
      <c r="D92" s="123"/>
      <c r="E92" s="123"/>
      <c r="F92" s="123"/>
      <c r="G92" s="123"/>
      <c r="H92" s="123"/>
      <c r="I92" s="123"/>
      <c r="J92" s="123"/>
      <c r="K92" s="123"/>
      <c r="L92" s="123"/>
      <c r="M92" s="123"/>
      <c r="N92" s="123"/>
      <c r="O92" s="123"/>
      <c r="P92" s="123"/>
      <c r="Q92" s="123"/>
      <c r="R92" s="123"/>
      <c r="S92" s="123"/>
      <c r="T92" s="123"/>
      <c r="U92" s="123"/>
      <c r="V92" s="123"/>
      <c r="W92" s="123"/>
      <c r="X92" s="123"/>
      <c r="Y92" s="123"/>
      <c r="Z92" s="123"/>
      <c r="AA92" s="123"/>
      <c r="AB92" s="123"/>
      <c r="AC92" s="123"/>
      <c r="AD92" s="156" t="s">
        <v>873</v>
      </c>
      <c r="AE92" s="180" t="s">
        <v>995</v>
      </c>
      <c r="AF92" s="159" t="s">
        <v>1183</v>
      </c>
      <c r="AG92" s="160"/>
      <c r="AH92" s="161" t="s">
        <v>873</v>
      </c>
      <c r="AI92" s="161" t="str">
        <f t="shared" si="3"/>
        <v>SG_P_DI1DI1.1 Gestión y mejoramiento del Clima Organizacional</v>
      </c>
      <c r="AJ92" s="162" t="s">
        <v>995</v>
      </c>
      <c r="AK92" s="162" t="s">
        <v>1183</v>
      </c>
      <c r="AL92" s="123"/>
      <c r="AM92" s="123"/>
      <c r="AN92" s="123"/>
      <c r="AO92" s="123"/>
      <c r="AP92" s="123"/>
      <c r="AQ92" s="123"/>
      <c r="AR92" s="123"/>
      <c r="AS92" s="123"/>
      <c r="AT92" s="123"/>
      <c r="AU92" s="123"/>
      <c r="AV92" s="163">
        <v>12.0</v>
      </c>
      <c r="AW92" s="152" t="s">
        <v>1184</v>
      </c>
      <c r="AX92" s="164">
        <v>12.0</v>
      </c>
      <c r="AY92" s="123"/>
      <c r="AZ92" s="123"/>
      <c r="BA92" s="123"/>
      <c r="BB92" s="123"/>
      <c r="BC92" s="123"/>
      <c r="BD92" s="123"/>
      <c r="BE92" s="123"/>
      <c r="BF92" s="123"/>
      <c r="BG92" s="123"/>
      <c r="BH92" s="123"/>
      <c r="BI92" s="123"/>
      <c r="BJ92" s="123"/>
      <c r="BK92" s="123"/>
      <c r="BL92" s="123"/>
      <c r="BM92" s="123"/>
      <c r="BN92" s="123"/>
      <c r="BO92" s="123"/>
      <c r="BP92" s="123"/>
      <c r="BQ92" s="123"/>
      <c r="BR92" s="123"/>
      <c r="BS92" s="123"/>
      <c r="BT92" s="123"/>
      <c r="BU92" s="123"/>
      <c r="BV92" s="123"/>
      <c r="BW92" s="123"/>
      <c r="BX92" s="123"/>
      <c r="BY92" s="123"/>
      <c r="BZ92" s="123"/>
      <c r="CI92" s="151" t="s">
        <v>728</v>
      </c>
      <c r="CJ92" s="161" t="s">
        <v>396</v>
      </c>
      <c r="CK92" s="151" t="s">
        <v>1185</v>
      </c>
      <c r="CL92" s="123"/>
      <c r="CM92" s="123"/>
    </row>
    <row r="93" ht="15.0" customHeight="1">
      <c r="A93" s="123"/>
      <c r="B93" s="123"/>
      <c r="C93" s="123"/>
      <c r="D93" s="123"/>
      <c r="E93" s="123"/>
      <c r="F93" s="123"/>
      <c r="G93" s="123"/>
      <c r="H93" s="123"/>
      <c r="I93" s="123"/>
      <c r="J93" s="123"/>
      <c r="K93" s="123"/>
      <c r="L93" s="123"/>
      <c r="M93" s="123"/>
      <c r="N93" s="123"/>
      <c r="O93" s="123"/>
      <c r="P93" s="123"/>
      <c r="Q93" s="123"/>
      <c r="R93" s="123"/>
      <c r="S93" s="123"/>
      <c r="T93" s="123"/>
      <c r="U93" s="123"/>
      <c r="V93" s="123"/>
      <c r="W93" s="123"/>
      <c r="X93" s="123"/>
      <c r="Y93" s="123"/>
      <c r="Z93" s="123"/>
      <c r="AA93" s="123"/>
      <c r="AB93" s="123"/>
      <c r="AC93" s="123"/>
      <c r="AD93" s="156" t="s">
        <v>873</v>
      </c>
      <c r="AE93" s="193" t="s">
        <v>1002</v>
      </c>
      <c r="AF93" s="159" t="s">
        <v>1186</v>
      </c>
      <c r="AG93" s="160"/>
      <c r="AH93" s="161" t="s">
        <v>873</v>
      </c>
      <c r="AI93" s="161" t="str">
        <f t="shared" si="3"/>
        <v>SG_P_DI1DI1.2 Implementación de la Política Estratégica de Gestión del Talento Humano</v>
      </c>
      <c r="AJ93" s="162" t="s">
        <v>1002</v>
      </c>
      <c r="AK93" s="162" t="s">
        <v>1186</v>
      </c>
      <c r="AL93" s="123"/>
      <c r="AM93" s="123"/>
      <c r="AN93" s="123"/>
      <c r="AO93" s="123"/>
      <c r="AP93" s="123"/>
      <c r="AQ93" s="123"/>
      <c r="AR93" s="123"/>
      <c r="AS93" s="123"/>
      <c r="AT93" s="123"/>
      <c r="AU93" s="123"/>
      <c r="AV93" s="163">
        <v>12.0</v>
      </c>
      <c r="AW93" s="152" t="s">
        <v>1187</v>
      </c>
      <c r="AX93" s="164">
        <v>12.0</v>
      </c>
      <c r="AY93" s="123"/>
      <c r="AZ93" s="123"/>
      <c r="BA93" s="123"/>
      <c r="BB93" s="123"/>
      <c r="BC93" s="123"/>
      <c r="BD93" s="123"/>
      <c r="BE93" s="123"/>
      <c r="BF93" s="123"/>
      <c r="BG93" s="123"/>
      <c r="BH93" s="123"/>
      <c r="BI93" s="123"/>
      <c r="BJ93" s="123"/>
      <c r="BK93" s="123"/>
      <c r="BL93" s="123"/>
      <c r="BM93" s="123"/>
      <c r="BN93" s="123"/>
      <c r="BO93" s="123"/>
      <c r="BP93" s="123"/>
      <c r="BQ93" s="123"/>
      <c r="BR93" s="123"/>
      <c r="BS93" s="123"/>
      <c r="BT93" s="123"/>
      <c r="BU93" s="123"/>
      <c r="BV93" s="123"/>
      <c r="BW93" s="123"/>
      <c r="BX93" s="123"/>
      <c r="BY93" s="123"/>
      <c r="BZ93" s="123"/>
      <c r="CI93" s="151" t="s">
        <v>728</v>
      </c>
      <c r="CJ93" s="161" t="s">
        <v>428</v>
      </c>
      <c r="CK93" s="151" t="s">
        <v>1188</v>
      </c>
      <c r="CL93" s="123"/>
      <c r="CM93" s="123"/>
    </row>
    <row r="94" ht="15.0" customHeight="1">
      <c r="A94" s="123"/>
      <c r="B94" s="123"/>
      <c r="C94" s="123"/>
      <c r="D94" s="123"/>
      <c r="E94" s="123"/>
      <c r="F94" s="123"/>
      <c r="G94" s="123"/>
      <c r="H94" s="123"/>
      <c r="I94" s="123"/>
      <c r="J94" s="123"/>
      <c r="K94" s="123"/>
      <c r="L94" s="123"/>
      <c r="M94" s="123"/>
      <c r="N94" s="123"/>
      <c r="O94" s="123"/>
      <c r="P94" s="123"/>
      <c r="Q94" s="123"/>
      <c r="R94" s="123"/>
      <c r="S94" s="123"/>
      <c r="T94" s="123"/>
      <c r="U94" s="123"/>
      <c r="V94" s="123"/>
      <c r="W94" s="123"/>
      <c r="X94" s="123"/>
      <c r="Y94" s="123"/>
      <c r="Z94" s="123"/>
      <c r="AA94" s="123"/>
      <c r="AB94" s="123"/>
      <c r="AC94" s="123"/>
      <c r="AD94" s="156" t="s">
        <v>873</v>
      </c>
      <c r="AE94" s="193" t="s">
        <v>1008</v>
      </c>
      <c r="AF94" s="159" t="s">
        <v>1189</v>
      </c>
      <c r="AG94" s="160"/>
      <c r="AH94" s="161" t="s">
        <v>873</v>
      </c>
      <c r="AI94" s="161" t="str">
        <f t="shared" si="3"/>
        <v>SG_P_DI1DI1.3 Implementación de la Política de Integridad</v>
      </c>
      <c r="AJ94" s="162" t="s">
        <v>1008</v>
      </c>
      <c r="AK94" s="162" t="s">
        <v>1189</v>
      </c>
      <c r="AL94" s="123"/>
      <c r="AM94" s="123"/>
      <c r="AN94" s="123"/>
      <c r="AO94" s="123"/>
      <c r="AP94" s="123"/>
      <c r="AQ94" s="123"/>
      <c r="AR94" s="123"/>
      <c r="AS94" s="123"/>
      <c r="AT94" s="123"/>
      <c r="AU94" s="123"/>
      <c r="AV94" s="163">
        <v>12.0</v>
      </c>
      <c r="AW94" s="152" t="s">
        <v>1190</v>
      </c>
      <c r="AX94" s="164">
        <v>12.0</v>
      </c>
      <c r="AY94" s="123"/>
      <c r="AZ94" s="123"/>
      <c r="BA94" s="123"/>
      <c r="BB94" s="123"/>
      <c r="BC94" s="123"/>
      <c r="BD94" s="123"/>
      <c r="BE94" s="123"/>
      <c r="BF94" s="123"/>
      <c r="BG94" s="123"/>
      <c r="BH94" s="123"/>
      <c r="BI94" s="123"/>
      <c r="BJ94" s="123"/>
      <c r="BK94" s="123"/>
      <c r="BL94" s="123"/>
      <c r="BM94" s="123"/>
      <c r="BN94" s="123"/>
      <c r="BO94" s="123"/>
      <c r="BP94" s="123"/>
      <c r="BQ94" s="123"/>
      <c r="BR94" s="123"/>
      <c r="BS94" s="123"/>
      <c r="BT94" s="123"/>
      <c r="BU94" s="123"/>
      <c r="BV94" s="123"/>
      <c r="BW94" s="123"/>
      <c r="BX94" s="123"/>
      <c r="BY94" s="123"/>
      <c r="BZ94" s="123"/>
      <c r="CI94" s="151" t="s">
        <v>728</v>
      </c>
      <c r="CJ94" s="181" t="s">
        <v>456</v>
      </c>
      <c r="CK94" s="151" t="s">
        <v>1191</v>
      </c>
      <c r="CL94" s="123"/>
      <c r="CM94" s="123"/>
    </row>
    <row r="95" ht="15.0" customHeight="1">
      <c r="A95" s="123"/>
      <c r="B95" s="123"/>
      <c r="C95" s="123"/>
      <c r="D95" s="123"/>
      <c r="E95" s="123"/>
      <c r="F95" s="123"/>
      <c r="G95" s="123"/>
      <c r="H95" s="123"/>
      <c r="I95" s="123"/>
      <c r="J95" s="123"/>
      <c r="K95" s="123"/>
      <c r="L95" s="123"/>
      <c r="M95" s="123"/>
      <c r="N95" s="123"/>
      <c r="O95" s="123"/>
      <c r="P95" s="123"/>
      <c r="Q95" s="123"/>
      <c r="R95" s="123"/>
      <c r="S95" s="123"/>
      <c r="T95" s="123"/>
      <c r="U95" s="123"/>
      <c r="V95" s="123"/>
      <c r="W95" s="123"/>
      <c r="X95" s="123"/>
      <c r="Y95" s="123"/>
      <c r="Z95" s="123"/>
      <c r="AA95" s="123"/>
      <c r="AB95" s="123"/>
      <c r="AC95" s="123"/>
      <c r="AD95" s="156" t="s">
        <v>873</v>
      </c>
      <c r="AE95" s="173" t="s">
        <v>1016</v>
      </c>
      <c r="AF95" s="159" t="s">
        <v>1192</v>
      </c>
      <c r="AG95" s="160"/>
      <c r="AH95" s="161" t="s">
        <v>873</v>
      </c>
      <c r="AI95" s="161" t="str">
        <f t="shared" si="3"/>
        <v>SG_P_DI1DI1.4 Proyecto de inversión: Fortalecimiento de la infraestructura y la capacidad institucional
Nota: Este proyecto está asociado al programa "Fortalecimiento de la Gestión y Dirección del Sector Trabajo"</v>
      </c>
      <c r="AJ95" s="162" t="s">
        <v>1016</v>
      </c>
      <c r="AK95" s="162" t="s">
        <v>1192</v>
      </c>
      <c r="AL95" s="123"/>
      <c r="AM95" s="123"/>
      <c r="AN95" s="123"/>
      <c r="AO95" s="123"/>
      <c r="AP95" s="123"/>
      <c r="AQ95" s="123"/>
      <c r="AR95" s="123"/>
      <c r="AS95" s="123"/>
      <c r="AT95" s="123"/>
      <c r="AU95" s="123"/>
      <c r="AV95" s="163">
        <v>12.0</v>
      </c>
      <c r="AW95" s="152" t="s">
        <v>1193</v>
      </c>
      <c r="AX95" s="164">
        <v>12.0</v>
      </c>
      <c r="AY95" s="123"/>
      <c r="AZ95" s="123"/>
      <c r="BA95" s="123"/>
      <c r="BB95" s="123"/>
      <c r="BC95" s="123"/>
      <c r="BD95" s="123"/>
      <c r="BE95" s="123"/>
      <c r="BF95" s="123"/>
      <c r="BG95" s="123"/>
      <c r="BH95" s="123"/>
      <c r="BI95" s="123"/>
      <c r="BJ95" s="123"/>
      <c r="BK95" s="123"/>
      <c r="BL95" s="123"/>
      <c r="BM95" s="123"/>
      <c r="BN95" s="123"/>
      <c r="BO95" s="123"/>
      <c r="BP95" s="123"/>
      <c r="BQ95" s="123"/>
      <c r="BR95" s="123"/>
      <c r="BS95" s="123"/>
      <c r="BT95" s="123"/>
      <c r="BU95" s="123"/>
      <c r="BV95" s="123"/>
      <c r="BW95" s="123"/>
      <c r="BX95" s="123"/>
      <c r="BY95" s="123"/>
      <c r="BZ95" s="123"/>
      <c r="CI95" s="151" t="s">
        <v>728</v>
      </c>
      <c r="CJ95" s="161" t="s">
        <v>479</v>
      </c>
      <c r="CK95" s="151" t="s">
        <v>1194</v>
      </c>
      <c r="CL95" s="123"/>
      <c r="CM95" s="123"/>
    </row>
    <row r="96" ht="15.0" customHeight="1">
      <c r="A96" s="123"/>
      <c r="B96" s="123"/>
      <c r="C96" s="123"/>
      <c r="D96" s="123"/>
      <c r="E96" s="123"/>
      <c r="F96" s="123"/>
      <c r="G96" s="123"/>
      <c r="H96" s="123"/>
      <c r="I96" s="123"/>
      <c r="J96" s="123"/>
      <c r="K96" s="123"/>
      <c r="L96" s="123"/>
      <c r="M96" s="123"/>
      <c r="N96" s="123"/>
      <c r="O96" s="123"/>
      <c r="P96" s="123"/>
      <c r="Q96" s="123"/>
      <c r="R96" s="123"/>
      <c r="S96" s="123"/>
      <c r="T96" s="123"/>
      <c r="U96" s="123"/>
      <c r="V96" s="123"/>
      <c r="W96" s="123"/>
      <c r="X96" s="123"/>
      <c r="Y96" s="123"/>
      <c r="Z96" s="123"/>
      <c r="AA96" s="123"/>
      <c r="AB96" s="123"/>
      <c r="AC96" s="123"/>
      <c r="AD96" s="156" t="s">
        <v>873</v>
      </c>
      <c r="AE96" s="176" t="s">
        <v>1023</v>
      </c>
      <c r="AF96" s="159" t="s">
        <v>1195</v>
      </c>
      <c r="AG96" s="160"/>
      <c r="AH96" s="161" t="s">
        <v>873</v>
      </c>
      <c r="AI96" s="161" t="str">
        <f t="shared" si="3"/>
        <v>SG_P_DI1DI1.5 Proyecto de inversión: Administración de recursos para el pago de beneficios del Fondo Nacional de Vivienda, Cesantías y Pensiones de los servidores y exservidores del SENA
Nota: Este proyecto está asociado al programa "Fortalecimiento de la Gestión y Dirección del Sector Trabajo"</v>
      </c>
      <c r="AJ96" s="162" t="s">
        <v>1023</v>
      </c>
      <c r="AK96" s="162" t="s">
        <v>1195</v>
      </c>
      <c r="AL96" s="123"/>
      <c r="AM96" s="123"/>
      <c r="AN96" s="123"/>
      <c r="AO96" s="123"/>
      <c r="AP96" s="123"/>
      <c r="AQ96" s="123"/>
      <c r="AR96" s="123"/>
      <c r="AS96" s="123"/>
      <c r="AT96" s="123"/>
      <c r="AU96" s="123"/>
      <c r="AV96" s="163">
        <v>12.0</v>
      </c>
      <c r="AW96" s="152" t="s">
        <v>1196</v>
      </c>
      <c r="AX96" s="164">
        <v>12.0</v>
      </c>
      <c r="AY96" s="123"/>
      <c r="AZ96" s="123"/>
      <c r="BA96" s="123"/>
      <c r="BB96" s="123"/>
      <c r="BC96" s="123"/>
      <c r="BD96" s="123"/>
      <c r="BE96" s="123"/>
      <c r="BF96" s="123"/>
      <c r="BG96" s="123"/>
      <c r="BH96" s="123"/>
      <c r="BI96" s="123"/>
      <c r="BJ96" s="123"/>
      <c r="BK96" s="123"/>
      <c r="BL96" s="123"/>
      <c r="BM96" s="123"/>
      <c r="BN96" s="123"/>
      <c r="BO96" s="123"/>
      <c r="BP96" s="123"/>
      <c r="BQ96" s="123"/>
      <c r="BR96" s="123"/>
      <c r="BS96" s="123"/>
      <c r="BT96" s="123"/>
      <c r="BU96" s="123"/>
      <c r="BV96" s="123"/>
      <c r="BW96" s="123"/>
      <c r="BX96" s="123"/>
      <c r="BY96" s="123"/>
      <c r="BZ96" s="123"/>
      <c r="CI96" s="151" t="s">
        <v>728</v>
      </c>
      <c r="CJ96" s="161" t="s">
        <v>1197</v>
      </c>
      <c r="CK96" s="151" t="s">
        <v>1198</v>
      </c>
      <c r="CL96" s="123"/>
      <c r="CM96" s="123"/>
    </row>
    <row r="97" ht="15.0" customHeight="1">
      <c r="A97" s="123"/>
      <c r="B97" s="123"/>
      <c r="C97" s="123"/>
      <c r="D97" s="123"/>
      <c r="E97" s="123"/>
      <c r="F97" s="123"/>
      <c r="G97" s="123"/>
      <c r="H97" s="123"/>
      <c r="I97" s="123"/>
      <c r="J97" s="123"/>
      <c r="K97" s="123"/>
      <c r="L97" s="123"/>
      <c r="M97" s="123"/>
      <c r="N97" s="123"/>
      <c r="O97" s="123"/>
      <c r="P97" s="123"/>
      <c r="Q97" s="123"/>
      <c r="R97" s="123"/>
      <c r="S97" s="123"/>
      <c r="T97" s="123"/>
      <c r="U97" s="123"/>
      <c r="V97" s="123"/>
      <c r="W97" s="123"/>
      <c r="X97" s="123"/>
      <c r="Y97" s="123"/>
      <c r="Z97" s="123"/>
      <c r="AA97" s="123"/>
      <c r="AB97" s="123"/>
      <c r="AC97" s="123"/>
      <c r="AD97" s="156" t="s">
        <v>873</v>
      </c>
      <c r="AE97" s="180" t="s">
        <v>1033</v>
      </c>
      <c r="AF97" s="159" t="s">
        <v>1199</v>
      </c>
      <c r="AG97" s="160"/>
      <c r="AH97" s="161" t="s">
        <v>873</v>
      </c>
      <c r="AI97" s="161" t="str">
        <f t="shared" si="3"/>
        <v>SG_P_DI1DI1.7 Cumplimiento Acuerdo Sindical y Relacionamiento Sindical</v>
      </c>
      <c r="AJ97" s="162" t="s">
        <v>1033</v>
      </c>
      <c r="AK97" s="162" t="s">
        <v>1199</v>
      </c>
      <c r="AL97" s="123"/>
      <c r="AM97" s="123"/>
      <c r="AN97" s="123"/>
      <c r="AO97" s="123"/>
      <c r="AP97" s="123"/>
      <c r="AQ97" s="123"/>
      <c r="AR97" s="123"/>
      <c r="AS97" s="123"/>
      <c r="AT97" s="123"/>
      <c r="AU97" s="123"/>
      <c r="AV97" s="163">
        <v>12.0</v>
      </c>
      <c r="AW97" s="152" t="s">
        <v>1200</v>
      </c>
      <c r="AX97" s="164">
        <v>12.0</v>
      </c>
      <c r="AY97" s="123"/>
      <c r="AZ97" s="123"/>
      <c r="BA97" s="123"/>
      <c r="BB97" s="123"/>
      <c r="BC97" s="123"/>
      <c r="BD97" s="123"/>
      <c r="BE97" s="123"/>
      <c r="BF97" s="123"/>
      <c r="BG97" s="123"/>
      <c r="BH97" s="123"/>
      <c r="BI97" s="123"/>
      <c r="BJ97" s="123"/>
      <c r="BK97" s="123"/>
      <c r="BL97" s="123"/>
      <c r="BM97" s="123"/>
      <c r="BN97" s="123"/>
      <c r="BO97" s="123"/>
      <c r="BP97" s="123"/>
      <c r="BQ97" s="123"/>
      <c r="BR97" s="123"/>
      <c r="BS97" s="123"/>
      <c r="BT97" s="123"/>
      <c r="BU97" s="123"/>
      <c r="BV97" s="123"/>
      <c r="BW97" s="123"/>
      <c r="BX97" s="123"/>
      <c r="BY97" s="123"/>
      <c r="BZ97" s="123"/>
      <c r="CI97" s="151" t="s">
        <v>728</v>
      </c>
      <c r="CJ97" s="161" t="s">
        <v>528</v>
      </c>
      <c r="CK97" s="151" t="s">
        <v>1201</v>
      </c>
      <c r="CL97" s="123"/>
      <c r="CM97" s="123"/>
    </row>
    <row r="98" ht="15.0" customHeight="1">
      <c r="A98" s="123"/>
      <c r="B98" s="123"/>
      <c r="C98" s="123"/>
      <c r="D98" s="123"/>
      <c r="E98" s="123"/>
      <c r="F98" s="123"/>
      <c r="G98" s="123"/>
      <c r="H98" s="123"/>
      <c r="I98" s="123"/>
      <c r="J98" s="123"/>
      <c r="K98" s="123"/>
      <c r="L98" s="123"/>
      <c r="M98" s="123"/>
      <c r="N98" s="123"/>
      <c r="O98" s="123"/>
      <c r="P98" s="123"/>
      <c r="Q98" s="123"/>
      <c r="R98" s="123"/>
      <c r="S98" s="123"/>
      <c r="T98" s="123"/>
      <c r="U98" s="123"/>
      <c r="V98" s="123"/>
      <c r="W98" s="123"/>
      <c r="X98" s="123"/>
      <c r="Y98" s="123"/>
      <c r="Z98" s="123"/>
      <c r="AA98" s="123"/>
      <c r="AB98" s="123"/>
      <c r="AC98" s="123"/>
      <c r="AD98" s="156" t="s">
        <v>882</v>
      </c>
      <c r="AE98" s="180" t="s">
        <v>1040</v>
      </c>
      <c r="AF98" s="159" t="s">
        <v>1202</v>
      </c>
      <c r="AG98" s="160"/>
      <c r="AH98" s="161" t="s">
        <v>882</v>
      </c>
      <c r="AI98" s="161" t="str">
        <f t="shared" si="3"/>
        <v>SG_P_DI2DI2.1 Motivar la apropiación y vivencia de los valores institucionales como motores para la generación de resultados y principales criterios de actuación de los servidores públicos del SENA. </v>
      </c>
      <c r="AJ98" s="162" t="s">
        <v>1040</v>
      </c>
      <c r="AK98" s="162" t="s">
        <v>1202</v>
      </c>
      <c r="AL98" s="123"/>
      <c r="AM98" s="123"/>
      <c r="AN98" s="123"/>
      <c r="AO98" s="123"/>
      <c r="AP98" s="123"/>
      <c r="AQ98" s="123"/>
      <c r="AR98" s="123"/>
      <c r="AS98" s="123"/>
      <c r="AT98" s="123"/>
      <c r="AU98" s="123"/>
      <c r="AV98" s="163">
        <v>12.0</v>
      </c>
      <c r="AW98" s="152" t="s">
        <v>1203</v>
      </c>
      <c r="AX98" s="164">
        <v>12.0</v>
      </c>
      <c r="AY98" s="123"/>
      <c r="AZ98" s="123"/>
      <c r="BA98" s="123"/>
      <c r="BB98" s="123"/>
      <c r="BC98" s="123"/>
      <c r="BD98" s="123"/>
      <c r="BE98" s="123"/>
      <c r="BF98" s="123"/>
      <c r="BG98" s="123"/>
      <c r="BH98" s="123"/>
      <c r="BI98" s="123"/>
      <c r="BJ98" s="123"/>
      <c r="BK98" s="123"/>
      <c r="BL98" s="123"/>
      <c r="BM98" s="123"/>
      <c r="BN98" s="123"/>
      <c r="BO98" s="123"/>
      <c r="BP98" s="123"/>
      <c r="BQ98" s="123"/>
      <c r="BR98" s="123"/>
      <c r="BS98" s="123"/>
      <c r="BT98" s="123"/>
      <c r="BU98" s="123"/>
      <c r="BV98" s="123"/>
      <c r="BW98" s="123"/>
      <c r="BX98" s="123"/>
      <c r="BY98" s="123"/>
      <c r="BZ98" s="123"/>
      <c r="CI98" s="151" t="s">
        <v>728</v>
      </c>
      <c r="CJ98" s="161" t="s">
        <v>554</v>
      </c>
      <c r="CK98" s="151" t="s">
        <v>1175</v>
      </c>
      <c r="CL98" s="123"/>
      <c r="CM98" s="123"/>
    </row>
    <row r="99" ht="15.0" customHeight="1">
      <c r="A99" s="123"/>
      <c r="B99" s="123"/>
      <c r="C99" s="123"/>
      <c r="D99" s="123"/>
      <c r="E99" s="123"/>
      <c r="F99" s="123"/>
      <c r="G99" s="123"/>
      <c r="H99" s="123"/>
      <c r="I99" s="123"/>
      <c r="J99" s="123"/>
      <c r="K99" s="123"/>
      <c r="L99" s="123"/>
      <c r="M99" s="123"/>
      <c r="N99" s="123"/>
      <c r="O99" s="123"/>
      <c r="P99" s="123"/>
      <c r="Q99" s="123"/>
      <c r="R99" s="123"/>
      <c r="S99" s="123"/>
      <c r="T99" s="123"/>
      <c r="U99" s="123"/>
      <c r="V99" s="123"/>
      <c r="W99" s="123"/>
      <c r="X99" s="123"/>
      <c r="Y99" s="123"/>
      <c r="Z99" s="123"/>
      <c r="AA99" s="123"/>
      <c r="AB99" s="123"/>
      <c r="AC99" s="123"/>
      <c r="AD99" s="156" t="s">
        <v>882</v>
      </c>
      <c r="AE99" s="180" t="s">
        <v>1047</v>
      </c>
      <c r="AF99" s="159" t="s">
        <v>1204</v>
      </c>
      <c r="AG99" s="160"/>
      <c r="AH99" s="161" t="s">
        <v>882</v>
      </c>
      <c r="AI99" s="161" t="str">
        <f t="shared" si="3"/>
        <v>SG_P_DI2DI2.2 Fortalecer el liderazgo en el SENA como un eje fundamental para la generación de confianza, cambio, crecimiento y desarrollo de los equipos de trabajo. </v>
      </c>
      <c r="AJ99" s="162" t="s">
        <v>1047</v>
      </c>
      <c r="AK99" s="162" t="s">
        <v>1204</v>
      </c>
      <c r="AL99" s="123"/>
      <c r="AM99" s="123"/>
      <c r="AN99" s="123"/>
      <c r="AO99" s="123"/>
      <c r="AP99" s="123"/>
      <c r="AQ99" s="123"/>
      <c r="AR99" s="123"/>
      <c r="AS99" s="123"/>
      <c r="AT99" s="123"/>
      <c r="AU99" s="123"/>
      <c r="AV99" s="163">
        <v>12.0</v>
      </c>
      <c r="AW99" s="152" t="s">
        <v>1205</v>
      </c>
      <c r="AX99" s="164">
        <v>12.0</v>
      </c>
      <c r="AY99" s="123"/>
      <c r="AZ99" s="123"/>
      <c r="BA99" s="123"/>
      <c r="BB99" s="123"/>
      <c r="BC99" s="123"/>
      <c r="BD99" s="123"/>
      <c r="BE99" s="123"/>
      <c r="BF99" s="123"/>
      <c r="BG99" s="123"/>
      <c r="BH99" s="123"/>
      <c r="BI99" s="123"/>
      <c r="BJ99" s="123"/>
      <c r="BK99" s="123"/>
      <c r="BL99" s="123"/>
      <c r="BM99" s="123"/>
      <c r="BN99" s="123"/>
      <c r="BO99" s="123"/>
      <c r="BP99" s="123"/>
      <c r="BQ99" s="123"/>
      <c r="BR99" s="123"/>
      <c r="BS99" s="123"/>
      <c r="BT99" s="123"/>
      <c r="BU99" s="123"/>
      <c r="BV99" s="123"/>
      <c r="BW99" s="123"/>
      <c r="BX99" s="123"/>
      <c r="BY99" s="123"/>
      <c r="BZ99" s="123"/>
      <c r="CI99" s="151" t="s">
        <v>728</v>
      </c>
      <c r="CJ99" s="181" t="s">
        <v>1206</v>
      </c>
      <c r="CK99" s="151" t="s">
        <v>1175</v>
      </c>
      <c r="CL99" s="123"/>
      <c r="CM99" s="123"/>
    </row>
    <row r="100" ht="15.0" customHeight="1">
      <c r="A100" s="123"/>
      <c r="B100" s="123"/>
      <c r="C100" s="123"/>
      <c r="D100" s="123"/>
      <c r="E100" s="123"/>
      <c r="F100" s="123"/>
      <c r="G100" s="123"/>
      <c r="H100" s="123"/>
      <c r="I100" s="123"/>
      <c r="J100" s="123"/>
      <c r="K100" s="123"/>
      <c r="L100" s="123"/>
      <c r="M100" s="123"/>
      <c r="N100" s="123"/>
      <c r="O100" s="123"/>
      <c r="P100" s="123"/>
      <c r="Q100" s="123"/>
      <c r="R100" s="123"/>
      <c r="S100" s="123"/>
      <c r="T100" s="123"/>
      <c r="U100" s="123"/>
      <c r="V100" s="123"/>
      <c r="W100" s="123"/>
      <c r="X100" s="123"/>
      <c r="Y100" s="123"/>
      <c r="Z100" s="123"/>
      <c r="AA100" s="123"/>
      <c r="AB100" s="123"/>
      <c r="AC100" s="123"/>
      <c r="AD100" s="156" t="s">
        <v>882</v>
      </c>
      <c r="AE100" s="180" t="s">
        <v>1055</v>
      </c>
      <c r="AF100" s="159" t="s">
        <v>1207</v>
      </c>
      <c r="AG100" s="160"/>
      <c r="AH100" s="161" t="s">
        <v>882</v>
      </c>
      <c r="AI100" s="161" t="str">
        <f t="shared" si="3"/>
        <v>SG_P_DI2DI2.3 Incentivar el desarrollo, crecimiento y reconocimiento  del talento humano  como principal activo de la transformación y renovación cultural del SENA</v>
      </c>
      <c r="AJ100" s="162" t="s">
        <v>1055</v>
      </c>
      <c r="AK100" s="162" t="s">
        <v>1207</v>
      </c>
      <c r="AL100" s="123"/>
      <c r="AM100" s="123"/>
      <c r="AN100" s="123"/>
      <c r="AO100" s="123"/>
      <c r="AP100" s="123"/>
      <c r="AQ100" s="123"/>
      <c r="AR100" s="123"/>
      <c r="AS100" s="123"/>
      <c r="AT100" s="123"/>
      <c r="AU100" s="123"/>
      <c r="AV100" s="163">
        <v>12.0</v>
      </c>
      <c r="AW100" s="152" t="s">
        <v>1208</v>
      </c>
      <c r="AX100" s="164">
        <v>12.0</v>
      </c>
      <c r="AY100" s="123"/>
      <c r="AZ100" s="123"/>
      <c r="BA100" s="123"/>
      <c r="BB100" s="123"/>
      <c r="BC100" s="123"/>
      <c r="BD100" s="123"/>
      <c r="BE100" s="123"/>
      <c r="BF100" s="123"/>
      <c r="BG100" s="123"/>
      <c r="BH100" s="123"/>
      <c r="BI100" s="123"/>
      <c r="BJ100" s="123"/>
      <c r="BK100" s="123"/>
      <c r="BL100" s="123"/>
      <c r="BM100" s="123"/>
      <c r="BN100" s="123"/>
      <c r="BO100" s="123"/>
      <c r="BP100" s="123"/>
      <c r="BQ100" s="123"/>
      <c r="BR100" s="123"/>
      <c r="BS100" s="123"/>
      <c r="BT100" s="123"/>
      <c r="BU100" s="123"/>
      <c r="BV100" s="123"/>
      <c r="BW100" s="123"/>
      <c r="BX100" s="123"/>
      <c r="BY100" s="123"/>
      <c r="BZ100" s="123"/>
      <c r="CI100" s="151" t="s">
        <v>742</v>
      </c>
      <c r="CJ100" s="190" t="s">
        <v>1084</v>
      </c>
      <c r="CK100" s="151" t="s">
        <v>1209</v>
      </c>
      <c r="CL100" s="123"/>
      <c r="CM100" s="123"/>
    </row>
    <row r="101" ht="15.0" customHeight="1">
      <c r="A101" s="123"/>
      <c r="B101" s="123"/>
      <c r="C101" s="123"/>
      <c r="D101" s="123"/>
      <c r="E101" s="123"/>
      <c r="F101" s="123"/>
      <c r="G101" s="123"/>
      <c r="H101" s="123"/>
      <c r="I101" s="123"/>
      <c r="J101" s="123"/>
      <c r="K101" s="123"/>
      <c r="L101" s="123"/>
      <c r="M101" s="123"/>
      <c r="N101" s="123"/>
      <c r="O101" s="123"/>
      <c r="P101" s="123"/>
      <c r="Q101" s="123"/>
      <c r="R101" s="123"/>
      <c r="S101" s="123"/>
      <c r="T101" s="123"/>
      <c r="U101" s="123"/>
      <c r="V101" s="123"/>
      <c r="W101" s="123"/>
      <c r="X101" s="123"/>
      <c r="Y101" s="123"/>
      <c r="Z101" s="123"/>
      <c r="AA101" s="123"/>
      <c r="AB101" s="123"/>
      <c r="AC101" s="123"/>
      <c r="AD101" s="156" t="s">
        <v>882</v>
      </c>
      <c r="AE101" s="180" t="s">
        <v>1065</v>
      </c>
      <c r="AF101" s="159" t="s">
        <v>1210</v>
      </c>
      <c r="AG101" s="160"/>
      <c r="AH101" s="161" t="s">
        <v>882</v>
      </c>
      <c r="AI101" s="161" t="str">
        <f t="shared" si="3"/>
        <v>SG_P_DI2DI2.4 Fomentar en el SENA una cultura de la innovación, con entornos para la reflexión, creatividad y experimentación</v>
      </c>
      <c r="AJ101" s="162" t="s">
        <v>1065</v>
      </c>
      <c r="AK101" s="162" t="s">
        <v>1210</v>
      </c>
      <c r="AL101" s="123"/>
      <c r="AM101" s="123"/>
      <c r="AN101" s="123"/>
      <c r="AO101" s="123"/>
      <c r="AP101" s="123"/>
      <c r="AQ101" s="123"/>
      <c r="AR101" s="123"/>
      <c r="AS101" s="123"/>
      <c r="AT101" s="123"/>
      <c r="AU101" s="123"/>
      <c r="AV101" s="163">
        <v>12.0</v>
      </c>
      <c r="AW101" s="152" t="s">
        <v>1211</v>
      </c>
      <c r="AX101" s="164">
        <v>12.0</v>
      </c>
      <c r="AY101" s="123"/>
      <c r="AZ101" s="123"/>
      <c r="BA101" s="123"/>
      <c r="BB101" s="123"/>
      <c r="BC101" s="123"/>
      <c r="BD101" s="123"/>
      <c r="BE101" s="123"/>
      <c r="BF101" s="123"/>
      <c r="BG101" s="123"/>
      <c r="BH101" s="123"/>
      <c r="BI101" s="123"/>
      <c r="BJ101" s="123"/>
      <c r="BK101" s="123"/>
      <c r="BL101" s="123"/>
      <c r="BM101" s="123"/>
      <c r="BN101" s="123"/>
      <c r="BO101" s="123"/>
      <c r="BP101" s="123"/>
      <c r="BQ101" s="123"/>
      <c r="BR101" s="123"/>
      <c r="BS101" s="123"/>
      <c r="BT101" s="123"/>
      <c r="BU101" s="123"/>
      <c r="BV101" s="123"/>
      <c r="BW101" s="123"/>
      <c r="BX101" s="123"/>
      <c r="BY101" s="123"/>
      <c r="BZ101" s="123"/>
      <c r="CI101" s="151" t="s">
        <v>742</v>
      </c>
      <c r="CJ101" s="197" t="s">
        <v>1088</v>
      </c>
      <c r="CK101" s="151" t="s">
        <v>1212</v>
      </c>
      <c r="CL101" s="123"/>
      <c r="CM101" s="123"/>
    </row>
    <row r="102" ht="15.0" customHeight="1">
      <c r="A102" s="123"/>
      <c r="B102" s="123"/>
      <c r="C102" s="123"/>
      <c r="D102" s="123"/>
      <c r="E102" s="123"/>
      <c r="F102" s="123"/>
      <c r="G102" s="123"/>
      <c r="H102" s="123"/>
      <c r="I102" s="123"/>
      <c r="J102" s="123"/>
      <c r="K102" s="123"/>
      <c r="L102" s="123"/>
      <c r="M102" s="123"/>
      <c r="N102" s="123"/>
      <c r="O102" s="123"/>
      <c r="P102" s="123"/>
      <c r="Q102" s="123"/>
      <c r="R102" s="123"/>
      <c r="S102" s="123"/>
      <c r="T102" s="123"/>
      <c r="U102" s="123"/>
      <c r="V102" s="123"/>
      <c r="W102" s="123"/>
      <c r="X102" s="123"/>
      <c r="Y102" s="123"/>
      <c r="Z102" s="123"/>
      <c r="AA102" s="123"/>
      <c r="AB102" s="123"/>
      <c r="AC102" s="123"/>
      <c r="AD102" s="156" t="s">
        <v>882</v>
      </c>
      <c r="AE102" s="180" t="s">
        <v>1070</v>
      </c>
      <c r="AF102" s="159" t="s">
        <v>1213</v>
      </c>
      <c r="AG102" s="160"/>
      <c r="AH102" s="161" t="s">
        <v>882</v>
      </c>
      <c r="AI102" s="161" t="str">
        <f t="shared" si="3"/>
        <v>SG_P_DI2DI2.5 Fortalecer las relaciones del SENA con sus grupos de interés.</v>
      </c>
      <c r="AJ102" s="162" t="s">
        <v>1070</v>
      </c>
      <c r="AK102" s="162" t="s">
        <v>1213</v>
      </c>
      <c r="AL102" s="123"/>
      <c r="AM102" s="123"/>
      <c r="AN102" s="123"/>
      <c r="AO102" s="123"/>
      <c r="AP102" s="123"/>
      <c r="AQ102" s="123"/>
      <c r="AR102" s="123"/>
      <c r="AS102" s="123"/>
      <c r="AT102" s="123"/>
      <c r="AU102" s="123"/>
      <c r="AV102" s="163">
        <v>12.0</v>
      </c>
      <c r="AW102" s="152" t="s">
        <v>1214</v>
      </c>
      <c r="AX102" s="164">
        <v>12.0</v>
      </c>
      <c r="AY102" s="123"/>
      <c r="AZ102" s="123"/>
      <c r="BA102" s="123"/>
      <c r="BB102" s="123"/>
      <c r="BC102" s="123"/>
      <c r="BD102" s="123"/>
      <c r="BE102" s="123"/>
      <c r="BF102" s="123"/>
      <c r="BG102" s="123"/>
      <c r="BH102" s="123"/>
      <c r="BI102" s="123"/>
      <c r="BJ102" s="123"/>
      <c r="BK102" s="123"/>
      <c r="BL102" s="123"/>
      <c r="BM102" s="123"/>
      <c r="BN102" s="123"/>
      <c r="BO102" s="123"/>
      <c r="BP102" s="123"/>
      <c r="BQ102" s="123"/>
      <c r="BR102" s="123"/>
      <c r="BS102" s="123"/>
      <c r="BT102" s="123"/>
      <c r="BU102" s="123"/>
      <c r="BV102" s="123"/>
      <c r="BW102" s="123"/>
      <c r="BX102" s="123"/>
      <c r="BY102" s="123"/>
      <c r="BZ102" s="123"/>
      <c r="CI102" s="151" t="s">
        <v>742</v>
      </c>
      <c r="CJ102" s="192" t="s">
        <v>1215</v>
      </c>
      <c r="CK102" s="151" t="s">
        <v>1216</v>
      </c>
      <c r="CL102" s="123"/>
      <c r="CM102" s="123"/>
    </row>
    <row r="103" ht="15.0" customHeight="1">
      <c r="A103" s="123"/>
      <c r="B103" s="123"/>
      <c r="C103" s="123"/>
      <c r="D103" s="123"/>
      <c r="E103" s="123"/>
      <c r="F103" s="123"/>
      <c r="G103" s="123"/>
      <c r="H103" s="123"/>
      <c r="I103" s="123"/>
      <c r="J103" s="123"/>
      <c r="K103" s="123"/>
      <c r="L103" s="123"/>
      <c r="M103" s="123"/>
      <c r="N103" s="123"/>
      <c r="O103" s="123"/>
      <c r="P103" s="123"/>
      <c r="Q103" s="123"/>
      <c r="R103" s="123"/>
      <c r="S103" s="123"/>
      <c r="T103" s="123"/>
      <c r="U103" s="123"/>
      <c r="V103" s="123"/>
      <c r="W103" s="123"/>
      <c r="X103" s="123"/>
      <c r="Y103" s="123"/>
      <c r="Z103" s="123"/>
      <c r="AA103" s="123"/>
      <c r="AB103" s="123"/>
      <c r="AC103" s="123"/>
      <c r="AD103" s="156" t="s">
        <v>885</v>
      </c>
      <c r="AE103" s="176" t="s">
        <v>1166</v>
      </c>
      <c r="AF103" s="159" t="s">
        <v>1217</v>
      </c>
      <c r="AG103" s="160"/>
      <c r="AH103" s="161" t="s">
        <v>885</v>
      </c>
      <c r="AI103" s="161" t="str">
        <f t="shared" si="3"/>
        <v>SG_P_DI5DI5.16 Sistema de Gestión de Seguridad y Salud en el Trabajo - SGSST</v>
      </c>
      <c r="AJ103" s="162" t="s">
        <v>1166</v>
      </c>
      <c r="AK103" s="162" t="s">
        <v>1217</v>
      </c>
      <c r="AL103" s="123"/>
      <c r="AM103" s="123"/>
      <c r="AN103" s="123"/>
      <c r="AO103" s="123"/>
      <c r="AP103" s="123"/>
      <c r="AQ103" s="123"/>
      <c r="AR103" s="123"/>
      <c r="AS103" s="123"/>
      <c r="AT103" s="123"/>
      <c r="AU103" s="123"/>
      <c r="AV103" s="163">
        <v>12.0</v>
      </c>
      <c r="AW103" s="152" t="s">
        <v>1218</v>
      </c>
      <c r="AX103" s="164">
        <v>12.0</v>
      </c>
      <c r="AY103" s="123"/>
      <c r="AZ103" s="123"/>
      <c r="BA103" s="123"/>
      <c r="BB103" s="123"/>
      <c r="BC103" s="123"/>
      <c r="BD103" s="123"/>
      <c r="BE103" s="123"/>
      <c r="BF103" s="123"/>
      <c r="BG103" s="123"/>
      <c r="BH103" s="123"/>
      <c r="BI103" s="123"/>
      <c r="BJ103" s="123"/>
      <c r="BK103" s="123"/>
      <c r="BL103" s="123"/>
      <c r="BM103" s="123"/>
      <c r="BN103" s="123"/>
      <c r="BO103" s="123"/>
      <c r="BP103" s="123"/>
      <c r="BQ103" s="123"/>
      <c r="BR103" s="123"/>
      <c r="BS103" s="123"/>
      <c r="BT103" s="123"/>
      <c r="BU103" s="123"/>
      <c r="BV103" s="123"/>
      <c r="BW103" s="123"/>
      <c r="BX103" s="123"/>
      <c r="BY103" s="123"/>
      <c r="BZ103" s="123"/>
      <c r="CI103" s="151" t="s">
        <v>742</v>
      </c>
      <c r="CJ103" s="192" t="s">
        <v>1099</v>
      </c>
      <c r="CK103" s="151" t="s">
        <v>1219</v>
      </c>
      <c r="CL103" s="123"/>
      <c r="CM103" s="123"/>
    </row>
    <row r="104" ht="15.0" customHeight="1">
      <c r="A104" s="123"/>
      <c r="B104" s="123"/>
      <c r="C104" s="123"/>
      <c r="D104" s="123"/>
      <c r="E104" s="123"/>
      <c r="F104" s="123"/>
      <c r="G104" s="123"/>
      <c r="H104" s="123"/>
      <c r="I104" s="123"/>
      <c r="J104" s="123"/>
      <c r="K104" s="123"/>
      <c r="L104" s="123"/>
      <c r="M104" s="123"/>
      <c r="N104" s="123"/>
      <c r="O104" s="123"/>
      <c r="P104" s="123"/>
      <c r="Q104" s="123"/>
      <c r="R104" s="123"/>
      <c r="S104" s="123"/>
      <c r="T104" s="123"/>
      <c r="U104" s="123"/>
      <c r="V104" s="123"/>
      <c r="W104" s="123"/>
      <c r="X104" s="123"/>
      <c r="Y104" s="123"/>
      <c r="Z104" s="123"/>
      <c r="AA104" s="123"/>
      <c r="AB104" s="123"/>
      <c r="AC104" s="123"/>
      <c r="AD104" s="156" t="s">
        <v>885</v>
      </c>
      <c r="AE104" s="176" t="s">
        <v>1169</v>
      </c>
      <c r="AF104" s="159" t="s">
        <v>1220</v>
      </c>
      <c r="AG104" s="160"/>
      <c r="AH104" s="161" t="s">
        <v>885</v>
      </c>
      <c r="AI104" s="161" t="str">
        <f t="shared" si="3"/>
        <v>SG_P_DI5DI5.17 Gestión Documental</v>
      </c>
      <c r="AJ104" s="162" t="s">
        <v>1169</v>
      </c>
      <c r="AK104" s="162" t="s">
        <v>1220</v>
      </c>
      <c r="AL104" s="123"/>
      <c r="AM104" s="123"/>
      <c r="AN104" s="123"/>
      <c r="AO104" s="123"/>
      <c r="AP104" s="123"/>
      <c r="AQ104" s="123"/>
      <c r="AR104" s="123"/>
      <c r="AS104" s="123"/>
      <c r="AT104" s="123"/>
      <c r="AU104" s="123"/>
      <c r="AV104" s="163">
        <v>12.0</v>
      </c>
      <c r="AW104" s="152" t="s">
        <v>1221</v>
      </c>
      <c r="AX104" s="164">
        <v>12.0</v>
      </c>
      <c r="AY104" s="123"/>
      <c r="AZ104" s="123"/>
      <c r="BA104" s="123"/>
      <c r="BB104" s="123"/>
      <c r="BC104" s="123"/>
      <c r="BD104" s="123"/>
      <c r="BE104" s="123"/>
      <c r="BF104" s="123"/>
      <c r="BG104" s="123"/>
      <c r="BH104" s="123"/>
      <c r="BI104" s="123"/>
      <c r="BJ104" s="123"/>
      <c r="BK104" s="123"/>
      <c r="BL104" s="123"/>
      <c r="BM104" s="123"/>
      <c r="BN104" s="123"/>
      <c r="BO104" s="123"/>
      <c r="BP104" s="123"/>
      <c r="BQ104" s="123"/>
      <c r="BR104" s="123"/>
      <c r="BS104" s="123"/>
      <c r="BT104" s="123"/>
      <c r="BU104" s="123"/>
      <c r="BV104" s="123"/>
      <c r="BW104" s="123"/>
      <c r="BX104" s="123"/>
      <c r="BY104" s="123"/>
      <c r="BZ104" s="123"/>
      <c r="CI104" s="151" t="s">
        <v>742</v>
      </c>
      <c r="CJ104" s="192" t="s">
        <v>1105</v>
      </c>
      <c r="CK104" s="151" t="s">
        <v>1222</v>
      </c>
      <c r="CL104" s="123"/>
      <c r="CM104" s="123"/>
    </row>
    <row r="105" ht="15.0" customHeight="1">
      <c r="A105" s="123"/>
      <c r="B105" s="123"/>
      <c r="C105" s="123"/>
      <c r="D105" s="123"/>
      <c r="E105" s="123"/>
      <c r="F105" s="123"/>
      <c r="G105" s="123"/>
      <c r="H105" s="123"/>
      <c r="I105" s="123"/>
      <c r="J105" s="123"/>
      <c r="K105" s="123"/>
      <c r="L105" s="123"/>
      <c r="M105" s="123"/>
      <c r="N105" s="123"/>
      <c r="O105" s="123"/>
      <c r="P105" s="123"/>
      <c r="Q105" s="123"/>
      <c r="R105" s="123"/>
      <c r="S105" s="123"/>
      <c r="T105" s="123"/>
      <c r="U105" s="123"/>
      <c r="V105" s="123"/>
      <c r="W105" s="123"/>
      <c r="X105" s="123"/>
      <c r="Y105" s="123"/>
      <c r="Z105" s="123"/>
      <c r="AA105" s="123"/>
      <c r="AB105" s="123"/>
      <c r="AC105" s="123"/>
      <c r="AD105" s="123"/>
      <c r="AE105" s="123"/>
      <c r="AF105" s="123"/>
      <c r="AG105" s="123"/>
      <c r="AH105" s="123"/>
      <c r="AI105" s="123"/>
      <c r="AJ105" s="123"/>
      <c r="AK105" s="123"/>
      <c r="AL105" s="123"/>
      <c r="AM105" s="123"/>
      <c r="AN105" s="123"/>
      <c r="AO105" s="123"/>
      <c r="AP105" s="123"/>
      <c r="AQ105" s="123"/>
      <c r="AR105" s="123"/>
      <c r="AS105" s="123"/>
      <c r="AT105" s="123"/>
      <c r="AU105" s="123"/>
      <c r="AV105" s="163">
        <v>12.0</v>
      </c>
      <c r="AW105" s="152" t="s">
        <v>1223</v>
      </c>
      <c r="AX105" s="164">
        <v>12.0</v>
      </c>
      <c r="AY105" s="123"/>
      <c r="AZ105" s="123"/>
      <c r="BA105" s="123"/>
      <c r="BB105" s="123"/>
      <c r="BC105" s="123"/>
      <c r="BD105" s="123"/>
      <c r="BE105" s="123"/>
      <c r="BF105" s="123"/>
      <c r="BG105" s="123"/>
      <c r="BH105" s="123"/>
      <c r="BI105" s="123"/>
      <c r="BJ105" s="123"/>
      <c r="BK105" s="123"/>
      <c r="BL105" s="123"/>
      <c r="BM105" s="123"/>
      <c r="BN105" s="123"/>
      <c r="BO105" s="123"/>
      <c r="BP105" s="123"/>
      <c r="BQ105" s="123"/>
      <c r="BR105" s="123"/>
      <c r="BS105" s="123"/>
      <c r="BT105" s="123"/>
      <c r="BU105" s="123"/>
      <c r="BV105" s="123"/>
      <c r="BW105" s="123"/>
      <c r="BX105" s="123"/>
      <c r="BY105" s="123"/>
      <c r="BZ105" s="123"/>
      <c r="CI105" s="151" t="s">
        <v>742</v>
      </c>
      <c r="CJ105" s="190" t="s">
        <v>1109</v>
      </c>
      <c r="CK105" s="151" t="s">
        <v>1224</v>
      </c>
      <c r="CL105" s="123"/>
      <c r="CM105" s="123"/>
    </row>
    <row r="106" ht="15.0" customHeight="1">
      <c r="A106" s="123"/>
      <c r="B106" s="123"/>
      <c r="C106" s="123"/>
      <c r="D106" s="123"/>
      <c r="E106" s="123"/>
      <c r="F106" s="123"/>
      <c r="G106" s="123"/>
      <c r="H106" s="123"/>
      <c r="I106" s="123"/>
      <c r="J106" s="123"/>
      <c r="K106" s="123"/>
      <c r="L106" s="123"/>
      <c r="M106" s="123"/>
      <c r="N106" s="123"/>
      <c r="O106" s="123"/>
      <c r="P106" s="123"/>
      <c r="Q106" s="123"/>
      <c r="R106" s="123"/>
      <c r="S106" s="123"/>
      <c r="T106" s="123"/>
      <c r="U106" s="123"/>
      <c r="V106" s="123"/>
      <c r="W106" s="123"/>
      <c r="X106" s="123"/>
      <c r="Y106" s="123"/>
      <c r="Z106" s="123"/>
      <c r="AA106" s="123"/>
      <c r="AB106" s="123"/>
      <c r="AC106" s="123"/>
      <c r="AD106" s="123"/>
      <c r="AE106" s="123"/>
      <c r="AF106" s="123"/>
      <c r="AG106" s="123"/>
      <c r="AH106" s="123"/>
      <c r="AI106" s="123"/>
      <c r="AJ106" s="123"/>
      <c r="AK106" s="123"/>
      <c r="AL106" s="123"/>
      <c r="AM106" s="123"/>
      <c r="AN106" s="123"/>
      <c r="AO106" s="123"/>
      <c r="AP106" s="123"/>
      <c r="AQ106" s="123"/>
      <c r="AR106" s="123"/>
      <c r="AS106" s="123"/>
      <c r="AT106" s="123"/>
      <c r="AU106" s="123"/>
      <c r="AV106" s="163">
        <v>13.0</v>
      </c>
      <c r="AW106" s="152" t="s">
        <v>1225</v>
      </c>
      <c r="AX106" s="164">
        <v>13.0</v>
      </c>
      <c r="AY106" s="123"/>
      <c r="AZ106" s="123"/>
      <c r="BA106" s="123"/>
      <c r="BB106" s="123"/>
      <c r="BC106" s="123"/>
      <c r="BD106" s="123"/>
      <c r="BE106" s="123"/>
      <c r="BF106" s="123"/>
      <c r="BG106" s="123"/>
      <c r="BH106" s="123"/>
      <c r="BI106" s="123"/>
      <c r="BJ106" s="123"/>
      <c r="BK106" s="123"/>
      <c r="BL106" s="123"/>
      <c r="BM106" s="123"/>
      <c r="BN106" s="123"/>
      <c r="BO106" s="123"/>
      <c r="BP106" s="123"/>
      <c r="BQ106" s="123"/>
      <c r="BR106" s="123"/>
      <c r="BS106" s="123"/>
      <c r="BT106" s="123"/>
      <c r="BU106" s="123"/>
      <c r="BV106" s="123"/>
      <c r="BW106" s="123"/>
      <c r="BX106" s="123"/>
      <c r="BY106" s="123"/>
      <c r="BZ106" s="123"/>
      <c r="CI106" s="151" t="s">
        <v>742</v>
      </c>
      <c r="CJ106" s="190" t="s">
        <v>1226</v>
      </c>
      <c r="CK106" s="151" t="s">
        <v>1227</v>
      </c>
      <c r="CL106" s="123"/>
      <c r="CM106" s="123"/>
    </row>
    <row r="107" ht="15.0" customHeight="1">
      <c r="A107" s="123"/>
      <c r="B107" s="123"/>
      <c r="C107" s="123"/>
      <c r="D107" s="123"/>
      <c r="E107" s="123"/>
      <c r="F107" s="123"/>
      <c r="G107" s="123"/>
      <c r="H107" s="123"/>
      <c r="I107" s="123"/>
      <c r="J107" s="123"/>
      <c r="K107" s="123"/>
      <c r="L107" s="123"/>
      <c r="M107" s="123"/>
      <c r="N107" s="123"/>
      <c r="O107" s="123"/>
      <c r="P107" s="123"/>
      <c r="Q107" s="123"/>
      <c r="R107" s="123"/>
      <c r="S107" s="123"/>
      <c r="T107" s="123"/>
      <c r="U107" s="123"/>
      <c r="V107" s="123"/>
      <c r="W107" s="123"/>
      <c r="X107" s="123"/>
      <c r="Y107" s="123"/>
      <c r="Z107" s="123"/>
      <c r="AA107" s="123"/>
      <c r="AB107" s="123"/>
      <c r="AC107" s="123"/>
      <c r="AD107" s="123"/>
      <c r="AE107" s="123"/>
      <c r="AF107" s="123"/>
      <c r="AG107" s="123"/>
      <c r="AH107" s="123"/>
      <c r="AI107" s="123"/>
      <c r="AJ107" s="123"/>
      <c r="AK107" s="123"/>
      <c r="AL107" s="123"/>
      <c r="AM107" s="123"/>
      <c r="AN107" s="123"/>
      <c r="AO107" s="123"/>
      <c r="AP107" s="123"/>
      <c r="AQ107" s="123"/>
      <c r="AR107" s="123"/>
      <c r="AS107" s="123"/>
      <c r="AT107" s="123"/>
      <c r="AU107" s="123"/>
      <c r="AV107" s="163">
        <v>13.0</v>
      </c>
      <c r="AW107" s="152" t="s">
        <v>1228</v>
      </c>
      <c r="AX107" s="164">
        <v>13.0</v>
      </c>
      <c r="AY107" s="123"/>
      <c r="AZ107" s="123"/>
      <c r="BA107" s="123"/>
      <c r="BB107" s="123"/>
      <c r="BC107" s="123"/>
      <c r="BD107" s="123"/>
      <c r="BE107" s="123"/>
      <c r="BF107" s="123"/>
      <c r="BG107" s="123"/>
      <c r="BH107" s="123"/>
      <c r="BI107" s="123"/>
      <c r="BJ107" s="123"/>
      <c r="BK107" s="123"/>
      <c r="BL107" s="123"/>
      <c r="BM107" s="123"/>
      <c r="BN107" s="123"/>
      <c r="BO107" s="123"/>
      <c r="BP107" s="123"/>
      <c r="BQ107" s="123"/>
      <c r="BR107" s="123"/>
      <c r="BS107" s="123"/>
      <c r="BT107" s="123"/>
      <c r="BU107" s="123"/>
      <c r="BV107" s="123"/>
      <c r="BW107" s="123"/>
      <c r="BX107" s="123"/>
      <c r="BY107" s="123"/>
      <c r="BZ107" s="123"/>
      <c r="CL107" s="123"/>
      <c r="CM107" s="123"/>
    </row>
    <row r="108" ht="15.0" customHeight="1">
      <c r="A108" s="123"/>
      <c r="B108" s="123"/>
      <c r="C108" s="123"/>
      <c r="D108" s="123"/>
      <c r="E108" s="123"/>
      <c r="F108" s="123"/>
      <c r="G108" s="123"/>
      <c r="H108" s="123"/>
      <c r="I108" s="123"/>
      <c r="J108" s="123"/>
      <c r="K108" s="123"/>
      <c r="L108" s="123"/>
      <c r="M108" s="123"/>
      <c r="N108" s="123"/>
      <c r="O108" s="123"/>
      <c r="P108" s="123"/>
      <c r="Q108" s="123"/>
      <c r="R108" s="123"/>
      <c r="S108" s="123"/>
      <c r="T108" s="123"/>
      <c r="U108" s="123"/>
      <c r="V108" s="123"/>
      <c r="W108" s="123"/>
      <c r="X108" s="123"/>
      <c r="Y108" s="123"/>
      <c r="Z108" s="123"/>
      <c r="AA108" s="123"/>
      <c r="AB108" s="123"/>
      <c r="AC108" s="123"/>
      <c r="AD108" s="123"/>
      <c r="AE108" s="123"/>
      <c r="AF108" s="123"/>
      <c r="AG108" s="123"/>
      <c r="AH108" s="123"/>
      <c r="AI108" s="123"/>
      <c r="AJ108" s="123"/>
      <c r="AK108" s="123"/>
      <c r="AL108" s="123"/>
      <c r="AM108" s="123"/>
      <c r="AN108" s="123"/>
      <c r="AO108" s="123"/>
      <c r="AP108" s="123"/>
      <c r="AQ108" s="123"/>
      <c r="AR108" s="123"/>
      <c r="AS108" s="123"/>
      <c r="AT108" s="123"/>
      <c r="AU108" s="123"/>
      <c r="AV108" s="163">
        <v>13.0</v>
      </c>
      <c r="AW108" s="152" t="s">
        <v>1229</v>
      </c>
      <c r="AX108" s="164">
        <v>13.0</v>
      </c>
      <c r="AY108" s="123"/>
      <c r="AZ108" s="123"/>
      <c r="BA108" s="123"/>
      <c r="BB108" s="123"/>
      <c r="BC108" s="123"/>
      <c r="BD108" s="123"/>
      <c r="BE108" s="123"/>
      <c r="BF108" s="123"/>
      <c r="BG108" s="123"/>
      <c r="BH108" s="123"/>
      <c r="BI108" s="123"/>
      <c r="BJ108" s="123"/>
      <c r="BK108" s="123"/>
      <c r="BL108" s="123"/>
      <c r="BM108" s="123"/>
      <c r="BN108" s="123"/>
      <c r="BO108" s="123"/>
      <c r="BP108" s="123"/>
      <c r="BQ108" s="123"/>
      <c r="BR108" s="123"/>
      <c r="BS108" s="123"/>
      <c r="BT108" s="123"/>
      <c r="BU108" s="123"/>
      <c r="BV108" s="123"/>
      <c r="BW108" s="123"/>
      <c r="BX108" s="123"/>
      <c r="BY108" s="123"/>
      <c r="BZ108" s="123"/>
      <c r="CL108" s="123"/>
      <c r="CM108" s="123"/>
    </row>
    <row r="109" ht="15.0" customHeight="1">
      <c r="A109" s="123"/>
      <c r="B109" s="123"/>
      <c r="C109" s="123"/>
      <c r="D109" s="123"/>
      <c r="E109" s="123"/>
      <c r="F109" s="123"/>
      <c r="G109" s="123"/>
      <c r="H109" s="123"/>
      <c r="I109" s="123"/>
      <c r="J109" s="123"/>
      <c r="K109" s="123"/>
      <c r="L109" s="123"/>
      <c r="M109" s="123"/>
      <c r="N109" s="123"/>
      <c r="O109" s="123"/>
      <c r="P109" s="123"/>
      <c r="Q109" s="123"/>
      <c r="R109" s="123"/>
      <c r="S109" s="123"/>
      <c r="T109" s="123"/>
      <c r="U109" s="123"/>
      <c r="V109" s="123"/>
      <c r="W109" s="123"/>
      <c r="X109" s="123"/>
      <c r="Y109" s="123"/>
      <c r="Z109" s="123"/>
      <c r="AA109" s="123"/>
      <c r="AB109" s="123"/>
      <c r="AC109" s="123"/>
      <c r="AD109" s="123"/>
      <c r="AE109" s="123"/>
      <c r="AF109" s="123"/>
      <c r="AG109" s="123"/>
      <c r="AH109" s="123"/>
      <c r="AI109" s="123"/>
      <c r="AJ109" s="123"/>
      <c r="AK109" s="123"/>
      <c r="AL109" s="123"/>
      <c r="AM109" s="123"/>
      <c r="AN109" s="123"/>
      <c r="AO109" s="123"/>
      <c r="AP109" s="123"/>
      <c r="AQ109" s="123"/>
      <c r="AR109" s="123"/>
      <c r="AS109" s="123"/>
      <c r="AT109" s="123"/>
      <c r="AU109" s="123"/>
      <c r="AV109" s="163">
        <v>13.0</v>
      </c>
      <c r="AW109" s="152" t="s">
        <v>1230</v>
      </c>
      <c r="AX109" s="164">
        <v>13.0</v>
      </c>
      <c r="AY109" s="123"/>
      <c r="AZ109" s="123"/>
      <c r="BA109" s="123"/>
      <c r="BB109" s="123"/>
      <c r="BC109" s="123"/>
      <c r="BD109" s="123"/>
      <c r="BE109" s="123"/>
      <c r="BF109" s="123"/>
      <c r="BG109" s="123"/>
      <c r="BH109" s="123"/>
      <c r="BI109" s="123"/>
      <c r="BJ109" s="123"/>
      <c r="BK109" s="123"/>
      <c r="BL109" s="123"/>
      <c r="BM109" s="123"/>
      <c r="BN109" s="123"/>
      <c r="BO109" s="123"/>
      <c r="BP109" s="123"/>
      <c r="BQ109" s="123"/>
      <c r="BR109" s="123"/>
      <c r="BS109" s="123"/>
      <c r="BT109" s="123"/>
      <c r="BU109" s="123"/>
      <c r="BV109" s="123"/>
      <c r="BW109" s="123"/>
      <c r="BX109" s="123"/>
      <c r="BY109" s="123"/>
      <c r="BZ109" s="123"/>
      <c r="CL109" s="123"/>
      <c r="CM109" s="123"/>
    </row>
    <row r="110" ht="15.0" customHeight="1">
      <c r="A110" s="123"/>
      <c r="B110" s="123"/>
      <c r="C110" s="123"/>
      <c r="D110" s="123"/>
      <c r="E110" s="123"/>
      <c r="F110" s="123"/>
      <c r="G110" s="123"/>
      <c r="H110" s="123"/>
      <c r="I110" s="123"/>
      <c r="J110" s="123"/>
      <c r="K110" s="123"/>
      <c r="L110" s="123"/>
      <c r="M110" s="123"/>
      <c r="N110" s="123"/>
      <c r="O110" s="123"/>
      <c r="P110" s="123"/>
      <c r="Q110" s="123"/>
      <c r="R110" s="123"/>
      <c r="S110" s="123"/>
      <c r="T110" s="123"/>
      <c r="U110" s="123"/>
      <c r="V110" s="123"/>
      <c r="W110" s="123"/>
      <c r="X110" s="123"/>
      <c r="Y110" s="123"/>
      <c r="Z110" s="123"/>
      <c r="AA110" s="123"/>
      <c r="AB110" s="123"/>
      <c r="AC110" s="123"/>
      <c r="AD110" s="123"/>
      <c r="AE110" s="123"/>
      <c r="AF110" s="123"/>
      <c r="AG110" s="123"/>
      <c r="AH110" s="123"/>
      <c r="AI110" s="123"/>
      <c r="AJ110" s="123"/>
      <c r="AK110" s="123"/>
      <c r="AL110" s="123"/>
      <c r="AM110" s="123"/>
      <c r="AN110" s="123"/>
      <c r="AO110" s="123"/>
      <c r="AP110" s="123"/>
      <c r="AQ110" s="123"/>
      <c r="AR110" s="123"/>
      <c r="AS110" s="123"/>
      <c r="AT110" s="123"/>
      <c r="AU110" s="123"/>
      <c r="AV110" s="163">
        <v>13.0</v>
      </c>
      <c r="AW110" s="152" t="s">
        <v>1231</v>
      </c>
      <c r="AX110" s="164">
        <v>13.0</v>
      </c>
      <c r="AY110" s="123"/>
      <c r="AZ110" s="123"/>
      <c r="BA110" s="123"/>
      <c r="BB110" s="123"/>
      <c r="BC110" s="123"/>
      <c r="BD110" s="123"/>
      <c r="BE110" s="123"/>
      <c r="BF110" s="123"/>
      <c r="BG110" s="123"/>
      <c r="BH110" s="123"/>
      <c r="BI110" s="123"/>
      <c r="BJ110" s="123"/>
      <c r="BK110" s="123"/>
      <c r="BL110" s="123"/>
      <c r="BM110" s="123"/>
      <c r="BN110" s="123"/>
      <c r="BO110" s="123"/>
      <c r="BP110" s="123"/>
      <c r="BQ110" s="123"/>
      <c r="BR110" s="123"/>
      <c r="BS110" s="123"/>
      <c r="BT110" s="123"/>
      <c r="BU110" s="123"/>
      <c r="BV110" s="123"/>
      <c r="BW110" s="123"/>
      <c r="BX110" s="123"/>
      <c r="BY110" s="123"/>
      <c r="BZ110" s="123"/>
      <c r="CL110" s="123"/>
      <c r="CM110" s="123"/>
    </row>
    <row r="111" ht="15.0" customHeight="1">
      <c r="A111" s="123"/>
      <c r="B111" s="123"/>
      <c r="C111" s="123"/>
      <c r="D111" s="123"/>
      <c r="E111" s="123"/>
      <c r="F111" s="123"/>
      <c r="G111" s="123"/>
      <c r="H111" s="123"/>
      <c r="I111" s="123"/>
      <c r="J111" s="123"/>
      <c r="K111" s="123"/>
      <c r="L111" s="123"/>
      <c r="M111" s="123"/>
      <c r="N111" s="123"/>
      <c r="O111" s="123"/>
      <c r="P111" s="123"/>
      <c r="Q111" s="123"/>
      <c r="R111" s="123"/>
      <c r="S111" s="123"/>
      <c r="T111" s="123"/>
      <c r="U111" s="123"/>
      <c r="V111" s="123"/>
      <c r="W111" s="123"/>
      <c r="X111" s="123"/>
      <c r="Y111" s="123"/>
      <c r="Z111" s="123"/>
      <c r="AA111" s="123"/>
      <c r="AB111" s="123"/>
      <c r="AC111" s="123"/>
      <c r="AD111" s="123"/>
      <c r="AE111" s="123"/>
      <c r="AF111" s="123"/>
      <c r="AG111" s="123"/>
      <c r="AH111" s="123"/>
      <c r="AI111" s="123"/>
      <c r="AJ111" s="123"/>
      <c r="AK111" s="123"/>
      <c r="AL111" s="123"/>
      <c r="AM111" s="123"/>
      <c r="AN111" s="123"/>
      <c r="AO111" s="123"/>
      <c r="AP111" s="123"/>
      <c r="AQ111" s="123"/>
      <c r="AR111" s="123"/>
      <c r="AS111" s="123"/>
      <c r="AT111" s="123"/>
      <c r="AU111" s="123"/>
      <c r="AV111" s="163">
        <v>13.0</v>
      </c>
      <c r="AW111" s="152" t="s">
        <v>1232</v>
      </c>
      <c r="AX111" s="164">
        <v>13.0</v>
      </c>
      <c r="AY111" s="123"/>
      <c r="AZ111" s="123"/>
      <c r="BA111" s="123"/>
      <c r="BB111" s="123"/>
      <c r="BC111" s="123"/>
      <c r="BD111" s="123"/>
      <c r="BE111" s="123"/>
      <c r="BF111" s="123"/>
      <c r="BG111" s="123"/>
      <c r="BH111" s="123"/>
      <c r="BI111" s="123"/>
      <c r="BJ111" s="123"/>
      <c r="BK111" s="123"/>
      <c r="BL111" s="123"/>
      <c r="BM111" s="123"/>
      <c r="BN111" s="123"/>
      <c r="BO111" s="123"/>
      <c r="BP111" s="123"/>
      <c r="BQ111" s="123"/>
      <c r="BR111" s="123"/>
      <c r="BS111" s="123"/>
      <c r="BT111" s="123"/>
      <c r="BU111" s="123"/>
      <c r="BV111" s="123"/>
      <c r="BW111" s="123"/>
      <c r="BX111" s="123"/>
      <c r="BY111" s="123"/>
      <c r="BZ111" s="123"/>
      <c r="CL111" s="123"/>
      <c r="CM111" s="123"/>
    </row>
    <row r="112" ht="15.0" customHeight="1">
      <c r="A112" s="123"/>
      <c r="B112" s="123"/>
      <c r="C112" s="123"/>
      <c r="D112" s="123"/>
      <c r="E112" s="123"/>
      <c r="F112" s="123"/>
      <c r="G112" s="123"/>
      <c r="H112" s="123"/>
      <c r="I112" s="123"/>
      <c r="J112" s="123"/>
      <c r="K112" s="123"/>
      <c r="L112" s="123"/>
      <c r="M112" s="123"/>
      <c r="N112" s="123"/>
      <c r="O112" s="123"/>
      <c r="P112" s="123"/>
      <c r="Q112" s="123"/>
      <c r="R112" s="123"/>
      <c r="S112" s="123"/>
      <c r="T112" s="123"/>
      <c r="U112" s="123"/>
      <c r="V112" s="123"/>
      <c r="W112" s="123"/>
      <c r="X112" s="123"/>
      <c r="Y112" s="123"/>
      <c r="Z112" s="123"/>
      <c r="AA112" s="123"/>
      <c r="AB112" s="123"/>
      <c r="AC112" s="123"/>
      <c r="AD112" s="123"/>
      <c r="AE112" s="123"/>
      <c r="AF112" s="123"/>
      <c r="AG112" s="123"/>
      <c r="AH112" s="123"/>
      <c r="AI112" s="123"/>
      <c r="AJ112" s="123"/>
      <c r="AK112" s="123"/>
      <c r="AL112" s="123"/>
      <c r="AM112" s="123"/>
      <c r="AN112" s="123"/>
      <c r="AO112" s="123"/>
      <c r="AP112" s="123"/>
      <c r="AQ112" s="123"/>
      <c r="AR112" s="123"/>
      <c r="AS112" s="123"/>
      <c r="AT112" s="123"/>
      <c r="AU112" s="123"/>
      <c r="AV112" s="163">
        <v>13.0</v>
      </c>
      <c r="AW112" s="152" t="s">
        <v>1233</v>
      </c>
      <c r="AX112" s="164">
        <v>13.0</v>
      </c>
      <c r="AY112" s="123"/>
      <c r="AZ112" s="123"/>
      <c r="BA112" s="123"/>
      <c r="BB112" s="123"/>
      <c r="BC112" s="123"/>
      <c r="BD112" s="123"/>
      <c r="BE112" s="123"/>
      <c r="BF112" s="123"/>
      <c r="BG112" s="123"/>
      <c r="BH112" s="123"/>
      <c r="BI112" s="123"/>
      <c r="BJ112" s="123"/>
      <c r="BK112" s="123"/>
      <c r="BL112" s="123"/>
      <c r="BM112" s="123"/>
      <c r="BN112" s="123"/>
      <c r="BO112" s="123"/>
      <c r="BP112" s="123"/>
      <c r="BQ112" s="123"/>
      <c r="BR112" s="123"/>
      <c r="BS112" s="123"/>
      <c r="BT112" s="123"/>
      <c r="BU112" s="123"/>
      <c r="BV112" s="123"/>
      <c r="BW112" s="123"/>
      <c r="BX112" s="123"/>
      <c r="BY112" s="123"/>
      <c r="BZ112" s="123"/>
      <c r="CL112" s="123"/>
      <c r="CM112" s="123"/>
    </row>
    <row r="113" ht="15.0" customHeight="1">
      <c r="A113" s="123"/>
      <c r="B113" s="123"/>
      <c r="C113" s="123"/>
      <c r="D113" s="123"/>
      <c r="E113" s="123"/>
      <c r="F113" s="123"/>
      <c r="G113" s="123"/>
      <c r="H113" s="123"/>
      <c r="I113" s="123"/>
      <c r="J113" s="123"/>
      <c r="K113" s="123"/>
      <c r="L113" s="123"/>
      <c r="M113" s="123"/>
      <c r="N113" s="123"/>
      <c r="O113" s="123"/>
      <c r="P113" s="123"/>
      <c r="Q113" s="123"/>
      <c r="R113" s="123"/>
      <c r="S113" s="123"/>
      <c r="T113" s="123"/>
      <c r="U113" s="123"/>
      <c r="V113" s="123"/>
      <c r="W113" s="123"/>
      <c r="X113" s="123"/>
      <c r="Y113" s="123"/>
      <c r="Z113" s="123"/>
      <c r="AA113" s="123"/>
      <c r="AB113" s="123"/>
      <c r="AC113" s="123"/>
      <c r="AD113" s="123"/>
      <c r="AE113" s="123"/>
      <c r="AF113" s="123"/>
      <c r="AG113" s="123"/>
      <c r="AH113" s="123"/>
      <c r="AI113" s="123"/>
      <c r="AJ113" s="123"/>
      <c r="AK113" s="123"/>
      <c r="AL113" s="123"/>
      <c r="AM113" s="123"/>
      <c r="AN113" s="123"/>
      <c r="AO113" s="123"/>
      <c r="AP113" s="123"/>
      <c r="AQ113" s="123"/>
      <c r="AR113" s="123"/>
      <c r="AS113" s="123"/>
      <c r="AT113" s="123"/>
      <c r="AU113" s="123"/>
      <c r="AV113" s="163">
        <v>16.0</v>
      </c>
      <c r="AW113" s="152" t="s">
        <v>1234</v>
      </c>
      <c r="AX113" s="164">
        <v>16.0</v>
      </c>
      <c r="AY113" s="123"/>
      <c r="AZ113" s="123"/>
      <c r="BA113" s="123"/>
      <c r="BB113" s="123"/>
      <c r="BC113" s="123"/>
      <c r="BD113" s="123"/>
      <c r="BE113" s="123"/>
      <c r="BF113" s="123"/>
      <c r="BG113" s="123"/>
      <c r="BH113" s="123"/>
      <c r="BI113" s="123"/>
      <c r="BJ113" s="123"/>
      <c r="BK113" s="123"/>
      <c r="BL113" s="123"/>
      <c r="BM113" s="123"/>
      <c r="BN113" s="123"/>
      <c r="BO113" s="123"/>
      <c r="BP113" s="123"/>
      <c r="BQ113" s="123"/>
      <c r="BR113" s="123"/>
      <c r="BS113" s="123"/>
      <c r="BT113" s="123"/>
      <c r="BU113" s="123"/>
      <c r="BV113" s="123"/>
      <c r="BW113" s="123"/>
      <c r="BX113" s="123"/>
      <c r="BY113" s="123"/>
      <c r="BZ113" s="123"/>
      <c r="CL113" s="123"/>
      <c r="CM113" s="123"/>
    </row>
    <row r="114" ht="15.0" customHeight="1">
      <c r="A114" s="123"/>
      <c r="B114" s="123"/>
      <c r="C114" s="123"/>
      <c r="D114" s="123"/>
      <c r="E114" s="123"/>
      <c r="F114" s="123"/>
      <c r="G114" s="123"/>
      <c r="H114" s="123"/>
      <c r="I114" s="123"/>
      <c r="J114" s="123"/>
      <c r="K114" s="123"/>
      <c r="L114" s="123"/>
      <c r="M114" s="123"/>
      <c r="N114" s="123"/>
      <c r="O114" s="123"/>
      <c r="P114" s="123"/>
      <c r="Q114" s="123"/>
      <c r="R114" s="123"/>
      <c r="S114" s="123"/>
      <c r="T114" s="123"/>
      <c r="U114" s="123"/>
      <c r="V114" s="123"/>
      <c r="W114" s="123"/>
      <c r="X114" s="123"/>
      <c r="Y114" s="123"/>
      <c r="Z114" s="123"/>
      <c r="AA114" s="123"/>
      <c r="AB114" s="123"/>
      <c r="AC114" s="123"/>
      <c r="AD114" s="123"/>
      <c r="AE114" s="123"/>
      <c r="AF114" s="123"/>
      <c r="AG114" s="123"/>
      <c r="AH114" s="123"/>
      <c r="AI114" s="123"/>
      <c r="AJ114" s="123"/>
      <c r="AK114" s="123"/>
      <c r="AL114" s="123"/>
      <c r="AM114" s="123"/>
      <c r="AN114" s="123"/>
      <c r="AO114" s="123"/>
      <c r="AP114" s="123"/>
      <c r="AQ114" s="123"/>
      <c r="AR114" s="123"/>
      <c r="AS114" s="123"/>
      <c r="AT114" s="123"/>
      <c r="AU114" s="123"/>
      <c r="AV114" s="163">
        <v>16.0</v>
      </c>
      <c r="AW114" s="152" t="s">
        <v>1235</v>
      </c>
      <c r="AX114" s="164">
        <v>16.0</v>
      </c>
      <c r="AY114" s="123"/>
      <c r="AZ114" s="123"/>
      <c r="BA114" s="123"/>
      <c r="BB114" s="123"/>
      <c r="BC114" s="123"/>
      <c r="BD114" s="123"/>
      <c r="BE114" s="123"/>
      <c r="BF114" s="123"/>
      <c r="BG114" s="123"/>
      <c r="BH114" s="123"/>
      <c r="BI114" s="123"/>
      <c r="BJ114" s="123"/>
      <c r="BK114" s="123"/>
      <c r="BL114" s="123"/>
      <c r="BM114" s="123"/>
      <c r="BN114" s="123"/>
      <c r="BO114" s="123"/>
      <c r="BP114" s="123"/>
      <c r="BQ114" s="123"/>
      <c r="BR114" s="123"/>
      <c r="BS114" s="123"/>
      <c r="BT114" s="123"/>
      <c r="BU114" s="123"/>
      <c r="BV114" s="123"/>
      <c r="BW114" s="123"/>
      <c r="BX114" s="123"/>
      <c r="BY114" s="123"/>
      <c r="BZ114" s="123"/>
      <c r="CL114" s="123"/>
      <c r="CM114" s="123"/>
    </row>
    <row r="115" ht="15.0" customHeight="1">
      <c r="A115" s="123"/>
      <c r="B115" s="123"/>
      <c r="C115" s="123"/>
      <c r="D115" s="123"/>
      <c r="E115" s="123"/>
      <c r="F115" s="123"/>
      <c r="G115" s="123"/>
      <c r="H115" s="123"/>
      <c r="I115" s="123"/>
      <c r="J115" s="123"/>
      <c r="K115" s="123"/>
      <c r="L115" s="123"/>
      <c r="M115" s="123"/>
      <c r="N115" s="123"/>
      <c r="O115" s="123"/>
      <c r="P115" s="123"/>
      <c r="Q115" s="123"/>
      <c r="R115" s="123"/>
      <c r="S115" s="123"/>
      <c r="T115" s="123"/>
      <c r="U115" s="123"/>
      <c r="V115" s="123"/>
      <c r="W115" s="123"/>
      <c r="X115" s="123"/>
      <c r="Y115" s="123"/>
      <c r="Z115" s="123"/>
      <c r="AA115" s="123"/>
      <c r="AB115" s="123"/>
      <c r="AC115" s="123"/>
      <c r="AD115" s="123"/>
      <c r="AE115" s="123"/>
      <c r="AF115" s="123"/>
      <c r="AG115" s="123"/>
      <c r="AH115" s="123"/>
      <c r="AI115" s="123"/>
      <c r="AJ115" s="123"/>
      <c r="AK115" s="123"/>
      <c r="AL115" s="123"/>
      <c r="AM115" s="123"/>
      <c r="AN115" s="123"/>
      <c r="AO115" s="123"/>
      <c r="AP115" s="123"/>
      <c r="AQ115" s="123"/>
      <c r="AR115" s="123"/>
      <c r="AS115" s="123"/>
      <c r="AT115" s="123"/>
      <c r="AU115" s="123"/>
      <c r="AV115" s="163">
        <v>16.0</v>
      </c>
      <c r="AW115" s="152" t="s">
        <v>1236</v>
      </c>
      <c r="AX115" s="164">
        <v>16.0</v>
      </c>
      <c r="AY115" s="123"/>
      <c r="AZ115" s="123"/>
      <c r="BA115" s="123"/>
      <c r="BB115" s="123"/>
      <c r="BC115" s="123"/>
      <c r="BD115" s="123"/>
      <c r="BE115" s="123"/>
      <c r="BF115" s="123"/>
      <c r="BG115" s="123"/>
      <c r="BH115" s="123"/>
      <c r="BI115" s="123"/>
      <c r="BJ115" s="123"/>
      <c r="BK115" s="123"/>
      <c r="BL115" s="123"/>
      <c r="BM115" s="123"/>
      <c r="BN115" s="123"/>
      <c r="BO115" s="123"/>
      <c r="BP115" s="123"/>
      <c r="BQ115" s="123"/>
      <c r="BR115" s="123"/>
      <c r="BS115" s="123"/>
      <c r="BT115" s="123"/>
      <c r="BU115" s="123"/>
      <c r="BV115" s="123"/>
      <c r="BW115" s="123"/>
      <c r="BX115" s="123"/>
      <c r="BY115" s="123"/>
      <c r="BZ115" s="123"/>
      <c r="CL115" s="123"/>
      <c r="CM115" s="123"/>
    </row>
    <row r="116" ht="15.0" customHeight="1">
      <c r="A116" s="123"/>
      <c r="B116" s="123"/>
      <c r="C116" s="123"/>
      <c r="D116" s="123"/>
      <c r="E116" s="123"/>
      <c r="F116" s="123"/>
      <c r="G116" s="123"/>
      <c r="H116" s="123"/>
      <c r="I116" s="123"/>
      <c r="J116" s="123"/>
      <c r="K116" s="123"/>
      <c r="L116" s="123"/>
      <c r="M116" s="123"/>
      <c r="N116" s="123"/>
      <c r="O116" s="123"/>
      <c r="P116" s="123"/>
      <c r="Q116" s="123"/>
      <c r="R116" s="123"/>
      <c r="S116" s="123"/>
      <c r="T116" s="123"/>
      <c r="U116" s="123"/>
      <c r="V116" s="123"/>
      <c r="W116" s="123"/>
      <c r="X116" s="123"/>
      <c r="Y116" s="123"/>
      <c r="Z116" s="123"/>
      <c r="AA116" s="123"/>
      <c r="AB116" s="123"/>
      <c r="AC116" s="123"/>
      <c r="AD116" s="123"/>
      <c r="AE116" s="123"/>
      <c r="AF116" s="123"/>
      <c r="AG116" s="123"/>
      <c r="AH116" s="123"/>
      <c r="AI116" s="123"/>
      <c r="AJ116" s="123"/>
      <c r="AK116" s="123"/>
      <c r="AL116" s="123"/>
      <c r="AM116" s="123"/>
      <c r="AN116" s="123"/>
      <c r="AO116" s="123"/>
      <c r="AP116" s="123"/>
      <c r="AQ116" s="123"/>
      <c r="AR116" s="123"/>
      <c r="AS116" s="123"/>
      <c r="AT116" s="123"/>
      <c r="AU116" s="123"/>
      <c r="AV116" s="163">
        <v>16.0</v>
      </c>
      <c r="AW116" s="152" t="s">
        <v>1237</v>
      </c>
      <c r="AX116" s="164">
        <v>16.0</v>
      </c>
      <c r="AY116" s="123"/>
      <c r="AZ116" s="123"/>
      <c r="BA116" s="123"/>
      <c r="BB116" s="123"/>
      <c r="BC116" s="123"/>
      <c r="BD116" s="123"/>
      <c r="BE116" s="123"/>
      <c r="BF116" s="123"/>
      <c r="BG116" s="123"/>
      <c r="BH116" s="123"/>
      <c r="BI116" s="123"/>
      <c r="BJ116" s="123"/>
      <c r="BK116" s="123"/>
      <c r="BL116" s="123"/>
      <c r="BM116" s="123"/>
      <c r="BN116" s="123"/>
      <c r="BO116" s="123"/>
      <c r="BP116" s="123"/>
      <c r="BQ116" s="123"/>
      <c r="BR116" s="123"/>
      <c r="BS116" s="123"/>
      <c r="BT116" s="123"/>
      <c r="BU116" s="123"/>
      <c r="BV116" s="123"/>
      <c r="BW116" s="123"/>
      <c r="BX116" s="123"/>
      <c r="BY116" s="123"/>
      <c r="BZ116" s="123"/>
      <c r="CL116" s="123"/>
      <c r="CM116" s="123"/>
    </row>
    <row r="117" ht="15.0" customHeight="1">
      <c r="A117" s="123"/>
      <c r="B117" s="123"/>
      <c r="C117" s="123"/>
      <c r="D117" s="123"/>
      <c r="E117" s="123"/>
      <c r="F117" s="123"/>
      <c r="G117" s="123"/>
      <c r="H117" s="123"/>
      <c r="I117" s="123"/>
      <c r="J117" s="123"/>
      <c r="K117" s="123"/>
      <c r="L117" s="123"/>
      <c r="M117" s="123"/>
      <c r="N117" s="123"/>
      <c r="O117" s="123"/>
      <c r="P117" s="123"/>
      <c r="Q117" s="123"/>
      <c r="R117" s="123"/>
      <c r="S117" s="123"/>
      <c r="T117" s="123"/>
      <c r="U117" s="123"/>
      <c r="V117" s="123"/>
      <c r="W117" s="123"/>
      <c r="X117" s="123"/>
      <c r="Y117" s="123"/>
      <c r="Z117" s="123"/>
      <c r="AA117" s="123"/>
      <c r="AB117" s="123"/>
      <c r="AC117" s="123"/>
      <c r="AD117" s="123"/>
      <c r="AE117" s="123"/>
      <c r="AF117" s="123"/>
      <c r="AG117" s="123"/>
      <c r="AH117" s="123"/>
      <c r="AI117" s="123"/>
      <c r="AJ117" s="123"/>
      <c r="AK117" s="123"/>
      <c r="AL117" s="123"/>
      <c r="AM117" s="123"/>
      <c r="AN117" s="123"/>
      <c r="AO117" s="123"/>
      <c r="AP117" s="123"/>
      <c r="AQ117" s="123"/>
      <c r="AR117" s="123"/>
      <c r="AS117" s="123"/>
      <c r="AT117" s="123"/>
      <c r="AU117" s="123"/>
      <c r="AV117" s="163">
        <v>16.0</v>
      </c>
      <c r="AW117" s="152" t="s">
        <v>1238</v>
      </c>
      <c r="AX117" s="164">
        <v>16.0</v>
      </c>
      <c r="AY117" s="123"/>
      <c r="AZ117" s="123"/>
      <c r="BA117" s="123"/>
      <c r="BB117" s="123"/>
      <c r="BC117" s="123"/>
      <c r="BD117" s="123"/>
      <c r="BE117" s="123"/>
      <c r="BF117" s="123"/>
      <c r="BG117" s="123"/>
      <c r="BH117" s="123"/>
      <c r="BI117" s="123"/>
      <c r="BJ117" s="123"/>
      <c r="BK117" s="123"/>
      <c r="BL117" s="123"/>
      <c r="BM117" s="123"/>
      <c r="BN117" s="123"/>
      <c r="BO117" s="123"/>
      <c r="BP117" s="123"/>
      <c r="BQ117" s="123"/>
      <c r="BR117" s="123"/>
      <c r="BS117" s="123"/>
      <c r="BT117" s="123"/>
      <c r="BU117" s="123"/>
      <c r="BV117" s="123"/>
      <c r="BW117" s="123"/>
      <c r="BX117" s="123"/>
      <c r="BY117" s="123"/>
      <c r="BZ117" s="123"/>
      <c r="CL117" s="123"/>
      <c r="CM117" s="123"/>
    </row>
    <row r="118" ht="15.0" customHeight="1">
      <c r="A118" s="123"/>
      <c r="B118" s="123"/>
      <c r="C118" s="123"/>
      <c r="D118" s="123"/>
      <c r="E118" s="123"/>
      <c r="F118" s="123"/>
      <c r="G118" s="123"/>
      <c r="H118" s="123"/>
      <c r="I118" s="123"/>
      <c r="J118" s="123"/>
      <c r="K118" s="123"/>
      <c r="L118" s="123"/>
      <c r="M118" s="123"/>
      <c r="N118" s="123"/>
      <c r="O118" s="123"/>
      <c r="P118" s="123"/>
      <c r="Q118" s="123"/>
      <c r="R118" s="123"/>
      <c r="S118" s="123"/>
      <c r="T118" s="123"/>
      <c r="U118" s="123"/>
      <c r="V118" s="123"/>
      <c r="W118" s="123"/>
      <c r="X118" s="123"/>
      <c r="Y118" s="123"/>
      <c r="Z118" s="123"/>
      <c r="AA118" s="123"/>
      <c r="AB118" s="123"/>
      <c r="AC118" s="123"/>
      <c r="AD118" s="123"/>
      <c r="AE118" s="123"/>
      <c r="AF118" s="123"/>
      <c r="AG118" s="123"/>
      <c r="AH118" s="123"/>
      <c r="AI118" s="123"/>
      <c r="AJ118" s="123"/>
      <c r="AK118" s="123"/>
      <c r="AL118" s="123"/>
      <c r="AM118" s="123"/>
      <c r="AN118" s="123"/>
      <c r="AO118" s="123"/>
      <c r="AP118" s="123"/>
      <c r="AQ118" s="123"/>
      <c r="AR118" s="123"/>
      <c r="AS118" s="123"/>
      <c r="AT118" s="123"/>
      <c r="AU118" s="123"/>
      <c r="AV118" s="163">
        <v>16.0</v>
      </c>
      <c r="AW118" s="152" t="s">
        <v>1239</v>
      </c>
      <c r="AX118" s="164">
        <v>16.0</v>
      </c>
      <c r="AY118" s="123"/>
      <c r="AZ118" s="123"/>
      <c r="BA118" s="123"/>
      <c r="BB118" s="123"/>
      <c r="BC118" s="123"/>
      <c r="BD118" s="123"/>
      <c r="BE118" s="123"/>
      <c r="BF118" s="123"/>
      <c r="BG118" s="123"/>
      <c r="BH118" s="123"/>
      <c r="BI118" s="123"/>
      <c r="BJ118" s="123"/>
      <c r="BK118" s="123"/>
      <c r="BL118" s="123"/>
      <c r="BM118" s="123"/>
      <c r="BN118" s="123"/>
      <c r="BO118" s="123"/>
      <c r="BP118" s="123"/>
      <c r="BQ118" s="123"/>
      <c r="BR118" s="123"/>
      <c r="BS118" s="123"/>
      <c r="BT118" s="123"/>
      <c r="BU118" s="123"/>
      <c r="BV118" s="123"/>
      <c r="BW118" s="123"/>
      <c r="BX118" s="123"/>
      <c r="BY118" s="123"/>
      <c r="BZ118" s="123"/>
      <c r="CL118" s="123"/>
      <c r="CM118" s="123"/>
    </row>
    <row r="119" ht="15.0" customHeight="1">
      <c r="A119" s="123"/>
      <c r="B119" s="123"/>
      <c r="C119" s="123"/>
      <c r="D119" s="123"/>
      <c r="E119" s="123"/>
      <c r="F119" s="123"/>
      <c r="G119" s="123"/>
      <c r="H119" s="123"/>
      <c r="I119" s="123"/>
      <c r="J119" s="123"/>
      <c r="K119" s="123"/>
      <c r="L119" s="123"/>
      <c r="M119" s="123"/>
      <c r="N119" s="123"/>
      <c r="O119" s="123"/>
      <c r="P119" s="123"/>
      <c r="Q119" s="123"/>
      <c r="R119" s="123"/>
      <c r="S119" s="123"/>
      <c r="T119" s="123"/>
      <c r="U119" s="123"/>
      <c r="V119" s="123"/>
      <c r="W119" s="123"/>
      <c r="X119" s="123"/>
      <c r="Y119" s="123"/>
      <c r="Z119" s="123"/>
      <c r="AA119" s="123"/>
      <c r="AB119" s="123"/>
      <c r="AC119" s="123"/>
      <c r="AD119" s="123"/>
      <c r="AE119" s="123"/>
      <c r="AF119" s="123"/>
      <c r="AG119" s="123"/>
      <c r="AH119" s="123"/>
      <c r="AI119" s="123"/>
      <c r="AJ119" s="123"/>
      <c r="AK119" s="123"/>
      <c r="AL119" s="123"/>
      <c r="AM119" s="123"/>
      <c r="AN119" s="123"/>
      <c r="AO119" s="123"/>
      <c r="AP119" s="123"/>
      <c r="AQ119" s="123"/>
      <c r="AR119" s="123"/>
      <c r="AS119" s="123"/>
      <c r="AT119" s="123"/>
      <c r="AU119" s="123"/>
      <c r="AV119" s="182">
        <v>16.0</v>
      </c>
      <c r="AW119" s="183" t="s">
        <v>1240</v>
      </c>
      <c r="AX119" s="184">
        <v>16.0</v>
      </c>
      <c r="AY119" s="123"/>
      <c r="AZ119" s="123"/>
      <c r="BA119" s="123"/>
      <c r="BB119" s="123"/>
      <c r="BC119" s="123"/>
      <c r="BD119" s="123"/>
      <c r="BE119" s="123"/>
      <c r="BF119" s="123"/>
      <c r="BG119" s="123"/>
      <c r="BH119" s="123"/>
      <c r="BI119" s="123"/>
      <c r="BJ119" s="123"/>
      <c r="BK119" s="123"/>
      <c r="BL119" s="123"/>
      <c r="BM119" s="123"/>
      <c r="BN119" s="123"/>
      <c r="BO119" s="123"/>
      <c r="BP119" s="123"/>
      <c r="BQ119" s="123"/>
      <c r="BR119" s="123"/>
      <c r="BS119" s="123"/>
      <c r="BT119" s="123"/>
      <c r="BU119" s="123"/>
      <c r="BV119" s="123"/>
      <c r="BW119" s="123"/>
      <c r="BX119" s="123"/>
      <c r="BY119" s="123"/>
      <c r="BZ119" s="123"/>
      <c r="CL119" s="123"/>
      <c r="CM119" s="123"/>
    </row>
  </sheetData>
  <autoFilter ref="$AH$2:$AK$103"/>
  <mergeCells count="17">
    <mergeCell ref="CD2:CF2"/>
    <mergeCell ref="BJ2:BK2"/>
    <mergeCell ref="BM2:BN2"/>
    <mergeCell ref="BR2:BS2"/>
    <mergeCell ref="BC2:BE2"/>
    <mergeCell ref="BG2:BH2"/>
    <mergeCell ref="AR2:AT2"/>
    <mergeCell ref="AV2:AX2"/>
    <mergeCell ref="AZ2:BA2"/>
    <mergeCell ref="AN2:AP2"/>
    <mergeCell ref="A2:B2"/>
    <mergeCell ref="D2:F2"/>
    <mergeCell ref="V2:W2"/>
    <mergeCell ref="H2:J2"/>
    <mergeCell ref="L2:N2"/>
    <mergeCell ref="CI2:CK2"/>
    <mergeCell ref="P2:Q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86"/>
    <col customWidth="1" min="2" max="2" width="36.86"/>
    <col customWidth="1" min="3" max="3" width="96.43"/>
    <col customWidth="1" min="4" max="4" width="45.43"/>
    <col customWidth="1" min="5" max="11" width="11.43"/>
  </cols>
  <sheetData>
    <row r="1">
      <c r="A1" s="4"/>
      <c r="B1" s="80"/>
      <c r="C1" s="80"/>
      <c r="D1" s="80"/>
      <c r="E1" s="80"/>
      <c r="F1" s="80"/>
      <c r="G1" s="80"/>
      <c r="H1" s="80"/>
      <c r="I1" s="80"/>
      <c r="J1" s="80"/>
      <c r="K1" s="80"/>
    </row>
    <row r="2" ht="30.0" customHeight="1">
      <c r="A2" s="4"/>
      <c r="B2" s="198"/>
      <c r="C2" s="199" t="s">
        <v>1241</v>
      </c>
      <c r="D2" s="80"/>
      <c r="E2" s="80"/>
      <c r="F2" s="80"/>
      <c r="G2" s="80"/>
      <c r="H2" s="80"/>
      <c r="I2" s="80"/>
      <c r="J2" s="80"/>
      <c r="K2" s="80"/>
    </row>
    <row r="3" ht="131.25" customHeight="1">
      <c r="A3" s="4"/>
      <c r="B3" s="198"/>
      <c r="C3" s="200" t="s">
        <v>1242</v>
      </c>
      <c r="D3" s="80"/>
      <c r="E3" s="80"/>
      <c r="F3" s="80"/>
      <c r="G3" s="80"/>
      <c r="H3" s="80"/>
      <c r="I3" s="80"/>
      <c r="J3" s="80"/>
      <c r="K3" s="80"/>
    </row>
    <row r="4">
      <c r="A4" s="201"/>
      <c r="B4" s="200" t="s">
        <v>66</v>
      </c>
      <c r="C4" s="202" t="s">
        <v>1243</v>
      </c>
      <c r="D4" s="80"/>
      <c r="E4" s="80"/>
      <c r="F4" s="80"/>
      <c r="G4" s="80"/>
      <c r="H4" s="80"/>
      <c r="I4" s="80"/>
      <c r="J4" s="80"/>
      <c r="K4" s="80"/>
    </row>
    <row r="5">
      <c r="A5" s="201"/>
      <c r="B5" s="200" t="s">
        <v>67</v>
      </c>
      <c r="C5" s="202" t="s">
        <v>1244</v>
      </c>
      <c r="D5" s="80"/>
      <c r="E5" s="80"/>
      <c r="F5" s="80"/>
      <c r="G5" s="80"/>
      <c r="H5" s="80"/>
      <c r="I5" s="80"/>
      <c r="J5" s="80"/>
      <c r="K5" s="80"/>
    </row>
    <row r="6">
      <c r="A6" s="201"/>
      <c r="B6" s="200" t="s">
        <v>18</v>
      </c>
      <c r="C6" s="202" t="s">
        <v>1245</v>
      </c>
      <c r="D6" s="80"/>
      <c r="E6" s="80"/>
      <c r="F6" s="80"/>
      <c r="G6" s="80"/>
      <c r="H6" s="80"/>
      <c r="I6" s="80"/>
      <c r="J6" s="80"/>
      <c r="K6" s="80"/>
    </row>
    <row r="7">
      <c r="A7" s="201"/>
      <c r="B7" s="200" t="s">
        <v>19</v>
      </c>
      <c r="C7" s="202" t="s">
        <v>1246</v>
      </c>
      <c r="D7" s="80"/>
      <c r="E7" s="80"/>
      <c r="F7" s="80"/>
      <c r="G7" s="80"/>
      <c r="H7" s="80"/>
      <c r="I7" s="80"/>
      <c r="J7" s="80"/>
      <c r="K7" s="80"/>
    </row>
    <row r="8">
      <c r="A8" s="201"/>
      <c r="B8" s="80"/>
      <c r="C8" s="200" t="s">
        <v>1247</v>
      </c>
      <c r="D8" s="80"/>
      <c r="E8" s="80"/>
      <c r="F8" s="80"/>
      <c r="G8" s="80"/>
      <c r="H8" s="80"/>
      <c r="I8" s="80"/>
      <c r="J8" s="80"/>
      <c r="K8" s="80"/>
    </row>
    <row r="9">
      <c r="A9" s="203"/>
      <c r="B9" s="200" t="s">
        <v>70</v>
      </c>
      <c r="C9" s="202" t="s">
        <v>1248</v>
      </c>
      <c r="D9" s="80"/>
      <c r="E9" s="80"/>
      <c r="F9" s="80"/>
      <c r="G9" s="80"/>
      <c r="H9" s="80"/>
      <c r="I9" s="80"/>
      <c r="J9" s="80"/>
      <c r="K9" s="80"/>
    </row>
    <row r="10">
      <c r="A10" s="203"/>
      <c r="B10" s="200" t="s">
        <v>74</v>
      </c>
      <c r="C10" s="202" t="s">
        <v>1249</v>
      </c>
      <c r="D10" s="80"/>
      <c r="E10" s="80"/>
      <c r="F10" s="80"/>
      <c r="G10" s="80"/>
      <c r="H10" s="80"/>
      <c r="I10" s="80"/>
      <c r="J10" s="80"/>
      <c r="K10" s="80"/>
    </row>
    <row r="11">
      <c r="A11" s="203"/>
      <c r="B11" s="200" t="s">
        <v>1250</v>
      </c>
      <c r="C11" s="202" t="s">
        <v>1251</v>
      </c>
      <c r="D11" s="80"/>
      <c r="E11" s="80"/>
      <c r="F11" s="80"/>
      <c r="G11" s="80"/>
      <c r="H11" s="80"/>
      <c r="I11" s="80"/>
      <c r="J11" s="80"/>
      <c r="K11" s="80"/>
    </row>
    <row r="12">
      <c r="A12" s="201"/>
      <c r="B12" s="80"/>
      <c r="C12" s="200" t="s">
        <v>1252</v>
      </c>
      <c r="D12" s="80"/>
      <c r="E12" s="80"/>
      <c r="F12" s="80"/>
      <c r="G12" s="80"/>
      <c r="H12" s="80"/>
      <c r="I12" s="80"/>
      <c r="J12" s="80"/>
      <c r="K12" s="80"/>
    </row>
    <row r="13">
      <c r="A13" s="204"/>
      <c r="B13" s="200" t="s">
        <v>72</v>
      </c>
      <c r="C13" s="202" t="s">
        <v>1245</v>
      </c>
      <c r="D13" s="80"/>
      <c r="E13" s="80"/>
      <c r="F13" s="80"/>
      <c r="G13" s="80"/>
      <c r="H13" s="80"/>
      <c r="I13" s="80"/>
      <c r="J13" s="80"/>
      <c r="K13" s="80"/>
    </row>
    <row r="14">
      <c r="A14" s="204"/>
      <c r="B14" s="200" t="s">
        <v>25</v>
      </c>
      <c r="C14" s="202" t="s">
        <v>1245</v>
      </c>
      <c r="D14" s="80"/>
      <c r="E14" s="80"/>
      <c r="F14" s="80"/>
      <c r="G14" s="80"/>
      <c r="H14" s="80"/>
      <c r="I14" s="80"/>
      <c r="J14" s="80"/>
      <c r="K14" s="80"/>
    </row>
    <row r="15">
      <c r="A15" s="201"/>
      <c r="B15" s="80"/>
      <c r="C15" s="200" t="s">
        <v>1253</v>
      </c>
      <c r="D15" s="80"/>
      <c r="E15" s="80"/>
      <c r="F15" s="80"/>
      <c r="G15" s="80"/>
      <c r="H15" s="80"/>
      <c r="I15" s="80"/>
      <c r="J15" s="80"/>
      <c r="K15" s="80"/>
    </row>
    <row r="16">
      <c r="A16" s="204"/>
      <c r="B16" s="200" t="s">
        <v>26</v>
      </c>
      <c r="C16" s="202" t="s">
        <v>1245</v>
      </c>
      <c r="D16" s="80"/>
      <c r="E16" s="80"/>
      <c r="F16" s="80"/>
      <c r="G16" s="80"/>
      <c r="H16" s="80"/>
      <c r="I16" s="80"/>
      <c r="J16" s="80"/>
      <c r="K16" s="80"/>
    </row>
    <row r="17">
      <c r="A17" s="204"/>
      <c r="B17" s="200" t="s">
        <v>27</v>
      </c>
      <c r="C17" s="202" t="s">
        <v>1245</v>
      </c>
      <c r="D17" s="80"/>
      <c r="E17" s="80"/>
      <c r="F17" s="80"/>
      <c r="G17" s="80"/>
      <c r="H17" s="80"/>
      <c r="I17" s="80"/>
      <c r="J17" s="80"/>
      <c r="K17" s="80"/>
    </row>
    <row r="18">
      <c r="A18" s="201"/>
      <c r="B18" s="80"/>
      <c r="C18" s="200" t="s">
        <v>1254</v>
      </c>
      <c r="D18" s="80"/>
      <c r="E18" s="80"/>
      <c r="F18" s="80"/>
      <c r="G18" s="80"/>
      <c r="H18" s="80"/>
      <c r="I18" s="80"/>
      <c r="J18" s="80"/>
      <c r="K18" s="80"/>
    </row>
    <row r="19">
      <c r="A19" s="204"/>
      <c r="B19" s="200" t="s">
        <v>1255</v>
      </c>
      <c r="C19" s="202" t="s">
        <v>1245</v>
      </c>
      <c r="D19" s="80"/>
      <c r="E19" s="80"/>
      <c r="F19" s="80"/>
      <c r="G19" s="80"/>
      <c r="H19" s="80"/>
      <c r="I19" s="80"/>
      <c r="J19" s="80"/>
      <c r="K19" s="80"/>
    </row>
    <row r="20">
      <c r="A20" s="204"/>
      <c r="B20" s="200" t="s">
        <v>1256</v>
      </c>
      <c r="C20" s="202" t="s">
        <v>1245</v>
      </c>
      <c r="D20" s="80"/>
      <c r="E20" s="80"/>
      <c r="F20" s="80"/>
      <c r="G20" s="80"/>
      <c r="H20" s="80"/>
      <c r="I20" s="80"/>
      <c r="J20" s="80"/>
      <c r="K20" s="80"/>
    </row>
    <row r="21" ht="15.75" customHeight="1">
      <c r="A21" s="204"/>
      <c r="B21" s="200" t="s">
        <v>1257</v>
      </c>
      <c r="C21" s="202" t="s">
        <v>1245</v>
      </c>
      <c r="D21" s="80"/>
      <c r="E21" s="80"/>
      <c r="F21" s="80"/>
      <c r="G21" s="80"/>
      <c r="H21" s="80"/>
      <c r="I21" s="80"/>
      <c r="J21" s="80"/>
      <c r="K21" s="80"/>
    </row>
    <row r="22" ht="15.75" customHeight="1">
      <c r="A22" s="201"/>
      <c r="B22" s="80"/>
      <c r="C22" s="200" t="s">
        <v>1258</v>
      </c>
      <c r="D22" s="80"/>
      <c r="E22" s="80"/>
      <c r="F22" s="80"/>
      <c r="G22" s="80"/>
      <c r="H22" s="80"/>
      <c r="I22" s="80"/>
      <c r="J22" s="80"/>
      <c r="K22" s="80"/>
    </row>
    <row r="23" ht="15.75" customHeight="1">
      <c r="A23" s="203"/>
      <c r="B23" s="200" t="s">
        <v>5</v>
      </c>
      <c r="C23" s="202" t="s">
        <v>1259</v>
      </c>
      <c r="D23" s="80"/>
      <c r="E23" s="80"/>
      <c r="F23" s="80"/>
      <c r="G23" s="80"/>
      <c r="H23" s="80"/>
      <c r="I23" s="80"/>
      <c r="J23" s="80"/>
      <c r="K23" s="80"/>
    </row>
    <row r="24" ht="15.75" customHeight="1">
      <c r="A24" s="201"/>
      <c r="B24" s="80"/>
      <c r="C24" s="200" t="s">
        <v>65</v>
      </c>
      <c r="D24" s="80"/>
      <c r="E24" s="80"/>
      <c r="F24" s="80"/>
      <c r="G24" s="80"/>
      <c r="H24" s="80"/>
      <c r="I24" s="80"/>
      <c r="J24" s="80"/>
      <c r="K24" s="80"/>
    </row>
    <row r="25" ht="15.75" customHeight="1">
      <c r="A25" s="201"/>
      <c r="B25" s="200" t="s">
        <v>33</v>
      </c>
      <c r="C25" s="202" t="s">
        <v>1260</v>
      </c>
      <c r="D25" s="80"/>
      <c r="E25" s="80"/>
      <c r="F25" s="80"/>
      <c r="G25" s="80"/>
      <c r="H25" s="80"/>
      <c r="I25" s="80"/>
      <c r="J25" s="80"/>
      <c r="K25" s="80"/>
    </row>
    <row r="26" ht="15.75" customHeight="1">
      <c r="A26" s="201"/>
      <c r="B26" s="200" t="s">
        <v>34</v>
      </c>
      <c r="C26" s="202" t="s">
        <v>1261</v>
      </c>
      <c r="D26" s="80"/>
      <c r="E26" s="80"/>
      <c r="F26" s="80"/>
      <c r="G26" s="80"/>
      <c r="H26" s="80"/>
      <c r="I26" s="80"/>
      <c r="J26" s="80"/>
      <c r="K26" s="80"/>
    </row>
    <row r="27" ht="15.75" customHeight="1">
      <c r="A27" s="201"/>
      <c r="B27" s="200" t="s">
        <v>35</v>
      </c>
      <c r="C27" s="202" t="s">
        <v>1262</v>
      </c>
      <c r="D27" s="205"/>
      <c r="E27" s="80"/>
      <c r="F27" s="80"/>
      <c r="G27" s="80"/>
      <c r="H27" s="80"/>
      <c r="I27" s="80"/>
      <c r="J27" s="80"/>
      <c r="K27" s="80"/>
    </row>
    <row r="28" ht="15.75" customHeight="1">
      <c r="A28" s="201"/>
      <c r="B28" s="200" t="s">
        <v>79</v>
      </c>
      <c r="C28" s="202" t="s">
        <v>1263</v>
      </c>
      <c r="D28" s="80"/>
      <c r="E28" s="80"/>
      <c r="F28" s="80"/>
      <c r="G28" s="80"/>
      <c r="H28" s="80"/>
      <c r="I28" s="80"/>
      <c r="J28" s="80"/>
      <c r="K28" s="80"/>
    </row>
    <row r="29" ht="15.75" customHeight="1">
      <c r="A29" s="201"/>
      <c r="B29" s="80"/>
      <c r="C29" s="200" t="s">
        <v>15</v>
      </c>
      <c r="D29" s="80"/>
      <c r="E29" s="80"/>
      <c r="F29" s="80"/>
      <c r="G29" s="80"/>
      <c r="H29" s="80"/>
      <c r="I29" s="80"/>
      <c r="J29" s="80"/>
      <c r="K29" s="80"/>
    </row>
    <row r="30" ht="15.75" customHeight="1">
      <c r="A30" s="201"/>
      <c r="B30" s="200" t="s">
        <v>1264</v>
      </c>
      <c r="C30" s="202" t="s">
        <v>1265</v>
      </c>
      <c r="D30" s="80"/>
      <c r="E30" s="80"/>
      <c r="F30" s="80"/>
      <c r="G30" s="80"/>
      <c r="H30" s="80"/>
      <c r="I30" s="80"/>
      <c r="J30" s="80"/>
      <c r="K30" s="80"/>
    </row>
    <row r="31" ht="15.75" customHeight="1">
      <c r="A31" s="201"/>
      <c r="B31" s="200" t="s">
        <v>38</v>
      </c>
      <c r="C31" s="202" t="s">
        <v>1266</v>
      </c>
      <c r="D31" s="80"/>
      <c r="E31" s="80"/>
      <c r="F31" s="80"/>
      <c r="G31" s="80"/>
      <c r="H31" s="80"/>
      <c r="I31" s="80"/>
      <c r="J31" s="80"/>
      <c r="K31" s="80"/>
    </row>
    <row r="32" ht="15.75" customHeight="1">
      <c r="A32" s="201"/>
      <c r="B32" s="200" t="s">
        <v>39</v>
      </c>
      <c r="C32" s="202" t="s">
        <v>1267</v>
      </c>
      <c r="D32" s="80"/>
      <c r="E32" s="80"/>
      <c r="F32" s="80"/>
      <c r="G32" s="80"/>
      <c r="H32" s="80"/>
      <c r="I32" s="80"/>
      <c r="J32" s="80"/>
      <c r="K32" s="80"/>
    </row>
    <row r="33" ht="15.75" customHeight="1">
      <c r="A33" s="201"/>
      <c r="B33" s="200" t="s">
        <v>1268</v>
      </c>
      <c r="C33" s="206" t="s">
        <v>1269</v>
      </c>
      <c r="D33" s="80"/>
      <c r="E33" s="80"/>
      <c r="F33" s="80"/>
      <c r="G33" s="80"/>
      <c r="H33" s="80"/>
      <c r="I33" s="80"/>
      <c r="J33" s="80"/>
      <c r="K33" s="80"/>
    </row>
    <row r="34" ht="15.75" customHeight="1">
      <c r="A34" s="201"/>
      <c r="B34" s="200" t="s">
        <v>41</v>
      </c>
      <c r="C34" s="206" t="s">
        <v>1269</v>
      </c>
      <c r="D34" s="80"/>
      <c r="E34" s="80"/>
      <c r="F34" s="80"/>
      <c r="G34" s="80"/>
      <c r="H34" s="80"/>
      <c r="I34" s="80"/>
      <c r="J34" s="80"/>
      <c r="K34" s="80"/>
    </row>
    <row r="35" ht="15.75" customHeight="1">
      <c r="A35" s="201"/>
      <c r="B35" s="200" t="s">
        <v>42</v>
      </c>
      <c r="C35" s="206" t="s">
        <v>1269</v>
      </c>
      <c r="D35" s="80"/>
      <c r="E35" s="80"/>
      <c r="F35" s="80"/>
      <c r="G35" s="80"/>
      <c r="H35" s="80"/>
      <c r="I35" s="80"/>
      <c r="J35" s="80"/>
      <c r="K35" s="80"/>
    </row>
    <row r="36" ht="15.75" customHeight="1">
      <c r="A36" s="201"/>
      <c r="B36" s="207"/>
      <c r="C36" s="200"/>
      <c r="D36" s="208"/>
      <c r="E36" s="208"/>
      <c r="F36" s="208"/>
      <c r="G36" s="208"/>
      <c r="H36" s="208"/>
      <c r="I36" s="208"/>
      <c r="J36" s="208"/>
      <c r="K36" s="208"/>
    </row>
    <row r="37" ht="15.75" customHeight="1">
      <c r="A37" s="201"/>
      <c r="B37" s="200" t="s">
        <v>45</v>
      </c>
      <c r="C37" s="202" t="s">
        <v>1270</v>
      </c>
      <c r="D37" s="80"/>
      <c r="E37" s="80"/>
      <c r="F37" s="80"/>
      <c r="G37" s="80"/>
      <c r="H37" s="80"/>
      <c r="I37" s="80"/>
      <c r="J37" s="80"/>
      <c r="K37" s="80"/>
    </row>
    <row r="38" ht="15.75" customHeight="1">
      <c r="A38" s="201"/>
      <c r="B38" s="207"/>
      <c r="C38" s="200" t="s">
        <v>17</v>
      </c>
      <c r="D38" s="80"/>
      <c r="E38" s="80"/>
      <c r="F38" s="80"/>
      <c r="G38" s="80"/>
      <c r="H38" s="80"/>
      <c r="I38" s="80"/>
      <c r="J38" s="80"/>
      <c r="K38" s="80"/>
    </row>
    <row r="39" ht="15.75" customHeight="1">
      <c r="A39" s="203"/>
      <c r="B39" s="200" t="s">
        <v>46</v>
      </c>
      <c r="C39" s="202" t="s">
        <v>1271</v>
      </c>
      <c r="D39" s="80"/>
      <c r="E39" s="80"/>
      <c r="F39" s="80"/>
      <c r="G39" s="80"/>
      <c r="H39" s="80"/>
      <c r="I39" s="80"/>
      <c r="J39" s="80"/>
      <c r="K39" s="80"/>
    </row>
    <row r="40" ht="15.75" customHeight="1">
      <c r="A40" s="203"/>
      <c r="B40" s="200" t="s">
        <v>47</v>
      </c>
      <c r="C40" s="202" t="s">
        <v>1272</v>
      </c>
      <c r="D40" s="80"/>
      <c r="E40" s="80"/>
      <c r="F40" s="80"/>
      <c r="G40" s="80"/>
      <c r="H40" s="80"/>
      <c r="I40" s="80"/>
      <c r="J40" s="80"/>
      <c r="K40" s="80"/>
    </row>
    <row r="41" ht="15.75" customHeight="1">
      <c r="A41" s="203"/>
      <c r="B41" s="200" t="s">
        <v>48</v>
      </c>
      <c r="C41" s="202" t="s">
        <v>1273</v>
      </c>
      <c r="D41" s="209"/>
      <c r="E41" s="80"/>
      <c r="F41" s="80"/>
      <c r="G41" s="80"/>
      <c r="H41" s="80"/>
      <c r="I41" s="80"/>
      <c r="J41" s="80"/>
      <c r="K41" s="80"/>
    </row>
    <row r="42" ht="15.75" customHeight="1">
      <c r="A42" s="201"/>
      <c r="B42" s="200" t="s">
        <v>49</v>
      </c>
      <c r="C42" s="202" t="s">
        <v>1274</v>
      </c>
      <c r="D42" s="80"/>
      <c r="E42" s="80"/>
      <c r="F42" s="80"/>
      <c r="G42" s="80"/>
      <c r="H42" s="80"/>
      <c r="I42" s="80"/>
      <c r="J42" s="80"/>
      <c r="K42" s="80"/>
    </row>
    <row r="43" ht="15.75" customHeight="1">
      <c r="A43" s="201"/>
      <c r="B43" s="200" t="s">
        <v>50</v>
      </c>
      <c r="C43" s="202" t="s">
        <v>1275</v>
      </c>
      <c r="D43" s="80"/>
      <c r="E43" s="80"/>
      <c r="F43" s="80"/>
      <c r="G43" s="80"/>
      <c r="H43" s="80"/>
      <c r="I43" s="80"/>
      <c r="J43" s="80"/>
      <c r="K43" s="80"/>
    </row>
    <row r="44" ht="15.75" customHeight="1">
      <c r="A44" s="7"/>
      <c r="B44" s="210"/>
      <c r="C44" s="80"/>
      <c r="D44" s="80"/>
      <c r="E44" s="80"/>
      <c r="F44" s="80"/>
      <c r="G44" s="80"/>
      <c r="H44" s="80"/>
      <c r="I44" s="80"/>
      <c r="J44" s="80"/>
      <c r="K44" s="80"/>
    </row>
    <row r="45" ht="15.75" customHeight="1">
      <c r="A45" s="7"/>
      <c r="B45" s="210"/>
      <c r="C45" s="80"/>
      <c r="D45" s="80"/>
      <c r="E45" s="80"/>
      <c r="F45" s="80"/>
      <c r="G45" s="80"/>
      <c r="H45" s="80"/>
      <c r="I45" s="80"/>
      <c r="J45" s="80"/>
      <c r="K45" s="80"/>
    </row>
    <row r="46" ht="15.75" customHeight="1">
      <c r="A46" s="7"/>
      <c r="B46" s="210"/>
      <c r="C46" s="80"/>
      <c r="D46" s="80"/>
      <c r="E46" s="80"/>
      <c r="F46" s="80"/>
      <c r="G46" s="80"/>
      <c r="H46" s="80"/>
      <c r="I46" s="80"/>
      <c r="J46" s="80"/>
      <c r="K46" s="80"/>
    </row>
    <row r="47" ht="15.75" customHeight="1">
      <c r="A47" s="7"/>
      <c r="B47" s="210"/>
      <c r="C47" s="80"/>
      <c r="D47" s="80"/>
      <c r="E47" s="80"/>
      <c r="F47" s="80"/>
      <c r="G47" s="80"/>
      <c r="H47" s="80"/>
      <c r="I47" s="80"/>
      <c r="J47" s="80"/>
      <c r="K47" s="80"/>
    </row>
    <row r="48" ht="15.75" customHeight="1">
      <c r="A48" s="7"/>
      <c r="B48" s="210"/>
      <c r="C48" s="80"/>
      <c r="D48" s="80"/>
      <c r="E48" s="80"/>
      <c r="F48" s="80"/>
      <c r="G48" s="80"/>
      <c r="H48" s="80"/>
      <c r="I48" s="80"/>
      <c r="J48" s="80"/>
      <c r="K48" s="80"/>
    </row>
    <row r="49" ht="15.75" customHeight="1">
      <c r="A49" s="7"/>
      <c r="B49" s="210"/>
      <c r="C49" s="80"/>
      <c r="D49" s="80"/>
      <c r="E49" s="80"/>
      <c r="F49" s="80"/>
      <c r="G49" s="80"/>
      <c r="H49" s="80"/>
      <c r="I49" s="80"/>
      <c r="J49" s="80"/>
      <c r="K49" s="80"/>
    </row>
    <row r="50" ht="15.75" customHeight="1">
      <c r="A50" s="7"/>
      <c r="B50" s="210"/>
      <c r="C50" s="80"/>
      <c r="D50" s="80"/>
      <c r="E50" s="80"/>
      <c r="F50" s="80"/>
      <c r="G50" s="80"/>
      <c r="H50" s="80"/>
      <c r="I50" s="80"/>
      <c r="J50" s="80"/>
      <c r="K50" s="80"/>
    </row>
    <row r="51" ht="15.75" customHeight="1">
      <c r="A51" s="7"/>
      <c r="B51" s="210"/>
      <c r="C51" s="80"/>
      <c r="D51" s="80"/>
      <c r="E51" s="80"/>
      <c r="F51" s="80"/>
      <c r="G51" s="80"/>
      <c r="H51" s="80"/>
      <c r="I51" s="80"/>
      <c r="J51" s="80"/>
      <c r="K51" s="80"/>
    </row>
    <row r="52" ht="15.75" customHeight="1">
      <c r="A52" s="7"/>
      <c r="B52" s="210"/>
      <c r="C52" s="80"/>
      <c r="D52" s="80"/>
      <c r="E52" s="80"/>
      <c r="F52" s="80"/>
      <c r="G52" s="80"/>
      <c r="H52" s="80"/>
      <c r="I52" s="80"/>
      <c r="J52" s="80"/>
      <c r="K52" s="80"/>
    </row>
    <row r="53" ht="15.75" customHeight="1">
      <c r="A53" s="7"/>
      <c r="B53" s="210"/>
      <c r="C53" s="80"/>
      <c r="D53" s="80"/>
      <c r="E53" s="80"/>
      <c r="F53" s="80"/>
      <c r="G53" s="80"/>
      <c r="H53" s="80"/>
      <c r="I53" s="80"/>
      <c r="J53" s="80"/>
      <c r="K53" s="80"/>
    </row>
    <row r="54" ht="15.75" customHeight="1">
      <c r="A54" s="7"/>
      <c r="B54" s="210"/>
      <c r="C54" s="80"/>
      <c r="D54" s="80"/>
      <c r="E54" s="80"/>
      <c r="F54" s="80"/>
      <c r="G54" s="80"/>
      <c r="H54" s="80"/>
      <c r="I54" s="80"/>
      <c r="J54" s="80"/>
      <c r="K54" s="80"/>
    </row>
    <row r="55" ht="15.75" customHeight="1">
      <c r="A55" s="7"/>
      <c r="B55" s="210"/>
      <c r="C55" s="80"/>
      <c r="D55" s="80"/>
      <c r="E55" s="80"/>
      <c r="F55" s="80"/>
      <c r="G55" s="80"/>
      <c r="H55" s="80"/>
      <c r="I55" s="80"/>
      <c r="J55" s="80"/>
      <c r="K55" s="80"/>
    </row>
    <row r="56" ht="15.75" customHeight="1">
      <c r="A56" s="7"/>
      <c r="B56" s="210"/>
      <c r="C56" s="80"/>
      <c r="D56" s="80"/>
      <c r="E56" s="80"/>
      <c r="F56" s="80"/>
      <c r="G56" s="80"/>
      <c r="H56" s="80"/>
      <c r="I56" s="80"/>
      <c r="J56" s="80"/>
      <c r="K56" s="80"/>
    </row>
    <row r="57" ht="15.75" customHeight="1">
      <c r="A57" s="7"/>
      <c r="B57" s="210"/>
      <c r="C57" s="80"/>
      <c r="D57" s="80"/>
      <c r="E57" s="80"/>
      <c r="F57" s="80"/>
      <c r="G57" s="80"/>
      <c r="H57" s="80"/>
      <c r="I57" s="80"/>
      <c r="J57" s="80"/>
      <c r="K57" s="80"/>
    </row>
    <row r="58" ht="15.75" customHeight="1">
      <c r="A58" s="7"/>
      <c r="B58" s="210"/>
      <c r="C58" s="80"/>
      <c r="D58" s="80"/>
      <c r="E58" s="80"/>
      <c r="F58" s="80"/>
      <c r="G58" s="80"/>
      <c r="H58" s="80"/>
      <c r="I58" s="80"/>
      <c r="J58" s="80"/>
      <c r="K58" s="80"/>
    </row>
    <row r="59" ht="15.75" customHeight="1">
      <c r="A59" s="7"/>
      <c r="B59" s="210"/>
      <c r="C59" s="80"/>
      <c r="D59" s="80"/>
      <c r="E59" s="80"/>
      <c r="F59" s="80"/>
      <c r="G59" s="80"/>
      <c r="H59" s="80"/>
      <c r="I59" s="80"/>
      <c r="J59" s="80"/>
      <c r="K59" s="80"/>
    </row>
    <row r="60" ht="15.75" customHeight="1">
      <c r="A60" s="7"/>
      <c r="B60" s="210"/>
      <c r="C60" s="80"/>
      <c r="D60" s="80"/>
      <c r="E60" s="80"/>
      <c r="F60" s="80"/>
      <c r="G60" s="80"/>
      <c r="H60" s="80"/>
      <c r="I60" s="80"/>
      <c r="J60" s="80"/>
      <c r="K60" s="80"/>
    </row>
    <row r="61" ht="15.75" customHeight="1">
      <c r="A61" s="7"/>
      <c r="B61" s="210"/>
      <c r="C61" s="80"/>
      <c r="D61" s="80"/>
      <c r="E61" s="80"/>
      <c r="F61" s="80"/>
      <c r="G61" s="80"/>
      <c r="H61" s="80"/>
      <c r="I61" s="80"/>
      <c r="J61" s="80"/>
      <c r="K61" s="80"/>
    </row>
    <row r="62" ht="15.75" customHeight="1">
      <c r="A62" s="7"/>
      <c r="B62" s="210"/>
      <c r="C62" s="80"/>
      <c r="D62" s="80"/>
      <c r="E62" s="80"/>
      <c r="F62" s="80"/>
      <c r="G62" s="80"/>
      <c r="H62" s="80"/>
      <c r="I62" s="80"/>
      <c r="J62" s="80"/>
      <c r="K62" s="80"/>
    </row>
    <row r="63" ht="15.75" customHeight="1">
      <c r="A63" s="7"/>
      <c r="B63" s="210"/>
      <c r="C63" s="80"/>
      <c r="D63" s="80"/>
      <c r="E63" s="80"/>
      <c r="F63" s="80"/>
      <c r="G63" s="80"/>
      <c r="H63" s="80"/>
      <c r="I63" s="80"/>
      <c r="J63" s="80"/>
      <c r="K63" s="80"/>
    </row>
    <row r="64" ht="15.75" customHeight="1">
      <c r="A64" s="7"/>
      <c r="B64" s="210"/>
      <c r="C64" s="80"/>
      <c r="D64" s="80"/>
      <c r="E64" s="80"/>
      <c r="F64" s="80"/>
      <c r="G64" s="80"/>
      <c r="H64" s="80"/>
      <c r="I64" s="80"/>
      <c r="J64" s="80"/>
      <c r="K64" s="80"/>
    </row>
    <row r="65" ht="15.75" customHeight="1">
      <c r="A65" s="7"/>
      <c r="B65" s="210"/>
      <c r="C65" s="80"/>
      <c r="D65" s="80"/>
      <c r="E65" s="80"/>
      <c r="F65" s="80"/>
      <c r="G65" s="80"/>
      <c r="H65" s="80"/>
      <c r="I65" s="80"/>
      <c r="J65" s="80"/>
      <c r="K65" s="80"/>
    </row>
    <row r="66" ht="15.75" customHeight="1">
      <c r="A66" s="7"/>
      <c r="B66" s="210"/>
      <c r="C66" s="80"/>
      <c r="D66" s="80"/>
      <c r="E66" s="80"/>
      <c r="F66" s="80"/>
      <c r="G66" s="80"/>
      <c r="H66" s="80"/>
      <c r="I66" s="80"/>
      <c r="J66" s="80"/>
      <c r="K66" s="80"/>
    </row>
    <row r="67" ht="15.75" customHeight="1">
      <c r="A67" s="7"/>
      <c r="B67" s="210"/>
      <c r="C67" s="80"/>
      <c r="D67" s="80"/>
      <c r="E67" s="80"/>
      <c r="F67" s="80"/>
      <c r="G67" s="80"/>
      <c r="H67" s="80"/>
      <c r="I67" s="80"/>
      <c r="J67" s="80"/>
      <c r="K67" s="80"/>
    </row>
    <row r="68" ht="15.75" customHeight="1">
      <c r="A68" s="7"/>
      <c r="B68" s="210"/>
      <c r="C68" s="80"/>
      <c r="D68" s="80"/>
      <c r="E68" s="80"/>
      <c r="F68" s="80"/>
      <c r="G68" s="80"/>
      <c r="H68" s="80"/>
      <c r="I68" s="80"/>
      <c r="J68" s="80"/>
      <c r="K68" s="80"/>
    </row>
    <row r="69" ht="15.75" customHeight="1">
      <c r="A69" s="7"/>
      <c r="B69" s="210"/>
      <c r="C69" s="80"/>
      <c r="D69" s="80"/>
      <c r="E69" s="80"/>
      <c r="F69" s="80"/>
      <c r="G69" s="80"/>
      <c r="H69" s="80"/>
      <c r="I69" s="80"/>
      <c r="J69" s="80"/>
      <c r="K69" s="80"/>
    </row>
    <row r="70" ht="15.75" customHeight="1">
      <c r="A70" s="7"/>
      <c r="B70" s="210"/>
      <c r="C70" s="80"/>
      <c r="D70" s="80"/>
      <c r="E70" s="80"/>
      <c r="F70" s="80"/>
      <c r="G70" s="80"/>
      <c r="H70" s="80"/>
      <c r="I70" s="80"/>
      <c r="J70" s="80"/>
      <c r="K70" s="80"/>
    </row>
    <row r="71" ht="15.75" customHeight="1">
      <c r="A71" s="7"/>
      <c r="B71" s="210"/>
      <c r="C71" s="80"/>
      <c r="D71" s="80"/>
      <c r="E71" s="80"/>
      <c r="F71" s="80"/>
      <c r="G71" s="80"/>
      <c r="H71" s="80"/>
      <c r="I71" s="80"/>
      <c r="J71" s="80"/>
      <c r="K71" s="80"/>
    </row>
    <row r="72" ht="15.75" customHeight="1">
      <c r="A72" s="7"/>
      <c r="B72" s="210"/>
      <c r="C72" s="80"/>
      <c r="D72" s="80"/>
      <c r="E72" s="80"/>
      <c r="F72" s="80"/>
      <c r="G72" s="80"/>
      <c r="H72" s="80"/>
      <c r="I72" s="80"/>
      <c r="J72" s="80"/>
      <c r="K72" s="80"/>
    </row>
    <row r="73" ht="15.75" customHeight="1">
      <c r="A73" s="7"/>
      <c r="B73" s="210"/>
      <c r="C73" s="80"/>
      <c r="D73" s="80"/>
      <c r="E73" s="80"/>
      <c r="F73" s="80"/>
      <c r="G73" s="80"/>
      <c r="H73" s="80"/>
      <c r="I73" s="80"/>
      <c r="J73" s="80"/>
      <c r="K73" s="80"/>
    </row>
    <row r="74" ht="15.75" customHeight="1">
      <c r="A74" s="7"/>
      <c r="B74" s="210"/>
      <c r="C74" s="80"/>
      <c r="D74" s="80"/>
      <c r="E74" s="80"/>
      <c r="F74" s="80"/>
      <c r="G74" s="80"/>
      <c r="H74" s="80"/>
      <c r="I74" s="80"/>
      <c r="J74" s="80"/>
      <c r="K74" s="80"/>
    </row>
    <row r="75" ht="15.75" customHeight="1">
      <c r="A75" s="7"/>
      <c r="B75" s="210"/>
      <c r="C75" s="80"/>
      <c r="D75" s="80"/>
      <c r="E75" s="80"/>
      <c r="F75" s="80"/>
      <c r="G75" s="80"/>
      <c r="H75" s="80"/>
      <c r="I75" s="80"/>
      <c r="J75" s="80"/>
      <c r="K75" s="80"/>
    </row>
    <row r="76" ht="15.75" customHeight="1">
      <c r="A76" s="7"/>
      <c r="B76" s="210"/>
      <c r="C76" s="80"/>
      <c r="D76" s="80"/>
      <c r="E76" s="80"/>
      <c r="F76" s="80"/>
      <c r="G76" s="80"/>
      <c r="H76" s="80"/>
      <c r="I76" s="80"/>
      <c r="J76" s="80"/>
      <c r="K76" s="80"/>
    </row>
    <row r="77" ht="15.75" customHeight="1">
      <c r="A77" s="7"/>
      <c r="B77" s="210"/>
      <c r="C77" s="80"/>
      <c r="D77" s="80"/>
      <c r="E77" s="80"/>
      <c r="F77" s="80"/>
      <c r="G77" s="80"/>
      <c r="H77" s="80"/>
      <c r="I77" s="80"/>
      <c r="J77" s="80"/>
      <c r="K77" s="80"/>
    </row>
    <row r="78" ht="15.75" customHeight="1">
      <c r="A78" s="7"/>
      <c r="B78" s="210"/>
      <c r="C78" s="80"/>
      <c r="D78" s="80"/>
      <c r="E78" s="80"/>
      <c r="F78" s="80"/>
      <c r="G78" s="80"/>
      <c r="H78" s="80"/>
      <c r="I78" s="80"/>
      <c r="J78" s="80"/>
      <c r="K78" s="80"/>
    </row>
    <row r="79" ht="15.75" customHeight="1">
      <c r="A79" s="7"/>
      <c r="B79" s="210"/>
      <c r="C79" s="80"/>
      <c r="D79" s="80"/>
      <c r="E79" s="80"/>
      <c r="F79" s="80"/>
      <c r="G79" s="80"/>
      <c r="H79" s="80"/>
      <c r="I79" s="80"/>
      <c r="J79" s="80"/>
      <c r="K79" s="80"/>
    </row>
    <row r="80" ht="15.75" customHeight="1">
      <c r="A80" s="7"/>
      <c r="B80" s="210"/>
      <c r="C80" s="80"/>
      <c r="D80" s="80"/>
      <c r="E80" s="80"/>
      <c r="F80" s="80"/>
      <c r="G80" s="80"/>
      <c r="H80" s="80"/>
      <c r="I80" s="80"/>
      <c r="J80" s="80"/>
      <c r="K80" s="80"/>
    </row>
    <row r="81" ht="15.75" customHeight="1">
      <c r="A81" s="7"/>
      <c r="B81" s="210"/>
      <c r="C81" s="80"/>
      <c r="D81" s="80"/>
      <c r="E81" s="80"/>
      <c r="F81" s="80"/>
      <c r="G81" s="80"/>
      <c r="H81" s="80"/>
      <c r="I81" s="80"/>
      <c r="J81" s="80"/>
      <c r="K81" s="80"/>
    </row>
    <row r="82" ht="15.75" customHeight="1">
      <c r="A82" s="7"/>
      <c r="B82" s="210"/>
      <c r="C82" s="80"/>
      <c r="D82" s="80"/>
      <c r="E82" s="80"/>
      <c r="F82" s="80"/>
      <c r="G82" s="80"/>
      <c r="H82" s="80"/>
      <c r="I82" s="80"/>
      <c r="J82" s="80"/>
      <c r="K82" s="80"/>
    </row>
    <row r="83" ht="15.75" customHeight="1">
      <c r="A83" s="7"/>
      <c r="B83" s="210"/>
      <c r="C83" s="80"/>
      <c r="D83" s="80"/>
      <c r="E83" s="80"/>
      <c r="F83" s="80"/>
      <c r="G83" s="80"/>
      <c r="H83" s="80"/>
      <c r="I83" s="80"/>
      <c r="J83" s="80"/>
      <c r="K83" s="80"/>
    </row>
    <row r="84" ht="15.75" customHeight="1">
      <c r="A84" s="7"/>
      <c r="B84" s="210"/>
      <c r="C84" s="80"/>
      <c r="D84" s="80"/>
      <c r="E84" s="80"/>
      <c r="F84" s="80"/>
      <c r="G84" s="80"/>
      <c r="H84" s="80"/>
      <c r="I84" s="80"/>
      <c r="J84" s="80"/>
      <c r="K84" s="80"/>
    </row>
    <row r="85" ht="15.75" customHeight="1">
      <c r="A85" s="7"/>
      <c r="B85" s="210"/>
      <c r="C85" s="80"/>
      <c r="D85" s="80"/>
      <c r="E85" s="80"/>
      <c r="F85" s="80"/>
      <c r="G85" s="80"/>
      <c r="H85" s="80"/>
      <c r="I85" s="80"/>
      <c r="J85" s="80"/>
      <c r="K85" s="80"/>
    </row>
    <row r="86" ht="15.75" customHeight="1">
      <c r="A86" s="7"/>
      <c r="B86" s="210"/>
      <c r="C86" s="80"/>
      <c r="D86" s="80"/>
      <c r="E86" s="80"/>
      <c r="F86" s="80"/>
      <c r="G86" s="80"/>
      <c r="H86" s="80"/>
      <c r="I86" s="80"/>
      <c r="J86" s="80"/>
      <c r="K86" s="80"/>
    </row>
    <row r="87" ht="15.75" customHeight="1">
      <c r="A87" s="7"/>
      <c r="B87" s="210"/>
      <c r="C87" s="80"/>
      <c r="D87" s="80"/>
      <c r="E87" s="80"/>
      <c r="F87" s="80"/>
      <c r="G87" s="80"/>
      <c r="H87" s="80"/>
      <c r="I87" s="80"/>
      <c r="J87" s="80"/>
      <c r="K87" s="80"/>
    </row>
    <row r="88" ht="15.75" customHeight="1">
      <c r="A88" s="7"/>
      <c r="B88" s="210"/>
      <c r="C88" s="80"/>
      <c r="D88" s="80"/>
      <c r="E88" s="80"/>
      <c r="F88" s="80"/>
      <c r="G88" s="80"/>
      <c r="H88" s="80"/>
      <c r="I88" s="80"/>
      <c r="J88" s="80"/>
      <c r="K88" s="80"/>
    </row>
    <row r="89" ht="15.75" customHeight="1">
      <c r="A89" s="7"/>
      <c r="B89" s="210"/>
      <c r="C89" s="80"/>
      <c r="D89" s="80"/>
      <c r="E89" s="80"/>
      <c r="F89" s="80"/>
      <c r="G89" s="80"/>
      <c r="H89" s="80"/>
      <c r="I89" s="80"/>
      <c r="J89" s="80"/>
      <c r="K89" s="80"/>
    </row>
    <row r="90" ht="15.75" customHeight="1">
      <c r="A90" s="7"/>
      <c r="B90" s="210"/>
      <c r="C90" s="80"/>
      <c r="D90" s="80"/>
      <c r="E90" s="80"/>
      <c r="F90" s="80"/>
      <c r="G90" s="80"/>
      <c r="H90" s="80"/>
      <c r="I90" s="80"/>
      <c r="J90" s="80"/>
      <c r="K90" s="80"/>
    </row>
    <row r="91" ht="15.75" customHeight="1">
      <c r="A91" s="7"/>
      <c r="B91" s="210"/>
      <c r="C91" s="80"/>
      <c r="D91" s="80"/>
      <c r="E91" s="80"/>
      <c r="F91" s="80"/>
      <c r="G91" s="80"/>
      <c r="H91" s="80"/>
      <c r="I91" s="80"/>
      <c r="J91" s="80"/>
      <c r="K91" s="80"/>
    </row>
    <row r="92" ht="15.75" customHeight="1">
      <c r="A92" s="7"/>
      <c r="B92" s="210"/>
      <c r="C92" s="80"/>
      <c r="D92" s="80"/>
      <c r="E92" s="80"/>
      <c r="F92" s="80"/>
      <c r="G92" s="80"/>
      <c r="H92" s="80"/>
      <c r="I92" s="80"/>
      <c r="J92" s="80"/>
      <c r="K92" s="80"/>
    </row>
    <row r="93" ht="15.75" customHeight="1">
      <c r="A93" s="7"/>
      <c r="B93" s="210"/>
      <c r="C93" s="80"/>
      <c r="D93" s="80"/>
      <c r="E93" s="80"/>
      <c r="F93" s="80"/>
      <c r="G93" s="80"/>
      <c r="H93" s="80"/>
      <c r="I93" s="80"/>
      <c r="J93" s="80"/>
      <c r="K93" s="80"/>
    </row>
    <row r="94" ht="15.75" customHeight="1">
      <c r="A94" s="7"/>
      <c r="B94" s="210"/>
      <c r="C94" s="80"/>
      <c r="D94" s="80"/>
      <c r="E94" s="80"/>
      <c r="F94" s="80"/>
      <c r="G94" s="80"/>
      <c r="H94" s="80"/>
      <c r="I94" s="80"/>
      <c r="J94" s="80"/>
      <c r="K94" s="80"/>
    </row>
    <row r="95" ht="15.75" customHeight="1">
      <c r="A95" s="7"/>
      <c r="B95" s="210"/>
      <c r="C95" s="80"/>
      <c r="D95" s="80"/>
      <c r="E95" s="80"/>
      <c r="F95" s="80"/>
      <c r="G95" s="80"/>
      <c r="H95" s="80"/>
      <c r="I95" s="80"/>
      <c r="J95" s="80"/>
      <c r="K95" s="80"/>
    </row>
    <row r="96" ht="15.75" customHeight="1">
      <c r="A96" s="7"/>
      <c r="B96" s="210"/>
      <c r="C96" s="80"/>
      <c r="D96" s="80"/>
      <c r="E96" s="80"/>
      <c r="F96" s="80"/>
      <c r="G96" s="80"/>
      <c r="H96" s="80"/>
      <c r="I96" s="80"/>
      <c r="J96" s="80"/>
      <c r="K96" s="80"/>
    </row>
    <row r="97" ht="15.75" customHeight="1">
      <c r="A97" s="7"/>
      <c r="B97" s="210"/>
      <c r="C97" s="80"/>
      <c r="D97" s="80"/>
      <c r="E97" s="80"/>
      <c r="F97" s="80"/>
      <c r="G97" s="80"/>
      <c r="H97" s="80"/>
      <c r="I97" s="80"/>
      <c r="J97" s="80"/>
      <c r="K97" s="80"/>
    </row>
    <row r="98" ht="15.75" customHeight="1">
      <c r="A98" s="7"/>
      <c r="B98" s="210"/>
      <c r="C98" s="80"/>
      <c r="D98" s="80"/>
      <c r="E98" s="80"/>
      <c r="F98" s="80"/>
      <c r="G98" s="80"/>
      <c r="H98" s="80"/>
      <c r="I98" s="80"/>
      <c r="J98" s="80"/>
      <c r="K98" s="80"/>
    </row>
    <row r="99" ht="15.75" customHeight="1">
      <c r="A99" s="7"/>
      <c r="B99" s="210"/>
      <c r="C99" s="80"/>
      <c r="D99" s="80"/>
      <c r="E99" s="80"/>
      <c r="F99" s="80"/>
      <c r="G99" s="80"/>
      <c r="H99" s="80"/>
      <c r="I99" s="80"/>
      <c r="J99" s="80"/>
      <c r="K99" s="80"/>
    </row>
    <row r="100" ht="15.75" customHeight="1">
      <c r="A100" s="7"/>
      <c r="B100" s="210"/>
      <c r="C100" s="80"/>
      <c r="D100" s="80"/>
      <c r="E100" s="80"/>
      <c r="F100" s="80"/>
      <c r="G100" s="80"/>
      <c r="H100" s="80"/>
      <c r="I100" s="80"/>
      <c r="J100" s="80"/>
      <c r="K100" s="80"/>
    </row>
    <row r="101" ht="15.75" customHeight="1">
      <c r="A101" s="7"/>
      <c r="B101" s="210"/>
      <c r="C101" s="80"/>
      <c r="D101" s="80"/>
      <c r="E101" s="80"/>
      <c r="F101" s="80"/>
      <c r="G101" s="80"/>
      <c r="H101" s="80"/>
      <c r="I101" s="80"/>
      <c r="J101" s="80"/>
      <c r="K101" s="80"/>
    </row>
    <row r="102" ht="15.75" customHeight="1">
      <c r="A102" s="7"/>
      <c r="B102" s="210"/>
      <c r="C102" s="80"/>
      <c r="D102" s="80"/>
      <c r="E102" s="80"/>
      <c r="F102" s="80"/>
      <c r="G102" s="80"/>
      <c r="H102" s="80"/>
      <c r="I102" s="80"/>
      <c r="J102" s="80"/>
      <c r="K102" s="80"/>
    </row>
    <row r="103" ht="15.75" customHeight="1">
      <c r="A103" s="7"/>
      <c r="B103" s="210"/>
      <c r="C103" s="80"/>
      <c r="D103" s="80"/>
      <c r="E103" s="80"/>
      <c r="F103" s="80"/>
      <c r="G103" s="80"/>
      <c r="H103" s="80"/>
      <c r="I103" s="80"/>
      <c r="J103" s="80"/>
      <c r="K103" s="80"/>
    </row>
    <row r="104" ht="15.75" customHeight="1">
      <c r="A104" s="7"/>
      <c r="B104" s="210"/>
      <c r="C104" s="80"/>
      <c r="D104" s="80"/>
      <c r="E104" s="80"/>
      <c r="F104" s="80"/>
      <c r="G104" s="80"/>
      <c r="H104" s="80"/>
      <c r="I104" s="80"/>
      <c r="J104" s="80"/>
      <c r="K104" s="80"/>
    </row>
    <row r="105" ht="15.75" customHeight="1">
      <c r="A105" s="7"/>
      <c r="B105" s="210"/>
      <c r="C105" s="80"/>
      <c r="D105" s="80"/>
      <c r="E105" s="80"/>
      <c r="F105" s="80"/>
      <c r="G105" s="80"/>
      <c r="H105" s="80"/>
      <c r="I105" s="80"/>
      <c r="J105" s="80"/>
      <c r="K105" s="80"/>
    </row>
    <row r="106" ht="15.75" customHeight="1">
      <c r="A106" s="7"/>
      <c r="B106" s="210"/>
      <c r="C106" s="80"/>
      <c r="D106" s="80"/>
      <c r="E106" s="80"/>
      <c r="F106" s="80"/>
      <c r="G106" s="80"/>
      <c r="H106" s="80"/>
      <c r="I106" s="80"/>
      <c r="J106" s="80"/>
      <c r="K106" s="80"/>
    </row>
    <row r="107" ht="15.75" customHeight="1">
      <c r="A107" s="7"/>
      <c r="B107" s="210"/>
      <c r="C107" s="80"/>
      <c r="D107" s="80"/>
      <c r="E107" s="80"/>
      <c r="F107" s="80"/>
      <c r="G107" s="80"/>
      <c r="H107" s="80"/>
      <c r="I107" s="80"/>
      <c r="J107" s="80"/>
      <c r="K107" s="80"/>
    </row>
    <row r="108" ht="15.75" customHeight="1">
      <c r="A108" s="7"/>
      <c r="B108" s="210"/>
      <c r="C108" s="80"/>
      <c r="D108" s="80"/>
      <c r="E108" s="80"/>
      <c r="F108" s="80"/>
      <c r="G108" s="80"/>
      <c r="H108" s="80"/>
      <c r="I108" s="80"/>
      <c r="J108" s="80"/>
      <c r="K108" s="80"/>
    </row>
    <row r="109" ht="15.75" customHeight="1">
      <c r="A109" s="7"/>
      <c r="B109" s="210"/>
      <c r="C109" s="80"/>
      <c r="D109" s="80"/>
      <c r="E109" s="80"/>
      <c r="F109" s="80"/>
      <c r="G109" s="80"/>
      <c r="H109" s="80"/>
      <c r="I109" s="80"/>
      <c r="J109" s="80"/>
      <c r="K109" s="80"/>
    </row>
    <row r="110" ht="15.75" customHeight="1">
      <c r="A110" s="7"/>
      <c r="B110" s="210"/>
      <c r="C110" s="80"/>
      <c r="D110" s="80"/>
      <c r="E110" s="80"/>
      <c r="F110" s="80"/>
      <c r="G110" s="80"/>
      <c r="H110" s="80"/>
      <c r="I110" s="80"/>
      <c r="J110" s="80"/>
      <c r="K110" s="80"/>
    </row>
    <row r="111" ht="15.75" customHeight="1">
      <c r="A111" s="7"/>
      <c r="B111" s="210"/>
      <c r="C111" s="80"/>
      <c r="D111" s="80"/>
      <c r="E111" s="80"/>
      <c r="F111" s="80"/>
      <c r="G111" s="80"/>
      <c r="H111" s="80"/>
      <c r="I111" s="80"/>
      <c r="J111" s="80"/>
      <c r="K111" s="80"/>
    </row>
    <row r="112" ht="15.75" customHeight="1">
      <c r="A112" s="7"/>
      <c r="B112" s="210"/>
      <c r="C112" s="80"/>
      <c r="D112" s="80"/>
      <c r="E112" s="80"/>
      <c r="F112" s="80"/>
      <c r="G112" s="80"/>
      <c r="H112" s="80"/>
      <c r="I112" s="80"/>
      <c r="J112" s="80"/>
      <c r="K112" s="80"/>
    </row>
    <row r="113" ht="15.75" customHeight="1">
      <c r="A113" s="7"/>
      <c r="B113" s="210"/>
      <c r="C113" s="80"/>
      <c r="D113" s="80"/>
      <c r="E113" s="80"/>
      <c r="F113" s="80"/>
      <c r="G113" s="80"/>
      <c r="H113" s="80"/>
      <c r="I113" s="80"/>
      <c r="J113" s="80"/>
      <c r="K113" s="80"/>
    </row>
    <row r="114" ht="15.75" customHeight="1">
      <c r="A114" s="7"/>
      <c r="B114" s="210"/>
      <c r="C114" s="80"/>
      <c r="D114" s="80"/>
      <c r="E114" s="80"/>
      <c r="F114" s="80"/>
      <c r="G114" s="80"/>
      <c r="H114" s="80"/>
      <c r="I114" s="80"/>
      <c r="J114" s="80"/>
      <c r="K114" s="80"/>
    </row>
    <row r="115" ht="15.75" customHeight="1">
      <c r="A115" s="7"/>
      <c r="B115" s="210"/>
      <c r="C115" s="80"/>
      <c r="D115" s="80"/>
      <c r="E115" s="80"/>
      <c r="F115" s="80"/>
      <c r="G115" s="80"/>
      <c r="H115" s="80"/>
      <c r="I115" s="80"/>
      <c r="J115" s="80"/>
      <c r="K115" s="80"/>
    </row>
    <row r="116" ht="15.75" customHeight="1">
      <c r="A116" s="7"/>
      <c r="B116" s="210"/>
      <c r="C116" s="80"/>
      <c r="D116" s="80"/>
      <c r="E116" s="80"/>
      <c r="F116" s="80"/>
      <c r="G116" s="80"/>
      <c r="H116" s="80"/>
      <c r="I116" s="80"/>
      <c r="J116" s="80"/>
      <c r="K116" s="80"/>
    </row>
    <row r="117" ht="15.75" customHeight="1">
      <c r="A117" s="7"/>
      <c r="B117" s="210"/>
      <c r="C117" s="80"/>
      <c r="D117" s="80"/>
      <c r="E117" s="80"/>
      <c r="F117" s="80"/>
      <c r="G117" s="80"/>
      <c r="H117" s="80"/>
      <c r="I117" s="80"/>
      <c r="J117" s="80"/>
      <c r="K117" s="80"/>
    </row>
    <row r="118" ht="15.75" customHeight="1">
      <c r="A118" s="7"/>
      <c r="B118" s="210"/>
      <c r="C118" s="80"/>
      <c r="D118" s="80"/>
      <c r="E118" s="80"/>
      <c r="F118" s="80"/>
      <c r="G118" s="80"/>
      <c r="H118" s="80"/>
      <c r="I118" s="80"/>
      <c r="J118" s="80"/>
      <c r="K118" s="80"/>
    </row>
    <row r="119" ht="15.75" customHeight="1">
      <c r="A119" s="7"/>
      <c r="B119" s="210"/>
      <c r="C119" s="80"/>
      <c r="D119" s="80"/>
      <c r="E119" s="80"/>
      <c r="F119" s="80"/>
      <c r="G119" s="80"/>
      <c r="H119" s="80"/>
      <c r="I119" s="80"/>
      <c r="J119" s="80"/>
      <c r="K119" s="80"/>
    </row>
    <row r="120" ht="15.75" customHeight="1">
      <c r="A120" s="7"/>
      <c r="B120" s="210"/>
      <c r="C120" s="80"/>
      <c r="D120" s="80"/>
      <c r="E120" s="80"/>
      <c r="F120" s="80"/>
      <c r="G120" s="80"/>
      <c r="H120" s="80"/>
      <c r="I120" s="80"/>
      <c r="J120" s="80"/>
      <c r="K120" s="80"/>
    </row>
    <row r="121" ht="15.75" customHeight="1">
      <c r="A121" s="7"/>
      <c r="B121" s="210"/>
      <c r="C121" s="80"/>
      <c r="D121" s="80"/>
      <c r="E121" s="80"/>
      <c r="F121" s="80"/>
      <c r="G121" s="80"/>
      <c r="H121" s="80"/>
      <c r="I121" s="80"/>
      <c r="J121" s="80"/>
      <c r="K121" s="80"/>
    </row>
    <row r="122" ht="15.75" customHeight="1">
      <c r="A122" s="7"/>
      <c r="B122" s="210"/>
      <c r="C122" s="80"/>
      <c r="D122" s="80"/>
      <c r="E122" s="80"/>
      <c r="F122" s="80"/>
      <c r="G122" s="80"/>
      <c r="H122" s="80"/>
      <c r="I122" s="80"/>
      <c r="J122" s="80"/>
      <c r="K122" s="80"/>
    </row>
    <row r="123" ht="15.75" customHeight="1">
      <c r="A123" s="7"/>
      <c r="B123" s="210"/>
      <c r="C123" s="80"/>
      <c r="D123" s="80"/>
      <c r="E123" s="80"/>
      <c r="F123" s="80"/>
      <c r="G123" s="80"/>
      <c r="H123" s="80"/>
      <c r="I123" s="80"/>
      <c r="J123" s="80"/>
      <c r="K123" s="80"/>
    </row>
    <row r="124" ht="15.75" customHeight="1">
      <c r="A124" s="7"/>
      <c r="B124" s="210"/>
      <c r="C124" s="80"/>
      <c r="D124" s="80"/>
      <c r="E124" s="80"/>
      <c r="F124" s="80"/>
      <c r="G124" s="80"/>
      <c r="H124" s="80"/>
      <c r="I124" s="80"/>
      <c r="J124" s="80"/>
      <c r="K124" s="80"/>
    </row>
    <row r="125" ht="15.75" customHeight="1">
      <c r="A125" s="7"/>
      <c r="B125" s="210"/>
      <c r="C125" s="80"/>
      <c r="D125" s="80"/>
      <c r="E125" s="80"/>
      <c r="F125" s="80"/>
      <c r="G125" s="80"/>
      <c r="H125" s="80"/>
      <c r="I125" s="80"/>
      <c r="J125" s="80"/>
      <c r="K125" s="80"/>
    </row>
    <row r="126" ht="15.75" customHeight="1">
      <c r="A126" s="7"/>
      <c r="B126" s="210"/>
      <c r="C126" s="80"/>
      <c r="D126" s="80"/>
      <c r="E126" s="80"/>
      <c r="F126" s="80"/>
      <c r="G126" s="80"/>
      <c r="H126" s="80"/>
      <c r="I126" s="80"/>
      <c r="J126" s="80"/>
      <c r="K126" s="80"/>
    </row>
    <row r="127" ht="15.75" customHeight="1">
      <c r="A127" s="7"/>
      <c r="B127" s="210"/>
      <c r="C127" s="80"/>
      <c r="D127" s="80"/>
      <c r="E127" s="80"/>
      <c r="F127" s="80"/>
      <c r="G127" s="80"/>
      <c r="H127" s="80"/>
      <c r="I127" s="80"/>
      <c r="J127" s="80"/>
      <c r="K127" s="80"/>
    </row>
    <row r="128" ht="15.75" customHeight="1">
      <c r="A128" s="7"/>
      <c r="B128" s="210"/>
      <c r="C128" s="80"/>
      <c r="D128" s="80"/>
      <c r="E128" s="80"/>
      <c r="F128" s="80"/>
      <c r="G128" s="80"/>
      <c r="H128" s="80"/>
      <c r="I128" s="80"/>
      <c r="J128" s="80"/>
      <c r="K128" s="80"/>
    </row>
    <row r="129" ht="15.75" customHeight="1">
      <c r="A129" s="7"/>
      <c r="B129" s="210"/>
      <c r="C129" s="80"/>
      <c r="D129" s="80"/>
      <c r="E129" s="80"/>
      <c r="F129" s="80"/>
      <c r="G129" s="80"/>
      <c r="H129" s="80"/>
      <c r="I129" s="80"/>
      <c r="J129" s="80"/>
      <c r="K129" s="80"/>
    </row>
    <row r="130" ht="15.75" customHeight="1">
      <c r="A130" s="7"/>
      <c r="B130" s="210"/>
      <c r="C130" s="80"/>
      <c r="D130" s="80"/>
      <c r="E130" s="80"/>
      <c r="F130" s="80"/>
      <c r="G130" s="80"/>
      <c r="H130" s="80"/>
      <c r="I130" s="80"/>
      <c r="J130" s="80"/>
      <c r="K130" s="80"/>
    </row>
    <row r="131" ht="15.75" customHeight="1">
      <c r="A131" s="7"/>
      <c r="B131" s="210"/>
      <c r="C131" s="80"/>
      <c r="D131" s="80"/>
      <c r="E131" s="80"/>
      <c r="F131" s="80"/>
      <c r="G131" s="80"/>
      <c r="H131" s="80"/>
      <c r="I131" s="80"/>
      <c r="J131" s="80"/>
      <c r="K131" s="80"/>
    </row>
    <row r="132" ht="15.75" customHeight="1">
      <c r="A132" s="7"/>
      <c r="B132" s="210"/>
      <c r="C132" s="80"/>
      <c r="D132" s="80"/>
      <c r="E132" s="80"/>
      <c r="F132" s="80"/>
      <c r="G132" s="80"/>
      <c r="H132" s="80"/>
      <c r="I132" s="80"/>
      <c r="J132" s="80"/>
      <c r="K132" s="80"/>
    </row>
    <row r="133" ht="15.75" customHeight="1">
      <c r="A133" s="7"/>
      <c r="B133" s="210"/>
      <c r="C133" s="80"/>
      <c r="D133" s="80"/>
      <c r="E133" s="80"/>
      <c r="F133" s="80"/>
      <c r="G133" s="80"/>
      <c r="H133" s="80"/>
      <c r="I133" s="80"/>
      <c r="J133" s="80"/>
      <c r="K133" s="80"/>
    </row>
    <row r="134" ht="15.75" customHeight="1">
      <c r="A134" s="7"/>
      <c r="B134" s="210"/>
      <c r="C134" s="80"/>
      <c r="D134" s="80"/>
      <c r="E134" s="80"/>
      <c r="F134" s="80"/>
      <c r="G134" s="80"/>
      <c r="H134" s="80"/>
      <c r="I134" s="80"/>
      <c r="J134" s="80"/>
      <c r="K134" s="80"/>
    </row>
    <row r="135" ht="15.75" customHeight="1">
      <c r="A135" s="7"/>
      <c r="B135" s="210"/>
      <c r="C135" s="80"/>
      <c r="D135" s="80"/>
      <c r="E135" s="80"/>
      <c r="F135" s="80"/>
      <c r="G135" s="80"/>
      <c r="H135" s="80"/>
      <c r="I135" s="80"/>
      <c r="J135" s="80"/>
      <c r="K135" s="80"/>
    </row>
    <row r="136" ht="15.75" customHeight="1">
      <c r="A136" s="7"/>
      <c r="B136" s="210"/>
      <c r="C136" s="80"/>
      <c r="D136" s="80"/>
      <c r="E136" s="80"/>
      <c r="F136" s="80"/>
      <c r="G136" s="80"/>
      <c r="H136" s="80"/>
      <c r="I136" s="80"/>
      <c r="J136" s="80"/>
      <c r="K136" s="80"/>
    </row>
    <row r="137" ht="15.75" customHeight="1">
      <c r="A137" s="7"/>
      <c r="B137" s="210"/>
      <c r="C137" s="80"/>
      <c r="D137" s="80"/>
      <c r="E137" s="80"/>
      <c r="F137" s="80"/>
      <c r="G137" s="80"/>
      <c r="H137" s="80"/>
      <c r="I137" s="80"/>
      <c r="J137" s="80"/>
      <c r="K137" s="80"/>
    </row>
    <row r="138" ht="15.75" customHeight="1">
      <c r="A138" s="7"/>
      <c r="B138" s="210"/>
      <c r="C138" s="80"/>
      <c r="D138" s="80"/>
      <c r="E138" s="80"/>
      <c r="F138" s="80"/>
      <c r="G138" s="80"/>
      <c r="H138" s="80"/>
      <c r="I138" s="80"/>
      <c r="J138" s="80"/>
      <c r="K138" s="80"/>
    </row>
    <row r="139" ht="15.75" customHeight="1">
      <c r="A139" s="7"/>
      <c r="B139" s="210"/>
      <c r="C139" s="80"/>
      <c r="D139" s="80"/>
      <c r="E139" s="80"/>
      <c r="F139" s="80"/>
      <c r="G139" s="80"/>
      <c r="H139" s="80"/>
      <c r="I139" s="80"/>
      <c r="J139" s="80"/>
      <c r="K139" s="80"/>
    </row>
    <row r="140" ht="15.75" customHeight="1">
      <c r="A140" s="7"/>
      <c r="B140" s="210"/>
      <c r="C140" s="80"/>
      <c r="D140" s="80"/>
      <c r="E140" s="80"/>
      <c r="F140" s="80"/>
      <c r="G140" s="80"/>
      <c r="H140" s="80"/>
      <c r="I140" s="80"/>
      <c r="J140" s="80"/>
      <c r="K140" s="80"/>
    </row>
    <row r="141" ht="15.75" customHeight="1">
      <c r="A141" s="7"/>
      <c r="B141" s="210"/>
      <c r="C141" s="80"/>
      <c r="D141" s="80"/>
      <c r="E141" s="80"/>
      <c r="F141" s="80"/>
      <c r="G141" s="80"/>
      <c r="H141" s="80"/>
      <c r="I141" s="80"/>
      <c r="J141" s="80"/>
      <c r="K141" s="80"/>
    </row>
    <row r="142" ht="15.75" customHeight="1">
      <c r="A142" s="7"/>
      <c r="B142" s="210"/>
      <c r="C142" s="80"/>
      <c r="D142" s="80"/>
      <c r="E142" s="80"/>
      <c r="F142" s="80"/>
      <c r="G142" s="80"/>
      <c r="H142" s="80"/>
      <c r="I142" s="80"/>
      <c r="J142" s="80"/>
      <c r="K142" s="80"/>
    </row>
    <row r="143" ht="15.75" customHeight="1">
      <c r="A143" s="7"/>
      <c r="B143" s="210"/>
      <c r="C143" s="80"/>
      <c r="D143" s="80"/>
      <c r="E143" s="80"/>
      <c r="F143" s="80"/>
      <c r="G143" s="80"/>
      <c r="H143" s="80"/>
      <c r="I143" s="80"/>
      <c r="J143" s="80"/>
      <c r="K143" s="80"/>
    </row>
    <row r="144" ht="15.75" customHeight="1">
      <c r="A144" s="7"/>
      <c r="B144" s="210"/>
      <c r="C144" s="80"/>
      <c r="D144" s="80"/>
      <c r="E144" s="80"/>
      <c r="F144" s="80"/>
      <c r="G144" s="80"/>
      <c r="H144" s="80"/>
      <c r="I144" s="80"/>
      <c r="J144" s="80"/>
      <c r="K144" s="80"/>
    </row>
    <row r="145" ht="15.75" customHeight="1">
      <c r="A145" s="7"/>
      <c r="B145" s="210"/>
      <c r="C145" s="80"/>
      <c r="D145" s="80"/>
      <c r="E145" s="80"/>
      <c r="F145" s="80"/>
      <c r="G145" s="80"/>
      <c r="H145" s="80"/>
      <c r="I145" s="80"/>
      <c r="J145" s="80"/>
      <c r="K145" s="80"/>
    </row>
    <row r="146" ht="15.75" customHeight="1">
      <c r="A146" s="7"/>
      <c r="B146" s="210"/>
      <c r="C146" s="80"/>
      <c r="D146" s="80"/>
      <c r="E146" s="80"/>
      <c r="F146" s="80"/>
      <c r="G146" s="80"/>
      <c r="H146" s="80"/>
      <c r="I146" s="80"/>
      <c r="J146" s="80"/>
      <c r="K146" s="80"/>
    </row>
    <row r="147" ht="15.75" customHeight="1">
      <c r="A147" s="7"/>
      <c r="B147" s="210"/>
      <c r="C147" s="80"/>
      <c r="D147" s="80"/>
      <c r="E147" s="80"/>
      <c r="F147" s="80"/>
      <c r="G147" s="80"/>
      <c r="H147" s="80"/>
      <c r="I147" s="80"/>
      <c r="J147" s="80"/>
      <c r="K147" s="80"/>
    </row>
    <row r="148" ht="15.75" customHeight="1">
      <c r="A148" s="7"/>
      <c r="B148" s="210"/>
      <c r="C148" s="80"/>
      <c r="D148" s="80"/>
      <c r="E148" s="80"/>
      <c r="F148" s="80"/>
      <c r="G148" s="80"/>
      <c r="H148" s="80"/>
      <c r="I148" s="80"/>
      <c r="J148" s="80"/>
      <c r="K148" s="80"/>
    </row>
    <row r="149" ht="15.75" customHeight="1">
      <c r="A149" s="7"/>
      <c r="B149" s="210"/>
      <c r="C149" s="80"/>
      <c r="D149" s="80"/>
      <c r="E149" s="80"/>
      <c r="F149" s="80"/>
      <c r="G149" s="80"/>
      <c r="H149" s="80"/>
      <c r="I149" s="80"/>
      <c r="J149" s="80"/>
      <c r="K149" s="80"/>
    </row>
    <row r="150" ht="15.75" customHeight="1">
      <c r="A150" s="7"/>
      <c r="B150" s="210"/>
      <c r="C150" s="80"/>
      <c r="D150" s="80"/>
      <c r="E150" s="80"/>
      <c r="F150" s="80"/>
      <c r="G150" s="80"/>
      <c r="H150" s="80"/>
      <c r="I150" s="80"/>
      <c r="J150" s="80"/>
      <c r="K150" s="80"/>
    </row>
    <row r="151" ht="15.75" customHeight="1">
      <c r="A151" s="7"/>
      <c r="B151" s="210"/>
      <c r="C151" s="80"/>
      <c r="D151" s="80"/>
      <c r="E151" s="80"/>
      <c r="F151" s="80"/>
      <c r="G151" s="80"/>
      <c r="H151" s="80"/>
      <c r="I151" s="80"/>
      <c r="J151" s="80"/>
      <c r="K151" s="80"/>
    </row>
    <row r="152" ht="15.75" customHeight="1">
      <c r="A152" s="7"/>
      <c r="B152" s="210"/>
      <c r="C152" s="80"/>
      <c r="D152" s="80"/>
      <c r="E152" s="80"/>
      <c r="F152" s="80"/>
      <c r="G152" s="80"/>
      <c r="H152" s="80"/>
      <c r="I152" s="80"/>
      <c r="J152" s="80"/>
      <c r="K152" s="80"/>
    </row>
    <row r="153" ht="15.75" customHeight="1">
      <c r="A153" s="7"/>
      <c r="B153" s="210"/>
      <c r="C153" s="80"/>
      <c r="D153" s="80"/>
      <c r="E153" s="80"/>
      <c r="F153" s="80"/>
      <c r="G153" s="80"/>
      <c r="H153" s="80"/>
      <c r="I153" s="80"/>
      <c r="J153" s="80"/>
      <c r="K153" s="80"/>
    </row>
    <row r="154" ht="15.75" customHeight="1">
      <c r="A154" s="7"/>
      <c r="B154" s="210"/>
      <c r="C154" s="80"/>
      <c r="D154" s="80"/>
      <c r="E154" s="80"/>
      <c r="F154" s="80"/>
      <c r="G154" s="80"/>
      <c r="H154" s="80"/>
      <c r="I154" s="80"/>
      <c r="J154" s="80"/>
      <c r="K154" s="80"/>
    </row>
    <row r="155" ht="15.75" customHeight="1">
      <c r="A155" s="7"/>
      <c r="B155" s="210"/>
      <c r="C155" s="80"/>
      <c r="D155" s="80"/>
      <c r="E155" s="80"/>
      <c r="F155" s="80"/>
      <c r="G155" s="80"/>
      <c r="H155" s="80"/>
      <c r="I155" s="80"/>
      <c r="J155" s="80"/>
      <c r="K155" s="80"/>
    </row>
    <row r="156" ht="15.75" customHeight="1">
      <c r="A156" s="7"/>
      <c r="B156" s="210"/>
      <c r="C156" s="80"/>
      <c r="D156" s="80"/>
      <c r="E156" s="80"/>
      <c r="F156" s="80"/>
      <c r="G156" s="80"/>
      <c r="H156" s="80"/>
      <c r="I156" s="80"/>
      <c r="J156" s="80"/>
      <c r="K156" s="80"/>
    </row>
    <row r="157" ht="15.75" customHeight="1">
      <c r="A157" s="7"/>
      <c r="B157" s="210"/>
      <c r="C157" s="80"/>
      <c r="D157" s="80"/>
      <c r="E157" s="80"/>
      <c r="F157" s="80"/>
      <c r="G157" s="80"/>
      <c r="H157" s="80"/>
      <c r="I157" s="80"/>
      <c r="J157" s="80"/>
      <c r="K157" s="80"/>
    </row>
    <row r="158" ht="15.75" customHeight="1">
      <c r="A158" s="7"/>
      <c r="B158" s="210"/>
      <c r="C158" s="80"/>
      <c r="D158" s="80"/>
      <c r="E158" s="80"/>
      <c r="F158" s="80"/>
      <c r="G158" s="80"/>
      <c r="H158" s="80"/>
      <c r="I158" s="80"/>
      <c r="J158" s="80"/>
      <c r="K158" s="80"/>
    </row>
    <row r="159" ht="15.75" customHeight="1">
      <c r="A159" s="7"/>
      <c r="B159" s="210"/>
      <c r="C159" s="80"/>
      <c r="D159" s="80"/>
      <c r="E159" s="80"/>
      <c r="F159" s="80"/>
      <c r="G159" s="80"/>
      <c r="H159" s="80"/>
      <c r="I159" s="80"/>
      <c r="J159" s="80"/>
      <c r="K159" s="80"/>
    </row>
    <row r="160" ht="15.75" customHeight="1">
      <c r="A160" s="7"/>
      <c r="B160" s="210"/>
      <c r="C160" s="80"/>
      <c r="D160" s="80"/>
      <c r="E160" s="80"/>
      <c r="F160" s="80"/>
      <c r="G160" s="80"/>
      <c r="H160" s="80"/>
      <c r="I160" s="80"/>
      <c r="J160" s="80"/>
      <c r="K160" s="80"/>
    </row>
    <row r="161" ht="15.75" customHeight="1">
      <c r="A161" s="7"/>
      <c r="B161" s="210"/>
      <c r="C161" s="80"/>
      <c r="D161" s="80"/>
      <c r="E161" s="80"/>
      <c r="F161" s="80"/>
      <c r="G161" s="80"/>
      <c r="H161" s="80"/>
      <c r="I161" s="80"/>
      <c r="J161" s="80"/>
      <c r="K161" s="80"/>
    </row>
    <row r="162" ht="15.75" customHeight="1">
      <c r="A162" s="7"/>
      <c r="B162" s="210"/>
      <c r="C162" s="80"/>
      <c r="D162" s="80"/>
      <c r="E162" s="80"/>
      <c r="F162" s="80"/>
      <c r="G162" s="80"/>
      <c r="H162" s="80"/>
      <c r="I162" s="80"/>
      <c r="J162" s="80"/>
      <c r="K162" s="80"/>
    </row>
    <row r="163" ht="15.75" customHeight="1">
      <c r="A163" s="7"/>
      <c r="B163" s="210"/>
      <c r="C163" s="80"/>
      <c r="D163" s="80"/>
      <c r="E163" s="80"/>
      <c r="F163" s="80"/>
      <c r="G163" s="80"/>
      <c r="H163" s="80"/>
      <c r="I163" s="80"/>
      <c r="J163" s="80"/>
      <c r="K163" s="80"/>
    </row>
    <row r="164" ht="15.75" customHeight="1">
      <c r="A164" s="7"/>
      <c r="B164" s="210"/>
      <c r="C164" s="80"/>
      <c r="D164" s="80"/>
      <c r="E164" s="80"/>
      <c r="F164" s="80"/>
      <c r="G164" s="80"/>
      <c r="H164" s="80"/>
      <c r="I164" s="80"/>
      <c r="J164" s="80"/>
      <c r="K164" s="80"/>
    </row>
    <row r="165" ht="15.75" customHeight="1">
      <c r="A165" s="7"/>
      <c r="B165" s="210"/>
      <c r="C165" s="80"/>
      <c r="D165" s="80"/>
      <c r="E165" s="80"/>
      <c r="F165" s="80"/>
      <c r="G165" s="80"/>
      <c r="H165" s="80"/>
      <c r="I165" s="80"/>
      <c r="J165" s="80"/>
      <c r="K165" s="80"/>
    </row>
    <row r="166" ht="15.75" customHeight="1">
      <c r="A166" s="7"/>
      <c r="B166" s="210"/>
      <c r="C166" s="80"/>
      <c r="D166" s="80"/>
      <c r="E166" s="80"/>
      <c r="F166" s="80"/>
      <c r="G166" s="80"/>
      <c r="H166" s="80"/>
      <c r="I166" s="80"/>
      <c r="J166" s="80"/>
      <c r="K166" s="80"/>
    </row>
    <row r="167" ht="15.75" customHeight="1">
      <c r="A167" s="7"/>
      <c r="B167" s="210"/>
      <c r="C167" s="80"/>
      <c r="D167" s="80"/>
      <c r="E167" s="80"/>
      <c r="F167" s="80"/>
      <c r="G167" s="80"/>
      <c r="H167" s="80"/>
      <c r="I167" s="80"/>
      <c r="J167" s="80"/>
      <c r="K167" s="80"/>
    </row>
    <row r="168" ht="15.75" customHeight="1">
      <c r="A168" s="7"/>
      <c r="B168" s="210"/>
      <c r="C168" s="80"/>
      <c r="D168" s="80"/>
      <c r="E168" s="80"/>
      <c r="F168" s="80"/>
      <c r="G168" s="80"/>
      <c r="H168" s="80"/>
      <c r="I168" s="80"/>
      <c r="J168" s="80"/>
      <c r="K168" s="80"/>
    </row>
    <row r="169" ht="15.75" customHeight="1">
      <c r="A169" s="7"/>
      <c r="B169" s="210"/>
      <c r="C169" s="80"/>
      <c r="D169" s="80"/>
      <c r="E169" s="80"/>
      <c r="F169" s="80"/>
      <c r="G169" s="80"/>
      <c r="H169" s="80"/>
      <c r="I169" s="80"/>
      <c r="J169" s="80"/>
      <c r="K169" s="80"/>
    </row>
    <row r="170" ht="15.75" customHeight="1">
      <c r="A170" s="7"/>
      <c r="B170" s="210"/>
      <c r="C170" s="80"/>
      <c r="D170" s="80"/>
      <c r="E170" s="80"/>
      <c r="F170" s="80"/>
      <c r="G170" s="80"/>
      <c r="H170" s="80"/>
      <c r="I170" s="80"/>
      <c r="J170" s="80"/>
      <c r="K170" s="80"/>
    </row>
    <row r="171" ht="15.75" customHeight="1">
      <c r="A171" s="7"/>
      <c r="B171" s="210"/>
      <c r="C171" s="80"/>
      <c r="D171" s="80"/>
      <c r="E171" s="80"/>
      <c r="F171" s="80"/>
      <c r="G171" s="80"/>
      <c r="H171" s="80"/>
      <c r="I171" s="80"/>
      <c r="J171" s="80"/>
      <c r="K171" s="80"/>
    </row>
    <row r="172" ht="15.75" customHeight="1">
      <c r="A172" s="7"/>
      <c r="B172" s="210"/>
      <c r="C172" s="80"/>
      <c r="D172" s="80"/>
      <c r="E172" s="80"/>
      <c r="F172" s="80"/>
      <c r="G172" s="80"/>
      <c r="H172" s="80"/>
      <c r="I172" s="80"/>
      <c r="J172" s="80"/>
      <c r="K172" s="80"/>
    </row>
    <row r="173" ht="15.75" customHeight="1">
      <c r="A173" s="7"/>
      <c r="B173" s="210"/>
      <c r="C173" s="80"/>
      <c r="D173" s="80"/>
      <c r="E173" s="80"/>
      <c r="F173" s="80"/>
      <c r="G173" s="80"/>
      <c r="H173" s="80"/>
      <c r="I173" s="80"/>
      <c r="J173" s="80"/>
      <c r="K173" s="80"/>
    </row>
    <row r="174" ht="15.75" customHeight="1">
      <c r="A174" s="7"/>
      <c r="B174" s="210"/>
      <c r="C174" s="80"/>
      <c r="D174" s="80"/>
      <c r="E174" s="80"/>
      <c r="F174" s="80"/>
      <c r="G174" s="80"/>
      <c r="H174" s="80"/>
      <c r="I174" s="80"/>
      <c r="J174" s="80"/>
      <c r="K174" s="80"/>
    </row>
    <row r="175" ht="15.75" customHeight="1">
      <c r="A175" s="7"/>
      <c r="B175" s="210"/>
      <c r="C175" s="80"/>
      <c r="D175" s="80"/>
      <c r="E175" s="80"/>
      <c r="F175" s="80"/>
      <c r="G175" s="80"/>
      <c r="H175" s="80"/>
      <c r="I175" s="80"/>
      <c r="J175" s="80"/>
      <c r="K175" s="80"/>
    </row>
    <row r="176" ht="15.75" customHeight="1">
      <c r="A176" s="7"/>
      <c r="B176" s="210"/>
      <c r="C176" s="80"/>
      <c r="D176" s="80"/>
      <c r="E176" s="80"/>
      <c r="F176" s="80"/>
      <c r="G176" s="80"/>
      <c r="H176" s="80"/>
      <c r="I176" s="80"/>
      <c r="J176" s="80"/>
      <c r="K176" s="80"/>
    </row>
    <row r="177" ht="15.75" customHeight="1">
      <c r="A177" s="7"/>
      <c r="B177" s="210"/>
      <c r="C177" s="80"/>
      <c r="D177" s="80"/>
      <c r="E177" s="80"/>
      <c r="F177" s="80"/>
      <c r="G177" s="80"/>
      <c r="H177" s="80"/>
      <c r="I177" s="80"/>
      <c r="J177" s="80"/>
      <c r="K177" s="80"/>
    </row>
    <row r="178" ht="15.75" customHeight="1">
      <c r="A178" s="7"/>
      <c r="B178" s="210"/>
      <c r="C178" s="80"/>
      <c r="D178" s="80"/>
      <c r="E178" s="80"/>
      <c r="F178" s="80"/>
      <c r="G178" s="80"/>
      <c r="H178" s="80"/>
      <c r="I178" s="80"/>
      <c r="J178" s="80"/>
      <c r="K178" s="80"/>
    </row>
    <row r="179" ht="15.75" customHeight="1">
      <c r="A179" s="7"/>
      <c r="B179" s="210"/>
      <c r="C179" s="80"/>
      <c r="D179" s="80"/>
      <c r="E179" s="80"/>
      <c r="F179" s="80"/>
      <c r="G179" s="80"/>
      <c r="H179" s="80"/>
      <c r="I179" s="80"/>
      <c r="J179" s="80"/>
      <c r="K179" s="80"/>
    </row>
    <row r="180" ht="15.75" customHeight="1">
      <c r="A180" s="7"/>
      <c r="B180" s="210"/>
      <c r="C180" s="80"/>
      <c r="D180" s="80"/>
      <c r="E180" s="80"/>
      <c r="F180" s="80"/>
      <c r="G180" s="80"/>
      <c r="H180" s="80"/>
      <c r="I180" s="80"/>
      <c r="J180" s="80"/>
      <c r="K180" s="80"/>
    </row>
    <row r="181" ht="15.75" customHeight="1">
      <c r="A181" s="7"/>
      <c r="B181" s="210"/>
      <c r="C181" s="80"/>
      <c r="D181" s="80"/>
      <c r="E181" s="80"/>
      <c r="F181" s="80"/>
      <c r="G181" s="80"/>
      <c r="H181" s="80"/>
      <c r="I181" s="80"/>
      <c r="J181" s="80"/>
      <c r="K181" s="80"/>
    </row>
    <row r="182" ht="15.75" customHeight="1">
      <c r="A182" s="7"/>
      <c r="B182" s="210"/>
      <c r="C182" s="80"/>
      <c r="D182" s="80"/>
      <c r="E182" s="80"/>
      <c r="F182" s="80"/>
      <c r="G182" s="80"/>
      <c r="H182" s="80"/>
      <c r="I182" s="80"/>
      <c r="J182" s="80"/>
      <c r="K182" s="80"/>
    </row>
    <row r="183" ht="15.75" customHeight="1">
      <c r="A183" s="7"/>
      <c r="B183" s="210"/>
      <c r="C183" s="80"/>
      <c r="D183" s="80"/>
      <c r="E183" s="80"/>
      <c r="F183" s="80"/>
      <c r="G183" s="80"/>
      <c r="H183" s="80"/>
      <c r="I183" s="80"/>
      <c r="J183" s="80"/>
      <c r="K183" s="80"/>
    </row>
    <row r="184" ht="15.75" customHeight="1">
      <c r="A184" s="7"/>
      <c r="B184" s="210"/>
      <c r="C184" s="80"/>
      <c r="D184" s="80"/>
      <c r="E184" s="80"/>
      <c r="F184" s="80"/>
      <c r="G184" s="80"/>
      <c r="H184" s="80"/>
      <c r="I184" s="80"/>
      <c r="J184" s="80"/>
      <c r="K184" s="80"/>
    </row>
    <row r="185" ht="15.75" customHeight="1">
      <c r="A185" s="7"/>
      <c r="B185" s="210"/>
      <c r="C185" s="80"/>
      <c r="D185" s="80"/>
      <c r="E185" s="80"/>
      <c r="F185" s="80"/>
      <c r="G185" s="80"/>
      <c r="H185" s="80"/>
      <c r="I185" s="80"/>
      <c r="J185" s="80"/>
      <c r="K185" s="80"/>
    </row>
    <row r="186" ht="15.75" customHeight="1">
      <c r="A186" s="7"/>
      <c r="B186" s="210"/>
      <c r="C186" s="80"/>
      <c r="D186" s="80"/>
      <c r="E186" s="80"/>
      <c r="F186" s="80"/>
      <c r="G186" s="80"/>
      <c r="H186" s="80"/>
      <c r="I186" s="80"/>
      <c r="J186" s="80"/>
      <c r="K186" s="80"/>
    </row>
    <row r="187" ht="15.75" customHeight="1">
      <c r="A187" s="7"/>
      <c r="B187" s="210"/>
      <c r="C187" s="80"/>
      <c r="D187" s="80"/>
      <c r="E187" s="80"/>
      <c r="F187" s="80"/>
      <c r="G187" s="80"/>
      <c r="H187" s="80"/>
      <c r="I187" s="80"/>
      <c r="J187" s="80"/>
      <c r="K187" s="80"/>
    </row>
    <row r="188" ht="15.75" customHeight="1">
      <c r="A188" s="7"/>
      <c r="B188" s="210"/>
      <c r="C188" s="80"/>
      <c r="D188" s="80"/>
      <c r="E188" s="80"/>
      <c r="F188" s="80"/>
      <c r="G188" s="80"/>
      <c r="H188" s="80"/>
      <c r="I188" s="80"/>
      <c r="J188" s="80"/>
      <c r="K188" s="80"/>
    </row>
    <row r="189" ht="15.75" customHeight="1">
      <c r="A189" s="7"/>
      <c r="B189" s="210"/>
      <c r="C189" s="80"/>
      <c r="D189" s="80"/>
      <c r="E189" s="80"/>
      <c r="F189" s="80"/>
      <c r="G189" s="80"/>
      <c r="H189" s="80"/>
      <c r="I189" s="80"/>
      <c r="J189" s="80"/>
      <c r="K189" s="80"/>
    </row>
    <row r="190" ht="15.75" customHeight="1">
      <c r="A190" s="7"/>
      <c r="B190" s="210"/>
      <c r="C190" s="80"/>
      <c r="D190" s="80"/>
      <c r="E190" s="80"/>
      <c r="F190" s="80"/>
      <c r="G190" s="80"/>
      <c r="H190" s="80"/>
      <c r="I190" s="80"/>
      <c r="J190" s="80"/>
      <c r="K190" s="80"/>
    </row>
    <row r="191" ht="15.75" customHeight="1">
      <c r="A191" s="7"/>
      <c r="B191" s="210"/>
      <c r="C191" s="80"/>
      <c r="D191" s="80"/>
      <c r="E191" s="80"/>
      <c r="F191" s="80"/>
      <c r="G191" s="80"/>
      <c r="H191" s="80"/>
      <c r="I191" s="80"/>
      <c r="J191" s="80"/>
      <c r="K191" s="80"/>
    </row>
    <row r="192" ht="15.75" customHeight="1">
      <c r="A192" s="7"/>
      <c r="B192" s="210"/>
      <c r="C192" s="80"/>
      <c r="D192" s="80"/>
      <c r="E192" s="80"/>
      <c r="F192" s="80"/>
      <c r="G192" s="80"/>
      <c r="H192" s="80"/>
      <c r="I192" s="80"/>
      <c r="J192" s="80"/>
      <c r="K192" s="80"/>
    </row>
    <row r="193" ht="15.75" customHeight="1">
      <c r="A193" s="7"/>
      <c r="B193" s="210"/>
      <c r="C193" s="80"/>
      <c r="D193" s="80"/>
      <c r="E193" s="80"/>
      <c r="F193" s="80"/>
      <c r="G193" s="80"/>
      <c r="H193" s="80"/>
      <c r="I193" s="80"/>
      <c r="J193" s="80"/>
      <c r="K193" s="80"/>
    </row>
    <row r="194" ht="15.75" customHeight="1">
      <c r="A194" s="7"/>
      <c r="B194" s="210"/>
      <c r="C194" s="80"/>
      <c r="D194" s="80"/>
      <c r="E194" s="80"/>
      <c r="F194" s="80"/>
      <c r="G194" s="80"/>
      <c r="H194" s="80"/>
      <c r="I194" s="80"/>
      <c r="J194" s="80"/>
      <c r="K194" s="80"/>
    </row>
    <row r="195" ht="15.75" customHeight="1">
      <c r="A195" s="7"/>
      <c r="B195" s="210"/>
      <c r="C195" s="80"/>
      <c r="D195" s="80"/>
      <c r="E195" s="80"/>
      <c r="F195" s="80"/>
      <c r="G195" s="80"/>
      <c r="H195" s="80"/>
      <c r="I195" s="80"/>
      <c r="J195" s="80"/>
      <c r="K195" s="80"/>
    </row>
    <row r="196" ht="15.75" customHeight="1">
      <c r="A196" s="7"/>
      <c r="B196" s="210"/>
      <c r="C196" s="80"/>
      <c r="D196" s="80"/>
      <c r="E196" s="80"/>
      <c r="F196" s="80"/>
      <c r="G196" s="80"/>
      <c r="H196" s="80"/>
      <c r="I196" s="80"/>
      <c r="J196" s="80"/>
      <c r="K196" s="80"/>
    </row>
    <row r="197" ht="15.75" customHeight="1">
      <c r="A197" s="7"/>
      <c r="B197" s="210"/>
      <c r="C197" s="80"/>
      <c r="D197" s="80"/>
      <c r="E197" s="80"/>
      <c r="F197" s="80"/>
      <c r="G197" s="80"/>
      <c r="H197" s="80"/>
      <c r="I197" s="80"/>
      <c r="J197" s="80"/>
      <c r="K197" s="80"/>
    </row>
    <row r="198" ht="15.75" customHeight="1">
      <c r="A198" s="7"/>
      <c r="B198" s="210"/>
      <c r="C198" s="80"/>
      <c r="D198" s="80"/>
      <c r="E198" s="80"/>
      <c r="F198" s="80"/>
      <c r="G198" s="80"/>
      <c r="H198" s="80"/>
      <c r="I198" s="80"/>
      <c r="J198" s="80"/>
      <c r="K198" s="80"/>
    </row>
    <row r="199" ht="15.75" customHeight="1">
      <c r="A199" s="7"/>
      <c r="B199" s="210"/>
      <c r="C199" s="80"/>
      <c r="D199" s="80"/>
      <c r="E199" s="80"/>
      <c r="F199" s="80"/>
      <c r="G199" s="80"/>
      <c r="H199" s="80"/>
      <c r="I199" s="80"/>
      <c r="J199" s="80"/>
      <c r="K199" s="80"/>
    </row>
    <row r="200" ht="15.75" customHeight="1">
      <c r="A200" s="7"/>
      <c r="B200" s="210"/>
      <c r="C200" s="80"/>
      <c r="D200" s="80"/>
      <c r="E200" s="80"/>
      <c r="F200" s="80"/>
      <c r="G200" s="80"/>
      <c r="H200" s="80"/>
      <c r="I200" s="80"/>
      <c r="J200" s="80"/>
      <c r="K200" s="80"/>
    </row>
    <row r="201" ht="15.75" customHeight="1">
      <c r="A201" s="7"/>
      <c r="B201" s="210"/>
      <c r="C201" s="80"/>
      <c r="D201" s="80"/>
      <c r="E201" s="80"/>
      <c r="F201" s="80"/>
      <c r="G201" s="80"/>
      <c r="H201" s="80"/>
      <c r="I201" s="80"/>
      <c r="J201" s="80"/>
      <c r="K201" s="80"/>
    </row>
    <row r="202" ht="15.75" customHeight="1">
      <c r="A202" s="7"/>
      <c r="B202" s="210"/>
      <c r="C202" s="80"/>
      <c r="D202" s="80"/>
      <c r="E202" s="80"/>
      <c r="F202" s="80"/>
      <c r="G202" s="80"/>
      <c r="H202" s="80"/>
      <c r="I202" s="80"/>
      <c r="J202" s="80"/>
      <c r="K202" s="80"/>
    </row>
    <row r="203" ht="15.75" customHeight="1">
      <c r="A203" s="7"/>
      <c r="B203" s="210"/>
      <c r="C203" s="80"/>
      <c r="D203" s="80"/>
      <c r="E203" s="80"/>
      <c r="F203" s="80"/>
      <c r="G203" s="80"/>
      <c r="H203" s="80"/>
      <c r="I203" s="80"/>
      <c r="J203" s="80"/>
      <c r="K203" s="80"/>
    </row>
    <row r="204" ht="15.75" customHeight="1">
      <c r="A204" s="7"/>
      <c r="B204" s="210"/>
      <c r="C204" s="80"/>
      <c r="D204" s="80"/>
      <c r="E204" s="80"/>
      <c r="F204" s="80"/>
      <c r="G204" s="80"/>
      <c r="H204" s="80"/>
      <c r="I204" s="80"/>
      <c r="J204" s="80"/>
      <c r="K204" s="80"/>
    </row>
    <row r="205" ht="15.75" customHeight="1">
      <c r="A205" s="7"/>
      <c r="B205" s="210"/>
      <c r="C205" s="80"/>
      <c r="D205" s="80"/>
      <c r="E205" s="80"/>
      <c r="F205" s="80"/>
      <c r="G205" s="80"/>
      <c r="H205" s="80"/>
      <c r="I205" s="80"/>
      <c r="J205" s="80"/>
      <c r="K205" s="80"/>
    </row>
    <row r="206" ht="15.75" customHeight="1">
      <c r="A206" s="7"/>
      <c r="B206" s="210"/>
      <c r="C206" s="80"/>
      <c r="D206" s="80"/>
      <c r="E206" s="80"/>
      <c r="F206" s="80"/>
      <c r="G206" s="80"/>
      <c r="H206" s="80"/>
      <c r="I206" s="80"/>
      <c r="J206" s="80"/>
      <c r="K206" s="80"/>
    </row>
    <row r="207" ht="15.75" customHeight="1">
      <c r="A207" s="7"/>
      <c r="B207" s="210"/>
      <c r="C207" s="80"/>
      <c r="D207" s="80"/>
      <c r="E207" s="80"/>
      <c r="F207" s="80"/>
      <c r="G207" s="80"/>
      <c r="H207" s="80"/>
      <c r="I207" s="80"/>
      <c r="J207" s="80"/>
      <c r="K207" s="80"/>
    </row>
    <row r="208" ht="15.75" customHeight="1">
      <c r="A208" s="7"/>
      <c r="B208" s="210"/>
      <c r="C208" s="80"/>
      <c r="D208" s="80"/>
      <c r="E208" s="80"/>
      <c r="F208" s="80"/>
      <c r="G208" s="80"/>
      <c r="H208" s="80"/>
      <c r="I208" s="80"/>
      <c r="J208" s="80"/>
      <c r="K208" s="80"/>
    </row>
    <row r="209" ht="15.75" customHeight="1">
      <c r="A209" s="7"/>
      <c r="B209" s="210"/>
      <c r="C209" s="80"/>
      <c r="D209" s="80"/>
      <c r="E209" s="80"/>
      <c r="F209" s="80"/>
      <c r="G209" s="80"/>
      <c r="H209" s="80"/>
      <c r="I209" s="80"/>
      <c r="J209" s="80"/>
      <c r="K209" s="80"/>
    </row>
    <row r="210" ht="15.75" customHeight="1">
      <c r="A210" s="7"/>
      <c r="B210" s="210"/>
      <c r="C210" s="80"/>
      <c r="D210" s="80"/>
      <c r="E210" s="80"/>
      <c r="F210" s="80"/>
      <c r="G210" s="80"/>
      <c r="H210" s="80"/>
      <c r="I210" s="80"/>
      <c r="J210" s="80"/>
      <c r="K210" s="80"/>
    </row>
    <row r="211" ht="15.75" customHeight="1">
      <c r="A211" s="7"/>
      <c r="B211" s="210"/>
      <c r="C211" s="80"/>
      <c r="D211" s="80"/>
      <c r="E211" s="80"/>
      <c r="F211" s="80"/>
      <c r="G211" s="80"/>
      <c r="H211" s="80"/>
      <c r="I211" s="80"/>
      <c r="J211" s="80"/>
      <c r="K211" s="80"/>
    </row>
    <row r="212" ht="15.75" customHeight="1">
      <c r="A212" s="7"/>
      <c r="B212" s="210"/>
      <c r="C212" s="80"/>
      <c r="D212" s="80"/>
      <c r="E212" s="80"/>
      <c r="F212" s="80"/>
      <c r="G212" s="80"/>
      <c r="H212" s="80"/>
      <c r="I212" s="80"/>
      <c r="J212" s="80"/>
      <c r="K212" s="80"/>
    </row>
    <row r="213" ht="15.75" customHeight="1">
      <c r="A213" s="7"/>
      <c r="B213" s="210"/>
      <c r="C213" s="80"/>
      <c r="D213" s="80"/>
      <c r="E213" s="80"/>
      <c r="F213" s="80"/>
      <c r="G213" s="80"/>
      <c r="H213" s="80"/>
      <c r="I213" s="80"/>
      <c r="J213" s="80"/>
      <c r="K213" s="80"/>
    </row>
    <row r="214" ht="15.75" customHeight="1">
      <c r="A214" s="7"/>
      <c r="B214" s="210"/>
      <c r="C214" s="80"/>
      <c r="D214" s="80"/>
      <c r="E214" s="80"/>
      <c r="F214" s="80"/>
      <c r="G214" s="80"/>
      <c r="H214" s="80"/>
      <c r="I214" s="80"/>
      <c r="J214" s="80"/>
      <c r="K214" s="80"/>
    </row>
    <row r="215" ht="15.75" customHeight="1">
      <c r="A215" s="7"/>
      <c r="B215" s="210"/>
      <c r="C215" s="80"/>
      <c r="D215" s="80"/>
      <c r="E215" s="80"/>
      <c r="F215" s="80"/>
      <c r="G215" s="80"/>
      <c r="H215" s="80"/>
      <c r="I215" s="80"/>
      <c r="J215" s="80"/>
      <c r="K215" s="80"/>
    </row>
    <row r="216" ht="15.75" customHeight="1">
      <c r="A216" s="7"/>
      <c r="B216" s="210"/>
      <c r="C216" s="80"/>
      <c r="D216" s="80"/>
      <c r="E216" s="80"/>
      <c r="F216" s="80"/>
      <c r="G216" s="80"/>
      <c r="H216" s="80"/>
      <c r="I216" s="80"/>
      <c r="J216" s="80"/>
      <c r="K216" s="80"/>
    </row>
    <row r="217" ht="15.75" customHeight="1">
      <c r="A217" s="7"/>
      <c r="B217" s="210"/>
      <c r="C217" s="80"/>
      <c r="D217" s="80"/>
      <c r="E217" s="80"/>
      <c r="F217" s="80"/>
      <c r="G217" s="80"/>
      <c r="H217" s="80"/>
      <c r="I217" s="80"/>
      <c r="J217" s="80"/>
      <c r="K217" s="80"/>
    </row>
    <row r="218" ht="15.75" customHeight="1">
      <c r="A218" s="7"/>
      <c r="B218" s="210"/>
      <c r="C218" s="80"/>
      <c r="D218" s="80"/>
      <c r="E218" s="80"/>
      <c r="F218" s="80"/>
      <c r="G218" s="80"/>
      <c r="H218" s="80"/>
      <c r="I218" s="80"/>
      <c r="J218" s="80"/>
      <c r="K218" s="80"/>
    </row>
    <row r="219" ht="15.75" customHeight="1">
      <c r="A219" s="7"/>
      <c r="B219" s="210"/>
      <c r="C219" s="80"/>
      <c r="D219" s="80"/>
      <c r="E219" s="80"/>
      <c r="F219" s="80"/>
      <c r="G219" s="80"/>
      <c r="H219" s="80"/>
      <c r="I219" s="80"/>
      <c r="J219" s="80"/>
      <c r="K219" s="80"/>
    </row>
    <row r="220" ht="15.75" customHeight="1">
      <c r="A220" s="7"/>
      <c r="B220" s="210"/>
      <c r="C220" s="80"/>
      <c r="D220" s="80"/>
      <c r="E220" s="80"/>
      <c r="F220" s="80"/>
      <c r="G220" s="80"/>
      <c r="H220" s="80"/>
      <c r="I220" s="80"/>
      <c r="J220" s="80"/>
      <c r="K220" s="80"/>
    </row>
    <row r="221" ht="15.75" customHeight="1">
      <c r="A221" s="7"/>
      <c r="B221" s="210"/>
      <c r="C221" s="80"/>
      <c r="D221" s="80"/>
      <c r="E221" s="80"/>
      <c r="F221" s="80"/>
      <c r="G221" s="80"/>
      <c r="H221" s="80"/>
      <c r="I221" s="80"/>
      <c r="J221" s="80"/>
      <c r="K221" s="80"/>
    </row>
    <row r="222" ht="15.75" customHeight="1">
      <c r="A222" s="7"/>
      <c r="B222" s="210"/>
      <c r="C222" s="80"/>
      <c r="D222" s="80"/>
      <c r="E222" s="80"/>
      <c r="F222" s="80"/>
      <c r="G222" s="80"/>
      <c r="H222" s="80"/>
      <c r="I222" s="80"/>
      <c r="J222" s="80"/>
      <c r="K222" s="80"/>
    </row>
    <row r="223" ht="15.75" customHeight="1">
      <c r="A223" s="7"/>
      <c r="B223" s="210"/>
      <c r="C223" s="80"/>
      <c r="D223" s="80"/>
      <c r="E223" s="80"/>
      <c r="F223" s="80"/>
      <c r="G223" s="80"/>
      <c r="H223" s="80"/>
      <c r="I223" s="80"/>
      <c r="J223" s="80"/>
      <c r="K223" s="80"/>
    </row>
    <row r="224" ht="15.75" customHeight="1">
      <c r="A224" s="7"/>
      <c r="B224" s="210"/>
      <c r="C224" s="80"/>
      <c r="D224" s="80"/>
      <c r="E224" s="80"/>
      <c r="F224" s="80"/>
      <c r="G224" s="80"/>
      <c r="H224" s="80"/>
      <c r="I224" s="80"/>
      <c r="J224" s="80"/>
      <c r="K224" s="80"/>
    </row>
    <row r="225" ht="15.75" customHeight="1">
      <c r="A225" s="7"/>
      <c r="B225" s="210"/>
      <c r="C225" s="80"/>
      <c r="D225" s="80"/>
      <c r="E225" s="80"/>
      <c r="F225" s="80"/>
      <c r="G225" s="80"/>
      <c r="H225" s="80"/>
      <c r="I225" s="80"/>
      <c r="J225" s="80"/>
      <c r="K225" s="80"/>
    </row>
    <row r="226" ht="15.75" customHeight="1">
      <c r="A226" s="7"/>
      <c r="B226" s="210"/>
      <c r="C226" s="80"/>
      <c r="D226" s="80"/>
      <c r="E226" s="80"/>
      <c r="F226" s="80"/>
      <c r="G226" s="80"/>
      <c r="H226" s="80"/>
      <c r="I226" s="80"/>
      <c r="J226" s="80"/>
      <c r="K226" s="80"/>
    </row>
    <row r="227" ht="15.75" customHeight="1">
      <c r="A227" s="7"/>
      <c r="B227" s="210"/>
      <c r="C227" s="80"/>
      <c r="D227" s="80"/>
      <c r="E227" s="80"/>
      <c r="F227" s="80"/>
      <c r="G227" s="80"/>
      <c r="H227" s="80"/>
      <c r="I227" s="80"/>
      <c r="J227" s="80"/>
      <c r="K227" s="80"/>
    </row>
    <row r="228" ht="15.75" customHeight="1">
      <c r="A228" s="7"/>
      <c r="B228" s="210"/>
      <c r="C228" s="80"/>
      <c r="D228" s="80"/>
      <c r="E228" s="80"/>
      <c r="F228" s="80"/>
      <c r="G228" s="80"/>
      <c r="H228" s="80"/>
      <c r="I228" s="80"/>
      <c r="J228" s="80"/>
      <c r="K228" s="80"/>
    </row>
    <row r="229" ht="15.75" customHeight="1">
      <c r="A229" s="7"/>
      <c r="B229" s="210"/>
      <c r="C229" s="80"/>
      <c r="D229" s="80"/>
      <c r="E229" s="80"/>
      <c r="F229" s="80"/>
      <c r="G229" s="80"/>
      <c r="H229" s="80"/>
      <c r="I229" s="80"/>
      <c r="J229" s="80"/>
      <c r="K229" s="80"/>
    </row>
    <row r="230" ht="15.75" customHeight="1">
      <c r="A230" s="7"/>
      <c r="B230" s="210"/>
      <c r="C230" s="80"/>
      <c r="D230" s="80"/>
      <c r="E230" s="80"/>
      <c r="F230" s="80"/>
      <c r="G230" s="80"/>
      <c r="H230" s="80"/>
      <c r="I230" s="80"/>
      <c r="J230" s="80"/>
      <c r="K230" s="80"/>
    </row>
    <row r="231" ht="15.75" customHeight="1">
      <c r="A231" s="7"/>
      <c r="B231" s="210"/>
      <c r="C231" s="80"/>
      <c r="D231" s="80"/>
      <c r="E231" s="80"/>
      <c r="F231" s="80"/>
      <c r="G231" s="80"/>
      <c r="H231" s="80"/>
      <c r="I231" s="80"/>
      <c r="J231" s="80"/>
      <c r="K231" s="80"/>
    </row>
    <row r="232" ht="15.75" customHeight="1">
      <c r="A232" s="7"/>
      <c r="B232" s="210"/>
      <c r="C232" s="80"/>
      <c r="D232" s="80"/>
      <c r="E232" s="80"/>
      <c r="F232" s="80"/>
      <c r="G232" s="80"/>
      <c r="H232" s="80"/>
      <c r="I232" s="80"/>
      <c r="J232" s="80"/>
      <c r="K232" s="80"/>
    </row>
    <row r="233" ht="15.75" customHeight="1">
      <c r="A233" s="7"/>
      <c r="B233" s="210"/>
      <c r="C233" s="80"/>
      <c r="D233" s="80"/>
      <c r="E233" s="80"/>
      <c r="F233" s="80"/>
      <c r="G233" s="80"/>
      <c r="H233" s="80"/>
      <c r="I233" s="80"/>
      <c r="J233" s="80"/>
      <c r="K233" s="80"/>
    </row>
    <row r="234" ht="15.75" customHeight="1">
      <c r="A234" s="7"/>
      <c r="B234" s="210"/>
      <c r="C234" s="80"/>
      <c r="D234" s="80"/>
      <c r="E234" s="80"/>
      <c r="F234" s="80"/>
      <c r="G234" s="80"/>
      <c r="H234" s="80"/>
      <c r="I234" s="80"/>
      <c r="J234" s="80"/>
      <c r="K234" s="80"/>
    </row>
    <row r="235" ht="15.75" customHeight="1">
      <c r="A235" s="7"/>
      <c r="B235" s="210"/>
      <c r="C235" s="80"/>
      <c r="D235" s="80"/>
      <c r="E235" s="80"/>
      <c r="F235" s="80"/>
      <c r="G235" s="80"/>
      <c r="H235" s="80"/>
      <c r="I235" s="80"/>
      <c r="J235" s="80"/>
      <c r="K235" s="80"/>
    </row>
    <row r="236" ht="15.75" customHeight="1">
      <c r="A236" s="7"/>
      <c r="B236" s="210"/>
      <c r="C236" s="80"/>
      <c r="D236" s="80"/>
      <c r="E236" s="80"/>
      <c r="F236" s="80"/>
      <c r="G236" s="80"/>
      <c r="H236" s="80"/>
      <c r="I236" s="80"/>
      <c r="J236" s="80"/>
      <c r="K236" s="80"/>
    </row>
    <row r="237" ht="15.75" customHeight="1">
      <c r="A237" s="7"/>
      <c r="B237" s="210"/>
      <c r="C237" s="80"/>
      <c r="D237" s="80"/>
      <c r="E237" s="80"/>
      <c r="F237" s="80"/>
      <c r="G237" s="80"/>
      <c r="H237" s="80"/>
      <c r="I237" s="80"/>
      <c r="J237" s="80"/>
      <c r="K237" s="80"/>
    </row>
    <row r="238" ht="15.75" customHeight="1">
      <c r="A238" s="7"/>
      <c r="B238" s="210"/>
      <c r="C238" s="80"/>
      <c r="D238" s="80"/>
      <c r="E238" s="80"/>
      <c r="F238" s="80"/>
      <c r="G238" s="80"/>
      <c r="H238" s="80"/>
      <c r="I238" s="80"/>
      <c r="J238" s="80"/>
      <c r="K238" s="80"/>
    </row>
    <row r="239" ht="15.75" customHeight="1">
      <c r="A239" s="7"/>
      <c r="B239" s="210"/>
      <c r="C239" s="80"/>
      <c r="D239" s="80"/>
      <c r="E239" s="80"/>
      <c r="F239" s="80"/>
      <c r="G239" s="80"/>
      <c r="H239" s="80"/>
      <c r="I239" s="80"/>
      <c r="J239" s="80"/>
      <c r="K239" s="80"/>
    </row>
    <row r="240" ht="15.75" customHeight="1">
      <c r="A240" s="7"/>
      <c r="B240" s="210"/>
      <c r="C240" s="80"/>
      <c r="D240" s="80"/>
      <c r="E240" s="80"/>
      <c r="F240" s="80"/>
      <c r="G240" s="80"/>
      <c r="H240" s="80"/>
      <c r="I240" s="80"/>
      <c r="J240" s="80"/>
      <c r="K240" s="80"/>
    </row>
    <row r="241" ht="15.75" customHeight="1">
      <c r="A241" s="7"/>
      <c r="B241" s="210"/>
      <c r="C241" s="80"/>
      <c r="D241" s="80"/>
      <c r="E241" s="80"/>
      <c r="F241" s="80"/>
      <c r="G241" s="80"/>
      <c r="H241" s="80"/>
      <c r="I241" s="80"/>
      <c r="J241" s="80"/>
      <c r="K241" s="80"/>
    </row>
    <row r="242" ht="15.75" customHeight="1">
      <c r="A242" s="7"/>
      <c r="B242" s="210"/>
      <c r="C242" s="80"/>
      <c r="D242" s="80"/>
      <c r="E242" s="80"/>
      <c r="F242" s="80"/>
      <c r="G242" s="80"/>
      <c r="H242" s="80"/>
      <c r="I242" s="80"/>
      <c r="J242" s="80"/>
      <c r="K242" s="80"/>
    </row>
    <row r="243" ht="15.75" customHeight="1">
      <c r="A243" s="7"/>
      <c r="B243" s="210"/>
      <c r="C243" s="80"/>
      <c r="D243" s="80"/>
      <c r="E243" s="80"/>
      <c r="F243" s="80"/>
      <c r="G243" s="80"/>
      <c r="H243" s="80"/>
      <c r="I243" s="80"/>
      <c r="J243" s="80"/>
      <c r="K243" s="80"/>
    </row>
  </sheetData>
  <printOptions/>
  <pageMargins bottom="0.75" footer="0.0" header="0.0" left="0.7" right="0.7" top="0.75"/>
  <pageSetup paperSize="9" orientation="portrait"/>
  <rowBreaks count="1" manualBreakCount="1">
    <brk id="44" man="1"/>
  </rowBreak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0.71"/>
    <col customWidth="1" min="3" max="3" width="29.43"/>
    <col customWidth="1" min="4" max="4" width="12.14"/>
    <col customWidth="1" min="5" max="5" width="36.43"/>
    <col customWidth="1" min="6" max="6" width="13.43"/>
    <col customWidth="1" min="7" max="11" width="10.71"/>
  </cols>
  <sheetData>
    <row r="3">
      <c r="G3" t="s">
        <v>1276</v>
      </c>
    </row>
    <row r="4">
      <c r="C4" t="s">
        <v>1277</v>
      </c>
      <c r="D4" s="211" t="s">
        <v>1278</v>
      </c>
      <c r="E4" s="212" t="s">
        <v>1279</v>
      </c>
      <c r="I4" t="s">
        <v>1280</v>
      </c>
    </row>
    <row r="5">
      <c r="D5" s="213">
        <v>44049.0</v>
      </c>
      <c r="E5" s="214" t="s">
        <v>1281</v>
      </c>
      <c r="F5" t="s">
        <v>1282</v>
      </c>
    </row>
    <row r="6">
      <c r="D6" s="215" t="s">
        <v>1283</v>
      </c>
      <c r="E6" t="s">
        <v>1284</v>
      </c>
    </row>
    <row r="7">
      <c r="D7" s="215"/>
      <c r="E7" t="s">
        <v>1285</v>
      </c>
      <c r="G7" t="s">
        <v>1286</v>
      </c>
    </row>
    <row r="8">
      <c r="D8" s="216" t="s">
        <v>1287</v>
      </c>
      <c r="E8" s="214" t="s">
        <v>1288</v>
      </c>
      <c r="F8" s="214" t="s">
        <v>1289</v>
      </c>
    </row>
    <row r="9">
      <c r="D9" s="215" t="s">
        <v>1290</v>
      </c>
      <c r="E9" t="s">
        <v>1291</v>
      </c>
    </row>
    <row r="10">
      <c r="D10" s="215"/>
    </row>
    <row r="11">
      <c r="C11" t="s">
        <v>1292</v>
      </c>
      <c r="D11" s="211" t="s">
        <v>1278</v>
      </c>
      <c r="E11" s="217" t="s">
        <v>1293</v>
      </c>
      <c r="I11" t="s">
        <v>1294</v>
      </c>
    </row>
    <row r="12">
      <c r="E12" t="s">
        <v>1295</v>
      </c>
    </row>
    <row r="15">
      <c r="C15" s="218" t="s">
        <v>31</v>
      </c>
      <c r="D15" s="211" t="s">
        <v>1278</v>
      </c>
      <c r="E15" s="217" t="s">
        <v>1296</v>
      </c>
      <c r="I15" t="s">
        <v>1280</v>
      </c>
    </row>
    <row r="17">
      <c r="C17" t="s">
        <v>1297</v>
      </c>
      <c r="E17" t="s">
        <v>1298</v>
      </c>
    </row>
    <row r="18">
      <c r="E18" t="s">
        <v>1299</v>
      </c>
    </row>
    <row r="19">
      <c r="D19" t="s">
        <v>1300</v>
      </c>
      <c r="E19" t="s">
        <v>1301</v>
      </c>
      <c r="I19" t="s">
        <v>1294</v>
      </c>
    </row>
    <row r="20">
      <c r="E20" t="s">
        <v>1302</v>
      </c>
    </row>
    <row r="21" ht="15.75" customHeight="1"/>
    <row r="22" ht="15.75" customHeight="1">
      <c r="E22" t="s">
        <v>1303</v>
      </c>
    </row>
    <row r="23" ht="15.75" customHeight="1"/>
    <row r="24" ht="15.75" customHeight="1">
      <c r="E24" t="s">
        <v>1304</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1" width="10.71"/>
  </cols>
  <sheetData>
    <row r="1">
      <c r="A1" t="s">
        <v>1305</v>
      </c>
    </row>
    <row r="2">
      <c r="A2" t="s">
        <v>1306</v>
      </c>
    </row>
    <row r="3">
      <c r="A3" t="s">
        <v>1307</v>
      </c>
    </row>
    <row r="4">
      <c r="A4" t="s">
        <v>1308</v>
      </c>
    </row>
    <row r="5">
      <c r="A5" t="s">
        <v>1309</v>
      </c>
      <c r="C5" t="s">
        <v>1310</v>
      </c>
    </row>
    <row r="6">
      <c r="A6" t="s">
        <v>1311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43"/>
    <col customWidth="1" min="2" max="2" width="20.43"/>
    <col customWidth="1" min="3" max="3" width="9.43"/>
    <col customWidth="1" min="4" max="4" width="11.29"/>
    <col customWidth="1" min="5" max="5" width="8.29"/>
    <col customWidth="1" min="6" max="6" width="13.14"/>
    <col customWidth="1" min="7" max="7" width="14.71"/>
    <col customWidth="1" min="8" max="8" width="43.86"/>
    <col customWidth="1" hidden="1" min="9" max="9" width="21.29"/>
    <col customWidth="1" hidden="1" min="10" max="11" width="8.14"/>
    <col customWidth="1" min="12" max="12" width="47.0"/>
    <col customWidth="1" min="13" max="13" width="33.71"/>
    <col customWidth="1" min="14" max="14" width="50.43"/>
    <col customWidth="1" min="15" max="15" width="43.14"/>
    <col customWidth="1" min="16" max="16" width="20.43"/>
    <col customWidth="1" min="17" max="17" width="35.86"/>
    <col customWidth="1" min="18" max="18" width="28.71"/>
    <col customWidth="1" hidden="1" min="19" max="19" width="11.43"/>
    <col customWidth="1" hidden="1" min="20" max="20" width="17.86"/>
    <col customWidth="1" hidden="1" min="21" max="21" width="14.14"/>
    <col customWidth="1" min="22" max="22" width="11.43"/>
  </cols>
  <sheetData>
    <row r="1" ht="19.5" customHeight="1">
      <c r="A1" s="219"/>
      <c r="B1" s="127"/>
      <c r="C1" s="128"/>
      <c r="D1" s="220"/>
      <c r="E1" s="220"/>
      <c r="F1" s="220"/>
      <c r="G1" s="220"/>
      <c r="H1" s="221"/>
      <c r="I1" s="221"/>
      <c r="J1" s="221"/>
      <c r="K1" s="221"/>
      <c r="L1" s="222" t="s">
        <v>1312</v>
      </c>
      <c r="M1" s="128"/>
      <c r="N1" s="223" t="s">
        <v>1313</v>
      </c>
      <c r="O1" s="128"/>
      <c r="P1" s="222" t="s">
        <v>64</v>
      </c>
      <c r="Q1" s="127"/>
      <c r="R1" s="128"/>
      <c r="S1" s="224"/>
      <c r="T1" s="224" t="s">
        <v>1314</v>
      </c>
      <c r="U1" s="224"/>
      <c r="V1" s="224"/>
    </row>
    <row r="2" ht="19.5" customHeight="1">
      <c r="A2" s="225"/>
      <c r="B2" s="226"/>
      <c r="C2" s="220"/>
      <c r="D2" s="220"/>
      <c r="E2" s="220"/>
      <c r="F2" s="220"/>
      <c r="G2" s="220"/>
      <c r="H2" s="221"/>
      <c r="I2" s="221">
        <v>1.0</v>
      </c>
      <c r="J2" s="221"/>
      <c r="K2" s="221"/>
      <c r="L2" s="227">
        <v>4.0</v>
      </c>
      <c r="M2" s="227">
        <v>5.0</v>
      </c>
      <c r="N2" s="228">
        <v>6.0</v>
      </c>
      <c r="O2" s="228">
        <v>7.0</v>
      </c>
      <c r="P2" s="227">
        <v>8.0</v>
      </c>
      <c r="Q2" s="227">
        <v>9.0</v>
      </c>
      <c r="R2" s="227">
        <v>10.0</v>
      </c>
      <c r="S2" s="224"/>
      <c r="T2" s="224"/>
      <c r="U2" s="224"/>
      <c r="V2" s="224"/>
    </row>
    <row r="3" ht="19.5" customHeight="1">
      <c r="A3" s="135" t="s">
        <v>70</v>
      </c>
      <c r="B3" s="135" t="s">
        <v>1315</v>
      </c>
      <c r="C3" s="135" t="s">
        <v>370</v>
      </c>
      <c r="D3" s="135" t="s">
        <v>68</v>
      </c>
      <c r="E3" s="135" t="s">
        <v>367</v>
      </c>
      <c r="F3" s="135" t="s">
        <v>368</v>
      </c>
      <c r="G3" s="135" t="s">
        <v>369</v>
      </c>
      <c r="H3" s="229" t="s">
        <v>370</v>
      </c>
      <c r="I3" s="229" t="s">
        <v>371</v>
      </c>
      <c r="J3" s="229"/>
      <c r="K3" s="229"/>
      <c r="L3" s="227" t="s">
        <v>1316</v>
      </c>
      <c r="M3" s="227" t="s">
        <v>73</v>
      </c>
      <c r="N3" s="229" t="s">
        <v>29</v>
      </c>
      <c r="O3" s="228" t="s">
        <v>30</v>
      </c>
      <c r="P3" s="227" t="s">
        <v>76</v>
      </c>
      <c r="Q3" s="227" t="s">
        <v>1317</v>
      </c>
      <c r="R3" s="227" t="s">
        <v>1318</v>
      </c>
      <c r="S3" s="224"/>
      <c r="T3" s="224" t="s">
        <v>1316</v>
      </c>
      <c r="U3" s="224"/>
      <c r="V3" s="224"/>
    </row>
    <row r="4" ht="19.5" hidden="1" customHeight="1">
      <c r="A4" s="157" t="s">
        <v>392</v>
      </c>
      <c r="B4" s="157" t="s">
        <v>394</v>
      </c>
      <c r="C4" s="159" t="s">
        <v>396</v>
      </c>
      <c r="D4" s="159" t="s">
        <v>1319</v>
      </c>
      <c r="E4" s="159" t="s">
        <v>393</v>
      </c>
      <c r="F4" s="157" t="s">
        <v>394</v>
      </c>
      <c r="G4" s="230" t="s">
        <v>395</v>
      </c>
      <c r="H4" s="231" t="s">
        <v>396</v>
      </c>
      <c r="I4" s="232" t="s">
        <v>397</v>
      </c>
      <c r="J4" s="231"/>
      <c r="K4" s="231"/>
      <c r="L4" s="91" t="s">
        <v>1320</v>
      </c>
      <c r="M4" s="91" t="s">
        <v>1321</v>
      </c>
      <c r="N4" s="91" t="s">
        <v>1322</v>
      </c>
      <c r="O4" s="91" t="s">
        <v>1323</v>
      </c>
      <c r="P4" s="233" t="s">
        <v>1324</v>
      </c>
      <c r="Q4" s="234" t="s">
        <v>1325</v>
      </c>
      <c r="R4" s="234" t="s">
        <v>1326</v>
      </c>
      <c r="S4" s="224"/>
      <c r="T4" s="235" t="str">
        <f>IFERROR(VLOOKUP(L4,[1]INFO!$AB$3:$AD$16,2,FALSE),"")</f>
        <v>#ERROR!</v>
      </c>
      <c r="U4" s="224"/>
      <c r="V4" s="224"/>
    </row>
    <row r="5" ht="19.5" hidden="1" customHeight="1">
      <c r="A5" s="157" t="s">
        <v>392</v>
      </c>
      <c r="B5" s="157" t="s">
        <v>394</v>
      </c>
      <c r="C5" s="159" t="s">
        <v>428</v>
      </c>
      <c r="D5" s="159" t="s">
        <v>1319</v>
      </c>
      <c r="E5" s="159" t="s">
        <v>393</v>
      </c>
      <c r="F5" s="157" t="s">
        <v>394</v>
      </c>
      <c r="G5" s="230" t="s">
        <v>395</v>
      </c>
      <c r="H5" s="231" t="s">
        <v>428</v>
      </c>
      <c r="I5" s="232" t="s">
        <v>429</v>
      </c>
      <c r="J5" s="231"/>
      <c r="K5" s="231"/>
      <c r="L5" s="91" t="s">
        <v>1320</v>
      </c>
      <c r="M5" s="91" t="s">
        <v>1321</v>
      </c>
      <c r="N5" s="91" t="s">
        <v>1322</v>
      </c>
      <c r="O5" s="91" t="s">
        <v>1323</v>
      </c>
      <c r="P5" s="236" t="s">
        <v>1324</v>
      </c>
      <c r="Q5" s="237" t="s">
        <v>1325</v>
      </c>
      <c r="R5" s="237" t="s">
        <v>1326</v>
      </c>
      <c r="S5" s="224"/>
      <c r="T5" s="235" t="str">
        <f>IFERROR(VLOOKUP(L5,[1]INFO!$AB$3:$AD$16,2,FALSE),"")</f>
        <v>#ERROR!</v>
      </c>
      <c r="U5" s="235"/>
      <c r="V5" s="224"/>
    </row>
    <row r="6" ht="19.5" hidden="1" customHeight="1">
      <c r="A6" s="157" t="s">
        <v>392</v>
      </c>
      <c r="B6" s="157" t="s">
        <v>394</v>
      </c>
      <c r="C6" s="238" t="s">
        <v>456</v>
      </c>
      <c r="D6" s="159" t="s">
        <v>1319</v>
      </c>
      <c r="E6" s="159" t="s">
        <v>393</v>
      </c>
      <c r="F6" s="157" t="s">
        <v>394</v>
      </c>
      <c r="G6" s="230" t="s">
        <v>395</v>
      </c>
      <c r="H6" s="239" t="s">
        <v>456</v>
      </c>
      <c r="I6" s="232" t="s">
        <v>457</v>
      </c>
      <c r="J6" s="240"/>
      <c r="K6" s="240"/>
      <c r="L6" s="91" t="s">
        <v>1320</v>
      </c>
      <c r="M6" s="91" t="s">
        <v>1321</v>
      </c>
      <c r="N6" s="91" t="s">
        <v>1322</v>
      </c>
      <c r="O6" s="91" t="s">
        <v>1323</v>
      </c>
      <c r="P6" s="236" t="s">
        <v>1324</v>
      </c>
      <c r="Q6" s="237" t="s">
        <v>1325</v>
      </c>
      <c r="R6" s="237" t="s">
        <v>1326</v>
      </c>
      <c r="S6" s="224"/>
      <c r="T6" s="235" t="str">
        <f>IFERROR(VLOOKUP(L6,[1]INFO!$AB$3:$AD$16,2,FALSE),"")</f>
        <v>#ERROR!</v>
      </c>
      <c r="U6" s="235"/>
      <c r="V6" s="224"/>
    </row>
    <row r="7" ht="19.5" hidden="1" customHeight="1">
      <c r="A7" s="157" t="s">
        <v>392</v>
      </c>
      <c r="B7" s="157" t="s">
        <v>394</v>
      </c>
      <c r="C7" s="159" t="s">
        <v>479</v>
      </c>
      <c r="D7" s="159" t="s">
        <v>1319</v>
      </c>
      <c r="E7" s="159" t="s">
        <v>393</v>
      </c>
      <c r="F7" s="157" t="s">
        <v>394</v>
      </c>
      <c r="G7" s="230" t="s">
        <v>395</v>
      </c>
      <c r="H7" s="241" t="s">
        <v>479</v>
      </c>
      <c r="I7" s="232" t="s">
        <v>480</v>
      </c>
      <c r="J7" s="231"/>
      <c r="K7" s="231"/>
      <c r="L7" s="91" t="s">
        <v>1320</v>
      </c>
      <c r="M7" s="91" t="s">
        <v>1321</v>
      </c>
      <c r="N7" s="91" t="s">
        <v>1322</v>
      </c>
      <c r="O7" s="91" t="s">
        <v>1323</v>
      </c>
      <c r="P7" s="236" t="s">
        <v>1324</v>
      </c>
      <c r="Q7" s="237" t="s">
        <v>1325</v>
      </c>
      <c r="R7" s="237" t="s">
        <v>1326</v>
      </c>
      <c r="S7" s="224"/>
      <c r="T7" s="235" t="str">
        <f>IFERROR(VLOOKUP(L7,[1]INFO!$AB$3:$AD$16,2,FALSE),"")</f>
        <v>#ERROR!</v>
      </c>
      <c r="U7" s="235"/>
      <c r="V7" s="224"/>
    </row>
    <row r="8" ht="31.5" hidden="1" customHeight="1">
      <c r="A8" s="157" t="s">
        <v>392</v>
      </c>
      <c r="B8" s="157" t="s">
        <v>394</v>
      </c>
      <c r="C8" s="159" t="s">
        <v>1327</v>
      </c>
      <c r="D8" s="159" t="s">
        <v>1319</v>
      </c>
      <c r="E8" s="159" t="s">
        <v>393</v>
      </c>
      <c r="F8" s="157" t="s">
        <v>394</v>
      </c>
      <c r="G8" s="230" t="s">
        <v>395</v>
      </c>
      <c r="H8" s="241" t="s">
        <v>1328</v>
      </c>
      <c r="I8" s="232" t="s">
        <v>505</v>
      </c>
      <c r="J8" s="231"/>
      <c r="K8" s="231"/>
      <c r="L8" s="242" t="s">
        <v>150</v>
      </c>
      <c r="M8" s="91" t="s">
        <v>151</v>
      </c>
      <c r="N8" s="91" t="s">
        <v>152</v>
      </c>
      <c r="O8" s="91" t="s">
        <v>153</v>
      </c>
      <c r="P8" s="236" t="s">
        <v>1324</v>
      </c>
      <c r="Q8" s="237" t="s">
        <v>1325</v>
      </c>
      <c r="R8" s="237" t="s">
        <v>1326</v>
      </c>
      <c r="S8" s="224"/>
      <c r="T8" s="235" t="str">
        <f>IFERROR(VLOOKUP(L8,[1]INFO!$AB$3:$AD$16,2,FALSE),"")</f>
        <v>#ERROR!</v>
      </c>
      <c r="U8" s="235"/>
      <c r="V8" s="224"/>
    </row>
    <row r="9" ht="19.5" hidden="1" customHeight="1">
      <c r="A9" s="157" t="s">
        <v>392</v>
      </c>
      <c r="B9" s="157" t="s">
        <v>394</v>
      </c>
      <c r="C9" s="159" t="s">
        <v>528</v>
      </c>
      <c r="D9" s="159" t="s">
        <v>1319</v>
      </c>
      <c r="E9" s="159" t="s">
        <v>393</v>
      </c>
      <c r="F9" s="157" t="s">
        <v>394</v>
      </c>
      <c r="G9" s="230" t="s">
        <v>395</v>
      </c>
      <c r="H9" s="241" t="s">
        <v>528</v>
      </c>
      <c r="I9" s="232" t="s">
        <v>529</v>
      </c>
      <c r="J9" s="231"/>
      <c r="K9" s="231"/>
      <c r="L9" s="91" t="s">
        <v>1320</v>
      </c>
      <c r="M9" s="91" t="s">
        <v>1321</v>
      </c>
      <c r="N9" s="91" t="s">
        <v>1322</v>
      </c>
      <c r="O9" s="91" t="s">
        <v>1323</v>
      </c>
      <c r="P9" s="236" t="s">
        <v>1324</v>
      </c>
      <c r="Q9" s="237" t="s">
        <v>1325</v>
      </c>
      <c r="R9" s="237" t="s">
        <v>1326</v>
      </c>
      <c r="S9" s="224"/>
      <c r="T9" s="235" t="str">
        <f>IFERROR(VLOOKUP(L9,[1]INFO!$AB$3:$AD$16,2,FALSE),"")</f>
        <v>#ERROR!</v>
      </c>
      <c r="U9" s="235"/>
      <c r="V9" s="224"/>
    </row>
    <row r="10" ht="19.5" hidden="1" customHeight="1">
      <c r="A10" s="157" t="s">
        <v>392</v>
      </c>
      <c r="B10" s="157" t="s">
        <v>394</v>
      </c>
      <c r="C10" s="159" t="s">
        <v>554</v>
      </c>
      <c r="D10" s="159" t="s">
        <v>1319</v>
      </c>
      <c r="E10" s="159" t="s">
        <v>393</v>
      </c>
      <c r="F10" s="157" t="s">
        <v>394</v>
      </c>
      <c r="G10" s="230" t="s">
        <v>395</v>
      </c>
      <c r="H10" s="241" t="s">
        <v>554</v>
      </c>
      <c r="I10" s="232" t="s">
        <v>555</v>
      </c>
      <c r="J10" s="231"/>
      <c r="K10" s="231"/>
      <c r="L10" s="91" t="s">
        <v>1320</v>
      </c>
      <c r="M10" s="91" t="s">
        <v>1329</v>
      </c>
      <c r="N10" s="91" t="s">
        <v>1322</v>
      </c>
      <c r="O10" s="91" t="s">
        <v>1323</v>
      </c>
      <c r="P10" s="236" t="s">
        <v>1324</v>
      </c>
      <c r="Q10" s="237" t="s">
        <v>1325</v>
      </c>
      <c r="R10" s="237" t="s">
        <v>1326</v>
      </c>
      <c r="S10" s="224"/>
      <c r="T10" s="235" t="str">
        <f>IFERROR(VLOOKUP(L10,[1]INFO!$AB$3:$AD$16,2,FALSE),"")</f>
        <v>#ERROR!</v>
      </c>
      <c r="U10" s="235"/>
      <c r="V10" s="224"/>
    </row>
    <row r="11" ht="19.5" hidden="1" customHeight="1">
      <c r="A11" s="157"/>
      <c r="B11" s="157"/>
      <c r="C11" s="159"/>
      <c r="D11" s="159"/>
      <c r="E11" s="159"/>
      <c r="F11" s="157"/>
      <c r="G11" s="230" t="s">
        <v>427</v>
      </c>
      <c r="H11" s="241" t="s">
        <v>581</v>
      </c>
      <c r="I11" s="243" t="s">
        <v>582</v>
      </c>
      <c r="J11" s="231"/>
      <c r="K11" s="231"/>
      <c r="L11" s="91" t="s">
        <v>1320</v>
      </c>
      <c r="M11" s="91" t="s">
        <v>1330</v>
      </c>
      <c r="N11" s="91" t="s">
        <v>1322</v>
      </c>
      <c r="O11" s="91" t="s">
        <v>1323</v>
      </c>
      <c r="P11" s="236" t="s">
        <v>154</v>
      </c>
      <c r="Q11" s="237" t="s">
        <v>155</v>
      </c>
      <c r="R11" s="237" t="s">
        <v>156</v>
      </c>
      <c r="S11" s="224"/>
      <c r="T11" s="235"/>
      <c r="U11" s="235"/>
      <c r="V11" s="224"/>
    </row>
    <row r="12" ht="19.5" hidden="1" customHeight="1">
      <c r="A12" s="157" t="s">
        <v>52</v>
      </c>
      <c r="B12" s="157" t="s">
        <v>454</v>
      </c>
      <c r="C12" s="159" t="s">
        <v>579</v>
      </c>
      <c r="D12" s="159" t="s">
        <v>53</v>
      </c>
      <c r="E12" s="159" t="s">
        <v>453</v>
      </c>
      <c r="F12" s="157" t="s">
        <v>454</v>
      </c>
      <c r="G12" s="230" t="s">
        <v>455</v>
      </c>
      <c r="H12" s="241" t="s">
        <v>579</v>
      </c>
      <c r="I12" s="232" t="s">
        <v>580</v>
      </c>
      <c r="J12" s="231"/>
      <c r="K12" s="231"/>
      <c r="L12" s="91" t="s">
        <v>150</v>
      </c>
      <c r="M12" s="91" t="s">
        <v>668</v>
      </c>
      <c r="N12" s="91" t="s">
        <v>152</v>
      </c>
      <c r="O12" s="91" t="s">
        <v>153</v>
      </c>
      <c r="P12" s="236" t="s">
        <v>154</v>
      </c>
      <c r="Q12" s="237" t="s">
        <v>155</v>
      </c>
      <c r="R12" s="237" t="s">
        <v>156</v>
      </c>
      <c r="S12" s="224"/>
      <c r="T12" s="235" t="str">
        <f>IFERROR(VLOOKUP(L12,[1]INFO!$AB$3:$AD$16,2,FALSE),"")</f>
        <v>#ERROR!</v>
      </c>
      <c r="U12" s="235"/>
      <c r="V12" s="224"/>
    </row>
    <row r="13" ht="35.25" hidden="1" customHeight="1">
      <c r="A13" s="157" t="s">
        <v>52</v>
      </c>
      <c r="B13" s="157" t="s">
        <v>566</v>
      </c>
      <c r="C13" s="244" t="s">
        <v>609</v>
      </c>
      <c r="D13" s="244" t="s">
        <v>53</v>
      </c>
      <c r="E13" s="159" t="s">
        <v>453</v>
      </c>
      <c r="F13" s="157" t="s">
        <v>566</v>
      </c>
      <c r="G13" s="230" t="s">
        <v>478</v>
      </c>
      <c r="H13" s="245" t="s">
        <v>609</v>
      </c>
      <c r="I13" s="232" t="s">
        <v>610</v>
      </c>
      <c r="J13" s="246"/>
      <c r="K13" s="246"/>
      <c r="L13" s="91" t="s">
        <v>150</v>
      </c>
      <c r="M13" s="91" t="s">
        <v>668</v>
      </c>
      <c r="N13" s="91" t="s">
        <v>152</v>
      </c>
      <c r="O13" s="91" t="s">
        <v>356</v>
      </c>
      <c r="P13" s="236" t="s">
        <v>154</v>
      </c>
      <c r="Q13" s="237" t="s">
        <v>155</v>
      </c>
      <c r="R13" s="237" t="s">
        <v>156</v>
      </c>
      <c r="S13" s="224"/>
      <c r="T13" s="235" t="str">
        <f>IFERROR(VLOOKUP(L13,[1]INFO!$AB$3:$AD$16,2,FALSE),"")</f>
        <v>#ERROR!</v>
      </c>
      <c r="U13" s="235"/>
      <c r="V13" s="224"/>
    </row>
    <row r="14" ht="19.5" hidden="1" customHeight="1">
      <c r="A14" s="157" t="s">
        <v>52</v>
      </c>
      <c r="B14" s="157" t="s">
        <v>566</v>
      </c>
      <c r="C14" s="244" t="s">
        <v>635</v>
      </c>
      <c r="D14" s="244" t="s">
        <v>53</v>
      </c>
      <c r="E14" s="159" t="s">
        <v>453</v>
      </c>
      <c r="F14" s="157" t="s">
        <v>566</v>
      </c>
      <c r="G14" s="230" t="s">
        <v>478</v>
      </c>
      <c r="H14" s="245" t="s">
        <v>635</v>
      </c>
      <c r="I14" s="232" t="s">
        <v>636</v>
      </c>
      <c r="J14" s="246"/>
      <c r="K14" s="246"/>
      <c r="L14" s="91" t="s">
        <v>150</v>
      </c>
      <c r="M14" s="91" t="s">
        <v>668</v>
      </c>
      <c r="N14" s="91" t="s">
        <v>152</v>
      </c>
      <c r="O14" s="91" t="s">
        <v>356</v>
      </c>
      <c r="P14" s="236" t="s">
        <v>154</v>
      </c>
      <c r="Q14" s="237" t="s">
        <v>155</v>
      </c>
      <c r="R14" s="237" t="s">
        <v>156</v>
      </c>
      <c r="S14" s="224"/>
      <c r="T14" s="235" t="str">
        <f>IFERROR(VLOOKUP(L14,[1]INFO!$AB$3:$AD$16,2,FALSE),"")</f>
        <v>#ERROR!</v>
      </c>
      <c r="U14" s="235"/>
      <c r="V14" s="224"/>
    </row>
    <row r="15" ht="19.5" hidden="1" customHeight="1">
      <c r="A15" s="157" t="s">
        <v>52</v>
      </c>
      <c r="B15" s="157" t="s">
        <v>566</v>
      </c>
      <c r="C15" s="244" t="s">
        <v>659</v>
      </c>
      <c r="D15" s="244" t="s">
        <v>53</v>
      </c>
      <c r="E15" s="159" t="s">
        <v>453</v>
      </c>
      <c r="F15" s="157" t="s">
        <v>566</v>
      </c>
      <c r="G15" s="230" t="s">
        <v>478</v>
      </c>
      <c r="H15" s="245" t="s">
        <v>659</v>
      </c>
      <c r="I15" s="232" t="s">
        <v>660</v>
      </c>
      <c r="J15" s="246"/>
      <c r="K15" s="246"/>
      <c r="L15" s="91" t="s">
        <v>150</v>
      </c>
      <c r="M15" s="91" t="s">
        <v>668</v>
      </c>
      <c r="N15" s="91" t="s">
        <v>152</v>
      </c>
      <c r="O15" s="91" t="s">
        <v>356</v>
      </c>
      <c r="P15" s="236" t="s">
        <v>154</v>
      </c>
      <c r="Q15" s="237" t="s">
        <v>155</v>
      </c>
      <c r="R15" s="237" t="s">
        <v>156</v>
      </c>
      <c r="S15" s="224"/>
      <c r="T15" s="235"/>
      <c r="U15" s="235"/>
      <c r="V15" s="224"/>
    </row>
    <row r="16" ht="19.5" hidden="1" customHeight="1">
      <c r="A16" s="157"/>
      <c r="B16" s="157"/>
      <c r="C16" s="244" t="s">
        <v>683</v>
      </c>
      <c r="D16" s="244"/>
      <c r="E16" s="244" t="s">
        <v>453</v>
      </c>
      <c r="F16" s="157" t="s">
        <v>597</v>
      </c>
      <c r="G16" s="230" t="s">
        <v>682</v>
      </c>
      <c r="H16" s="245" t="s">
        <v>683</v>
      </c>
      <c r="I16" s="232" t="s">
        <v>684</v>
      </c>
      <c r="J16" s="246"/>
      <c r="K16" s="246"/>
      <c r="L16" s="91" t="s">
        <v>1331</v>
      </c>
      <c r="M16" s="91" t="s">
        <v>792</v>
      </c>
      <c r="N16" s="91" t="s">
        <v>152</v>
      </c>
      <c r="O16" s="91" t="s">
        <v>153</v>
      </c>
      <c r="P16" s="236" t="s">
        <v>154</v>
      </c>
      <c r="Q16" s="237" t="s">
        <v>155</v>
      </c>
      <c r="R16" s="237" t="s">
        <v>156</v>
      </c>
      <c r="S16" s="224"/>
      <c r="T16" s="235"/>
      <c r="U16" s="235"/>
      <c r="V16" s="224"/>
    </row>
    <row r="17" ht="19.5" hidden="1" customHeight="1">
      <c r="A17" s="157"/>
      <c r="B17" s="157"/>
      <c r="C17" s="159" t="s">
        <v>700</v>
      </c>
      <c r="D17" s="244"/>
      <c r="E17" s="244" t="s">
        <v>453</v>
      </c>
      <c r="F17" s="157" t="s">
        <v>597</v>
      </c>
      <c r="G17" s="230" t="s">
        <v>453</v>
      </c>
      <c r="H17" s="241" t="s">
        <v>700</v>
      </c>
      <c r="I17" s="232" t="s">
        <v>701</v>
      </c>
      <c r="J17" s="231"/>
      <c r="K17" s="231"/>
      <c r="L17" s="91" t="s">
        <v>1331</v>
      </c>
      <c r="M17" s="91" t="s">
        <v>767</v>
      </c>
      <c r="N17" s="91" t="s">
        <v>152</v>
      </c>
      <c r="O17" s="91" t="s">
        <v>153</v>
      </c>
      <c r="P17" s="236" t="s">
        <v>154</v>
      </c>
      <c r="Q17" s="237" t="s">
        <v>155</v>
      </c>
      <c r="R17" s="237" t="s">
        <v>156</v>
      </c>
      <c r="S17" s="224"/>
      <c r="T17" s="235" t="str">
        <f>IFERROR(VLOOKUP(L17,[1]INFO!$AB$3:$AD$16,2,FALSE),"")</f>
        <v>#ERROR!</v>
      </c>
      <c r="U17" s="235"/>
      <c r="V17" s="224"/>
    </row>
    <row r="18" ht="19.5" hidden="1" customHeight="1">
      <c r="A18" s="247" t="s">
        <v>293</v>
      </c>
      <c r="B18" s="247" t="s">
        <v>412</v>
      </c>
      <c r="C18" s="248" t="s">
        <v>414</v>
      </c>
      <c r="D18" s="248" t="s">
        <v>53</v>
      </c>
      <c r="E18" s="248" t="s">
        <v>452</v>
      </c>
      <c r="F18" s="117" t="s">
        <v>412</v>
      </c>
      <c r="G18" s="249" t="s">
        <v>503</v>
      </c>
      <c r="H18" s="241" t="s">
        <v>414</v>
      </c>
      <c r="I18" s="250" t="s">
        <v>719</v>
      </c>
      <c r="J18" s="251"/>
      <c r="K18" s="251"/>
      <c r="L18" s="91" t="s">
        <v>150</v>
      </c>
      <c r="M18" s="91" t="s">
        <v>668</v>
      </c>
      <c r="N18" s="91" t="s">
        <v>152</v>
      </c>
      <c r="O18" s="91" t="s">
        <v>356</v>
      </c>
      <c r="P18" s="236" t="s">
        <v>154</v>
      </c>
      <c r="Q18" s="237" t="s">
        <v>155</v>
      </c>
      <c r="R18" s="237" t="s">
        <v>156</v>
      </c>
      <c r="S18" s="224"/>
      <c r="T18" s="235" t="str">
        <f>IFERROR(VLOOKUP(L18,[1]INFO!$AB$3:$AD$16,2,FALSE),"")</f>
        <v>#ERROR!</v>
      </c>
      <c r="U18" s="235"/>
      <c r="V18" s="224"/>
    </row>
    <row r="19" ht="51.75" hidden="1" customHeight="1">
      <c r="A19" s="157" t="s">
        <v>293</v>
      </c>
      <c r="B19" s="157" t="s">
        <v>412</v>
      </c>
      <c r="C19" s="185" t="s">
        <v>443</v>
      </c>
      <c r="D19" s="185" t="s">
        <v>53</v>
      </c>
      <c r="E19" s="248" t="s">
        <v>452</v>
      </c>
      <c r="F19" s="157" t="s">
        <v>412</v>
      </c>
      <c r="G19" s="230" t="s">
        <v>503</v>
      </c>
      <c r="H19" s="241" t="s">
        <v>443</v>
      </c>
      <c r="I19" s="232" t="s">
        <v>734</v>
      </c>
      <c r="J19" s="241"/>
      <c r="K19" s="241"/>
      <c r="L19" s="91" t="s">
        <v>150</v>
      </c>
      <c r="M19" s="91" t="s">
        <v>151</v>
      </c>
      <c r="N19" s="91" t="s">
        <v>152</v>
      </c>
      <c r="O19" s="91" t="s">
        <v>356</v>
      </c>
      <c r="P19" s="236" t="s">
        <v>154</v>
      </c>
      <c r="Q19" s="237" t="s">
        <v>155</v>
      </c>
      <c r="R19" s="237" t="s">
        <v>156</v>
      </c>
      <c r="S19" s="224"/>
      <c r="T19" s="235" t="str">
        <f>IFERROR(VLOOKUP(L19,[1]INFO!$AB$3:$AD$16,2,FALSE),"")</f>
        <v>#ERROR!</v>
      </c>
      <c r="U19" s="235"/>
      <c r="V19" s="224"/>
    </row>
    <row r="20" ht="11.25" hidden="1" customHeight="1">
      <c r="A20" s="157" t="s">
        <v>293</v>
      </c>
      <c r="B20" s="157" t="s">
        <v>412</v>
      </c>
      <c r="C20" s="252" t="s">
        <v>470</v>
      </c>
      <c r="D20" s="185" t="s">
        <v>53</v>
      </c>
      <c r="E20" s="248" t="s">
        <v>452</v>
      </c>
      <c r="F20" s="157" t="s">
        <v>412</v>
      </c>
      <c r="G20" s="230" t="s">
        <v>503</v>
      </c>
      <c r="H20" s="239" t="s">
        <v>470</v>
      </c>
      <c r="I20" s="232" t="s">
        <v>749</v>
      </c>
      <c r="J20" s="241"/>
      <c r="K20" s="241"/>
      <c r="L20" s="91" t="s">
        <v>1332</v>
      </c>
      <c r="M20" s="91" t="s">
        <v>513</v>
      </c>
      <c r="N20" s="91" t="s">
        <v>152</v>
      </c>
      <c r="O20" s="91" t="s">
        <v>356</v>
      </c>
      <c r="P20" s="236" t="s">
        <v>154</v>
      </c>
      <c r="Q20" s="237" t="s">
        <v>155</v>
      </c>
      <c r="R20" s="237" t="s">
        <v>156</v>
      </c>
      <c r="S20" s="224"/>
      <c r="T20" s="235" t="str">
        <f>IFERROR(VLOOKUP(L20,[1]INFO!$AB$3:$AD$16,2,FALSE),"")</f>
        <v>#ERROR!</v>
      </c>
      <c r="U20" s="235"/>
      <c r="V20" s="224"/>
    </row>
    <row r="21" ht="33.75" hidden="1" customHeight="1">
      <c r="A21" s="157" t="s">
        <v>293</v>
      </c>
      <c r="B21" s="157" t="s">
        <v>441</v>
      </c>
      <c r="C21" s="253" t="s">
        <v>494</v>
      </c>
      <c r="D21" s="185" t="s">
        <v>53</v>
      </c>
      <c r="E21" s="248" t="s">
        <v>452</v>
      </c>
      <c r="F21" s="157" t="s">
        <v>441</v>
      </c>
      <c r="G21" s="230" t="s">
        <v>527</v>
      </c>
      <c r="H21" s="254" t="s">
        <v>494</v>
      </c>
      <c r="I21" s="232" t="s">
        <v>763</v>
      </c>
      <c r="J21" s="241"/>
      <c r="K21" s="241"/>
      <c r="L21" s="91" t="s">
        <v>1332</v>
      </c>
      <c r="M21" s="91" t="s">
        <v>355</v>
      </c>
      <c r="N21" s="91" t="s">
        <v>152</v>
      </c>
      <c r="O21" s="91" t="s">
        <v>356</v>
      </c>
      <c r="P21" s="236" t="s">
        <v>154</v>
      </c>
      <c r="Q21" s="237" t="s">
        <v>155</v>
      </c>
      <c r="R21" s="237" t="s">
        <v>156</v>
      </c>
      <c r="S21" s="224"/>
      <c r="T21" s="235" t="str">
        <f>IFERROR(VLOOKUP(L21,[1]INFO!$AB$3:$AD$16,2,FALSE),"")</f>
        <v>#ERROR!</v>
      </c>
      <c r="U21" s="235"/>
      <c r="V21" s="235"/>
    </row>
    <row r="22" ht="19.5" hidden="1" customHeight="1">
      <c r="A22" s="157" t="s">
        <v>293</v>
      </c>
      <c r="B22" s="157" t="s">
        <v>441</v>
      </c>
      <c r="C22" s="253" t="s">
        <v>519</v>
      </c>
      <c r="D22" s="185" t="s">
        <v>53</v>
      </c>
      <c r="E22" s="248" t="s">
        <v>452</v>
      </c>
      <c r="F22" s="157" t="s">
        <v>441</v>
      </c>
      <c r="G22" s="230" t="s">
        <v>527</v>
      </c>
      <c r="H22" s="254" t="s">
        <v>519</v>
      </c>
      <c r="I22" s="232" t="s">
        <v>776</v>
      </c>
      <c r="J22" s="241"/>
      <c r="K22" s="241"/>
      <c r="L22" s="91" t="s">
        <v>1332</v>
      </c>
      <c r="M22" s="91" t="s">
        <v>355</v>
      </c>
      <c r="N22" s="91" t="s">
        <v>152</v>
      </c>
      <c r="O22" s="91" t="s">
        <v>356</v>
      </c>
      <c r="P22" s="236" t="s">
        <v>154</v>
      </c>
      <c r="Q22" s="237" t="s">
        <v>155</v>
      </c>
      <c r="R22" s="237" t="s">
        <v>156</v>
      </c>
      <c r="S22" s="224"/>
      <c r="T22" s="235" t="str">
        <f>IFERROR(VLOOKUP(L22,[1]INFO!$AB$3:$AD$16,2,FALSE),"")</f>
        <v>#ERROR!</v>
      </c>
      <c r="U22" s="235"/>
      <c r="V22" s="235"/>
    </row>
    <row r="23" ht="19.5" hidden="1" customHeight="1">
      <c r="A23" s="157" t="s">
        <v>293</v>
      </c>
      <c r="B23" s="157" t="s">
        <v>441</v>
      </c>
      <c r="C23" s="255" t="s">
        <v>542</v>
      </c>
      <c r="D23" s="185" t="s">
        <v>53</v>
      </c>
      <c r="E23" s="248" t="s">
        <v>452</v>
      </c>
      <c r="F23" s="157" t="s">
        <v>441</v>
      </c>
      <c r="G23" s="230" t="s">
        <v>527</v>
      </c>
      <c r="H23" s="256" t="s">
        <v>542</v>
      </c>
      <c r="I23" s="232" t="s">
        <v>788</v>
      </c>
      <c r="J23" s="241"/>
      <c r="K23" s="241"/>
      <c r="L23" s="91" t="s">
        <v>1332</v>
      </c>
      <c r="M23" s="91" t="s">
        <v>513</v>
      </c>
      <c r="N23" s="91" t="s">
        <v>152</v>
      </c>
      <c r="O23" s="91" t="s">
        <v>356</v>
      </c>
      <c r="P23" s="236" t="s">
        <v>154</v>
      </c>
      <c r="Q23" s="237" t="s">
        <v>155</v>
      </c>
      <c r="R23" s="237" t="s">
        <v>156</v>
      </c>
      <c r="S23" s="224"/>
      <c r="T23" s="235" t="str">
        <f>IFERROR(VLOOKUP(L23,[1]INFO!$AB$3:$AD$16,2,FALSE),"")</f>
        <v>#ERROR!</v>
      </c>
      <c r="U23" s="235"/>
      <c r="V23" s="235"/>
    </row>
    <row r="24" ht="19.5" hidden="1" customHeight="1">
      <c r="A24" s="157" t="s">
        <v>293</v>
      </c>
      <c r="B24" s="157" t="s">
        <v>441</v>
      </c>
      <c r="C24" s="253" t="s">
        <v>568</v>
      </c>
      <c r="D24" s="185" t="s">
        <v>53</v>
      </c>
      <c r="E24" s="248" t="s">
        <v>452</v>
      </c>
      <c r="F24" s="157" t="s">
        <v>441</v>
      </c>
      <c r="G24" s="230" t="s">
        <v>527</v>
      </c>
      <c r="H24" s="254" t="s">
        <v>568</v>
      </c>
      <c r="I24" s="232" t="s">
        <v>800</v>
      </c>
      <c r="J24" s="241"/>
      <c r="K24" s="241"/>
      <c r="L24" s="91" t="s">
        <v>1332</v>
      </c>
      <c r="M24" s="91" t="s">
        <v>513</v>
      </c>
      <c r="N24" s="91" t="s">
        <v>152</v>
      </c>
      <c r="O24" s="91" t="s">
        <v>356</v>
      </c>
      <c r="P24" s="236" t="s">
        <v>154</v>
      </c>
      <c r="Q24" s="237" t="s">
        <v>155</v>
      </c>
      <c r="R24" s="237" t="s">
        <v>156</v>
      </c>
      <c r="S24" s="224"/>
      <c r="T24" s="235" t="str">
        <f>IFERROR(VLOOKUP(L24,[1]INFO!$AB$3:$AD$16,2,FALSE),"")</f>
        <v>#ERROR!</v>
      </c>
      <c r="U24" s="235"/>
      <c r="V24" s="235"/>
    </row>
    <row r="25" ht="19.5" hidden="1" customHeight="1">
      <c r="A25" s="157"/>
      <c r="B25" s="157"/>
      <c r="C25" s="159" t="s">
        <v>650</v>
      </c>
      <c r="D25" s="159"/>
      <c r="E25" s="248" t="s">
        <v>452</v>
      </c>
      <c r="F25" s="157" t="s">
        <v>294</v>
      </c>
      <c r="G25" s="230" t="s">
        <v>553</v>
      </c>
      <c r="H25" s="241" t="s">
        <v>650</v>
      </c>
      <c r="I25" s="232" t="s">
        <v>809</v>
      </c>
      <c r="J25" s="231"/>
      <c r="K25" s="231"/>
      <c r="L25" s="91" t="s">
        <v>1333</v>
      </c>
      <c r="M25" s="91" t="s">
        <v>465</v>
      </c>
      <c r="N25" s="91" t="s">
        <v>152</v>
      </c>
      <c r="O25" s="91" t="s">
        <v>153</v>
      </c>
      <c r="P25" s="236" t="s">
        <v>154</v>
      </c>
      <c r="Q25" s="237" t="s">
        <v>155</v>
      </c>
      <c r="R25" s="237" t="s">
        <v>156</v>
      </c>
      <c r="S25" s="224"/>
      <c r="T25" s="235" t="str">
        <f>IFERROR(VLOOKUP(L25,[1]INFO!$AB$3:$AD$16,2,FALSE),"")</f>
        <v>#ERROR!</v>
      </c>
      <c r="U25" s="235"/>
      <c r="V25" s="235"/>
    </row>
    <row r="26" ht="19.5" hidden="1" customHeight="1">
      <c r="A26" s="157" t="s">
        <v>293</v>
      </c>
      <c r="B26" s="157" t="s">
        <v>294</v>
      </c>
      <c r="C26" s="159" t="s">
        <v>319</v>
      </c>
      <c r="D26" s="159" t="s">
        <v>53</v>
      </c>
      <c r="E26" s="248" t="s">
        <v>452</v>
      </c>
      <c r="F26" s="157" t="s">
        <v>294</v>
      </c>
      <c r="G26" s="230" t="s">
        <v>553</v>
      </c>
      <c r="H26" s="241" t="s">
        <v>319</v>
      </c>
      <c r="I26" s="232" t="s">
        <v>818</v>
      </c>
      <c r="J26" s="231"/>
      <c r="K26" s="231"/>
      <c r="L26" s="91" t="s">
        <v>1332</v>
      </c>
      <c r="M26" s="91" t="s">
        <v>536</v>
      </c>
      <c r="N26" s="91" t="s">
        <v>152</v>
      </c>
      <c r="O26" s="91" t="s">
        <v>356</v>
      </c>
      <c r="P26" s="236" t="s">
        <v>154</v>
      </c>
      <c r="Q26" s="237" t="s">
        <v>155</v>
      </c>
      <c r="R26" s="237" t="s">
        <v>156</v>
      </c>
      <c r="S26" s="224"/>
      <c r="T26" s="235" t="str">
        <f>IFERROR(VLOOKUP(L26,[1]INFO!$AB$3:$AD$16,2,FALSE),"")</f>
        <v>#ERROR!</v>
      </c>
      <c r="U26" s="235"/>
      <c r="V26" s="235"/>
    </row>
    <row r="27" ht="19.5" hidden="1" customHeight="1">
      <c r="A27" s="157" t="s">
        <v>293</v>
      </c>
      <c r="B27" s="157" t="s">
        <v>294</v>
      </c>
      <c r="C27" s="238" t="s">
        <v>696</v>
      </c>
      <c r="D27" s="159" t="s">
        <v>53</v>
      </c>
      <c r="E27" s="248" t="s">
        <v>452</v>
      </c>
      <c r="F27" s="157" t="s">
        <v>294</v>
      </c>
      <c r="G27" s="230" t="s">
        <v>553</v>
      </c>
      <c r="H27" s="239" t="s">
        <v>696</v>
      </c>
      <c r="I27" s="232" t="s">
        <v>826</v>
      </c>
      <c r="J27" s="240"/>
      <c r="K27" s="240"/>
      <c r="L27" s="91" t="s">
        <v>1332</v>
      </c>
      <c r="M27" s="91" t="s">
        <v>355</v>
      </c>
      <c r="N27" s="91" t="s">
        <v>152</v>
      </c>
      <c r="O27" s="91" t="s">
        <v>356</v>
      </c>
      <c r="P27" s="236" t="s">
        <v>154</v>
      </c>
      <c r="Q27" s="237" t="s">
        <v>155</v>
      </c>
      <c r="R27" s="237" t="s">
        <v>156</v>
      </c>
      <c r="S27" s="224"/>
      <c r="T27" s="235" t="str">
        <f>IFERROR(VLOOKUP(L27,[1]INFO!$AB$3:$AD$16,2,FALSE),"")</f>
        <v>#ERROR!</v>
      </c>
      <c r="U27" s="235"/>
      <c r="V27" s="235"/>
    </row>
    <row r="28" ht="19.5" hidden="1" customHeight="1">
      <c r="A28" s="157" t="s">
        <v>293</v>
      </c>
      <c r="B28" s="157" t="s">
        <v>294</v>
      </c>
      <c r="C28" s="159" t="s">
        <v>295</v>
      </c>
      <c r="D28" s="159" t="s">
        <v>53</v>
      </c>
      <c r="E28" s="248" t="s">
        <v>452</v>
      </c>
      <c r="F28" s="157" t="s">
        <v>294</v>
      </c>
      <c r="G28" s="230" t="s">
        <v>553</v>
      </c>
      <c r="H28" s="241" t="s">
        <v>295</v>
      </c>
      <c r="I28" s="232" t="s">
        <v>836</v>
      </c>
      <c r="J28" s="231"/>
      <c r="K28" s="231"/>
      <c r="L28" s="91" t="s">
        <v>1332</v>
      </c>
      <c r="M28" s="91" t="s">
        <v>355</v>
      </c>
      <c r="N28" s="91" t="s">
        <v>152</v>
      </c>
      <c r="O28" s="91" t="s">
        <v>356</v>
      </c>
      <c r="P28" s="236" t="s">
        <v>154</v>
      </c>
      <c r="Q28" s="237" t="s">
        <v>155</v>
      </c>
      <c r="R28" s="237" t="s">
        <v>156</v>
      </c>
      <c r="S28" s="224"/>
      <c r="T28" s="235" t="str">
        <f>IFERROR(VLOOKUP(L28,[1]INFO!$AB$3:$AD$16,2,FALSE),"")</f>
        <v>#ERROR!</v>
      </c>
      <c r="U28" s="235"/>
      <c r="V28" s="235"/>
    </row>
    <row r="29" ht="19.5" hidden="1" customHeight="1">
      <c r="A29" s="157" t="s">
        <v>293</v>
      </c>
      <c r="B29" s="157" t="s">
        <v>294</v>
      </c>
      <c r="C29" s="159" t="s">
        <v>332</v>
      </c>
      <c r="D29" s="159" t="s">
        <v>53</v>
      </c>
      <c r="E29" s="248" t="s">
        <v>452</v>
      </c>
      <c r="F29" s="157" t="s">
        <v>294</v>
      </c>
      <c r="G29" s="230" t="s">
        <v>553</v>
      </c>
      <c r="H29" s="241" t="s">
        <v>332</v>
      </c>
      <c r="I29" s="232" t="s">
        <v>846</v>
      </c>
      <c r="J29" s="231"/>
      <c r="K29" s="231"/>
      <c r="L29" s="91" t="s">
        <v>1334</v>
      </c>
      <c r="M29" s="91" t="s">
        <v>903</v>
      </c>
      <c r="N29" s="91" t="s">
        <v>152</v>
      </c>
      <c r="O29" s="91" t="s">
        <v>153</v>
      </c>
      <c r="P29" s="236" t="s">
        <v>154</v>
      </c>
      <c r="Q29" s="237" t="s">
        <v>155</v>
      </c>
      <c r="R29" s="237" t="s">
        <v>156</v>
      </c>
      <c r="S29" s="224"/>
      <c r="T29" s="235" t="str">
        <f>IFERROR(VLOOKUP(L29,[1]INFO!$AB$3:$AD$16,2,FALSE),"")</f>
        <v>#ERROR!</v>
      </c>
      <c r="U29" s="235"/>
      <c r="V29" s="235"/>
    </row>
    <row r="30" ht="19.5" hidden="1" customHeight="1">
      <c r="A30" s="157" t="s">
        <v>293</v>
      </c>
      <c r="B30" s="157" t="s">
        <v>294</v>
      </c>
      <c r="C30" s="159" t="s">
        <v>743</v>
      </c>
      <c r="D30" s="159" t="s">
        <v>53</v>
      </c>
      <c r="E30" s="248" t="s">
        <v>452</v>
      </c>
      <c r="F30" s="157" t="s">
        <v>294</v>
      </c>
      <c r="G30" s="230" t="s">
        <v>553</v>
      </c>
      <c r="H30" s="241" t="s">
        <v>743</v>
      </c>
      <c r="I30" s="232" t="s">
        <v>853</v>
      </c>
      <c r="J30" s="231"/>
      <c r="K30" s="231"/>
      <c r="L30" s="91" t="s">
        <v>1335</v>
      </c>
      <c r="M30" s="91" t="s">
        <v>857</v>
      </c>
      <c r="N30" s="91" t="s">
        <v>152</v>
      </c>
      <c r="O30" s="91" t="s">
        <v>356</v>
      </c>
      <c r="P30" s="236" t="s">
        <v>154</v>
      </c>
      <c r="Q30" s="237" t="s">
        <v>155</v>
      </c>
      <c r="R30" s="237" t="s">
        <v>156</v>
      </c>
      <c r="S30" s="224"/>
      <c r="T30" s="235" t="str">
        <f>IFERROR(VLOOKUP(L30,[1]INFO!$AB$3:$AD$16,2,FALSE),"")</f>
        <v>#ERROR!</v>
      </c>
      <c r="U30" s="235"/>
      <c r="V30" s="235"/>
    </row>
    <row r="31" ht="19.5" hidden="1" customHeight="1">
      <c r="A31" s="157" t="s">
        <v>293</v>
      </c>
      <c r="B31" s="157" t="s">
        <v>294</v>
      </c>
      <c r="C31" s="159" t="s">
        <v>756</v>
      </c>
      <c r="D31" s="159" t="s">
        <v>53</v>
      </c>
      <c r="E31" s="248" t="s">
        <v>452</v>
      </c>
      <c r="F31" s="157" t="s">
        <v>294</v>
      </c>
      <c r="G31" s="230" t="s">
        <v>553</v>
      </c>
      <c r="H31" s="241" t="s">
        <v>756</v>
      </c>
      <c r="I31" s="232" t="s">
        <v>863</v>
      </c>
      <c r="J31" s="231"/>
      <c r="K31" s="231"/>
      <c r="L31" s="91" t="s">
        <v>1336</v>
      </c>
      <c r="M31" s="91" t="s">
        <v>867</v>
      </c>
      <c r="N31" s="91" t="s">
        <v>152</v>
      </c>
      <c r="O31" s="91" t="s">
        <v>356</v>
      </c>
      <c r="P31" s="236" t="s">
        <v>154</v>
      </c>
      <c r="Q31" s="237" t="s">
        <v>155</v>
      </c>
      <c r="R31" s="237" t="s">
        <v>156</v>
      </c>
      <c r="S31" s="224"/>
      <c r="T31" s="235" t="str">
        <f>IFERROR(VLOOKUP(L31,[1]INFO!$AB$3:$AD$16,2,FALSE),"")</f>
        <v>#ERROR!</v>
      </c>
      <c r="U31" s="235"/>
      <c r="V31" s="235"/>
    </row>
    <row r="32" ht="19.5" hidden="1" customHeight="1">
      <c r="A32" s="157" t="s">
        <v>293</v>
      </c>
      <c r="B32" s="157" t="s">
        <v>294</v>
      </c>
      <c r="C32" s="159" t="s">
        <v>771</v>
      </c>
      <c r="D32" s="159" t="s">
        <v>53</v>
      </c>
      <c r="E32" s="248" t="s">
        <v>452</v>
      </c>
      <c r="F32" s="157" t="s">
        <v>294</v>
      </c>
      <c r="G32" s="230" t="s">
        <v>553</v>
      </c>
      <c r="H32" s="241" t="s">
        <v>771</v>
      </c>
      <c r="I32" s="232" t="s">
        <v>874</v>
      </c>
      <c r="J32" s="231"/>
      <c r="K32" s="231"/>
      <c r="L32" s="91" t="s">
        <v>1335</v>
      </c>
      <c r="M32" s="91" t="s">
        <v>857</v>
      </c>
      <c r="N32" s="91" t="s">
        <v>152</v>
      </c>
      <c r="O32" s="91" t="s">
        <v>356</v>
      </c>
      <c r="P32" s="236" t="s">
        <v>154</v>
      </c>
      <c r="Q32" s="237" t="s">
        <v>155</v>
      </c>
      <c r="R32" s="237" t="s">
        <v>156</v>
      </c>
      <c r="S32" s="224"/>
      <c r="T32" s="235" t="str">
        <f>IFERROR(VLOOKUP(L32,[1]INFO!$AB$3:$AD$16,2,FALSE),"")</f>
        <v>#ERROR!</v>
      </c>
      <c r="U32" s="235"/>
      <c r="V32" s="235"/>
    </row>
    <row r="33" ht="19.5" hidden="1" customHeight="1">
      <c r="A33" s="157" t="s">
        <v>293</v>
      </c>
      <c r="B33" s="157" t="s">
        <v>492</v>
      </c>
      <c r="C33" s="159" t="s">
        <v>842</v>
      </c>
      <c r="D33" s="159" t="s">
        <v>53</v>
      </c>
      <c r="E33" s="248" t="s">
        <v>452</v>
      </c>
      <c r="F33" s="157" t="s">
        <v>492</v>
      </c>
      <c r="G33" s="230" t="s">
        <v>578</v>
      </c>
      <c r="H33" s="241" t="s">
        <v>842</v>
      </c>
      <c r="I33" s="232" t="s">
        <v>883</v>
      </c>
      <c r="J33" s="231"/>
      <c r="K33" s="231"/>
      <c r="L33" s="91" t="s">
        <v>150</v>
      </c>
      <c r="M33" s="91" t="s">
        <v>668</v>
      </c>
      <c r="N33" s="91" t="s">
        <v>152</v>
      </c>
      <c r="O33" s="91" t="s">
        <v>153</v>
      </c>
      <c r="P33" s="236" t="s">
        <v>154</v>
      </c>
      <c r="Q33" s="237" t="s">
        <v>155</v>
      </c>
      <c r="R33" s="237" t="s">
        <v>156</v>
      </c>
      <c r="S33" s="224"/>
      <c r="T33" s="235" t="str">
        <f>IFERROR(VLOOKUP(L33,[1]INFO!$AB$3:$AD$16,2,FALSE),"")</f>
        <v>#ERROR!</v>
      </c>
      <c r="U33" s="235"/>
      <c r="V33" s="235"/>
    </row>
    <row r="34" ht="19.5" hidden="1" customHeight="1">
      <c r="A34" s="157" t="s">
        <v>248</v>
      </c>
      <c r="B34" s="157" t="s">
        <v>249</v>
      </c>
      <c r="C34" s="244" t="s">
        <v>280</v>
      </c>
      <c r="D34" s="244" t="s">
        <v>1337</v>
      </c>
      <c r="E34" s="244" t="s">
        <v>1338</v>
      </c>
      <c r="F34" s="157" t="s">
        <v>249</v>
      </c>
      <c r="G34" s="230" t="s">
        <v>886</v>
      </c>
      <c r="H34" s="245" t="s">
        <v>280</v>
      </c>
      <c r="I34" s="232" t="s">
        <v>887</v>
      </c>
      <c r="J34" s="246"/>
      <c r="K34" s="246"/>
      <c r="L34" s="91" t="s">
        <v>1320</v>
      </c>
      <c r="M34" s="91" t="s">
        <v>1330</v>
      </c>
      <c r="N34" s="91" t="s">
        <v>1322</v>
      </c>
      <c r="O34" s="257" t="s">
        <v>1339</v>
      </c>
      <c r="P34" s="236" t="s">
        <v>1340</v>
      </c>
      <c r="Q34" s="237" t="s">
        <v>1340</v>
      </c>
      <c r="R34" s="237" t="s">
        <v>1341</v>
      </c>
      <c r="S34" s="224"/>
      <c r="T34" s="235" t="str">
        <f>IFERROR(VLOOKUP(L34,[1]INFO!$AB$3:$AD$16,2,FALSE),"")</f>
        <v>#ERROR!</v>
      </c>
      <c r="U34" s="235"/>
      <c r="V34" s="235"/>
    </row>
    <row r="35" ht="19.5" hidden="1" customHeight="1">
      <c r="A35" s="157" t="s">
        <v>248</v>
      </c>
      <c r="B35" s="157" t="s">
        <v>673</v>
      </c>
      <c r="C35" s="244" t="s">
        <v>897</v>
      </c>
      <c r="D35" s="244" t="s">
        <v>1337</v>
      </c>
      <c r="E35" s="244" t="s">
        <v>1338</v>
      </c>
      <c r="F35" s="157" t="s">
        <v>673</v>
      </c>
      <c r="G35" s="230" t="s">
        <v>896</v>
      </c>
      <c r="H35" s="245" t="s">
        <v>897</v>
      </c>
      <c r="I35" s="232" t="s">
        <v>898</v>
      </c>
      <c r="J35" s="246"/>
      <c r="K35" s="246"/>
      <c r="L35" s="91" t="s">
        <v>1342</v>
      </c>
      <c r="M35" s="91" t="s">
        <v>820</v>
      </c>
      <c r="N35" s="91" t="s">
        <v>1322</v>
      </c>
      <c r="O35" s="91" t="s">
        <v>1323</v>
      </c>
      <c r="P35" s="236" t="s">
        <v>154</v>
      </c>
      <c r="Q35" s="237" t="s">
        <v>1343</v>
      </c>
      <c r="R35" s="237" t="s">
        <v>1344</v>
      </c>
      <c r="S35" s="224"/>
      <c r="T35" s="235" t="str">
        <f>IFERROR(VLOOKUP(L35,[1]INFO!$AB$3:$AD$16,2,FALSE),"")</f>
        <v>#ERROR!</v>
      </c>
      <c r="U35" s="235"/>
      <c r="V35" s="235"/>
    </row>
    <row r="36" ht="19.5" hidden="1" customHeight="1">
      <c r="A36" s="157" t="s">
        <v>52</v>
      </c>
      <c r="B36" s="157" t="s">
        <v>88</v>
      </c>
      <c r="C36" s="244" t="s">
        <v>892</v>
      </c>
      <c r="D36" s="244" t="s">
        <v>1337</v>
      </c>
      <c r="E36" s="244" t="s">
        <v>526</v>
      </c>
      <c r="F36" s="157" t="s">
        <v>88</v>
      </c>
      <c r="G36" s="230" t="s">
        <v>608</v>
      </c>
      <c r="H36" s="245" t="s">
        <v>892</v>
      </c>
      <c r="I36" s="232" t="s">
        <v>899</v>
      </c>
      <c r="J36" s="246"/>
      <c r="K36" s="246"/>
      <c r="L36" s="91" t="s">
        <v>150</v>
      </c>
      <c r="M36" s="91" t="s">
        <v>668</v>
      </c>
      <c r="N36" s="91" t="s">
        <v>152</v>
      </c>
      <c r="O36" s="91" t="s">
        <v>153</v>
      </c>
      <c r="P36" s="236" t="s">
        <v>154</v>
      </c>
      <c r="Q36" s="237" t="s">
        <v>155</v>
      </c>
      <c r="R36" s="237" t="s">
        <v>156</v>
      </c>
      <c r="S36" s="224"/>
      <c r="T36" s="235" t="str">
        <f>IFERROR(VLOOKUP(L36,[1]INFO!$AB$3:$AD$16,2,FALSE),"")</f>
        <v>#ERROR!</v>
      </c>
      <c r="U36" s="235"/>
      <c r="V36" s="235"/>
    </row>
    <row r="37" ht="19.5" hidden="1" customHeight="1">
      <c r="A37" s="157" t="s">
        <v>52</v>
      </c>
      <c r="B37" s="157" t="s">
        <v>88</v>
      </c>
      <c r="C37" s="258" t="s">
        <v>905</v>
      </c>
      <c r="D37" s="258" t="s">
        <v>1337</v>
      </c>
      <c r="E37" s="244" t="s">
        <v>526</v>
      </c>
      <c r="F37" s="157" t="s">
        <v>88</v>
      </c>
      <c r="G37" s="230" t="s">
        <v>608</v>
      </c>
      <c r="H37" s="259" t="s">
        <v>905</v>
      </c>
      <c r="I37" s="232" t="s">
        <v>908</v>
      </c>
      <c r="J37" s="260"/>
      <c r="K37" s="260"/>
      <c r="L37" s="91" t="s">
        <v>150</v>
      </c>
      <c r="M37" s="91" t="s">
        <v>151</v>
      </c>
      <c r="N37" s="91" t="s">
        <v>152</v>
      </c>
      <c r="O37" s="91" t="s">
        <v>153</v>
      </c>
      <c r="P37" s="236" t="s">
        <v>154</v>
      </c>
      <c r="Q37" s="237" t="s">
        <v>155</v>
      </c>
      <c r="R37" s="237" t="s">
        <v>156</v>
      </c>
      <c r="S37" s="224"/>
      <c r="T37" s="235" t="str">
        <f>IFERROR(VLOOKUP(L37,[1]INFO!$AB$3:$AD$16,2,FALSE),"")</f>
        <v>#ERROR!</v>
      </c>
      <c r="U37" s="235"/>
      <c r="V37" s="235"/>
    </row>
    <row r="38" ht="19.5" hidden="1" customHeight="1">
      <c r="A38" s="157" t="s">
        <v>52</v>
      </c>
      <c r="B38" s="157" t="s">
        <v>88</v>
      </c>
      <c r="C38" s="258" t="s">
        <v>914</v>
      </c>
      <c r="D38" s="258" t="s">
        <v>1337</v>
      </c>
      <c r="E38" s="244" t="s">
        <v>526</v>
      </c>
      <c r="F38" s="157" t="s">
        <v>88</v>
      </c>
      <c r="G38" s="230" t="s">
        <v>608</v>
      </c>
      <c r="H38" s="259" t="s">
        <v>914</v>
      </c>
      <c r="I38" s="232" t="s">
        <v>917</v>
      </c>
      <c r="J38" s="260"/>
      <c r="K38" s="260"/>
      <c r="L38" s="91" t="s">
        <v>150</v>
      </c>
      <c r="M38" s="91" t="s">
        <v>151</v>
      </c>
      <c r="N38" s="91" t="s">
        <v>152</v>
      </c>
      <c r="O38" s="91" t="s">
        <v>153</v>
      </c>
      <c r="P38" s="236" t="s">
        <v>154</v>
      </c>
      <c r="Q38" s="237" t="s">
        <v>155</v>
      </c>
      <c r="R38" s="237" t="s">
        <v>156</v>
      </c>
      <c r="S38" s="224"/>
      <c r="T38" s="235" t="str">
        <f>IFERROR(VLOOKUP(L38,[1]INFO!$AB$3:$AD$16,2,FALSE),"")</f>
        <v>#ERROR!</v>
      </c>
      <c r="U38" s="235"/>
      <c r="V38" s="235"/>
    </row>
    <row r="39" ht="19.5" hidden="1" customHeight="1">
      <c r="A39" s="157" t="s">
        <v>52</v>
      </c>
      <c r="B39" s="157" t="s">
        <v>88</v>
      </c>
      <c r="C39" s="244" t="s">
        <v>114</v>
      </c>
      <c r="D39" s="258" t="s">
        <v>1337</v>
      </c>
      <c r="E39" s="244" t="s">
        <v>526</v>
      </c>
      <c r="F39" s="157" t="s">
        <v>88</v>
      </c>
      <c r="G39" s="230" t="s">
        <v>608</v>
      </c>
      <c r="H39" s="245" t="s">
        <v>114</v>
      </c>
      <c r="I39" s="232" t="s">
        <v>925</v>
      </c>
      <c r="J39" s="246"/>
      <c r="K39" s="246"/>
      <c r="L39" s="91" t="s">
        <v>150</v>
      </c>
      <c r="M39" s="91" t="s">
        <v>151</v>
      </c>
      <c r="N39" s="91" t="s">
        <v>152</v>
      </c>
      <c r="O39" s="91" t="s">
        <v>153</v>
      </c>
      <c r="P39" s="236" t="s">
        <v>154</v>
      </c>
      <c r="Q39" s="237" t="s">
        <v>155</v>
      </c>
      <c r="R39" s="237" t="s">
        <v>156</v>
      </c>
      <c r="S39" s="224"/>
      <c r="T39" s="235" t="str">
        <f>IFERROR(VLOOKUP(L39,[1]INFO!$AB$3:$AD$16,2,FALSE),"")</f>
        <v>#ERROR!</v>
      </c>
      <c r="U39" s="235"/>
      <c r="V39" s="235"/>
    </row>
    <row r="40" ht="19.5" hidden="1" customHeight="1">
      <c r="A40" s="157" t="s">
        <v>52</v>
      </c>
      <c r="B40" s="157" t="s">
        <v>88</v>
      </c>
      <c r="C40" s="244" t="s">
        <v>261</v>
      </c>
      <c r="D40" s="258" t="s">
        <v>1337</v>
      </c>
      <c r="E40" s="244" t="s">
        <v>526</v>
      </c>
      <c r="F40" s="157" t="s">
        <v>88</v>
      </c>
      <c r="G40" s="230" t="s">
        <v>608</v>
      </c>
      <c r="H40" s="245" t="s">
        <v>261</v>
      </c>
      <c r="I40" s="232" t="s">
        <v>931</v>
      </c>
      <c r="J40" s="246"/>
      <c r="K40" s="246"/>
      <c r="L40" s="91" t="s">
        <v>150</v>
      </c>
      <c r="M40" s="91" t="s">
        <v>151</v>
      </c>
      <c r="N40" s="91" t="s">
        <v>152</v>
      </c>
      <c r="O40" s="91" t="s">
        <v>153</v>
      </c>
      <c r="P40" s="236" t="s">
        <v>154</v>
      </c>
      <c r="Q40" s="237" t="s">
        <v>155</v>
      </c>
      <c r="R40" s="237" t="s">
        <v>156</v>
      </c>
      <c r="S40" s="224"/>
      <c r="T40" s="235" t="str">
        <f>IFERROR(VLOOKUP(L40,[1]INFO!$AB$3:$AD$16,2,FALSE),"")</f>
        <v>#ERROR!</v>
      </c>
      <c r="U40" s="235"/>
      <c r="V40" s="235"/>
    </row>
    <row r="41" ht="19.5" hidden="1" customHeight="1">
      <c r="A41" s="157" t="s">
        <v>52</v>
      </c>
      <c r="B41" s="157" t="s">
        <v>88</v>
      </c>
      <c r="C41" s="258" t="s">
        <v>935</v>
      </c>
      <c r="D41" s="258" t="s">
        <v>1337</v>
      </c>
      <c r="E41" s="244" t="s">
        <v>526</v>
      </c>
      <c r="F41" s="157" t="s">
        <v>88</v>
      </c>
      <c r="G41" s="230" t="s">
        <v>608</v>
      </c>
      <c r="H41" s="259" t="s">
        <v>935</v>
      </c>
      <c r="I41" s="232" t="s">
        <v>938</v>
      </c>
      <c r="J41" s="260"/>
      <c r="K41" s="260"/>
      <c r="L41" s="91" t="s">
        <v>150</v>
      </c>
      <c r="M41" s="91" t="s">
        <v>151</v>
      </c>
      <c r="N41" s="91" t="s">
        <v>152</v>
      </c>
      <c r="O41" s="91" t="s">
        <v>153</v>
      </c>
      <c r="P41" s="236" t="s">
        <v>154</v>
      </c>
      <c r="Q41" s="237" t="s">
        <v>155</v>
      </c>
      <c r="R41" s="237" t="s">
        <v>156</v>
      </c>
      <c r="S41" s="224"/>
      <c r="T41" s="235" t="str">
        <f>IFERROR(VLOOKUP(L41,[1]INFO!$AB$3:$AD$16,2,FALSE),"")</f>
        <v>#ERROR!</v>
      </c>
      <c r="U41" s="235"/>
      <c r="V41" s="235"/>
    </row>
    <row r="42" ht="189.75" customHeight="1">
      <c r="A42" s="157" t="s">
        <v>52</v>
      </c>
      <c r="B42" s="157" t="s">
        <v>88</v>
      </c>
      <c r="C42" s="258" t="s">
        <v>940</v>
      </c>
      <c r="D42" s="258" t="s">
        <v>1337</v>
      </c>
      <c r="E42" s="244" t="s">
        <v>526</v>
      </c>
      <c r="F42" s="157" t="s">
        <v>88</v>
      </c>
      <c r="G42" s="230" t="s">
        <v>608</v>
      </c>
      <c r="H42" s="261" t="s">
        <v>940</v>
      </c>
      <c r="I42" s="232" t="s">
        <v>941</v>
      </c>
      <c r="J42" s="260"/>
      <c r="K42" s="260"/>
      <c r="L42" s="262" t="s">
        <v>150</v>
      </c>
      <c r="M42" s="262" t="s">
        <v>151</v>
      </c>
      <c r="N42" s="262" t="s">
        <v>152</v>
      </c>
      <c r="O42" s="262" t="s">
        <v>153</v>
      </c>
      <c r="P42" s="263" t="s">
        <v>154</v>
      </c>
      <c r="Q42" s="264" t="s">
        <v>155</v>
      </c>
      <c r="R42" s="264" t="s">
        <v>156</v>
      </c>
      <c r="S42" s="224"/>
      <c r="T42" s="235" t="str">
        <f>IFERROR(VLOOKUP(L42,[1]INFO!$AB$3:$AD$16,2,FALSE),"")</f>
        <v>#ERROR!</v>
      </c>
      <c r="U42" s="235"/>
      <c r="V42" s="265"/>
    </row>
    <row r="43" ht="19.5" hidden="1" customHeight="1">
      <c r="A43" s="157" t="s">
        <v>52</v>
      </c>
      <c r="B43" s="157" t="s">
        <v>88</v>
      </c>
      <c r="C43" s="244" t="s">
        <v>89</v>
      </c>
      <c r="D43" s="258" t="s">
        <v>1337</v>
      </c>
      <c r="E43" s="244" t="s">
        <v>526</v>
      </c>
      <c r="F43" s="157" t="s">
        <v>88</v>
      </c>
      <c r="G43" s="230" t="s">
        <v>608</v>
      </c>
      <c r="H43" s="245" t="s">
        <v>89</v>
      </c>
      <c r="I43" s="232" t="s">
        <v>947</v>
      </c>
      <c r="J43" s="246"/>
      <c r="K43" s="246"/>
      <c r="L43" s="91" t="s">
        <v>150</v>
      </c>
      <c r="M43" s="91" t="s">
        <v>151</v>
      </c>
      <c r="N43" s="91" t="s">
        <v>152</v>
      </c>
      <c r="O43" s="91" t="s">
        <v>153</v>
      </c>
      <c r="P43" s="236" t="s">
        <v>154</v>
      </c>
      <c r="Q43" s="237" t="s">
        <v>155</v>
      </c>
      <c r="R43" s="237" t="s">
        <v>156</v>
      </c>
      <c r="S43" s="224"/>
      <c r="T43" s="235" t="str">
        <f>IFERROR(VLOOKUP(L43,[1]INFO!$AB$3:$AD$16,2,FALSE),"")</f>
        <v>#ERROR!</v>
      </c>
      <c r="U43" s="235"/>
      <c r="V43" s="235"/>
    </row>
    <row r="44" ht="19.5" hidden="1" customHeight="1">
      <c r="A44" s="157" t="s">
        <v>52</v>
      </c>
      <c r="B44" s="157" t="s">
        <v>88</v>
      </c>
      <c r="C44" s="159" t="s">
        <v>951</v>
      </c>
      <c r="D44" s="258" t="s">
        <v>1337</v>
      </c>
      <c r="E44" s="244" t="s">
        <v>526</v>
      </c>
      <c r="F44" s="157" t="s">
        <v>88</v>
      </c>
      <c r="G44" s="230" t="s">
        <v>608</v>
      </c>
      <c r="H44" s="241" t="s">
        <v>951</v>
      </c>
      <c r="I44" s="232" t="s">
        <v>952</v>
      </c>
      <c r="J44" s="231"/>
      <c r="K44" s="231"/>
      <c r="L44" s="91" t="s">
        <v>150</v>
      </c>
      <c r="M44" s="91" t="s">
        <v>151</v>
      </c>
      <c r="N44" s="91" t="s">
        <v>152</v>
      </c>
      <c r="O44" s="91" t="s">
        <v>153</v>
      </c>
      <c r="P44" s="236" t="s">
        <v>154</v>
      </c>
      <c r="Q44" s="237" t="s">
        <v>155</v>
      </c>
      <c r="R44" s="237" t="s">
        <v>156</v>
      </c>
      <c r="S44" s="224"/>
      <c r="T44" s="235" t="str">
        <f>IFERROR(VLOOKUP(L44,[1]INFO!$AB$3:$AD$16,2,FALSE),"")</f>
        <v>#ERROR!</v>
      </c>
      <c r="U44" s="235"/>
      <c r="V44" s="235"/>
    </row>
    <row r="45" ht="19.5" hidden="1" customHeight="1">
      <c r="A45" s="157" t="s">
        <v>52</v>
      </c>
      <c r="B45" s="157" t="s">
        <v>597</v>
      </c>
      <c r="C45" s="244" t="s">
        <v>683</v>
      </c>
      <c r="D45" s="244" t="s">
        <v>1337</v>
      </c>
      <c r="E45" s="244" t="s">
        <v>526</v>
      </c>
      <c r="F45" s="157" t="s">
        <v>597</v>
      </c>
      <c r="G45" s="230" t="s">
        <v>956</v>
      </c>
      <c r="H45" s="245" t="s">
        <v>683</v>
      </c>
      <c r="I45" s="232" t="s">
        <v>957</v>
      </c>
      <c r="J45" s="246"/>
      <c r="K45" s="246"/>
      <c r="L45" s="91" t="s">
        <v>1331</v>
      </c>
      <c r="M45" s="91" t="s">
        <v>792</v>
      </c>
      <c r="N45" s="91" t="s">
        <v>152</v>
      </c>
      <c r="O45" s="91" t="s">
        <v>153</v>
      </c>
      <c r="P45" s="236" t="s">
        <v>154</v>
      </c>
      <c r="Q45" s="237" t="s">
        <v>155</v>
      </c>
      <c r="R45" s="237" t="s">
        <v>156</v>
      </c>
      <c r="S45" s="224"/>
      <c r="T45" s="235" t="str">
        <f>IFERROR(VLOOKUP(L45,[1]INFO!$AB$3:$AD$16,2,FALSE),"")</f>
        <v>#ERROR!</v>
      </c>
      <c r="U45" s="235"/>
      <c r="V45" s="235"/>
    </row>
    <row r="46" ht="19.5" hidden="1" customHeight="1">
      <c r="A46" s="157" t="s">
        <v>52</v>
      </c>
      <c r="B46" s="157" t="s">
        <v>597</v>
      </c>
      <c r="C46" s="244" t="s">
        <v>961</v>
      </c>
      <c r="D46" s="244" t="s">
        <v>1337</v>
      </c>
      <c r="E46" s="244" t="s">
        <v>526</v>
      </c>
      <c r="F46" s="157" t="s">
        <v>597</v>
      </c>
      <c r="G46" s="230" t="s">
        <v>956</v>
      </c>
      <c r="H46" s="245" t="s">
        <v>961</v>
      </c>
      <c r="I46" s="232" t="s">
        <v>962</v>
      </c>
      <c r="J46" s="246"/>
      <c r="K46" s="246"/>
      <c r="L46" s="91" t="s">
        <v>1331</v>
      </c>
      <c r="M46" s="91" t="s">
        <v>792</v>
      </c>
      <c r="N46" s="91" t="s">
        <v>152</v>
      </c>
      <c r="O46" s="91" t="s">
        <v>153</v>
      </c>
      <c r="P46" s="236" t="s">
        <v>154</v>
      </c>
      <c r="Q46" s="237" t="s">
        <v>155</v>
      </c>
      <c r="R46" s="237" t="s">
        <v>156</v>
      </c>
      <c r="S46" s="224"/>
      <c r="T46" s="235" t="str">
        <f>IFERROR(VLOOKUP(L46,[1]INFO!$AB$3:$AD$16,2,FALSE),"")</f>
        <v>#ERROR!</v>
      </c>
      <c r="U46" s="235"/>
      <c r="V46" s="235"/>
    </row>
    <row r="47" ht="19.5" hidden="1" customHeight="1">
      <c r="A47" s="157" t="s">
        <v>52</v>
      </c>
      <c r="B47" s="157" t="s">
        <v>597</v>
      </c>
      <c r="C47" s="159" t="s">
        <v>700</v>
      </c>
      <c r="D47" s="244" t="s">
        <v>1337</v>
      </c>
      <c r="E47" s="244" t="s">
        <v>526</v>
      </c>
      <c r="F47" s="157" t="s">
        <v>597</v>
      </c>
      <c r="G47" s="230" t="s">
        <v>956</v>
      </c>
      <c r="H47" s="241" t="s">
        <v>700</v>
      </c>
      <c r="I47" s="232" t="s">
        <v>966</v>
      </c>
      <c r="J47" s="231"/>
      <c r="K47" s="231"/>
      <c r="L47" s="91" t="s">
        <v>1331</v>
      </c>
      <c r="M47" s="91" t="s">
        <v>767</v>
      </c>
      <c r="N47" s="91" t="s">
        <v>152</v>
      </c>
      <c r="O47" s="91" t="s">
        <v>153</v>
      </c>
      <c r="P47" s="236" t="s">
        <v>154</v>
      </c>
      <c r="Q47" s="237" t="s">
        <v>155</v>
      </c>
      <c r="R47" s="237" t="s">
        <v>156</v>
      </c>
      <c r="S47" s="224"/>
      <c r="T47" s="235" t="str">
        <f>IFERROR(VLOOKUP(L47,[1]INFO!$AB$3:$AD$16,2,FALSE),"")</f>
        <v>#ERROR!</v>
      </c>
      <c r="U47" s="235"/>
      <c r="V47" s="235"/>
    </row>
    <row r="48" ht="19.5" hidden="1" customHeight="1">
      <c r="A48" s="157" t="s">
        <v>293</v>
      </c>
      <c r="B48" s="157" t="s">
        <v>294</v>
      </c>
      <c r="C48" s="159" t="s">
        <v>599</v>
      </c>
      <c r="D48" s="159" t="s">
        <v>1337</v>
      </c>
      <c r="E48" s="159" t="s">
        <v>502</v>
      </c>
      <c r="F48" s="157" t="s">
        <v>294</v>
      </c>
      <c r="G48" s="230" t="s">
        <v>634</v>
      </c>
      <c r="H48" s="241" t="s">
        <v>599</v>
      </c>
      <c r="I48" s="232" t="s">
        <v>968</v>
      </c>
      <c r="J48" s="231"/>
      <c r="K48" s="231"/>
      <c r="L48" s="91" t="s">
        <v>150</v>
      </c>
      <c r="M48" s="91" t="s">
        <v>151</v>
      </c>
      <c r="N48" s="91" t="s">
        <v>152</v>
      </c>
      <c r="O48" s="91" t="s">
        <v>153</v>
      </c>
      <c r="P48" s="236" t="s">
        <v>154</v>
      </c>
      <c r="Q48" s="237" t="s">
        <v>155</v>
      </c>
      <c r="R48" s="237" t="s">
        <v>156</v>
      </c>
      <c r="S48" s="224"/>
      <c r="T48" s="235"/>
      <c r="U48" s="235"/>
      <c r="V48" s="235"/>
    </row>
    <row r="49" ht="21.75" hidden="1" customHeight="1">
      <c r="A49" s="157" t="s">
        <v>293</v>
      </c>
      <c r="B49" s="157" t="s">
        <v>294</v>
      </c>
      <c r="C49" s="159" t="s">
        <v>625</v>
      </c>
      <c r="D49" s="159" t="s">
        <v>1337</v>
      </c>
      <c r="E49" s="159" t="s">
        <v>502</v>
      </c>
      <c r="F49" s="157" t="s">
        <v>294</v>
      </c>
      <c r="G49" s="230" t="s">
        <v>634</v>
      </c>
      <c r="H49" s="241" t="s">
        <v>625</v>
      </c>
      <c r="I49" s="232" t="s">
        <v>972</v>
      </c>
      <c r="J49" s="231"/>
      <c r="K49" s="231"/>
      <c r="L49" s="91" t="s">
        <v>1336</v>
      </c>
      <c r="M49" s="91" t="s">
        <v>867</v>
      </c>
      <c r="N49" s="91" t="s">
        <v>152</v>
      </c>
      <c r="O49" s="91" t="s">
        <v>153</v>
      </c>
      <c r="P49" s="236" t="s">
        <v>154</v>
      </c>
      <c r="Q49" s="237" t="s">
        <v>155</v>
      </c>
      <c r="R49" s="237" t="s">
        <v>156</v>
      </c>
      <c r="S49" s="224"/>
      <c r="T49" s="235" t="str">
        <f>IFERROR(VLOOKUP(L49,[1]INFO!$AB$3:$AD$16,2,FALSE),"")</f>
        <v>#ERROR!</v>
      </c>
      <c r="U49" s="235"/>
      <c r="V49" s="235"/>
    </row>
    <row r="50" ht="19.5" hidden="1" customHeight="1">
      <c r="A50" s="157" t="s">
        <v>293</v>
      </c>
      <c r="B50" s="157" t="s">
        <v>492</v>
      </c>
      <c r="C50" s="159" t="s">
        <v>832</v>
      </c>
      <c r="D50" s="159" t="s">
        <v>1337</v>
      </c>
      <c r="E50" s="159" t="s">
        <v>502</v>
      </c>
      <c r="F50" s="157" t="s">
        <v>492</v>
      </c>
      <c r="G50" s="230" t="s">
        <v>658</v>
      </c>
      <c r="H50" s="241" t="s">
        <v>832</v>
      </c>
      <c r="I50" s="232" t="s">
        <v>984</v>
      </c>
      <c r="J50" s="231"/>
      <c r="K50" s="231"/>
      <c r="L50" s="91" t="s">
        <v>150</v>
      </c>
      <c r="M50" s="91" t="s">
        <v>668</v>
      </c>
      <c r="N50" s="91" t="s">
        <v>152</v>
      </c>
      <c r="O50" s="91" t="s">
        <v>153</v>
      </c>
      <c r="P50" s="236" t="s">
        <v>154</v>
      </c>
      <c r="Q50" s="237" t="s">
        <v>155</v>
      </c>
      <c r="R50" s="237" t="s">
        <v>156</v>
      </c>
      <c r="S50" s="224"/>
      <c r="T50" s="235" t="str">
        <f>IFERROR(VLOOKUP(L50,[1]INFO!$AB$3:$AD$16,2,FALSE),"")</f>
        <v>#ERROR!</v>
      </c>
      <c r="U50" s="235"/>
      <c r="V50" s="235"/>
    </row>
    <row r="51" ht="19.5" hidden="1" customHeight="1">
      <c r="A51" s="157"/>
      <c r="B51" s="157"/>
      <c r="C51" s="159" t="s">
        <v>650</v>
      </c>
      <c r="D51" s="159"/>
      <c r="E51" s="159" t="s">
        <v>1345</v>
      </c>
      <c r="F51" s="157" t="s">
        <v>294</v>
      </c>
      <c r="G51" s="230" t="s">
        <v>634</v>
      </c>
      <c r="H51" s="241" t="s">
        <v>650</v>
      </c>
      <c r="I51" s="232" t="s">
        <v>978</v>
      </c>
      <c r="J51" s="231"/>
      <c r="K51" s="231"/>
      <c r="L51" s="91" t="s">
        <v>1333</v>
      </c>
      <c r="M51" s="91" t="s">
        <v>465</v>
      </c>
      <c r="N51" s="91" t="s">
        <v>152</v>
      </c>
      <c r="O51" s="91" t="s">
        <v>153</v>
      </c>
      <c r="P51" s="236" t="s">
        <v>154</v>
      </c>
      <c r="Q51" s="237" t="s">
        <v>155</v>
      </c>
      <c r="R51" s="237" t="s">
        <v>156</v>
      </c>
      <c r="S51" s="224"/>
      <c r="T51" s="235"/>
      <c r="U51" s="235"/>
      <c r="V51" s="235"/>
    </row>
    <row r="52" ht="19.5" hidden="1" customHeight="1">
      <c r="A52" s="157" t="s">
        <v>248</v>
      </c>
      <c r="B52" s="157" t="s">
        <v>426</v>
      </c>
      <c r="C52" s="159" t="s">
        <v>990</v>
      </c>
      <c r="D52" s="159" t="s">
        <v>1346</v>
      </c>
      <c r="E52" s="159" t="s">
        <v>680</v>
      </c>
      <c r="F52" s="157" t="s">
        <v>426</v>
      </c>
      <c r="G52" s="230" t="s">
        <v>681</v>
      </c>
      <c r="H52" s="241" t="s">
        <v>990</v>
      </c>
      <c r="I52" s="232" t="s">
        <v>991</v>
      </c>
      <c r="J52" s="231"/>
      <c r="K52" s="231"/>
      <c r="L52" s="91" t="s">
        <v>1320</v>
      </c>
      <c r="M52" s="91" t="s">
        <v>1330</v>
      </c>
      <c r="N52" s="91" t="s">
        <v>1322</v>
      </c>
      <c r="O52" s="91" t="s">
        <v>1323</v>
      </c>
      <c r="P52" s="236" t="s">
        <v>154</v>
      </c>
      <c r="Q52" s="237" t="s">
        <v>1347</v>
      </c>
      <c r="R52" s="237" t="s">
        <v>156</v>
      </c>
      <c r="S52" s="224"/>
      <c r="T52" s="235" t="str">
        <f>IFERROR(VLOOKUP(L52,[1]INFO!$AB$3:$AD$16,2,FALSE),"")</f>
        <v>#ERROR!</v>
      </c>
      <c r="U52" s="235"/>
      <c r="V52" s="235"/>
    </row>
    <row r="53" ht="19.5" hidden="1" customHeight="1">
      <c r="A53" s="157" t="s">
        <v>248</v>
      </c>
      <c r="B53" s="157" t="s">
        <v>426</v>
      </c>
      <c r="C53" s="159" t="s">
        <v>992</v>
      </c>
      <c r="D53" s="159" t="s">
        <v>1346</v>
      </c>
      <c r="E53" s="159" t="s">
        <v>680</v>
      </c>
      <c r="F53" s="157" t="s">
        <v>426</v>
      </c>
      <c r="G53" s="230" t="s">
        <v>681</v>
      </c>
      <c r="H53" s="241" t="s">
        <v>992</v>
      </c>
      <c r="I53" s="232" t="s">
        <v>993</v>
      </c>
      <c r="J53" s="231"/>
      <c r="K53" s="231"/>
      <c r="L53" s="91" t="s">
        <v>1320</v>
      </c>
      <c r="M53" s="91" t="s">
        <v>1330</v>
      </c>
      <c r="N53" s="91" t="s">
        <v>1322</v>
      </c>
      <c r="O53" s="91" t="s">
        <v>1323</v>
      </c>
      <c r="P53" s="236" t="s">
        <v>154</v>
      </c>
      <c r="Q53" s="237" t="s">
        <v>1347</v>
      </c>
      <c r="R53" s="237" t="s">
        <v>156</v>
      </c>
      <c r="S53" s="224"/>
      <c r="T53" s="235" t="str">
        <f>IFERROR(VLOOKUP(L53,[1]INFO!$AB$3:$AD$16,2,FALSE),"")</f>
        <v>#ERROR!</v>
      </c>
      <c r="U53" s="235"/>
      <c r="V53" s="235"/>
    </row>
    <row r="54" ht="19.5" hidden="1" customHeight="1">
      <c r="A54" s="157" t="s">
        <v>392</v>
      </c>
      <c r="B54" s="157" t="s">
        <v>394</v>
      </c>
      <c r="C54" s="159" t="s">
        <v>998</v>
      </c>
      <c r="D54" s="159" t="s">
        <v>1346</v>
      </c>
      <c r="E54" s="159" t="s">
        <v>717</v>
      </c>
      <c r="F54" s="157" t="s">
        <v>394</v>
      </c>
      <c r="G54" s="230" t="s">
        <v>718</v>
      </c>
      <c r="H54" s="241" t="s">
        <v>998</v>
      </c>
      <c r="I54" s="232" t="s">
        <v>999</v>
      </c>
      <c r="J54" s="231"/>
      <c r="K54" s="231"/>
      <c r="L54" s="91" t="s">
        <v>1320</v>
      </c>
      <c r="M54" s="91" t="s">
        <v>1330</v>
      </c>
      <c r="N54" s="91" t="s">
        <v>1322</v>
      </c>
      <c r="O54" s="91" t="s">
        <v>1323</v>
      </c>
      <c r="P54" s="236" t="s">
        <v>154</v>
      </c>
      <c r="Q54" s="237" t="s">
        <v>155</v>
      </c>
      <c r="R54" s="237" t="s">
        <v>1326</v>
      </c>
      <c r="S54" s="224"/>
      <c r="T54" s="235" t="str">
        <f>IFERROR(VLOOKUP(L54,[1]INFO!$AB$3:$AD$16,2,FALSE),"")</f>
        <v>#ERROR!</v>
      </c>
      <c r="U54" s="235"/>
      <c r="V54" s="235"/>
    </row>
    <row r="55" ht="19.5" hidden="1" customHeight="1">
      <c r="A55" s="157" t="s">
        <v>392</v>
      </c>
      <c r="B55" s="157" t="s">
        <v>394</v>
      </c>
      <c r="C55" s="238" t="s">
        <v>1005</v>
      </c>
      <c r="D55" s="159" t="s">
        <v>1346</v>
      </c>
      <c r="E55" s="159" t="s">
        <v>717</v>
      </c>
      <c r="F55" s="157" t="s">
        <v>394</v>
      </c>
      <c r="G55" s="230" t="s">
        <v>718</v>
      </c>
      <c r="H55" s="239" t="s">
        <v>1005</v>
      </c>
      <c r="I55" s="232" t="s">
        <v>1006</v>
      </c>
      <c r="J55" s="240"/>
      <c r="K55" s="240"/>
      <c r="L55" s="91" t="s">
        <v>1320</v>
      </c>
      <c r="M55" s="91" t="s">
        <v>1330</v>
      </c>
      <c r="N55" s="91" t="s">
        <v>1322</v>
      </c>
      <c r="O55" s="91" t="s">
        <v>1323</v>
      </c>
      <c r="P55" s="236" t="s">
        <v>154</v>
      </c>
      <c r="Q55" s="237" t="s">
        <v>155</v>
      </c>
      <c r="R55" s="237" t="s">
        <v>1326</v>
      </c>
      <c r="S55" s="224"/>
      <c r="T55" s="235" t="str">
        <f>IFERROR(VLOOKUP(L55,[1]INFO!$AB$3:$AD$16,2,FALSE),"")</f>
        <v>#ERROR!</v>
      </c>
      <c r="U55" s="235"/>
      <c r="V55" s="235"/>
    </row>
    <row r="56" ht="19.5" hidden="1" customHeight="1">
      <c r="A56" s="157" t="s">
        <v>392</v>
      </c>
      <c r="B56" s="157" t="s">
        <v>394</v>
      </c>
      <c r="C56" s="238" t="s">
        <v>1011</v>
      </c>
      <c r="D56" s="159" t="s">
        <v>1346</v>
      </c>
      <c r="E56" s="159" t="s">
        <v>717</v>
      </c>
      <c r="F56" s="157" t="s">
        <v>394</v>
      </c>
      <c r="G56" s="230" t="s">
        <v>718</v>
      </c>
      <c r="H56" s="239" t="s">
        <v>1011</v>
      </c>
      <c r="I56" s="232" t="s">
        <v>1012</v>
      </c>
      <c r="J56" s="240"/>
      <c r="K56" s="240"/>
      <c r="L56" s="91" t="s">
        <v>1320</v>
      </c>
      <c r="M56" s="91" t="s">
        <v>1330</v>
      </c>
      <c r="N56" s="91" t="s">
        <v>1322</v>
      </c>
      <c r="O56" s="91" t="s">
        <v>1323</v>
      </c>
      <c r="P56" s="236" t="s">
        <v>154</v>
      </c>
      <c r="Q56" s="237" t="s">
        <v>155</v>
      </c>
      <c r="R56" s="237" t="s">
        <v>1326</v>
      </c>
      <c r="S56" s="224"/>
      <c r="T56" s="235" t="str">
        <f>IFERROR(VLOOKUP(L56,[1]INFO!$AB$3:$AD$16,2,FALSE),"")</f>
        <v>#ERROR!</v>
      </c>
      <c r="U56" s="235"/>
      <c r="V56" s="235"/>
    </row>
    <row r="57" ht="19.5" hidden="1" customHeight="1">
      <c r="A57" s="157" t="s">
        <v>248</v>
      </c>
      <c r="B57" s="157" t="s">
        <v>694</v>
      </c>
      <c r="C57" s="159" t="s">
        <v>1013</v>
      </c>
      <c r="D57" s="159" t="s">
        <v>59</v>
      </c>
      <c r="E57" s="159" t="s">
        <v>552</v>
      </c>
      <c r="F57" s="157" t="s">
        <v>694</v>
      </c>
      <c r="G57" s="230" t="s">
        <v>733</v>
      </c>
      <c r="H57" s="241" t="s">
        <v>1013</v>
      </c>
      <c r="I57" s="232" t="s">
        <v>1014</v>
      </c>
      <c r="J57" s="231"/>
      <c r="K57" s="231"/>
      <c r="L57" s="91" t="s">
        <v>1320</v>
      </c>
      <c r="M57" s="91" t="s">
        <v>1330</v>
      </c>
      <c r="N57" s="91" t="s">
        <v>1322</v>
      </c>
      <c r="O57" s="91" t="s">
        <v>1323</v>
      </c>
      <c r="P57" s="236" t="s">
        <v>154</v>
      </c>
      <c r="Q57" s="237" t="s">
        <v>1348</v>
      </c>
      <c r="R57" s="237" t="s">
        <v>1349</v>
      </c>
      <c r="S57" s="224"/>
      <c r="T57" s="235" t="str">
        <f>IFERROR(VLOOKUP(L57,[1]INFO!$AB$3:$AD$16,2,FALSE),"")</f>
        <v>#ERROR!</v>
      </c>
      <c r="U57" s="235"/>
      <c r="V57" s="235"/>
    </row>
    <row r="58" ht="19.5" hidden="1" customHeight="1">
      <c r="A58" s="157" t="s">
        <v>248</v>
      </c>
      <c r="B58" s="157" t="s">
        <v>426</v>
      </c>
      <c r="C58" s="159" t="s">
        <v>1019</v>
      </c>
      <c r="D58" s="159" t="s">
        <v>59</v>
      </c>
      <c r="E58" s="159" t="s">
        <v>552</v>
      </c>
      <c r="F58" s="157" t="s">
        <v>426</v>
      </c>
      <c r="G58" s="230" t="s">
        <v>748</v>
      </c>
      <c r="H58" s="241" t="s">
        <v>1019</v>
      </c>
      <c r="I58" s="232" t="s">
        <v>1020</v>
      </c>
      <c r="J58" s="231"/>
      <c r="K58" s="231"/>
      <c r="L58" s="91" t="s">
        <v>1320</v>
      </c>
      <c r="M58" s="91" t="s">
        <v>1330</v>
      </c>
      <c r="N58" s="91" t="s">
        <v>1322</v>
      </c>
      <c r="O58" s="91" t="s">
        <v>1323</v>
      </c>
      <c r="P58" s="236" t="s">
        <v>154</v>
      </c>
      <c r="Q58" s="237" t="s">
        <v>155</v>
      </c>
      <c r="R58" s="237" t="s">
        <v>1350</v>
      </c>
      <c r="S58" s="224"/>
      <c r="T58" s="235" t="str">
        <f>IFERROR(VLOOKUP(L58,[1]INFO!$AB$3:$AD$16,2,FALSE),"")</f>
        <v>#ERROR!</v>
      </c>
      <c r="U58" s="235"/>
      <c r="V58" s="235"/>
    </row>
    <row r="59" ht="19.5" hidden="1" customHeight="1">
      <c r="A59" s="157" t="s">
        <v>248</v>
      </c>
      <c r="B59" s="157" t="s">
        <v>426</v>
      </c>
      <c r="C59" s="159" t="s">
        <v>1026</v>
      </c>
      <c r="D59" s="159" t="s">
        <v>59</v>
      </c>
      <c r="E59" s="159" t="s">
        <v>552</v>
      </c>
      <c r="F59" s="157" t="s">
        <v>426</v>
      </c>
      <c r="G59" s="230" t="s">
        <v>748</v>
      </c>
      <c r="H59" s="241" t="s">
        <v>1026</v>
      </c>
      <c r="I59" s="232" t="s">
        <v>1027</v>
      </c>
      <c r="J59" s="231"/>
      <c r="K59" s="231"/>
      <c r="L59" s="91" t="s">
        <v>1320</v>
      </c>
      <c r="M59" s="91" t="s">
        <v>1330</v>
      </c>
      <c r="N59" s="91" t="s">
        <v>1322</v>
      </c>
      <c r="O59" s="91" t="s">
        <v>1323</v>
      </c>
      <c r="P59" s="236" t="s">
        <v>154</v>
      </c>
      <c r="Q59" s="237" t="s">
        <v>1348</v>
      </c>
      <c r="R59" s="237" t="s">
        <v>1349</v>
      </c>
      <c r="S59" s="224"/>
      <c r="T59" s="235" t="str">
        <f>IFERROR(VLOOKUP(L59,[1]INFO!$AB$3:$AD$16,2,FALSE),"")</f>
        <v>#ERROR!</v>
      </c>
      <c r="U59" s="235"/>
      <c r="V59" s="235"/>
    </row>
    <row r="60" ht="19.5" hidden="1" customHeight="1">
      <c r="A60" s="157" t="s">
        <v>248</v>
      </c>
      <c r="B60" s="157" t="s">
        <v>426</v>
      </c>
      <c r="C60" s="185" t="s">
        <v>581</v>
      </c>
      <c r="D60" s="159" t="s">
        <v>59</v>
      </c>
      <c r="E60" s="159" t="s">
        <v>552</v>
      </c>
      <c r="F60" s="157" t="s">
        <v>426</v>
      </c>
      <c r="G60" s="230" t="s">
        <v>748</v>
      </c>
      <c r="H60" s="241" t="s">
        <v>581</v>
      </c>
      <c r="I60" s="232" t="s">
        <v>1031</v>
      </c>
      <c r="J60" s="241" t="s">
        <v>1351</v>
      </c>
      <c r="K60" s="241" t="s">
        <v>747</v>
      </c>
      <c r="L60" s="91" t="s">
        <v>1320</v>
      </c>
      <c r="M60" s="91" t="s">
        <v>1330</v>
      </c>
      <c r="N60" s="91" t="s">
        <v>1322</v>
      </c>
      <c r="O60" s="91" t="s">
        <v>1323</v>
      </c>
      <c r="P60" s="236" t="s">
        <v>154</v>
      </c>
      <c r="Q60" s="237" t="s">
        <v>155</v>
      </c>
      <c r="R60" s="237" t="s">
        <v>156</v>
      </c>
      <c r="S60" s="224"/>
      <c r="T60" s="235" t="str">
        <f>IFERROR(VLOOKUP(L60,[1]INFO!$AB$3:$AD$16,2,FALSE),"")</f>
        <v>#ERROR!</v>
      </c>
      <c r="U60" s="235"/>
      <c r="V60" s="235"/>
    </row>
    <row r="61" ht="19.5" hidden="1" customHeight="1">
      <c r="A61" s="157" t="s">
        <v>248</v>
      </c>
      <c r="B61" s="157" t="s">
        <v>426</v>
      </c>
      <c r="C61" s="159" t="s">
        <v>1036</v>
      </c>
      <c r="D61" s="159" t="s">
        <v>59</v>
      </c>
      <c r="E61" s="159" t="s">
        <v>552</v>
      </c>
      <c r="F61" s="157" t="s">
        <v>426</v>
      </c>
      <c r="G61" s="230" t="s">
        <v>885</v>
      </c>
      <c r="H61" s="241" t="s">
        <v>1036</v>
      </c>
      <c r="I61" s="232" t="s">
        <v>1037</v>
      </c>
      <c r="J61" s="231"/>
      <c r="K61" s="231"/>
      <c r="L61" s="91" t="s">
        <v>1320</v>
      </c>
      <c r="M61" s="91" t="s">
        <v>1330</v>
      </c>
      <c r="N61" s="91" t="s">
        <v>1322</v>
      </c>
      <c r="O61" s="91" t="s">
        <v>1323</v>
      </c>
      <c r="P61" s="236" t="s">
        <v>154</v>
      </c>
      <c r="Q61" s="237" t="s">
        <v>155</v>
      </c>
      <c r="R61" s="237" t="s">
        <v>156</v>
      </c>
      <c r="S61" s="224"/>
      <c r="T61" s="235" t="str">
        <f>IFERROR(VLOOKUP(L61,[1]INFO!$AB$3:$AD$16,2,FALSE),"")</f>
        <v>#ERROR!</v>
      </c>
      <c r="U61" s="235"/>
      <c r="V61" s="235"/>
    </row>
    <row r="62" ht="19.5" hidden="1" customHeight="1">
      <c r="A62" s="157" t="s">
        <v>392</v>
      </c>
      <c r="B62" s="157" t="s">
        <v>394</v>
      </c>
      <c r="C62" s="238" t="s">
        <v>1352</v>
      </c>
      <c r="D62" s="238" t="s">
        <v>59</v>
      </c>
      <c r="E62" s="238" t="s">
        <v>577</v>
      </c>
      <c r="F62" s="157" t="s">
        <v>394</v>
      </c>
      <c r="G62" s="230" t="s">
        <v>762</v>
      </c>
      <c r="H62" s="239" t="s">
        <v>1353</v>
      </c>
      <c r="I62" s="232" t="s">
        <v>1044</v>
      </c>
      <c r="J62" s="240"/>
      <c r="K62" s="240"/>
      <c r="L62" s="91" t="s">
        <v>1320</v>
      </c>
      <c r="M62" s="91" t="s">
        <v>1321</v>
      </c>
      <c r="N62" s="91" t="s">
        <v>1322</v>
      </c>
      <c r="O62" s="91" t="s">
        <v>1323</v>
      </c>
      <c r="P62" s="236" t="s">
        <v>1324</v>
      </c>
      <c r="Q62" s="237" t="s">
        <v>1325</v>
      </c>
      <c r="R62" s="237" t="s">
        <v>1326</v>
      </c>
      <c r="S62" s="224"/>
      <c r="T62" s="235" t="str">
        <f>IFERROR(VLOOKUP(L62,[1]INFO!$AB$3:$AD$16,2,FALSE),"")</f>
        <v>#ERROR!</v>
      </c>
      <c r="U62" s="235"/>
      <c r="V62" s="235"/>
    </row>
    <row r="63" ht="19.5" hidden="1" customHeight="1">
      <c r="A63" s="157" t="s">
        <v>248</v>
      </c>
      <c r="B63" s="157" t="s">
        <v>426</v>
      </c>
      <c r="C63" s="244" t="s">
        <v>1051</v>
      </c>
      <c r="D63" s="244" t="s">
        <v>1354</v>
      </c>
      <c r="E63" s="244" t="s">
        <v>607</v>
      </c>
      <c r="F63" s="157" t="s">
        <v>426</v>
      </c>
      <c r="G63" s="230" t="s">
        <v>775</v>
      </c>
      <c r="H63" s="245" t="s">
        <v>1051</v>
      </c>
      <c r="I63" s="232" t="s">
        <v>1052</v>
      </c>
      <c r="J63" s="246"/>
      <c r="K63" s="246"/>
      <c r="L63" s="91" t="s">
        <v>1320</v>
      </c>
      <c r="M63" s="91" t="s">
        <v>1330</v>
      </c>
      <c r="N63" s="91" t="s">
        <v>1322</v>
      </c>
      <c r="O63" s="91" t="s">
        <v>1323</v>
      </c>
      <c r="P63" s="236" t="s">
        <v>154</v>
      </c>
      <c r="Q63" s="237" t="s">
        <v>1355</v>
      </c>
      <c r="R63" s="237" t="s">
        <v>1350</v>
      </c>
      <c r="S63" s="224"/>
      <c r="T63" s="235" t="str">
        <f>IFERROR(VLOOKUP(L63,[1]INFO!$AB$3:$AD$16,2,FALSE),"")</f>
        <v>#ERROR!</v>
      </c>
      <c r="U63" s="235"/>
      <c r="V63" s="235"/>
    </row>
    <row r="64" ht="19.5" hidden="1" customHeight="1">
      <c r="A64" s="157" t="s">
        <v>248</v>
      </c>
      <c r="B64" s="157" t="s">
        <v>426</v>
      </c>
      <c r="C64" s="244" t="s">
        <v>1058</v>
      </c>
      <c r="D64" s="244" t="s">
        <v>1354</v>
      </c>
      <c r="E64" s="244" t="s">
        <v>607</v>
      </c>
      <c r="F64" s="157" t="s">
        <v>426</v>
      </c>
      <c r="G64" s="230" t="s">
        <v>775</v>
      </c>
      <c r="H64" s="245" t="s">
        <v>1058</v>
      </c>
      <c r="I64" s="232" t="s">
        <v>1059</v>
      </c>
      <c r="J64" s="246"/>
      <c r="K64" s="246"/>
      <c r="L64" s="91" t="s">
        <v>1320</v>
      </c>
      <c r="M64" s="91" t="s">
        <v>1330</v>
      </c>
      <c r="N64" s="91" t="s">
        <v>1322</v>
      </c>
      <c r="O64" s="91" t="s">
        <v>1323</v>
      </c>
      <c r="P64" s="236" t="s">
        <v>154</v>
      </c>
      <c r="Q64" s="237" t="s">
        <v>155</v>
      </c>
      <c r="R64" s="237" t="s">
        <v>1350</v>
      </c>
      <c r="S64" s="224"/>
      <c r="T64" s="235" t="str">
        <f>IFERROR(VLOOKUP(L64,[1]INFO!$AB$3:$AD$16,2,FALSE),"")</f>
        <v>#ERROR!</v>
      </c>
      <c r="U64" s="235"/>
      <c r="V64" s="235"/>
    </row>
    <row r="65" ht="19.5" hidden="1" customHeight="1">
      <c r="A65" s="157" t="s">
        <v>248</v>
      </c>
      <c r="B65" s="157" t="s">
        <v>426</v>
      </c>
      <c r="C65" s="244" t="s">
        <v>1061</v>
      </c>
      <c r="D65" s="244" t="s">
        <v>1354</v>
      </c>
      <c r="E65" s="244" t="s">
        <v>607</v>
      </c>
      <c r="F65" s="157" t="s">
        <v>426</v>
      </c>
      <c r="G65" s="230" t="s">
        <v>775</v>
      </c>
      <c r="H65" s="245" t="s">
        <v>1061</v>
      </c>
      <c r="I65" s="232" t="s">
        <v>1062</v>
      </c>
      <c r="J65" s="246"/>
      <c r="K65" s="246"/>
      <c r="L65" s="91" t="s">
        <v>1320</v>
      </c>
      <c r="M65" s="91" t="s">
        <v>1330</v>
      </c>
      <c r="N65" s="91" t="s">
        <v>1322</v>
      </c>
      <c r="O65" s="91" t="s">
        <v>1323</v>
      </c>
      <c r="P65" s="236" t="s">
        <v>154</v>
      </c>
      <c r="Q65" s="237" t="s">
        <v>1343</v>
      </c>
      <c r="R65" s="237" t="s">
        <v>1344</v>
      </c>
      <c r="S65" s="224"/>
      <c r="T65" s="235" t="str">
        <f>IFERROR(VLOOKUP(L65,[1]INFO!$AB$3:$AD$16,2,FALSE),"")</f>
        <v>#ERROR!</v>
      </c>
      <c r="U65" s="235"/>
      <c r="V65" s="235"/>
    </row>
    <row r="66" ht="19.5" hidden="1" customHeight="1">
      <c r="A66" s="157" t="s">
        <v>248</v>
      </c>
      <c r="B66" s="157" t="s">
        <v>426</v>
      </c>
      <c r="C66" s="244" t="s">
        <v>1067</v>
      </c>
      <c r="D66" s="244" t="s">
        <v>1354</v>
      </c>
      <c r="E66" s="244" t="s">
        <v>607</v>
      </c>
      <c r="F66" s="157" t="s">
        <v>426</v>
      </c>
      <c r="G66" s="230" t="s">
        <v>775</v>
      </c>
      <c r="H66" s="245" t="s">
        <v>1067</v>
      </c>
      <c r="I66" s="232" t="s">
        <v>1068</v>
      </c>
      <c r="J66" s="246"/>
      <c r="K66" s="246"/>
      <c r="L66" s="91" t="s">
        <v>1320</v>
      </c>
      <c r="M66" s="91" t="s">
        <v>1330</v>
      </c>
      <c r="N66" s="91" t="s">
        <v>1322</v>
      </c>
      <c r="O66" s="91" t="s">
        <v>1323</v>
      </c>
      <c r="P66" s="236" t="s">
        <v>154</v>
      </c>
      <c r="Q66" s="237" t="s">
        <v>1355</v>
      </c>
      <c r="R66" s="237" t="s">
        <v>1350</v>
      </c>
      <c r="S66" s="224"/>
      <c r="T66" s="235" t="str">
        <f>IFERROR(VLOOKUP(L66,[1]INFO!$AB$3:$AD$16,2,FALSE),"")</f>
        <v>#ERROR!</v>
      </c>
      <c r="U66" s="235"/>
      <c r="V66" s="235"/>
    </row>
    <row r="67" ht="19.5" hidden="1" customHeight="1">
      <c r="A67" s="157" t="s">
        <v>248</v>
      </c>
      <c r="B67" s="157" t="s">
        <v>426</v>
      </c>
      <c r="C67" s="244" t="s">
        <v>1072</v>
      </c>
      <c r="D67" s="244" t="s">
        <v>1354</v>
      </c>
      <c r="E67" s="244" t="s">
        <v>607</v>
      </c>
      <c r="F67" s="157" t="s">
        <v>426</v>
      </c>
      <c r="G67" s="230" t="s">
        <v>775</v>
      </c>
      <c r="H67" s="245" t="s">
        <v>1072</v>
      </c>
      <c r="I67" s="232" t="s">
        <v>1073</v>
      </c>
      <c r="J67" s="246"/>
      <c r="K67" s="246"/>
      <c r="L67" s="91" t="s">
        <v>1320</v>
      </c>
      <c r="M67" s="91" t="s">
        <v>1330</v>
      </c>
      <c r="N67" s="91" t="s">
        <v>1322</v>
      </c>
      <c r="O67" s="91" t="s">
        <v>1323</v>
      </c>
      <c r="P67" s="236" t="s">
        <v>154</v>
      </c>
      <c r="Q67" s="237" t="s">
        <v>1355</v>
      </c>
      <c r="R67" s="237" t="s">
        <v>1350</v>
      </c>
      <c r="S67" s="224"/>
      <c r="T67" s="235" t="str">
        <f>IFERROR(VLOOKUP(L67,[1]INFO!$AB$3:$AD$16,2,FALSE),"")</f>
        <v>#ERROR!</v>
      </c>
      <c r="U67" s="235"/>
      <c r="V67" s="235"/>
    </row>
    <row r="68" ht="19.5" hidden="1" customHeight="1">
      <c r="A68" s="157" t="s">
        <v>248</v>
      </c>
      <c r="B68" s="157" t="s">
        <v>426</v>
      </c>
      <c r="C68" s="244" t="s">
        <v>1078</v>
      </c>
      <c r="D68" s="244" t="s">
        <v>1354</v>
      </c>
      <c r="E68" s="244" t="s">
        <v>607</v>
      </c>
      <c r="F68" s="157" t="s">
        <v>426</v>
      </c>
      <c r="G68" s="230" t="s">
        <v>775</v>
      </c>
      <c r="H68" s="245" t="s">
        <v>1078</v>
      </c>
      <c r="I68" s="232" t="s">
        <v>1079</v>
      </c>
      <c r="J68" s="246"/>
      <c r="K68" s="246"/>
      <c r="L68" s="91" t="s">
        <v>1320</v>
      </c>
      <c r="M68" s="91" t="s">
        <v>1330</v>
      </c>
      <c r="N68" s="91" t="s">
        <v>1322</v>
      </c>
      <c r="O68" s="91" t="s">
        <v>1323</v>
      </c>
      <c r="P68" s="236" t="s">
        <v>154</v>
      </c>
      <c r="Q68" s="237" t="s">
        <v>1355</v>
      </c>
      <c r="R68" s="237" t="s">
        <v>1350</v>
      </c>
      <c r="S68" s="224"/>
      <c r="T68" s="235" t="str">
        <f>IFERROR(VLOOKUP(L68,[1]INFO!$AB$3:$AD$16,2,FALSE),"")</f>
        <v>#ERROR!</v>
      </c>
      <c r="U68" s="235"/>
      <c r="V68" s="235"/>
    </row>
    <row r="69" ht="19.5" hidden="1" customHeight="1">
      <c r="A69" s="157" t="s">
        <v>392</v>
      </c>
      <c r="B69" s="157" t="s">
        <v>741</v>
      </c>
      <c r="C69" s="244" t="s">
        <v>1084</v>
      </c>
      <c r="D69" s="244" t="s">
        <v>1354</v>
      </c>
      <c r="E69" s="244" t="s">
        <v>633</v>
      </c>
      <c r="F69" s="157" t="s">
        <v>741</v>
      </c>
      <c r="G69" s="230" t="s">
        <v>787</v>
      </c>
      <c r="H69" s="245" t="s">
        <v>1084</v>
      </c>
      <c r="I69" s="232" t="s">
        <v>1085</v>
      </c>
      <c r="J69" s="246"/>
      <c r="K69" s="246"/>
      <c r="L69" s="91" t="s">
        <v>1320</v>
      </c>
      <c r="M69" s="91" t="s">
        <v>1329</v>
      </c>
      <c r="N69" s="91" t="s">
        <v>1322</v>
      </c>
      <c r="O69" s="266" t="s">
        <v>1339</v>
      </c>
      <c r="P69" s="236" t="s">
        <v>154</v>
      </c>
      <c r="Q69" s="237" t="s">
        <v>155</v>
      </c>
      <c r="R69" s="237" t="s">
        <v>156</v>
      </c>
      <c r="S69" s="224"/>
      <c r="T69" s="235" t="str">
        <f>IFERROR(VLOOKUP(L69,[1]INFO!$AB$3:$AD$16,2,FALSE),"")</f>
        <v>#ERROR!</v>
      </c>
      <c r="U69" s="235"/>
      <c r="V69" s="235"/>
    </row>
    <row r="70" ht="19.5" hidden="1" customHeight="1">
      <c r="A70" s="157" t="s">
        <v>392</v>
      </c>
      <c r="B70" s="157" t="s">
        <v>741</v>
      </c>
      <c r="C70" s="244" t="s">
        <v>1088</v>
      </c>
      <c r="D70" s="244" t="s">
        <v>1354</v>
      </c>
      <c r="E70" s="244" t="s">
        <v>633</v>
      </c>
      <c r="F70" s="157" t="s">
        <v>741</v>
      </c>
      <c r="G70" s="230" t="s">
        <v>787</v>
      </c>
      <c r="H70" s="245" t="s">
        <v>1088</v>
      </c>
      <c r="I70" s="232" t="s">
        <v>1089</v>
      </c>
      <c r="J70" s="246"/>
      <c r="K70" s="246"/>
      <c r="L70" s="91" t="s">
        <v>150</v>
      </c>
      <c r="M70" s="91" t="s">
        <v>151</v>
      </c>
      <c r="N70" s="91" t="s">
        <v>152</v>
      </c>
      <c r="O70" s="91" t="s">
        <v>153</v>
      </c>
      <c r="P70" s="236" t="s">
        <v>154</v>
      </c>
      <c r="Q70" s="237" t="s">
        <v>155</v>
      </c>
      <c r="R70" s="237" t="s">
        <v>156</v>
      </c>
      <c r="S70" s="224"/>
      <c r="T70" s="235" t="str">
        <f>IFERROR(VLOOKUP(L70,[1]INFO!$AB$3:$AD$16,2,FALSE),"")</f>
        <v>#ERROR!</v>
      </c>
      <c r="U70" s="235"/>
      <c r="V70" s="235"/>
    </row>
    <row r="71" ht="19.5" hidden="1" customHeight="1">
      <c r="A71" s="157" t="s">
        <v>392</v>
      </c>
      <c r="B71" s="157" t="s">
        <v>741</v>
      </c>
      <c r="C71" s="258" t="s">
        <v>1094</v>
      </c>
      <c r="D71" s="244" t="s">
        <v>1354</v>
      </c>
      <c r="E71" s="244" t="s">
        <v>633</v>
      </c>
      <c r="F71" s="157" t="s">
        <v>741</v>
      </c>
      <c r="G71" s="230" t="s">
        <v>787</v>
      </c>
      <c r="H71" s="259" t="s">
        <v>1094</v>
      </c>
      <c r="I71" s="232" t="s">
        <v>1095</v>
      </c>
      <c r="J71" s="260"/>
      <c r="K71" s="260"/>
      <c r="L71" s="91" t="s">
        <v>150</v>
      </c>
      <c r="M71" s="91" t="s">
        <v>151</v>
      </c>
      <c r="N71" s="91" t="s">
        <v>152</v>
      </c>
      <c r="O71" s="91" t="s">
        <v>153</v>
      </c>
      <c r="P71" s="236" t="s">
        <v>154</v>
      </c>
      <c r="Q71" s="237" t="s">
        <v>155</v>
      </c>
      <c r="R71" s="237" t="s">
        <v>156</v>
      </c>
      <c r="S71" s="224"/>
      <c r="T71" s="235" t="str">
        <f>IFERROR(VLOOKUP(L71,[1]INFO!$AB$3:$AD$16,2,FALSE),"")</f>
        <v>#ERROR!</v>
      </c>
      <c r="U71" s="235"/>
      <c r="V71" s="235"/>
    </row>
    <row r="72" ht="19.5" hidden="1" customHeight="1">
      <c r="A72" s="157" t="s">
        <v>392</v>
      </c>
      <c r="B72" s="157" t="s">
        <v>741</v>
      </c>
      <c r="C72" s="258" t="s">
        <v>1099</v>
      </c>
      <c r="D72" s="244" t="s">
        <v>1354</v>
      </c>
      <c r="E72" s="244" t="s">
        <v>633</v>
      </c>
      <c r="F72" s="157" t="s">
        <v>741</v>
      </c>
      <c r="G72" s="230" t="s">
        <v>787</v>
      </c>
      <c r="H72" s="259" t="s">
        <v>1099</v>
      </c>
      <c r="I72" s="232" t="s">
        <v>1100</v>
      </c>
      <c r="J72" s="260"/>
      <c r="K72" s="260"/>
      <c r="L72" s="91" t="s">
        <v>150</v>
      </c>
      <c r="M72" s="91" t="s">
        <v>151</v>
      </c>
      <c r="N72" s="91" t="s">
        <v>152</v>
      </c>
      <c r="O72" s="91" t="s">
        <v>153</v>
      </c>
      <c r="P72" s="236" t="s">
        <v>154</v>
      </c>
      <c r="Q72" s="237" t="s">
        <v>155</v>
      </c>
      <c r="R72" s="237" t="s">
        <v>156</v>
      </c>
      <c r="S72" s="224"/>
      <c r="T72" s="235" t="str">
        <f>IFERROR(VLOOKUP(L72,[1]INFO!$AB$3:$AD$16,2,FALSE),"")</f>
        <v>#ERROR!</v>
      </c>
      <c r="U72" s="235"/>
      <c r="V72" s="235"/>
    </row>
    <row r="73" ht="19.5" hidden="1" customHeight="1">
      <c r="A73" s="157" t="s">
        <v>392</v>
      </c>
      <c r="B73" s="157" t="s">
        <v>741</v>
      </c>
      <c r="C73" s="258" t="s">
        <v>1105</v>
      </c>
      <c r="D73" s="244" t="s">
        <v>1354</v>
      </c>
      <c r="E73" s="244" t="s">
        <v>633</v>
      </c>
      <c r="F73" s="157" t="s">
        <v>741</v>
      </c>
      <c r="G73" s="230" t="s">
        <v>787</v>
      </c>
      <c r="H73" s="259" t="s">
        <v>1105</v>
      </c>
      <c r="I73" s="232" t="s">
        <v>1106</v>
      </c>
      <c r="J73" s="260"/>
      <c r="K73" s="260"/>
      <c r="L73" s="91" t="s">
        <v>150</v>
      </c>
      <c r="M73" s="91" t="s">
        <v>151</v>
      </c>
      <c r="N73" s="91" t="s">
        <v>152</v>
      </c>
      <c r="O73" s="91" t="s">
        <v>153</v>
      </c>
      <c r="P73" s="236" t="s">
        <v>154</v>
      </c>
      <c r="Q73" s="237" t="s">
        <v>155</v>
      </c>
      <c r="R73" s="237" t="s">
        <v>156</v>
      </c>
      <c r="S73" s="224"/>
      <c r="T73" s="235" t="str">
        <f>IFERROR(VLOOKUP(L73,[1]INFO!$AB$3:$AD$16,2,FALSE),"")</f>
        <v>#ERROR!</v>
      </c>
      <c r="U73" s="235"/>
      <c r="V73" s="235"/>
    </row>
    <row r="74" ht="39.75" hidden="1" customHeight="1">
      <c r="A74" s="157" t="s">
        <v>392</v>
      </c>
      <c r="B74" s="157" t="s">
        <v>741</v>
      </c>
      <c r="C74" s="244" t="s">
        <v>1109</v>
      </c>
      <c r="D74" s="244" t="s">
        <v>1354</v>
      </c>
      <c r="E74" s="244" t="s">
        <v>633</v>
      </c>
      <c r="F74" s="157" t="s">
        <v>741</v>
      </c>
      <c r="G74" s="230" t="s">
        <v>787</v>
      </c>
      <c r="H74" s="245" t="s">
        <v>1109</v>
      </c>
      <c r="I74" s="232" t="s">
        <v>1110</v>
      </c>
      <c r="J74" s="246"/>
      <c r="K74" s="246"/>
      <c r="L74" s="91" t="s">
        <v>150</v>
      </c>
      <c r="M74" s="91" t="s">
        <v>151</v>
      </c>
      <c r="N74" s="91" t="s">
        <v>152</v>
      </c>
      <c r="O74" s="91" t="s">
        <v>153</v>
      </c>
      <c r="P74" s="236" t="s">
        <v>154</v>
      </c>
      <c r="Q74" s="237" t="s">
        <v>155</v>
      </c>
      <c r="R74" s="237" t="s">
        <v>156</v>
      </c>
      <c r="S74" s="224"/>
      <c r="T74" s="235" t="str">
        <f>IFERROR(VLOOKUP(L74,[1]INFO!$AB$3:$AD$16,2,FALSE),"")</f>
        <v>#ERROR!</v>
      </c>
      <c r="U74" s="235"/>
      <c r="V74" s="235"/>
    </row>
    <row r="75" ht="19.5" hidden="1" customHeight="1">
      <c r="A75" s="157" t="s">
        <v>392</v>
      </c>
      <c r="B75" s="157" t="s">
        <v>741</v>
      </c>
      <c r="C75" s="244" t="s">
        <v>1356</v>
      </c>
      <c r="D75" s="244" t="s">
        <v>1354</v>
      </c>
      <c r="E75" s="244" t="s">
        <v>633</v>
      </c>
      <c r="F75" s="157" t="s">
        <v>741</v>
      </c>
      <c r="G75" s="230" t="s">
        <v>787</v>
      </c>
      <c r="H75" s="245" t="s">
        <v>1357</v>
      </c>
      <c r="I75" s="232" t="s">
        <v>1115</v>
      </c>
      <c r="J75" s="246"/>
      <c r="K75" s="246"/>
      <c r="L75" s="91" t="s">
        <v>150</v>
      </c>
      <c r="M75" s="91" t="s">
        <v>668</v>
      </c>
      <c r="N75" s="91" t="s">
        <v>152</v>
      </c>
      <c r="O75" s="91" t="s">
        <v>153</v>
      </c>
      <c r="P75" s="236" t="s">
        <v>154</v>
      </c>
      <c r="Q75" s="237" t="s">
        <v>155</v>
      </c>
      <c r="R75" s="237" t="s">
        <v>156</v>
      </c>
      <c r="S75" s="224"/>
      <c r="T75" s="235" t="str">
        <f>IFERROR(VLOOKUP(L75,[1]INFO!$AB$3:$AD$16,2,FALSE),"")</f>
        <v>#ERROR!</v>
      </c>
      <c r="U75" s="235"/>
      <c r="V75" s="235"/>
    </row>
    <row r="76" ht="19.5" hidden="1" customHeight="1">
      <c r="A76" s="157" t="s">
        <v>248</v>
      </c>
      <c r="B76" s="157" t="s">
        <v>673</v>
      </c>
      <c r="C76" s="244" t="s">
        <v>1092</v>
      </c>
      <c r="D76" s="244" t="s">
        <v>1358</v>
      </c>
      <c r="E76" s="244" t="s">
        <v>1359</v>
      </c>
      <c r="F76" s="157" t="s">
        <v>673</v>
      </c>
      <c r="G76" s="230" t="s">
        <v>799</v>
      </c>
      <c r="H76" s="245" t="s">
        <v>1092</v>
      </c>
      <c r="I76" s="232" t="s">
        <v>1119</v>
      </c>
      <c r="J76" s="246"/>
      <c r="K76" s="246"/>
      <c r="L76" s="91" t="s">
        <v>150</v>
      </c>
      <c r="M76" s="91" t="s">
        <v>151</v>
      </c>
      <c r="N76" s="91" t="s">
        <v>1322</v>
      </c>
      <c r="O76" s="91" t="s">
        <v>1323</v>
      </c>
      <c r="P76" s="236" t="s">
        <v>154</v>
      </c>
      <c r="Q76" s="237" t="s">
        <v>1340</v>
      </c>
      <c r="R76" s="237" t="s">
        <v>1341</v>
      </c>
      <c r="S76" s="224"/>
      <c r="T76" s="235" t="str">
        <f>IFERROR(VLOOKUP(L76,[1]INFO!$AB$3:$AD$16,2,FALSE),"")</f>
        <v>#ERROR!</v>
      </c>
      <c r="U76" s="235"/>
      <c r="V76" s="235"/>
    </row>
    <row r="77" ht="19.5" hidden="1" customHeight="1">
      <c r="A77" s="157" t="s">
        <v>52</v>
      </c>
      <c r="B77" s="157" t="s">
        <v>454</v>
      </c>
      <c r="C77" s="244" t="s">
        <v>859</v>
      </c>
      <c r="D77" s="244" t="s">
        <v>1358</v>
      </c>
      <c r="E77" s="244" t="s">
        <v>1360</v>
      </c>
      <c r="F77" s="157" t="s">
        <v>454</v>
      </c>
      <c r="G77" s="230" t="s">
        <v>808</v>
      </c>
      <c r="H77" s="245" t="s">
        <v>859</v>
      </c>
      <c r="I77" s="232" t="s">
        <v>1123</v>
      </c>
      <c r="J77" s="246"/>
      <c r="K77" s="246"/>
      <c r="L77" s="91" t="s">
        <v>150</v>
      </c>
      <c r="M77" s="91" t="s">
        <v>668</v>
      </c>
      <c r="N77" s="91" t="s">
        <v>152</v>
      </c>
      <c r="O77" s="91" t="s">
        <v>153</v>
      </c>
      <c r="P77" s="236" t="s">
        <v>154</v>
      </c>
      <c r="Q77" s="237" t="s">
        <v>155</v>
      </c>
      <c r="R77" s="237" t="s">
        <v>156</v>
      </c>
      <c r="S77" s="224"/>
      <c r="T77" s="235" t="str">
        <f>IFERROR(VLOOKUP(L77,[1]INFO!$AB$3:$AD$16,2,FALSE),"")</f>
        <v>#ERROR!</v>
      </c>
      <c r="U77" s="235"/>
      <c r="V77" s="235"/>
    </row>
    <row r="78" ht="19.5" hidden="1" customHeight="1">
      <c r="A78" s="157" t="s">
        <v>52</v>
      </c>
      <c r="B78" s="157" t="s">
        <v>454</v>
      </c>
      <c r="C78" s="244" t="s">
        <v>870</v>
      </c>
      <c r="D78" s="244" t="s">
        <v>1358</v>
      </c>
      <c r="E78" s="244" t="s">
        <v>1360</v>
      </c>
      <c r="F78" s="157" t="s">
        <v>454</v>
      </c>
      <c r="G78" s="230" t="s">
        <v>808</v>
      </c>
      <c r="H78" s="245" t="s">
        <v>870</v>
      </c>
      <c r="I78" s="232" t="s">
        <v>1126</v>
      </c>
      <c r="J78" s="246"/>
      <c r="K78" s="246"/>
      <c r="L78" s="91" t="s">
        <v>1332</v>
      </c>
      <c r="M78" s="91" t="s">
        <v>536</v>
      </c>
      <c r="N78" s="91" t="s">
        <v>152</v>
      </c>
      <c r="O78" s="91" t="s">
        <v>153</v>
      </c>
      <c r="P78" s="236" t="s">
        <v>154</v>
      </c>
      <c r="Q78" s="237" t="s">
        <v>155</v>
      </c>
      <c r="R78" s="237" t="s">
        <v>156</v>
      </c>
      <c r="S78" s="224"/>
      <c r="T78" s="235" t="str">
        <f>IFERROR(VLOOKUP(L78,[1]INFO!$AB$3:$AD$16,2,FALSE),"")</f>
        <v>#ERROR!</v>
      </c>
      <c r="U78" s="235"/>
      <c r="V78" s="235"/>
    </row>
    <row r="79" ht="19.5" hidden="1" customHeight="1">
      <c r="A79" s="157" t="s">
        <v>52</v>
      </c>
      <c r="B79" s="157" t="s">
        <v>454</v>
      </c>
      <c r="C79" s="244" t="s">
        <v>879</v>
      </c>
      <c r="D79" s="244" t="s">
        <v>1358</v>
      </c>
      <c r="E79" s="244" t="s">
        <v>1360</v>
      </c>
      <c r="F79" s="157" t="s">
        <v>454</v>
      </c>
      <c r="G79" s="230" t="s">
        <v>808</v>
      </c>
      <c r="H79" s="245" t="s">
        <v>879</v>
      </c>
      <c r="I79" s="232" t="s">
        <v>1130</v>
      </c>
      <c r="J79" s="246"/>
      <c r="K79" s="246"/>
      <c r="L79" s="91" t="s">
        <v>1320</v>
      </c>
      <c r="M79" s="91" t="s">
        <v>1330</v>
      </c>
      <c r="N79" s="91" t="s">
        <v>152</v>
      </c>
      <c r="O79" s="91" t="s">
        <v>153</v>
      </c>
      <c r="P79" s="236" t="s">
        <v>154</v>
      </c>
      <c r="Q79" s="237" t="s">
        <v>155</v>
      </c>
      <c r="R79" s="237" t="s">
        <v>156</v>
      </c>
      <c r="S79" s="224"/>
      <c r="T79" s="235" t="str">
        <f>IFERROR(VLOOKUP(L79,[1]INFO!$AB$3:$AD$16,2,FALSE),"")</f>
        <v>#ERROR!</v>
      </c>
      <c r="U79" s="235"/>
      <c r="V79" s="235"/>
    </row>
    <row r="80" ht="19.5" hidden="1" customHeight="1">
      <c r="A80" s="157" t="s">
        <v>293</v>
      </c>
      <c r="B80" s="157" t="s">
        <v>294</v>
      </c>
      <c r="C80" s="159" t="s">
        <v>650</v>
      </c>
      <c r="D80" s="159" t="s">
        <v>1358</v>
      </c>
      <c r="E80" s="159" t="s">
        <v>1361</v>
      </c>
      <c r="F80" s="157" t="s">
        <v>294</v>
      </c>
      <c r="G80" s="230" t="s">
        <v>817</v>
      </c>
      <c r="H80" s="241" t="s">
        <v>650</v>
      </c>
      <c r="I80" s="232" t="s">
        <v>1134</v>
      </c>
      <c r="J80" s="231" t="s">
        <v>1337</v>
      </c>
      <c r="K80" s="231" t="s">
        <v>1345</v>
      </c>
      <c r="L80" s="91" t="s">
        <v>1333</v>
      </c>
      <c r="M80" s="91" t="s">
        <v>465</v>
      </c>
      <c r="N80" s="91" t="s">
        <v>152</v>
      </c>
      <c r="O80" s="91" t="s">
        <v>153</v>
      </c>
      <c r="P80" s="236" t="s">
        <v>154</v>
      </c>
      <c r="Q80" s="237" t="s">
        <v>155</v>
      </c>
      <c r="R80" s="237" t="s">
        <v>156</v>
      </c>
      <c r="S80" s="224"/>
      <c r="T80" s="235" t="str">
        <f>IFERROR(VLOOKUP(L80,[1]INFO!$AB$3:$AD$16,2,FALSE),"")</f>
        <v>#ERROR!</v>
      </c>
      <c r="U80" s="235"/>
      <c r="V80" s="235"/>
    </row>
    <row r="81" ht="19.5" hidden="1" customHeight="1">
      <c r="A81" s="157" t="s">
        <v>293</v>
      </c>
      <c r="B81" s="157" t="s">
        <v>492</v>
      </c>
      <c r="C81" s="159" t="s">
        <v>784</v>
      </c>
      <c r="D81" s="159" t="s">
        <v>1358</v>
      </c>
      <c r="E81" s="159" t="s">
        <v>1361</v>
      </c>
      <c r="F81" s="157" t="s">
        <v>492</v>
      </c>
      <c r="G81" s="230" t="s">
        <v>825</v>
      </c>
      <c r="H81" s="241" t="s">
        <v>784</v>
      </c>
      <c r="I81" s="232" t="s">
        <v>1138</v>
      </c>
      <c r="J81" s="231"/>
      <c r="K81" s="231"/>
      <c r="L81" s="91" t="s">
        <v>150</v>
      </c>
      <c r="M81" s="91" t="s">
        <v>668</v>
      </c>
      <c r="N81" s="91" t="s">
        <v>152</v>
      </c>
      <c r="O81" s="91" t="s">
        <v>153</v>
      </c>
      <c r="P81" s="236" t="s">
        <v>154</v>
      </c>
      <c r="Q81" s="237" t="s">
        <v>155</v>
      </c>
      <c r="R81" s="237" t="s">
        <v>156</v>
      </c>
      <c r="S81" s="224"/>
      <c r="T81" s="235" t="str">
        <f>IFERROR(VLOOKUP(L81,[1]INFO!$AB$3:$AD$16,2,FALSE),"")</f>
        <v>#ERROR!</v>
      </c>
      <c r="U81" s="235"/>
      <c r="V81" s="235"/>
    </row>
    <row r="82" ht="19.5" hidden="1" customHeight="1">
      <c r="A82" s="157" t="s">
        <v>293</v>
      </c>
      <c r="B82" s="157" t="s">
        <v>492</v>
      </c>
      <c r="C82" s="159" t="s">
        <v>795</v>
      </c>
      <c r="D82" s="159" t="s">
        <v>1358</v>
      </c>
      <c r="E82" s="159" t="s">
        <v>1361</v>
      </c>
      <c r="F82" s="157" t="s">
        <v>492</v>
      </c>
      <c r="G82" s="230" t="s">
        <v>825</v>
      </c>
      <c r="H82" s="241" t="s">
        <v>795</v>
      </c>
      <c r="I82" s="232" t="s">
        <v>1142</v>
      </c>
      <c r="J82" s="231"/>
      <c r="K82" s="231"/>
      <c r="L82" s="91" t="s">
        <v>150</v>
      </c>
      <c r="M82" s="91" t="s">
        <v>151</v>
      </c>
      <c r="N82" s="91" t="s">
        <v>152</v>
      </c>
      <c r="O82" s="91" t="s">
        <v>153</v>
      </c>
      <c r="P82" s="236" t="s">
        <v>154</v>
      </c>
      <c r="Q82" s="237" t="s">
        <v>155</v>
      </c>
      <c r="R82" s="237" t="s">
        <v>156</v>
      </c>
      <c r="S82" s="224"/>
      <c r="T82" s="235" t="str">
        <f>IFERROR(VLOOKUP(L82,[1]INFO!$AB$3:$AD$16,2,FALSE),"")</f>
        <v>#ERROR!</v>
      </c>
      <c r="U82" s="235"/>
      <c r="V82" s="235"/>
    </row>
    <row r="83" ht="19.5" hidden="1" customHeight="1">
      <c r="A83" s="157" t="s">
        <v>293</v>
      </c>
      <c r="B83" s="157" t="s">
        <v>492</v>
      </c>
      <c r="C83" s="159" t="s">
        <v>805</v>
      </c>
      <c r="D83" s="159" t="s">
        <v>1358</v>
      </c>
      <c r="E83" s="159" t="s">
        <v>1361</v>
      </c>
      <c r="F83" s="157" t="s">
        <v>492</v>
      </c>
      <c r="G83" s="230" t="s">
        <v>825</v>
      </c>
      <c r="H83" s="241" t="s">
        <v>805</v>
      </c>
      <c r="I83" s="232" t="s">
        <v>1145</v>
      </c>
      <c r="J83" s="231"/>
      <c r="K83" s="231"/>
      <c r="L83" s="91" t="s">
        <v>150</v>
      </c>
      <c r="M83" s="91" t="s">
        <v>668</v>
      </c>
      <c r="N83" s="91" t="s">
        <v>152</v>
      </c>
      <c r="O83" s="91" t="s">
        <v>153</v>
      </c>
      <c r="P83" s="236" t="s">
        <v>154</v>
      </c>
      <c r="Q83" s="237" t="s">
        <v>155</v>
      </c>
      <c r="R83" s="237" t="s">
        <v>156</v>
      </c>
      <c r="S83" s="224"/>
      <c r="T83" s="235" t="str">
        <f>IFERROR(VLOOKUP(L83,[1]INFO!$AB$3:$AD$16,2,FALSE),"")</f>
        <v>#ERROR!</v>
      </c>
      <c r="U83" s="235"/>
      <c r="V83" s="235"/>
    </row>
    <row r="84" ht="19.5" hidden="1" customHeight="1">
      <c r="A84" s="157" t="s">
        <v>293</v>
      </c>
      <c r="B84" s="157" t="s">
        <v>492</v>
      </c>
      <c r="C84" s="244" t="s">
        <v>814</v>
      </c>
      <c r="D84" s="159" t="s">
        <v>1358</v>
      </c>
      <c r="E84" s="159" t="s">
        <v>1361</v>
      </c>
      <c r="F84" s="157" t="s">
        <v>492</v>
      </c>
      <c r="G84" s="230" t="s">
        <v>825</v>
      </c>
      <c r="H84" s="245" t="s">
        <v>814</v>
      </c>
      <c r="I84" s="232" t="s">
        <v>1147</v>
      </c>
      <c r="J84" s="246"/>
      <c r="K84" s="246"/>
      <c r="L84" s="91" t="s">
        <v>150</v>
      </c>
      <c r="M84" s="91" t="s">
        <v>668</v>
      </c>
      <c r="N84" s="91" t="s">
        <v>152</v>
      </c>
      <c r="O84" s="91" t="s">
        <v>153</v>
      </c>
      <c r="P84" s="236" t="s">
        <v>154</v>
      </c>
      <c r="Q84" s="237" t="s">
        <v>155</v>
      </c>
      <c r="R84" s="237" t="s">
        <v>156</v>
      </c>
      <c r="S84" s="224"/>
      <c r="T84" s="235" t="str">
        <f>IFERROR(VLOOKUP(L84,[1]INFO!$AB$3:$AD$16,2,FALSE),"")</f>
        <v>#ERROR!</v>
      </c>
      <c r="U84" s="235"/>
      <c r="V84" s="235"/>
    </row>
    <row r="85" ht="19.5" hidden="1" customHeight="1">
      <c r="A85" s="157" t="s">
        <v>293</v>
      </c>
      <c r="B85" s="157" t="s">
        <v>492</v>
      </c>
      <c r="C85" s="244" t="s">
        <v>822</v>
      </c>
      <c r="D85" s="159" t="s">
        <v>1358</v>
      </c>
      <c r="E85" s="159" t="s">
        <v>1361</v>
      </c>
      <c r="F85" s="157" t="s">
        <v>492</v>
      </c>
      <c r="G85" s="230" t="s">
        <v>825</v>
      </c>
      <c r="H85" s="245" t="s">
        <v>822</v>
      </c>
      <c r="I85" s="232" t="s">
        <v>1150</v>
      </c>
      <c r="J85" s="246"/>
      <c r="K85" s="246"/>
      <c r="L85" s="91" t="s">
        <v>150</v>
      </c>
      <c r="M85" s="91" t="s">
        <v>668</v>
      </c>
      <c r="N85" s="91" t="s">
        <v>152</v>
      </c>
      <c r="O85" s="91" t="s">
        <v>153</v>
      </c>
      <c r="P85" s="236" t="s">
        <v>154</v>
      </c>
      <c r="Q85" s="237" t="s">
        <v>155</v>
      </c>
      <c r="R85" s="237" t="s">
        <v>156</v>
      </c>
      <c r="S85" s="224"/>
      <c r="T85" s="235" t="str">
        <f>IFERROR(VLOOKUP(L85,[1]INFO!$AB$3:$AD$16,2,FALSE),"")</f>
        <v>#ERROR!</v>
      </c>
      <c r="U85" s="235"/>
      <c r="V85" s="235"/>
    </row>
    <row r="86" ht="19.5" hidden="1" customHeight="1">
      <c r="A86" s="157" t="s">
        <v>248</v>
      </c>
      <c r="B86" s="157" t="s">
        <v>426</v>
      </c>
      <c r="C86" s="159" t="s">
        <v>1152</v>
      </c>
      <c r="D86" s="159" t="s">
        <v>1362</v>
      </c>
      <c r="E86" s="159" t="s">
        <v>732</v>
      </c>
      <c r="F86" s="157" t="s">
        <v>426</v>
      </c>
      <c r="G86" s="230" t="s">
        <v>895</v>
      </c>
      <c r="H86" s="241" t="s">
        <v>1152</v>
      </c>
      <c r="I86" s="232" t="s">
        <v>1153</v>
      </c>
      <c r="J86" s="231"/>
      <c r="K86" s="231"/>
      <c r="L86" s="91" t="s">
        <v>1320</v>
      </c>
      <c r="M86" s="91" t="s">
        <v>1330</v>
      </c>
      <c r="N86" s="91" t="s">
        <v>1322</v>
      </c>
      <c r="O86" s="91" t="s">
        <v>1323</v>
      </c>
      <c r="P86" s="236" t="s">
        <v>1363</v>
      </c>
      <c r="Q86" s="237" t="s">
        <v>1364</v>
      </c>
      <c r="R86" s="237" t="s">
        <v>1350</v>
      </c>
      <c r="S86" s="224"/>
      <c r="T86" s="235" t="str">
        <f>IFERROR(VLOOKUP(L86,[1]INFO!$AB$3:$AD$16,2,FALSE),"")</f>
        <v>#ERROR!</v>
      </c>
      <c r="U86" s="235"/>
      <c r="V86" s="235"/>
    </row>
    <row r="87" ht="19.5" hidden="1" customHeight="1">
      <c r="A87" s="157" t="s">
        <v>248</v>
      </c>
      <c r="B87" s="157" t="s">
        <v>426</v>
      </c>
      <c r="C87" s="159" t="s">
        <v>1155</v>
      </c>
      <c r="D87" s="159" t="s">
        <v>1365</v>
      </c>
      <c r="E87" s="159" t="s">
        <v>761</v>
      </c>
      <c r="F87" s="157" t="s">
        <v>426</v>
      </c>
      <c r="G87" s="230" t="s">
        <v>845</v>
      </c>
      <c r="H87" s="241" t="s">
        <v>1155</v>
      </c>
      <c r="I87" s="232" t="s">
        <v>1159</v>
      </c>
      <c r="J87" s="231"/>
      <c r="K87" s="231"/>
      <c r="L87" s="91" t="s">
        <v>1320</v>
      </c>
      <c r="M87" s="91" t="s">
        <v>1330</v>
      </c>
      <c r="N87" s="91" t="s">
        <v>1322</v>
      </c>
      <c r="O87" s="91" t="s">
        <v>1323</v>
      </c>
      <c r="P87" s="236" t="s">
        <v>1340</v>
      </c>
      <c r="Q87" s="237" t="s">
        <v>1366</v>
      </c>
      <c r="R87" s="237" t="s">
        <v>156</v>
      </c>
      <c r="S87" s="224"/>
      <c r="T87" s="235" t="str">
        <f>IFERROR(VLOOKUP(L87,[1]INFO!$AB$3:$AD$16,2,FALSE),"")</f>
        <v>#ERROR!</v>
      </c>
      <c r="U87" s="235"/>
      <c r="V87" s="235"/>
    </row>
    <row r="88" ht="19.5" hidden="1" customHeight="1">
      <c r="A88" s="157" t="s">
        <v>248</v>
      </c>
      <c r="B88" s="157" t="s">
        <v>426</v>
      </c>
      <c r="C88" s="159" t="s">
        <v>1158</v>
      </c>
      <c r="D88" s="159" t="s">
        <v>1365</v>
      </c>
      <c r="E88" s="159" t="s">
        <v>761</v>
      </c>
      <c r="F88" s="157" t="s">
        <v>426</v>
      </c>
      <c r="G88" s="230" t="s">
        <v>845</v>
      </c>
      <c r="H88" s="241" t="s">
        <v>1158</v>
      </c>
      <c r="I88" s="232" t="s">
        <v>1163</v>
      </c>
      <c r="J88" s="231"/>
      <c r="K88" s="231"/>
      <c r="L88" s="91" t="s">
        <v>1320</v>
      </c>
      <c r="M88" s="91" t="s">
        <v>1330</v>
      </c>
      <c r="N88" s="91" t="s">
        <v>1322</v>
      </c>
      <c r="O88" s="91" t="s">
        <v>1323</v>
      </c>
      <c r="P88" s="236" t="s">
        <v>154</v>
      </c>
      <c r="Q88" s="237" t="s">
        <v>155</v>
      </c>
      <c r="R88" s="237" t="s">
        <v>1367</v>
      </c>
      <c r="S88" s="224"/>
      <c r="T88" s="235" t="str">
        <f>IFERROR(VLOOKUP(L88,[1]INFO!$AB$3:$AD$16,2,FALSE),"")</f>
        <v>#ERROR!</v>
      </c>
      <c r="U88" s="235"/>
      <c r="V88" s="235"/>
    </row>
    <row r="89" ht="19.5" hidden="1" customHeight="1">
      <c r="A89" s="157" t="s">
        <v>248</v>
      </c>
      <c r="B89" s="157" t="s">
        <v>426</v>
      </c>
      <c r="C89" s="159" t="s">
        <v>1162</v>
      </c>
      <c r="D89" s="159" t="s">
        <v>1365</v>
      </c>
      <c r="E89" s="159" t="s">
        <v>761</v>
      </c>
      <c r="F89" s="157" t="s">
        <v>426</v>
      </c>
      <c r="G89" s="230" t="s">
        <v>845</v>
      </c>
      <c r="H89" s="241" t="s">
        <v>1162</v>
      </c>
      <c r="I89" s="232" t="s">
        <v>1167</v>
      </c>
      <c r="J89" s="231"/>
      <c r="K89" s="231"/>
      <c r="L89" s="91" t="s">
        <v>1320</v>
      </c>
      <c r="M89" s="91" t="s">
        <v>1330</v>
      </c>
      <c r="N89" s="91" t="s">
        <v>1322</v>
      </c>
      <c r="O89" s="91" t="s">
        <v>1323</v>
      </c>
      <c r="P89" s="236" t="s">
        <v>1340</v>
      </c>
      <c r="Q89" s="237" t="s">
        <v>1366</v>
      </c>
      <c r="R89" s="237" t="s">
        <v>156</v>
      </c>
      <c r="S89" s="224"/>
      <c r="T89" s="235" t="str">
        <f>IFERROR(VLOOKUP(L89,[1]INFO!$AB$3:$AD$16,2,FALSE),"")</f>
        <v>#ERROR!</v>
      </c>
      <c r="U89" s="235"/>
      <c r="V89" s="235"/>
    </row>
    <row r="90" ht="19.5" hidden="1" customHeight="1">
      <c r="A90" s="157" t="s">
        <v>248</v>
      </c>
      <c r="B90" s="157" t="s">
        <v>673</v>
      </c>
      <c r="C90" s="244" t="s">
        <v>1076</v>
      </c>
      <c r="D90" s="244" t="s">
        <v>1368</v>
      </c>
      <c r="E90" s="244" t="s">
        <v>774</v>
      </c>
      <c r="F90" s="157" t="s">
        <v>673</v>
      </c>
      <c r="G90" s="230" t="s">
        <v>852</v>
      </c>
      <c r="H90" s="245" t="s">
        <v>1076</v>
      </c>
      <c r="I90" s="232" t="s">
        <v>1170</v>
      </c>
      <c r="J90" s="246"/>
      <c r="K90" s="246"/>
      <c r="L90" s="91" t="s">
        <v>1320</v>
      </c>
      <c r="M90" s="91" t="s">
        <v>1330</v>
      </c>
      <c r="N90" s="91" t="s">
        <v>1322</v>
      </c>
      <c r="O90" s="91" t="s">
        <v>1323</v>
      </c>
      <c r="P90" s="236" t="s">
        <v>154</v>
      </c>
      <c r="Q90" s="237" t="s">
        <v>1343</v>
      </c>
      <c r="R90" s="237" t="s">
        <v>1344</v>
      </c>
      <c r="S90" s="224"/>
      <c r="T90" s="235" t="str">
        <f>IFERROR(VLOOKUP(L90,[1]INFO!$AB$3:$AD$16,2,FALSE),"")</f>
        <v>#ERROR!</v>
      </c>
      <c r="U90" s="235"/>
      <c r="V90" s="235"/>
    </row>
    <row r="91" ht="19.5" hidden="1" customHeight="1">
      <c r="A91" s="157" t="s">
        <v>248</v>
      </c>
      <c r="B91" s="157" t="s">
        <v>673</v>
      </c>
      <c r="C91" s="159" t="s">
        <v>1082</v>
      </c>
      <c r="D91" s="244" t="s">
        <v>1368</v>
      </c>
      <c r="E91" s="244" t="s">
        <v>774</v>
      </c>
      <c r="F91" s="157" t="s">
        <v>673</v>
      </c>
      <c r="G91" s="230" t="s">
        <v>852</v>
      </c>
      <c r="H91" s="241" t="s">
        <v>1082</v>
      </c>
      <c r="I91" s="232" t="s">
        <v>1173</v>
      </c>
      <c r="J91" s="231"/>
      <c r="K91" s="231"/>
      <c r="L91" s="91" t="s">
        <v>1342</v>
      </c>
      <c r="M91" s="91" t="s">
        <v>820</v>
      </c>
      <c r="N91" s="91" t="s">
        <v>1322</v>
      </c>
      <c r="O91" s="91" t="s">
        <v>1323</v>
      </c>
      <c r="P91" s="236" t="s">
        <v>154</v>
      </c>
      <c r="Q91" s="237" t="s">
        <v>1343</v>
      </c>
      <c r="R91" s="237" t="s">
        <v>1344</v>
      </c>
      <c r="S91" s="224"/>
      <c r="T91" s="235" t="str">
        <f>IFERROR(VLOOKUP(L91,[1]INFO!$AB$3:$AD$16,2,FALSE),"")</f>
        <v>#ERROR!</v>
      </c>
      <c r="U91" s="235"/>
      <c r="V91" s="235"/>
    </row>
    <row r="92" ht="19.5" hidden="1" customHeight="1">
      <c r="A92" s="157" t="s">
        <v>248</v>
      </c>
      <c r="B92" s="157" t="s">
        <v>694</v>
      </c>
      <c r="C92" s="159" t="s">
        <v>1103</v>
      </c>
      <c r="D92" s="244" t="s">
        <v>1368</v>
      </c>
      <c r="E92" s="244" t="s">
        <v>774</v>
      </c>
      <c r="F92" s="157" t="s">
        <v>694</v>
      </c>
      <c r="G92" s="230" t="s">
        <v>862</v>
      </c>
      <c r="H92" s="241" t="s">
        <v>1103</v>
      </c>
      <c r="I92" s="232" t="s">
        <v>1176</v>
      </c>
      <c r="J92" s="231"/>
      <c r="K92" s="231"/>
      <c r="L92" s="91" t="s">
        <v>1320</v>
      </c>
      <c r="M92" s="91" t="s">
        <v>1330</v>
      </c>
      <c r="N92" s="91" t="s">
        <v>1322</v>
      </c>
      <c r="O92" s="91" t="s">
        <v>1323</v>
      </c>
      <c r="P92" s="236" t="s">
        <v>154</v>
      </c>
      <c r="Q92" s="237" t="s">
        <v>1343</v>
      </c>
      <c r="R92" s="237" t="s">
        <v>1344</v>
      </c>
      <c r="S92" s="224"/>
      <c r="T92" s="235" t="str">
        <f>IFERROR(VLOOKUP(L92,[1]INFO!$AB$3:$AD$16,2,FALSE),"")</f>
        <v>#ERROR!</v>
      </c>
      <c r="U92" s="235"/>
      <c r="V92" s="235"/>
    </row>
    <row r="93" ht="19.5" hidden="1" customHeight="1">
      <c r="A93" s="157" t="s">
        <v>248</v>
      </c>
      <c r="B93" s="157" t="s">
        <v>694</v>
      </c>
      <c r="C93" s="159" t="s">
        <v>250</v>
      </c>
      <c r="D93" s="244" t="s">
        <v>1368</v>
      </c>
      <c r="E93" s="244" t="s">
        <v>774</v>
      </c>
      <c r="F93" s="157" t="s">
        <v>694</v>
      </c>
      <c r="G93" s="230" t="s">
        <v>862</v>
      </c>
      <c r="H93" s="241" t="s">
        <v>250</v>
      </c>
      <c r="I93" s="232" t="s">
        <v>1180</v>
      </c>
      <c r="J93" s="231"/>
      <c r="K93" s="231"/>
      <c r="L93" s="91" t="s">
        <v>1320</v>
      </c>
      <c r="M93" s="91" t="s">
        <v>1330</v>
      </c>
      <c r="N93" s="91" t="s">
        <v>1322</v>
      </c>
      <c r="O93" s="91" t="s">
        <v>1323</v>
      </c>
      <c r="P93" s="236" t="s">
        <v>154</v>
      </c>
      <c r="Q93" s="237" t="s">
        <v>1343</v>
      </c>
      <c r="R93" s="237" t="s">
        <v>1344</v>
      </c>
      <c r="S93" s="224"/>
      <c r="T93" s="235" t="str">
        <f>IFERROR(VLOOKUP(L93,[1]INFO!$AB$3:$AD$16,2,FALSE),"")</f>
        <v>#ERROR!</v>
      </c>
      <c r="U93" s="235"/>
      <c r="V93" s="235"/>
    </row>
    <row r="94" ht="19.5" hidden="1" customHeight="1">
      <c r="A94" s="157" t="s">
        <v>248</v>
      </c>
      <c r="B94" s="157" t="s">
        <v>249</v>
      </c>
      <c r="C94" s="244" t="s">
        <v>995</v>
      </c>
      <c r="D94" s="244" t="s">
        <v>1369</v>
      </c>
      <c r="E94" s="244" t="s">
        <v>786</v>
      </c>
      <c r="F94" s="157" t="s">
        <v>249</v>
      </c>
      <c r="G94" s="230" t="s">
        <v>873</v>
      </c>
      <c r="H94" s="245" t="s">
        <v>995</v>
      </c>
      <c r="I94" s="232" t="s">
        <v>1183</v>
      </c>
      <c r="J94" s="246"/>
      <c r="K94" s="246"/>
      <c r="L94" s="91" t="s">
        <v>1320</v>
      </c>
      <c r="M94" s="91" t="s">
        <v>1330</v>
      </c>
      <c r="N94" s="91" t="s">
        <v>1322</v>
      </c>
      <c r="O94" s="91" t="s">
        <v>153</v>
      </c>
      <c r="P94" s="236" t="s">
        <v>1340</v>
      </c>
      <c r="Q94" s="237" t="s">
        <v>1340</v>
      </c>
      <c r="R94" s="237" t="s">
        <v>1341</v>
      </c>
      <c r="S94" s="224"/>
      <c r="T94" s="235" t="str">
        <f>IFERROR(VLOOKUP(L94,[1]INFO!$AB$3:$AD$16,2,FALSE),"")</f>
        <v>#ERROR!</v>
      </c>
      <c r="U94" s="235"/>
      <c r="V94" s="235"/>
    </row>
    <row r="95" ht="19.5" hidden="1" customHeight="1">
      <c r="A95" s="157" t="s">
        <v>248</v>
      </c>
      <c r="B95" s="157" t="s">
        <v>249</v>
      </c>
      <c r="C95" s="258" t="s">
        <v>1002</v>
      </c>
      <c r="D95" s="244" t="s">
        <v>1369</v>
      </c>
      <c r="E95" s="244" t="s">
        <v>786</v>
      </c>
      <c r="F95" s="157" t="s">
        <v>249</v>
      </c>
      <c r="G95" s="230" t="s">
        <v>873</v>
      </c>
      <c r="H95" s="259" t="s">
        <v>1002</v>
      </c>
      <c r="I95" s="232" t="s">
        <v>1186</v>
      </c>
      <c r="J95" s="260"/>
      <c r="K95" s="260"/>
      <c r="L95" s="91" t="s">
        <v>1320</v>
      </c>
      <c r="M95" s="91" t="s">
        <v>1330</v>
      </c>
      <c r="N95" s="91" t="s">
        <v>1322</v>
      </c>
      <c r="O95" s="91" t="s">
        <v>1323</v>
      </c>
      <c r="P95" s="236" t="s">
        <v>1340</v>
      </c>
      <c r="Q95" s="237" t="s">
        <v>1340</v>
      </c>
      <c r="R95" s="237" t="s">
        <v>1341</v>
      </c>
      <c r="S95" s="224"/>
      <c r="T95" s="235" t="str">
        <f>IFERROR(VLOOKUP(L95,[1]INFO!$AB$3:$AD$16,2,FALSE),"")</f>
        <v>#ERROR!</v>
      </c>
      <c r="U95" s="235"/>
      <c r="V95" s="235"/>
    </row>
    <row r="96" ht="19.5" hidden="1" customHeight="1">
      <c r="A96" s="157" t="s">
        <v>248</v>
      </c>
      <c r="B96" s="157" t="s">
        <v>249</v>
      </c>
      <c r="C96" s="258" t="s">
        <v>1008</v>
      </c>
      <c r="D96" s="244" t="s">
        <v>1369</v>
      </c>
      <c r="E96" s="244" t="s">
        <v>786</v>
      </c>
      <c r="F96" s="157" t="s">
        <v>249</v>
      </c>
      <c r="G96" s="230" t="s">
        <v>873</v>
      </c>
      <c r="H96" s="259" t="s">
        <v>1008</v>
      </c>
      <c r="I96" s="232" t="s">
        <v>1189</v>
      </c>
      <c r="J96" s="260"/>
      <c r="K96" s="260"/>
      <c r="L96" s="91" t="s">
        <v>1320</v>
      </c>
      <c r="M96" s="91" t="s">
        <v>1330</v>
      </c>
      <c r="N96" s="91" t="s">
        <v>1322</v>
      </c>
      <c r="O96" s="91" t="s">
        <v>1323</v>
      </c>
      <c r="P96" s="236" t="s">
        <v>1340</v>
      </c>
      <c r="Q96" s="237" t="s">
        <v>1366</v>
      </c>
      <c r="R96" s="237" t="s">
        <v>1341</v>
      </c>
      <c r="S96" s="224"/>
      <c r="T96" s="235" t="str">
        <f>IFERROR(VLOOKUP(L96,[1]INFO!$AB$3:$AD$16,2,FALSE),"")</f>
        <v>#ERROR!</v>
      </c>
      <c r="U96" s="235"/>
      <c r="V96" s="235"/>
    </row>
    <row r="97" ht="19.5" hidden="1" customHeight="1">
      <c r="A97" s="157" t="s">
        <v>248</v>
      </c>
      <c r="B97" s="157" t="s">
        <v>249</v>
      </c>
      <c r="C97" s="238" t="s">
        <v>1016</v>
      </c>
      <c r="D97" s="244" t="s">
        <v>1369</v>
      </c>
      <c r="E97" s="244" t="s">
        <v>786</v>
      </c>
      <c r="F97" s="157" t="s">
        <v>249</v>
      </c>
      <c r="G97" s="230" t="s">
        <v>873</v>
      </c>
      <c r="H97" s="239" t="s">
        <v>1016</v>
      </c>
      <c r="I97" s="232" t="s">
        <v>1192</v>
      </c>
      <c r="J97" s="240"/>
      <c r="K97" s="240"/>
      <c r="L97" s="91" t="s">
        <v>1320</v>
      </c>
      <c r="M97" s="91" t="s">
        <v>1330</v>
      </c>
      <c r="N97" s="91" t="s">
        <v>1322</v>
      </c>
      <c r="O97" s="91" t="s">
        <v>1323</v>
      </c>
      <c r="P97" s="236" t="s">
        <v>154</v>
      </c>
      <c r="Q97" s="237" t="s">
        <v>155</v>
      </c>
      <c r="R97" s="237" t="s">
        <v>156</v>
      </c>
      <c r="S97" s="224"/>
      <c r="T97" s="235" t="str">
        <f>IFERROR(VLOOKUP(L97,[1]INFO!$AB$3:$AD$16,2,FALSE),"")</f>
        <v>#ERROR!</v>
      </c>
      <c r="U97" s="235"/>
      <c r="V97" s="235"/>
    </row>
    <row r="98" ht="19.5" hidden="1" customHeight="1">
      <c r="A98" s="157" t="s">
        <v>248</v>
      </c>
      <c r="B98" s="157" t="s">
        <v>249</v>
      </c>
      <c r="C98" s="159" t="s">
        <v>1023</v>
      </c>
      <c r="D98" s="244" t="s">
        <v>1369</v>
      </c>
      <c r="E98" s="244" t="s">
        <v>786</v>
      </c>
      <c r="F98" s="157" t="s">
        <v>249</v>
      </c>
      <c r="G98" s="230" t="s">
        <v>873</v>
      </c>
      <c r="H98" s="241" t="s">
        <v>1023</v>
      </c>
      <c r="I98" s="232" t="s">
        <v>1195</v>
      </c>
      <c r="J98" s="231"/>
      <c r="K98" s="231"/>
      <c r="L98" s="91" t="s">
        <v>1320</v>
      </c>
      <c r="M98" s="91" t="s">
        <v>1330</v>
      </c>
      <c r="N98" s="91" t="s">
        <v>1322</v>
      </c>
      <c r="O98" s="257" t="s">
        <v>1339</v>
      </c>
      <c r="P98" s="236" t="s">
        <v>1340</v>
      </c>
      <c r="Q98" s="237" t="s">
        <v>1340</v>
      </c>
      <c r="R98" s="237" t="s">
        <v>1370</v>
      </c>
      <c r="S98" s="224"/>
      <c r="T98" s="235" t="str">
        <f>IFERROR(VLOOKUP(L98,[1]INFO!$AB$3:$AD$16,2,FALSE),"")</f>
        <v>#ERROR!</v>
      </c>
      <c r="U98" s="235"/>
      <c r="V98" s="235"/>
    </row>
    <row r="99" ht="19.5" hidden="1" customHeight="1">
      <c r="A99" s="157" t="s">
        <v>248</v>
      </c>
      <c r="B99" s="157" t="s">
        <v>249</v>
      </c>
      <c r="C99" s="244" t="s">
        <v>1033</v>
      </c>
      <c r="D99" s="244" t="s">
        <v>1369</v>
      </c>
      <c r="E99" s="244" t="s">
        <v>786</v>
      </c>
      <c r="F99" s="157" t="s">
        <v>249</v>
      </c>
      <c r="G99" s="230" t="s">
        <v>873</v>
      </c>
      <c r="H99" s="245" t="s">
        <v>1033</v>
      </c>
      <c r="I99" s="232" t="s">
        <v>1199</v>
      </c>
      <c r="J99" s="246"/>
      <c r="K99" s="246"/>
      <c r="L99" s="91" t="s">
        <v>1320</v>
      </c>
      <c r="M99" s="91" t="s">
        <v>1330</v>
      </c>
      <c r="N99" s="91" t="s">
        <v>1322</v>
      </c>
      <c r="O99" s="257" t="s">
        <v>1339</v>
      </c>
      <c r="P99" s="236" t="s">
        <v>1340</v>
      </c>
      <c r="Q99" s="237" t="s">
        <v>1340</v>
      </c>
      <c r="R99" s="237" t="s">
        <v>1341</v>
      </c>
      <c r="S99" s="224"/>
      <c r="T99" s="235" t="str">
        <f>IFERROR(VLOOKUP(L99,[1]INFO!$AB$3:$AD$16,2,FALSE),"")</f>
        <v>#ERROR!</v>
      </c>
      <c r="U99" s="235"/>
      <c r="V99" s="235"/>
    </row>
    <row r="100" ht="19.5" hidden="1" customHeight="1">
      <c r="A100" s="157" t="s">
        <v>248</v>
      </c>
      <c r="B100" s="157" t="s">
        <v>648</v>
      </c>
      <c r="C100" s="244" t="s">
        <v>1040</v>
      </c>
      <c r="D100" s="244" t="s">
        <v>1369</v>
      </c>
      <c r="E100" s="244" t="s">
        <v>786</v>
      </c>
      <c r="F100" s="157" t="s">
        <v>648</v>
      </c>
      <c r="G100" s="230" t="s">
        <v>882</v>
      </c>
      <c r="H100" s="245" t="s">
        <v>1040</v>
      </c>
      <c r="I100" s="232" t="s">
        <v>1202</v>
      </c>
      <c r="J100" s="246"/>
      <c r="K100" s="246"/>
      <c r="L100" s="91" t="s">
        <v>1320</v>
      </c>
      <c r="M100" s="91" t="s">
        <v>1330</v>
      </c>
      <c r="N100" s="91" t="s">
        <v>1322</v>
      </c>
      <c r="O100" s="91" t="s">
        <v>1323</v>
      </c>
      <c r="P100" s="236" t="s">
        <v>1340</v>
      </c>
      <c r="Q100" s="237" t="s">
        <v>1366</v>
      </c>
      <c r="R100" s="237" t="s">
        <v>1341</v>
      </c>
      <c r="S100" s="224"/>
      <c r="T100" s="235" t="str">
        <f>IFERROR(VLOOKUP(L100,[1]INFO!$AB$3:$AD$16,2,FALSE),"")</f>
        <v>#ERROR!</v>
      </c>
      <c r="U100" s="235"/>
      <c r="V100" s="235"/>
    </row>
    <row r="101" ht="19.5" hidden="1" customHeight="1">
      <c r="A101" s="157" t="s">
        <v>248</v>
      </c>
      <c r="B101" s="157" t="s">
        <v>648</v>
      </c>
      <c r="C101" s="244" t="s">
        <v>1047</v>
      </c>
      <c r="D101" s="244" t="s">
        <v>1369</v>
      </c>
      <c r="E101" s="244" t="s">
        <v>786</v>
      </c>
      <c r="F101" s="157" t="s">
        <v>648</v>
      </c>
      <c r="G101" s="230" t="s">
        <v>882</v>
      </c>
      <c r="H101" s="245" t="s">
        <v>1047</v>
      </c>
      <c r="I101" s="232" t="s">
        <v>1204</v>
      </c>
      <c r="J101" s="246"/>
      <c r="K101" s="246"/>
      <c r="L101" s="91" t="s">
        <v>1320</v>
      </c>
      <c r="M101" s="91" t="s">
        <v>1330</v>
      </c>
      <c r="N101" s="91" t="s">
        <v>1322</v>
      </c>
      <c r="O101" s="91" t="s">
        <v>1323</v>
      </c>
      <c r="P101" s="236" t="s">
        <v>1340</v>
      </c>
      <c r="Q101" s="237" t="s">
        <v>1340</v>
      </c>
      <c r="R101" s="237" t="s">
        <v>1341</v>
      </c>
      <c r="S101" s="224"/>
      <c r="T101" s="235" t="str">
        <f>IFERROR(VLOOKUP(L101,[1]INFO!$AB$3:$AD$16,2,FALSE),"")</f>
        <v>#ERROR!</v>
      </c>
      <c r="U101" s="235"/>
      <c r="V101" s="235"/>
    </row>
    <row r="102" ht="19.5" hidden="1" customHeight="1">
      <c r="A102" s="157" t="s">
        <v>248</v>
      </c>
      <c r="B102" s="157" t="s">
        <v>648</v>
      </c>
      <c r="C102" s="244" t="s">
        <v>1055</v>
      </c>
      <c r="D102" s="244" t="s">
        <v>1369</v>
      </c>
      <c r="E102" s="244" t="s">
        <v>786</v>
      </c>
      <c r="F102" s="157" t="s">
        <v>648</v>
      </c>
      <c r="G102" s="230" t="s">
        <v>882</v>
      </c>
      <c r="H102" s="245" t="s">
        <v>1055</v>
      </c>
      <c r="I102" s="232" t="s">
        <v>1207</v>
      </c>
      <c r="J102" s="246"/>
      <c r="K102" s="246"/>
      <c r="L102" s="91" t="s">
        <v>1320</v>
      </c>
      <c r="M102" s="91" t="s">
        <v>1330</v>
      </c>
      <c r="N102" s="91" t="s">
        <v>1322</v>
      </c>
      <c r="O102" s="91" t="s">
        <v>1323</v>
      </c>
      <c r="P102" s="236" t="s">
        <v>1340</v>
      </c>
      <c r="Q102" s="237" t="s">
        <v>1340</v>
      </c>
      <c r="R102" s="237" t="s">
        <v>1341</v>
      </c>
      <c r="S102" s="224"/>
      <c r="T102" s="235" t="str">
        <f>IFERROR(VLOOKUP(L102,[1]INFO!$AB$3:$AD$16,2,FALSE),"")</f>
        <v>#ERROR!</v>
      </c>
      <c r="U102" s="235"/>
      <c r="V102" s="235"/>
    </row>
    <row r="103" ht="19.5" hidden="1" customHeight="1">
      <c r="A103" s="157" t="s">
        <v>248</v>
      </c>
      <c r="B103" s="157" t="s">
        <v>648</v>
      </c>
      <c r="C103" s="244" t="s">
        <v>1065</v>
      </c>
      <c r="D103" s="244" t="s">
        <v>1369</v>
      </c>
      <c r="E103" s="244" t="s">
        <v>786</v>
      </c>
      <c r="F103" s="157" t="s">
        <v>648</v>
      </c>
      <c r="G103" s="230" t="s">
        <v>882</v>
      </c>
      <c r="H103" s="245" t="s">
        <v>1065</v>
      </c>
      <c r="I103" s="232" t="s">
        <v>1210</v>
      </c>
      <c r="J103" s="246"/>
      <c r="K103" s="246"/>
      <c r="L103" s="91" t="s">
        <v>1320</v>
      </c>
      <c r="M103" s="91" t="s">
        <v>1330</v>
      </c>
      <c r="N103" s="91" t="s">
        <v>1322</v>
      </c>
      <c r="O103" s="91" t="s">
        <v>1323</v>
      </c>
      <c r="P103" s="236" t="s">
        <v>1340</v>
      </c>
      <c r="Q103" s="237" t="s">
        <v>1340</v>
      </c>
      <c r="R103" s="237" t="s">
        <v>1341</v>
      </c>
      <c r="S103" s="224"/>
      <c r="T103" s="235" t="str">
        <f>IFERROR(VLOOKUP(L103,[1]INFO!$AB$3:$AD$16,2,FALSE),"")</f>
        <v>#ERROR!</v>
      </c>
      <c r="U103" s="235"/>
      <c r="V103" s="235"/>
    </row>
    <row r="104" ht="19.5" hidden="1" customHeight="1">
      <c r="A104" s="157" t="s">
        <v>248</v>
      </c>
      <c r="B104" s="157" t="s">
        <v>648</v>
      </c>
      <c r="C104" s="244" t="s">
        <v>1070</v>
      </c>
      <c r="D104" s="244" t="s">
        <v>1369</v>
      </c>
      <c r="E104" s="244" t="s">
        <v>786</v>
      </c>
      <c r="F104" s="157" t="s">
        <v>648</v>
      </c>
      <c r="G104" s="230" t="s">
        <v>882</v>
      </c>
      <c r="H104" s="245" t="s">
        <v>1070</v>
      </c>
      <c r="I104" s="232" t="s">
        <v>1213</v>
      </c>
      <c r="J104" s="246"/>
      <c r="K104" s="246"/>
      <c r="L104" s="91" t="s">
        <v>1320</v>
      </c>
      <c r="M104" s="91" t="s">
        <v>1330</v>
      </c>
      <c r="N104" s="91" t="s">
        <v>1322</v>
      </c>
      <c r="O104" s="91" t="s">
        <v>1323</v>
      </c>
      <c r="P104" s="236" t="s">
        <v>1340</v>
      </c>
      <c r="Q104" s="237" t="s">
        <v>1340</v>
      </c>
      <c r="R104" s="237" t="s">
        <v>1341</v>
      </c>
      <c r="S104" s="224"/>
      <c r="T104" s="235" t="str">
        <f>IFERROR(VLOOKUP(L104,[1]INFO!$AB$3:$AD$16,2,FALSE),"")</f>
        <v>#ERROR!</v>
      </c>
      <c r="U104" s="235"/>
      <c r="V104" s="235"/>
    </row>
    <row r="105" ht="19.5" hidden="1" customHeight="1">
      <c r="A105" s="157" t="s">
        <v>248</v>
      </c>
      <c r="B105" s="157" t="s">
        <v>426</v>
      </c>
      <c r="C105" s="185" t="s">
        <v>1166</v>
      </c>
      <c r="D105" s="185" t="s">
        <v>1369</v>
      </c>
      <c r="E105" s="244" t="s">
        <v>786</v>
      </c>
      <c r="F105" s="157" t="s">
        <v>426</v>
      </c>
      <c r="G105" s="230" t="s">
        <v>885</v>
      </c>
      <c r="H105" s="241" t="s">
        <v>1166</v>
      </c>
      <c r="I105" s="232" t="s">
        <v>1217</v>
      </c>
      <c r="J105" s="241"/>
      <c r="K105" s="241"/>
      <c r="L105" s="91" t="s">
        <v>1320</v>
      </c>
      <c r="M105" s="91" t="s">
        <v>1330</v>
      </c>
      <c r="N105" s="91" t="s">
        <v>1322</v>
      </c>
      <c r="O105" s="91" t="s">
        <v>1323</v>
      </c>
      <c r="P105" s="236" t="s">
        <v>154</v>
      </c>
      <c r="Q105" s="237" t="s">
        <v>155</v>
      </c>
      <c r="R105" s="237" t="s">
        <v>1371</v>
      </c>
      <c r="S105" s="224"/>
      <c r="T105" s="235" t="str">
        <f>IFERROR(VLOOKUP(L105,[1]INFO!$AB$3:$AD$16,2,FALSE),"")</f>
        <v>#ERROR!</v>
      </c>
      <c r="U105" s="235"/>
      <c r="V105" s="235"/>
    </row>
    <row r="106" ht="19.5" hidden="1" customHeight="1">
      <c r="A106" s="157" t="s">
        <v>248</v>
      </c>
      <c r="B106" s="157" t="s">
        <v>426</v>
      </c>
      <c r="C106" s="185" t="s">
        <v>1169</v>
      </c>
      <c r="D106" s="185" t="s">
        <v>1369</v>
      </c>
      <c r="E106" s="244" t="s">
        <v>786</v>
      </c>
      <c r="F106" s="157" t="s">
        <v>426</v>
      </c>
      <c r="G106" s="230" t="s">
        <v>885</v>
      </c>
      <c r="H106" s="241" t="s">
        <v>1169</v>
      </c>
      <c r="I106" s="232" t="s">
        <v>1220</v>
      </c>
      <c r="J106" s="241"/>
      <c r="K106" s="241"/>
      <c r="L106" s="91" t="s">
        <v>1320</v>
      </c>
      <c r="M106" s="91" t="s">
        <v>1330</v>
      </c>
      <c r="N106" s="91" t="s">
        <v>1322</v>
      </c>
      <c r="O106" s="91" t="s">
        <v>1323</v>
      </c>
      <c r="P106" s="236" t="s">
        <v>1363</v>
      </c>
      <c r="Q106" s="237" t="s">
        <v>1372</v>
      </c>
      <c r="R106" s="237" t="s">
        <v>1373</v>
      </c>
      <c r="S106" s="224"/>
      <c r="T106" s="235" t="str">
        <f>IFERROR(VLOOKUP(L106,[1]INFO!$AB$3:$AD$16,2,FALSE),"")</f>
        <v>#ERROR!</v>
      </c>
      <c r="U106" s="235"/>
      <c r="V106" s="235"/>
    </row>
    <row r="107" ht="19.5" customHeight="1">
      <c r="F107" s="80"/>
      <c r="G107" s="80"/>
      <c r="H107" s="224"/>
      <c r="I107" s="267"/>
      <c r="J107" s="224"/>
      <c r="K107" s="224"/>
      <c r="L107" s="224"/>
      <c r="M107" s="224"/>
      <c r="N107" s="224"/>
      <c r="O107" s="224"/>
      <c r="P107" s="224"/>
      <c r="Q107" s="224"/>
      <c r="R107" s="224"/>
      <c r="S107" s="224"/>
      <c r="T107" s="235" t="str">
        <f>IFERROR(VLOOKUP(L107,[1]INFO!$AB$3:$AD$16,2,FALSE),"")</f>
        <v>#ERROR!</v>
      </c>
      <c r="U107" s="235"/>
      <c r="V107" s="235"/>
    </row>
  </sheetData>
  <autoFilter ref="$A$3:$V$106">
    <filterColumn colId="7">
      <filters>
        <filter val="PM2.7 Incremento de la calidad de la formación profesional integral"/>
      </filters>
    </filterColumn>
  </autoFilter>
  <mergeCells count="4">
    <mergeCell ref="A1:C1"/>
    <mergeCell ref="L1:M1"/>
    <mergeCell ref="N1:O1"/>
    <mergeCell ref="P1:R1"/>
  </mergeCells>
  <dataValidations>
    <dataValidation type="list" allowBlank="1" showErrorMessage="1" sqref="L4:L10 L12:L24 L26:L33 L35:L50 L65:L67 L96 L101:L107">
      <formula1>PACT_1</formula1>
    </dataValidation>
    <dataValidation type="list" allowBlank="1" showErrorMessage="1" sqref="D4:D107 J4:J107">
      <formula1>DEPE_1</formula1>
    </dataValidation>
    <dataValidation type="list" allowBlank="1" showErrorMessage="1" sqref="M4:M10 M12:M24 M26:M33 M35:M50 M65:M67 M96 M101:M107">
      <formula1>INDIRECT($T4)</formula1>
    </dataValidation>
  </dataValidation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71"/>
    <col customWidth="1" min="2" max="2" width="16.14"/>
    <col customWidth="1" min="3" max="3" width="10.86"/>
    <col customWidth="1" min="4" max="4" width="15.86"/>
    <col customWidth="1" min="5" max="5" width="10.86"/>
    <col customWidth="1" min="6" max="6" width="16.43"/>
    <col customWidth="1" min="7" max="7" width="17.14"/>
    <col customWidth="1" min="8" max="8" width="37.43"/>
    <col customWidth="1" min="9" max="11" width="10.86"/>
  </cols>
  <sheetData>
    <row r="1" ht="15.0" customHeight="1">
      <c r="A1" s="268" t="s">
        <v>68</v>
      </c>
      <c r="B1" s="268" t="s">
        <v>1316</v>
      </c>
      <c r="C1" s="268" t="s">
        <v>1316</v>
      </c>
      <c r="D1" s="268" t="s">
        <v>73</v>
      </c>
      <c r="E1" s="268" t="s">
        <v>73</v>
      </c>
      <c r="F1" s="269" t="s">
        <v>26</v>
      </c>
      <c r="G1" s="269" t="s">
        <v>27</v>
      </c>
      <c r="H1" s="269" t="s">
        <v>28</v>
      </c>
      <c r="I1" s="268" t="s">
        <v>1374</v>
      </c>
      <c r="J1" s="123"/>
      <c r="K1" s="123"/>
    </row>
    <row r="2" ht="15.0" customHeight="1">
      <c r="A2" s="152" t="s">
        <v>604</v>
      </c>
      <c r="B2" s="152" t="s">
        <v>404</v>
      </c>
      <c r="C2" s="152" t="s">
        <v>57</v>
      </c>
      <c r="D2" s="152" t="s">
        <v>406</v>
      </c>
      <c r="E2" s="152" t="s">
        <v>58</v>
      </c>
      <c r="F2" s="270" t="s">
        <v>1375</v>
      </c>
      <c r="G2" s="270" t="s">
        <v>1376</v>
      </c>
      <c r="H2" s="270" t="s">
        <v>1377</v>
      </c>
      <c r="I2" s="271">
        <v>0.0</v>
      </c>
      <c r="J2" s="123"/>
      <c r="K2" s="123"/>
    </row>
    <row r="3" ht="15.0" customHeight="1">
      <c r="A3" s="152" t="s">
        <v>604</v>
      </c>
      <c r="B3" s="152" t="s">
        <v>404</v>
      </c>
      <c r="C3" s="152" t="s">
        <v>57</v>
      </c>
      <c r="D3" s="152" t="s">
        <v>406</v>
      </c>
      <c r="E3" s="152" t="s">
        <v>58</v>
      </c>
      <c r="F3" s="270" t="s">
        <v>1375</v>
      </c>
      <c r="G3" s="270" t="s">
        <v>1378</v>
      </c>
      <c r="H3" s="50" t="s">
        <v>1379</v>
      </c>
      <c r="I3" s="271">
        <v>0.0</v>
      </c>
      <c r="J3" s="123"/>
      <c r="K3" s="123"/>
    </row>
    <row r="4" ht="15.0" customHeight="1">
      <c r="A4" s="152" t="s">
        <v>604</v>
      </c>
      <c r="B4" s="152" t="s">
        <v>404</v>
      </c>
      <c r="C4" s="152" t="s">
        <v>57</v>
      </c>
      <c r="D4" s="152" t="s">
        <v>406</v>
      </c>
      <c r="E4" s="152" t="s">
        <v>58</v>
      </c>
      <c r="F4" s="270" t="s">
        <v>1375</v>
      </c>
      <c r="G4" s="270" t="s">
        <v>1380</v>
      </c>
      <c r="H4" s="270" t="s">
        <v>1381</v>
      </c>
      <c r="I4" s="271">
        <v>0.0</v>
      </c>
      <c r="J4" s="123"/>
      <c r="K4" s="123"/>
    </row>
    <row r="5" ht="15.0" customHeight="1">
      <c r="A5" s="152" t="s">
        <v>604</v>
      </c>
      <c r="B5" s="152" t="s">
        <v>404</v>
      </c>
      <c r="C5" s="152" t="s">
        <v>57</v>
      </c>
      <c r="D5" s="152" t="s">
        <v>406</v>
      </c>
      <c r="E5" s="152" t="s">
        <v>58</v>
      </c>
      <c r="F5" s="270" t="s">
        <v>1382</v>
      </c>
      <c r="G5" s="270" t="s">
        <v>1383</v>
      </c>
      <c r="H5" s="270" t="s">
        <v>1384</v>
      </c>
      <c r="I5" s="271">
        <v>0.0</v>
      </c>
      <c r="J5" s="123"/>
      <c r="K5" s="123"/>
    </row>
    <row r="6" ht="15.0" customHeight="1">
      <c r="A6" s="152" t="s">
        <v>604</v>
      </c>
      <c r="B6" s="152" t="s">
        <v>404</v>
      </c>
      <c r="C6" s="152" t="s">
        <v>57</v>
      </c>
      <c r="D6" s="152" t="s">
        <v>406</v>
      </c>
      <c r="E6" s="152" t="s">
        <v>58</v>
      </c>
      <c r="F6" s="270" t="s">
        <v>1385</v>
      </c>
      <c r="G6" s="270" t="s">
        <v>1386</v>
      </c>
      <c r="H6" s="270" t="s">
        <v>1387</v>
      </c>
      <c r="I6" s="271">
        <v>0.0</v>
      </c>
      <c r="J6" s="123"/>
      <c r="K6" s="123"/>
    </row>
    <row r="7" ht="15.0" customHeight="1">
      <c r="A7" s="152" t="s">
        <v>604</v>
      </c>
      <c r="B7" s="152" t="s">
        <v>404</v>
      </c>
      <c r="C7" s="152" t="s">
        <v>57</v>
      </c>
      <c r="D7" s="152" t="s">
        <v>406</v>
      </c>
      <c r="E7" s="202" t="s">
        <v>1388</v>
      </c>
      <c r="F7" s="270" t="s">
        <v>1388</v>
      </c>
      <c r="G7" s="270" t="s">
        <v>1383</v>
      </c>
      <c r="H7" s="270" t="s">
        <v>1384</v>
      </c>
      <c r="I7" s="271">
        <v>0.0</v>
      </c>
      <c r="J7" s="123"/>
      <c r="K7" s="123"/>
    </row>
    <row r="8" ht="15.0" customHeight="1">
      <c r="A8" s="152" t="s">
        <v>604</v>
      </c>
      <c r="B8" s="152" t="s">
        <v>404</v>
      </c>
      <c r="C8" s="152" t="s">
        <v>434</v>
      </c>
      <c r="D8" s="152" t="s">
        <v>690</v>
      </c>
      <c r="E8" s="152" t="s">
        <v>1389</v>
      </c>
      <c r="F8" s="272" t="s">
        <v>1390</v>
      </c>
      <c r="G8" s="272" t="s">
        <v>1391</v>
      </c>
      <c r="H8" s="270" t="s">
        <v>1392</v>
      </c>
      <c r="I8" s="152" t="s">
        <v>1374</v>
      </c>
      <c r="J8" s="123"/>
      <c r="K8" s="123"/>
    </row>
    <row r="9" ht="15.0" customHeight="1">
      <c r="A9" s="152" t="s">
        <v>604</v>
      </c>
      <c r="B9" s="152" t="s">
        <v>404</v>
      </c>
      <c r="C9" s="152" t="s">
        <v>434</v>
      </c>
      <c r="D9" s="152" t="s">
        <v>690</v>
      </c>
      <c r="E9" s="152" t="s">
        <v>1389</v>
      </c>
      <c r="F9" s="272" t="s">
        <v>1390</v>
      </c>
      <c r="G9" s="272" t="s">
        <v>1391</v>
      </c>
      <c r="H9" s="272" t="s">
        <v>1393</v>
      </c>
      <c r="I9" s="271">
        <v>0.0</v>
      </c>
      <c r="J9" s="123"/>
      <c r="K9" s="123"/>
    </row>
    <row r="10" ht="15.0" customHeight="1">
      <c r="A10" s="152" t="s">
        <v>604</v>
      </c>
      <c r="B10" s="152" t="s">
        <v>404</v>
      </c>
      <c r="C10" s="152" t="s">
        <v>434</v>
      </c>
      <c r="D10" s="152" t="s">
        <v>690</v>
      </c>
      <c r="E10" s="152" t="s">
        <v>1389</v>
      </c>
      <c r="F10" s="272" t="s">
        <v>1394</v>
      </c>
      <c r="G10" s="270" t="s">
        <v>1395</v>
      </c>
      <c r="H10" s="272" t="s">
        <v>1396</v>
      </c>
      <c r="I10" s="152" t="s">
        <v>1374</v>
      </c>
      <c r="J10" s="123"/>
      <c r="K10" s="123"/>
    </row>
    <row r="11" ht="15.0" customHeight="1">
      <c r="A11" s="152" t="s">
        <v>604</v>
      </c>
      <c r="B11" s="152" t="s">
        <v>404</v>
      </c>
      <c r="C11" s="152" t="s">
        <v>434</v>
      </c>
      <c r="D11" s="152" t="s">
        <v>690</v>
      </c>
      <c r="E11" s="152" t="s">
        <v>1389</v>
      </c>
      <c r="F11" s="272" t="s">
        <v>1394</v>
      </c>
      <c r="G11" s="270" t="s">
        <v>1397</v>
      </c>
      <c r="H11" s="273" t="s">
        <v>1398</v>
      </c>
      <c r="I11" s="152" t="s">
        <v>1374</v>
      </c>
      <c r="J11" s="123"/>
      <c r="K11" s="123"/>
    </row>
    <row r="12" ht="15.0" customHeight="1">
      <c r="A12" s="152" t="s">
        <v>604</v>
      </c>
      <c r="B12" s="152" t="s">
        <v>404</v>
      </c>
      <c r="C12" s="152" t="s">
        <v>434</v>
      </c>
      <c r="D12" s="152" t="s">
        <v>690</v>
      </c>
      <c r="E12" s="152" t="s">
        <v>1389</v>
      </c>
      <c r="F12" s="270" t="s">
        <v>1399</v>
      </c>
      <c r="G12" s="270" t="s">
        <v>1400</v>
      </c>
      <c r="H12" s="270" t="s">
        <v>1401</v>
      </c>
      <c r="I12" s="152" t="s">
        <v>1374</v>
      </c>
      <c r="J12" s="123"/>
      <c r="K12" s="123"/>
    </row>
    <row r="13" ht="15.0" customHeight="1">
      <c r="A13" s="152" t="s">
        <v>604</v>
      </c>
      <c r="B13" s="152" t="s">
        <v>404</v>
      </c>
      <c r="C13" s="152" t="s">
        <v>434</v>
      </c>
      <c r="D13" s="152" t="s">
        <v>690</v>
      </c>
      <c r="E13" s="152" t="s">
        <v>1402</v>
      </c>
      <c r="F13" s="270" t="s">
        <v>1403</v>
      </c>
      <c r="G13" s="270" t="s">
        <v>1404</v>
      </c>
      <c r="H13" s="270" t="s">
        <v>1405</v>
      </c>
      <c r="I13" s="152" t="s">
        <v>1374</v>
      </c>
      <c r="J13" s="123"/>
      <c r="K13" s="123"/>
    </row>
    <row r="14" ht="15.0" customHeight="1">
      <c r="A14" s="152" t="s">
        <v>604</v>
      </c>
      <c r="B14" s="152" t="s">
        <v>404</v>
      </c>
      <c r="C14" s="152" t="s">
        <v>434</v>
      </c>
      <c r="D14" s="152" t="s">
        <v>690</v>
      </c>
      <c r="E14" s="152" t="s">
        <v>1406</v>
      </c>
      <c r="F14" s="272" t="s">
        <v>1407</v>
      </c>
      <c r="G14" s="272" t="s">
        <v>1408</v>
      </c>
      <c r="H14" s="270" t="s">
        <v>1409</v>
      </c>
      <c r="I14" s="271">
        <v>0.0</v>
      </c>
      <c r="J14" s="123"/>
      <c r="K14" s="123"/>
    </row>
    <row r="15" ht="15.0" customHeight="1">
      <c r="A15" s="152" t="s">
        <v>604</v>
      </c>
      <c r="B15" s="152" t="s">
        <v>404</v>
      </c>
      <c r="C15" s="152" t="s">
        <v>434</v>
      </c>
      <c r="D15" s="152" t="s">
        <v>690</v>
      </c>
      <c r="E15" s="152" t="s">
        <v>1406</v>
      </c>
      <c r="F15" s="272" t="s">
        <v>1407</v>
      </c>
      <c r="G15" s="272" t="s">
        <v>1408</v>
      </c>
      <c r="H15" s="270" t="s">
        <v>1410</v>
      </c>
      <c r="I15" s="271">
        <v>0.0</v>
      </c>
      <c r="J15" s="123"/>
      <c r="K15" s="123"/>
    </row>
    <row r="16" ht="15.0" customHeight="1">
      <c r="A16" s="152" t="s">
        <v>604</v>
      </c>
      <c r="B16" s="152" t="s">
        <v>404</v>
      </c>
      <c r="C16" s="152" t="s">
        <v>463</v>
      </c>
      <c r="D16" s="152" t="s">
        <v>791</v>
      </c>
      <c r="E16" s="152" t="s">
        <v>1411</v>
      </c>
      <c r="F16" s="272" t="s">
        <v>1412</v>
      </c>
      <c r="G16" s="272" t="s">
        <v>1413</v>
      </c>
      <c r="H16" s="272" t="s">
        <v>1414</v>
      </c>
      <c r="I16" s="152" t="s">
        <v>1374</v>
      </c>
      <c r="J16" s="123"/>
      <c r="K16" s="123"/>
    </row>
    <row r="17" ht="15.0" customHeight="1">
      <c r="A17" s="152" t="s">
        <v>604</v>
      </c>
      <c r="B17" s="152" t="s">
        <v>404</v>
      </c>
      <c r="C17" s="152" t="s">
        <v>463</v>
      </c>
      <c r="D17" s="152" t="s">
        <v>791</v>
      </c>
      <c r="E17" s="152" t="s">
        <v>1411</v>
      </c>
      <c r="F17" s="270" t="s">
        <v>1415</v>
      </c>
      <c r="G17" s="272" t="s">
        <v>1416</v>
      </c>
      <c r="H17" s="272" t="s">
        <v>1417</v>
      </c>
      <c r="I17" s="152" t="s">
        <v>1374</v>
      </c>
      <c r="J17" s="123"/>
      <c r="K17" s="123"/>
    </row>
    <row r="18" ht="15.0" customHeight="1">
      <c r="A18" s="152" t="s">
        <v>604</v>
      </c>
      <c r="B18" s="152" t="s">
        <v>404</v>
      </c>
      <c r="C18" s="152" t="s">
        <v>463</v>
      </c>
      <c r="D18" s="152" t="s">
        <v>791</v>
      </c>
      <c r="E18" s="152" t="s">
        <v>1418</v>
      </c>
      <c r="F18" s="270" t="s">
        <v>1419</v>
      </c>
      <c r="G18" s="270" t="s">
        <v>1420</v>
      </c>
      <c r="H18" s="270" t="s">
        <v>1421</v>
      </c>
      <c r="I18" s="271">
        <v>0.0</v>
      </c>
      <c r="J18" s="123"/>
      <c r="K18" s="123"/>
    </row>
    <row r="19" ht="15.0" customHeight="1">
      <c r="A19" s="274" t="s">
        <v>604</v>
      </c>
      <c r="B19" s="274" t="s">
        <v>404</v>
      </c>
      <c r="C19" s="274" t="s">
        <v>463</v>
      </c>
      <c r="D19" s="274" t="s">
        <v>791</v>
      </c>
      <c r="E19" s="274" t="s">
        <v>1422</v>
      </c>
      <c r="F19" s="275" t="s">
        <v>1423</v>
      </c>
      <c r="G19" s="275" t="s">
        <v>1424</v>
      </c>
      <c r="H19" s="275" t="s">
        <v>1425</v>
      </c>
      <c r="I19" s="274" t="s">
        <v>1374</v>
      </c>
      <c r="J19" s="123"/>
      <c r="K19" s="123"/>
    </row>
    <row r="20" ht="15.0" customHeight="1">
      <c r="A20" s="152" t="s">
        <v>604</v>
      </c>
      <c r="B20" s="152" t="s">
        <v>404</v>
      </c>
      <c r="C20" s="152" t="s">
        <v>463</v>
      </c>
      <c r="D20" s="152" t="s">
        <v>791</v>
      </c>
      <c r="E20" s="152" t="s">
        <v>1426</v>
      </c>
      <c r="F20" s="152" t="s">
        <v>1426</v>
      </c>
      <c r="G20" s="272" t="s">
        <v>1427</v>
      </c>
      <c r="H20" s="272" t="s">
        <v>1428</v>
      </c>
      <c r="I20" s="271">
        <v>0.0</v>
      </c>
      <c r="J20" s="123"/>
      <c r="K20" s="123"/>
    </row>
    <row r="21" ht="15.0" customHeight="1">
      <c r="A21" s="152" t="s">
        <v>604</v>
      </c>
      <c r="B21" s="152" t="s">
        <v>404</v>
      </c>
      <c r="C21" s="152" t="s">
        <v>511</v>
      </c>
      <c r="D21" s="152" t="s">
        <v>987</v>
      </c>
      <c r="E21" s="152" t="s">
        <v>1429</v>
      </c>
      <c r="F21" s="272" t="s">
        <v>1430</v>
      </c>
      <c r="G21" s="270" t="s">
        <v>1431</v>
      </c>
      <c r="H21" s="270" t="s">
        <v>1432</v>
      </c>
      <c r="I21" s="152" t="s">
        <v>1374</v>
      </c>
      <c r="J21" s="123"/>
      <c r="K21" s="123"/>
    </row>
    <row r="22" ht="15.0" customHeight="1">
      <c r="A22" s="152" t="s">
        <v>604</v>
      </c>
      <c r="B22" s="152" t="s">
        <v>404</v>
      </c>
      <c r="C22" s="152" t="s">
        <v>511</v>
      </c>
      <c r="D22" s="152" t="s">
        <v>987</v>
      </c>
      <c r="E22" s="152" t="s">
        <v>1433</v>
      </c>
      <c r="F22" s="152" t="s">
        <v>1433</v>
      </c>
      <c r="G22" s="270" t="s">
        <v>1434</v>
      </c>
      <c r="H22" s="270" t="s">
        <v>1435</v>
      </c>
      <c r="I22" s="152" t="s">
        <v>1374</v>
      </c>
      <c r="J22" s="123"/>
      <c r="K22" s="123"/>
    </row>
    <row r="23" ht="15.0" customHeight="1">
      <c r="A23" s="152" t="s">
        <v>604</v>
      </c>
      <c r="B23" s="152" t="s">
        <v>404</v>
      </c>
      <c r="C23" s="152" t="s">
        <v>558</v>
      </c>
      <c r="D23" s="152" t="s">
        <v>1064</v>
      </c>
      <c r="E23" s="152" t="s">
        <v>1436</v>
      </c>
      <c r="F23" s="270" t="s">
        <v>1437</v>
      </c>
      <c r="G23" s="270" t="s">
        <v>1438</v>
      </c>
      <c r="H23" s="270" t="s">
        <v>1439</v>
      </c>
      <c r="I23" s="152" t="s">
        <v>1374</v>
      </c>
      <c r="J23" s="123"/>
      <c r="K23" s="123"/>
    </row>
    <row r="24" ht="15.0" customHeight="1">
      <c r="A24" s="152" t="s">
        <v>604</v>
      </c>
      <c r="B24" s="152" t="s">
        <v>404</v>
      </c>
      <c r="C24" s="152" t="s">
        <v>558</v>
      </c>
      <c r="D24" s="152" t="s">
        <v>1064</v>
      </c>
      <c r="E24" s="152" t="s">
        <v>1436</v>
      </c>
      <c r="F24" s="270" t="s">
        <v>1440</v>
      </c>
      <c r="G24" s="270" t="s">
        <v>1441</v>
      </c>
      <c r="H24" s="270" t="s">
        <v>1442</v>
      </c>
      <c r="I24" s="271">
        <v>0.0</v>
      </c>
      <c r="J24" s="123"/>
      <c r="K24" s="123"/>
    </row>
    <row r="25" ht="15.0" customHeight="1">
      <c r="A25" s="152" t="s">
        <v>604</v>
      </c>
      <c r="B25" s="152" t="s">
        <v>404</v>
      </c>
      <c r="C25" s="152" t="s">
        <v>558</v>
      </c>
      <c r="D25" s="152" t="s">
        <v>1064</v>
      </c>
      <c r="E25" s="152" t="s">
        <v>1443</v>
      </c>
      <c r="F25" s="270" t="s">
        <v>1444</v>
      </c>
      <c r="G25" s="270" t="s">
        <v>1445</v>
      </c>
      <c r="H25" s="270" t="s">
        <v>1446</v>
      </c>
      <c r="I25" s="152" t="s">
        <v>1374</v>
      </c>
      <c r="J25" s="123"/>
      <c r="K25" s="123"/>
    </row>
    <row r="26" ht="15.0" customHeight="1">
      <c r="A26" s="152" t="s">
        <v>604</v>
      </c>
      <c r="B26" s="152" t="s">
        <v>404</v>
      </c>
      <c r="C26" s="152" t="s">
        <v>558</v>
      </c>
      <c r="D26" s="152" t="s">
        <v>1064</v>
      </c>
      <c r="E26" s="152" t="s">
        <v>1443</v>
      </c>
      <c r="F26" s="270" t="s">
        <v>1447</v>
      </c>
      <c r="G26" s="270" t="s">
        <v>1448</v>
      </c>
      <c r="H26" s="270" t="s">
        <v>1449</v>
      </c>
      <c r="I26" s="152" t="s">
        <v>1374</v>
      </c>
      <c r="J26" s="123"/>
      <c r="K26" s="123"/>
    </row>
    <row r="27" ht="15.0" customHeight="1">
      <c r="A27" s="152" t="s">
        <v>604</v>
      </c>
      <c r="B27" s="152" t="s">
        <v>404</v>
      </c>
      <c r="C27" s="152" t="s">
        <v>615</v>
      </c>
      <c r="D27" s="152" t="s">
        <v>1128</v>
      </c>
      <c r="E27" s="270" t="s">
        <v>1450</v>
      </c>
      <c r="F27" s="270" t="s">
        <v>1451</v>
      </c>
      <c r="G27" s="276" t="s">
        <v>1452</v>
      </c>
      <c r="H27" s="276" t="s">
        <v>1453</v>
      </c>
      <c r="I27" s="271">
        <v>0.0</v>
      </c>
      <c r="J27" s="123"/>
      <c r="K27" s="123"/>
    </row>
    <row r="28" ht="15.0" customHeight="1">
      <c r="A28" s="152" t="s">
        <v>604</v>
      </c>
      <c r="B28" s="152" t="s">
        <v>404</v>
      </c>
      <c r="C28" s="152" t="s">
        <v>641</v>
      </c>
      <c r="D28" s="152" t="s">
        <v>1140</v>
      </c>
      <c r="E28" s="152" t="s">
        <v>867</v>
      </c>
      <c r="F28" s="152" t="s">
        <v>1454</v>
      </c>
      <c r="G28" s="276" t="s">
        <v>1455</v>
      </c>
      <c r="H28" s="157" t="s">
        <v>1456</v>
      </c>
      <c r="I28" s="271">
        <v>0.0</v>
      </c>
      <c r="J28" s="123"/>
      <c r="K28" s="123"/>
    </row>
    <row r="29" ht="15.0" customHeight="1">
      <c r="A29" s="152" t="s">
        <v>604</v>
      </c>
      <c r="B29" s="152" t="s">
        <v>404</v>
      </c>
      <c r="C29" s="152" t="s">
        <v>641</v>
      </c>
      <c r="D29" s="152" t="s">
        <v>1140</v>
      </c>
      <c r="E29" s="152" t="s">
        <v>867</v>
      </c>
      <c r="F29" s="152" t="s">
        <v>1454</v>
      </c>
      <c r="G29" s="276" t="s">
        <v>1457</v>
      </c>
      <c r="H29" s="157" t="s">
        <v>1458</v>
      </c>
      <c r="I29" s="271">
        <v>0.0</v>
      </c>
      <c r="J29" s="123"/>
      <c r="K29" s="123"/>
    </row>
    <row r="30" ht="15.0" customHeight="1">
      <c r="A30" s="152" t="s">
        <v>604</v>
      </c>
      <c r="B30" s="152" t="s">
        <v>404</v>
      </c>
      <c r="C30" s="152" t="s">
        <v>641</v>
      </c>
      <c r="D30" s="152" t="s">
        <v>1140</v>
      </c>
      <c r="E30" s="152" t="s">
        <v>867</v>
      </c>
      <c r="F30" s="152" t="s">
        <v>1454</v>
      </c>
      <c r="G30" s="276" t="s">
        <v>1459</v>
      </c>
      <c r="H30" s="157" t="s">
        <v>1460</v>
      </c>
      <c r="I30" s="271">
        <v>0.0</v>
      </c>
      <c r="J30" s="123"/>
      <c r="K30" s="123"/>
    </row>
    <row r="31" ht="15.0" customHeight="1">
      <c r="A31" s="152" t="s">
        <v>604</v>
      </c>
      <c r="B31" s="152" t="s">
        <v>404</v>
      </c>
      <c r="C31" s="152" t="s">
        <v>641</v>
      </c>
      <c r="D31" s="152" t="s">
        <v>1140</v>
      </c>
      <c r="E31" s="152" t="s">
        <v>877</v>
      </c>
      <c r="F31" s="152" t="s">
        <v>1454</v>
      </c>
      <c r="G31" s="276"/>
      <c r="H31" s="276"/>
      <c r="I31" s="271">
        <v>0.0</v>
      </c>
      <c r="J31" s="123"/>
      <c r="K31" s="123"/>
    </row>
    <row r="32" ht="15.0" customHeight="1">
      <c r="A32" s="152" t="s">
        <v>604</v>
      </c>
      <c r="B32" s="152" t="s">
        <v>404</v>
      </c>
      <c r="C32" s="152" t="s">
        <v>641</v>
      </c>
      <c r="D32" s="152" t="s">
        <v>1140</v>
      </c>
      <c r="E32" s="152" t="s">
        <v>890</v>
      </c>
      <c r="F32" s="152" t="s">
        <v>1454</v>
      </c>
      <c r="G32" s="276"/>
      <c r="H32" s="276" t="s">
        <v>1461</v>
      </c>
      <c r="I32" s="271">
        <v>0.0</v>
      </c>
      <c r="J32" s="123"/>
      <c r="K32" s="123"/>
    </row>
    <row r="33" ht="15.0" customHeight="1">
      <c r="A33" s="152" t="s">
        <v>604</v>
      </c>
      <c r="B33" s="152" t="s">
        <v>404</v>
      </c>
      <c r="C33" s="152" t="s">
        <v>641</v>
      </c>
      <c r="D33" s="152" t="s">
        <v>1140</v>
      </c>
      <c r="E33" s="152" t="s">
        <v>890</v>
      </c>
      <c r="F33" s="152" t="s">
        <v>1454</v>
      </c>
      <c r="G33" s="276" t="s">
        <v>1461</v>
      </c>
      <c r="H33" s="157" t="s">
        <v>1462</v>
      </c>
      <c r="I33" s="271">
        <v>0.0</v>
      </c>
      <c r="J33" s="123"/>
      <c r="K33" s="123"/>
    </row>
    <row r="34" ht="15.0" customHeight="1">
      <c r="A34" s="152" t="s">
        <v>604</v>
      </c>
      <c r="B34" s="152" t="s">
        <v>404</v>
      </c>
      <c r="C34" s="152" t="s">
        <v>641</v>
      </c>
      <c r="D34" s="152" t="s">
        <v>1140</v>
      </c>
      <c r="E34" s="152" t="s">
        <v>890</v>
      </c>
      <c r="F34" s="152" t="s">
        <v>1454</v>
      </c>
      <c r="G34" s="276"/>
      <c r="H34" s="157" t="s">
        <v>1463</v>
      </c>
      <c r="I34" s="271">
        <v>0.0</v>
      </c>
      <c r="J34" s="123"/>
      <c r="K34" s="123"/>
    </row>
    <row r="35" ht="15.0" customHeight="1">
      <c r="A35" s="152" t="s">
        <v>604</v>
      </c>
      <c r="B35" s="152" t="s">
        <v>404</v>
      </c>
      <c r="C35" s="152" t="s">
        <v>665</v>
      </c>
      <c r="D35" s="152" t="s">
        <v>1157</v>
      </c>
      <c r="E35" s="202" t="s">
        <v>1464</v>
      </c>
      <c r="F35" s="276" t="s">
        <v>1465</v>
      </c>
      <c r="G35" s="276" t="s">
        <v>1466</v>
      </c>
      <c r="H35" s="276" t="s">
        <v>1467</v>
      </c>
      <c r="I35" s="152" t="s">
        <v>1374</v>
      </c>
      <c r="J35" s="123"/>
      <c r="K35" s="123"/>
    </row>
    <row r="36" ht="15.0" customHeight="1">
      <c r="A36" s="152" t="s">
        <v>604</v>
      </c>
      <c r="B36" s="152" t="s">
        <v>404</v>
      </c>
      <c r="C36" s="152" t="s">
        <v>688</v>
      </c>
      <c r="D36" s="152" t="s">
        <v>1165</v>
      </c>
      <c r="E36" s="202" t="s">
        <v>1464</v>
      </c>
      <c r="F36" s="152" t="s">
        <v>1468</v>
      </c>
      <c r="G36" s="277" t="s">
        <v>1469</v>
      </c>
      <c r="H36" s="277" t="s">
        <v>1470</v>
      </c>
      <c r="I36" s="271">
        <v>0.0</v>
      </c>
      <c r="J36" s="123"/>
      <c r="K36" s="123"/>
    </row>
    <row r="37" ht="15.0" customHeight="1">
      <c r="A37" s="152" t="s">
        <v>604</v>
      </c>
      <c r="B37" s="152" t="s">
        <v>404</v>
      </c>
      <c r="C37" s="152" t="s">
        <v>688</v>
      </c>
      <c r="D37" s="152" t="s">
        <v>1165</v>
      </c>
      <c r="E37" s="202" t="s">
        <v>1464</v>
      </c>
      <c r="F37" s="152" t="s">
        <v>1471</v>
      </c>
      <c r="G37" s="277" t="s">
        <v>1472</v>
      </c>
      <c r="H37" s="277" t="s">
        <v>1473</v>
      </c>
      <c r="I37" s="152" t="s">
        <v>1374</v>
      </c>
      <c r="J37" s="123"/>
      <c r="K37" s="123"/>
    </row>
    <row r="38" ht="15.0" customHeight="1">
      <c r="A38" s="152" t="s">
        <v>604</v>
      </c>
      <c r="B38" s="152" t="s">
        <v>404</v>
      </c>
      <c r="C38" s="152" t="s">
        <v>485</v>
      </c>
      <c r="D38" s="152" t="s">
        <v>959</v>
      </c>
      <c r="E38" s="152" t="s">
        <v>1474</v>
      </c>
      <c r="F38" s="277" t="s">
        <v>1475</v>
      </c>
      <c r="G38" s="277" t="s">
        <v>1476</v>
      </c>
      <c r="H38" s="277" t="s">
        <v>1477</v>
      </c>
      <c r="I38" s="271">
        <v>0.0</v>
      </c>
      <c r="J38" s="123"/>
      <c r="K38" s="123"/>
    </row>
    <row r="39" ht="15.0" customHeight="1">
      <c r="A39" s="152" t="s">
        <v>604</v>
      </c>
      <c r="B39" s="152" t="s">
        <v>404</v>
      </c>
      <c r="C39" s="152" t="s">
        <v>533</v>
      </c>
      <c r="D39" s="152" t="s">
        <v>1039</v>
      </c>
      <c r="E39" s="152" t="s">
        <v>1478</v>
      </c>
      <c r="F39" s="277" t="s">
        <v>1479</v>
      </c>
      <c r="G39" s="277" t="s">
        <v>1480</v>
      </c>
      <c r="H39" s="277" t="s">
        <v>1481</v>
      </c>
      <c r="I39" s="271">
        <v>0.0</v>
      </c>
      <c r="J39" s="123"/>
      <c r="K39" s="123"/>
    </row>
    <row r="40" ht="15.0" customHeight="1">
      <c r="A40" s="152" t="s">
        <v>716</v>
      </c>
      <c r="B40" s="152" t="s">
        <v>705</v>
      </c>
      <c r="C40" s="152" t="s">
        <v>57</v>
      </c>
      <c r="D40" s="152" t="s">
        <v>487</v>
      </c>
      <c r="E40" s="270" t="s">
        <v>1375</v>
      </c>
      <c r="F40" s="270" t="s">
        <v>1375</v>
      </c>
      <c r="G40" s="270" t="s">
        <v>1378</v>
      </c>
      <c r="H40" s="50" t="s">
        <v>1379</v>
      </c>
      <c r="I40" s="271">
        <v>0.0</v>
      </c>
      <c r="J40" s="123"/>
      <c r="K40" s="123"/>
    </row>
    <row r="41" ht="15.0" customHeight="1">
      <c r="A41" s="152" t="s">
        <v>716</v>
      </c>
      <c r="B41" s="152" t="s">
        <v>705</v>
      </c>
      <c r="C41" s="152" t="s">
        <v>57</v>
      </c>
      <c r="D41" s="152" t="s">
        <v>487</v>
      </c>
      <c r="E41" s="270" t="s">
        <v>1375</v>
      </c>
      <c r="F41" s="270" t="s">
        <v>1375</v>
      </c>
      <c r="G41" s="270" t="s">
        <v>1380</v>
      </c>
      <c r="H41" s="270" t="s">
        <v>1381</v>
      </c>
      <c r="I41" s="271">
        <v>0.0</v>
      </c>
      <c r="J41" s="123"/>
      <c r="K41" s="123"/>
    </row>
    <row r="42" ht="15.0" customHeight="1">
      <c r="A42" s="152" t="s">
        <v>716</v>
      </c>
      <c r="B42" s="152" t="s">
        <v>705</v>
      </c>
      <c r="C42" s="152" t="s">
        <v>57</v>
      </c>
      <c r="D42" s="152" t="s">
        <v>487</v>
      </c>
      <c r="E42" s="152" t="s">
        <v>58</v>
      </c>
      <c r="F42" s="270" t="s">
        <v>1385</v>
      </c>
      <c r="G42" s="270" t="s">
        <v>1386</v>
      </c>
      <c r="H42" s="270" t="s">
        <v>1387</v>
      </c>
      <c r="I42" s="271">
        <v>0.0</v>
      </c>
      <c r="J42" s="123"/>
      <c r="K42" s="123"/>
    </row>
    <row r="43" ht="15.0" customHeight="1">
      <c r="A43" s="152" t="s">
        <v>716</v>
      </c>
      <c r="B43" s="152" t="s">
        <v>705</v>
      </c>
      <c r="C43" s="152" t="s">
        <v>434</v>
      </c>
      <c r="D43" s="152" t="s">
        <v>855</v>
      </c>
      <c r="E43" s="152" t="s">
        <v>1389</v>
      </c>
      <c r="F43" s="272" t="s">
        <v>1390</v>
      </c>
      <c r="G43" s="272" t="s">
        <v>1391</v>
      </c>
      <c r="H43" s="270" t="s">
        <v>1392</v>
      </c>
      <c r="I43" s="152" t="s">
        <v>1374</v>
      </c>
      <c r="J43" s="123"/>
      <c r="K43" s="123"/>
    </row>
    <row r="44" ht="15.0" customHeight="1">
      <c r="A44" s="152" t="s">
        <v>716</v>
      </c>
      <c r="B44" s="152" t="s">
        <v>705</v>
      </c>
      <c r="C44" s="152" t="s">
        <v>434</v>
      </c>
      <c r="D44" s="152" t="s">
        <v>736</v>
      </c>
      <c r="E44" s="152" t="s">
        <v>1402</v>
      </c>
      <c r="F44" s="270" t="s">
        <v>1403</v>
      </c>
      <c r="G44" s="270" t="s">
        <v>1404</v>
      </c>
      <c r="H44" s="270" t="s">
        <v>1405</v>
      </c>
      <c r="I44" s="152" t="s">
        <v>1374</v>
      </c>
      <c r="J44" s="123"/>
      <c r="K44" s="123"/>
    </row>
    <row r="45" ht="15.0" customHeight="1">
      <c r="A45" s="152" t="s">
        <v>716</v>
      </c>
      <c r="B45" s="152" t="s">
        <v>705</v>
      </c>
      <c r="C45" s="152" t="s">
        <v>434</v>
      </c>
      <c r="D45" s="152" t="s">
        <v>736</v>
      </c>
      <c r="E45" s="152" t="s">
        <v>1402</v>
      </c>
      <c r="F45" s="270" t="s">
        <v>1403</v>
      </c>
      <c r="G45" s="270" t="s">
        <v>1482</v>
      </c>
      <c r="H45" s="270" t="s">
        <v>1483</v>
      </c>
      <c r="I45" s="152" t="s">
        <v>1374</v>
      </c>
      <c r="J45" s="123"/>
      <c r="K45" s="123"/>
    </row>
    <row r="46" ht="15.0" customHeight="1">
      <c r="A46" s="152" t="s">
        <v>716</v>
      </c>
      <c r="B46" s="152" t="s">
        <v>705</v>
      </c>
      <c r="C46" s="152" t="s">
        <v>434</v>
      </c>
      <c r="D46" s="152" t="s">
        <v>736</v>
      </c>
      <c r="E46" s="152" t="s">
        <v>1406</v>
      </c>
      <c r="F46" s="272" t="s">
        <v>1407</v>
      </c>
      <c r="G46" s="272" t="s">
        <v>1408</v>
      </c>
      <c r="H46" s="270" t="s">
        <v>1409</v>
      </c>
      <c r="I46" s="271">
        <v>0.0</v>
      </c>
      <c r="J46" s="123"/>
      <c r="K46" s="123"/>
    </row>
    <row r="47" ht="15.0" customHeight="1">
      <c r="A47" s="152" t="s">
        <v>716</v>
      </c>
      <c r="B47" s="152" t="s">
        <v>705</v>
      </c>
      <c r="C47" s="152" t="s">
        <v>434</v>
      </c>
      <c r="D47" s="152" t="s">
        <v>736</v>
      </c>
      <c r="E47" s="152" t="s">
        <v>1406</v>
      </c>
      <c r="F47" s="272" t="s">
        <v>1407</v>
      </c>
      <c r="G47" s="272" t="s">
        <v>1408</v>
      </c>
      <c r="H47" s="270" t="s">
        <v>1410</v>
      </c>
      <c r="I47" s="271">
        <v>0.0</v>
      </c>
      <c r="J47" s="123"/>
      <c r="K47" s="123"/>
    </row>
    <row r="48" ht="15.0" customHeight="1">
      <c r="A48" s="152" t="s">
        <v>716</v>
      </c>
      <c r="B48" s="152" t="s">
        <v>705</v>
      </c>
      <c r="C48" s="152" t="s">
        <v>434</v>
      </c>
      <c r="D48" s="152" t="s">
        <v>736</v>
      </c>
      <c r="E48" s="152" t="s">
        <v>1406</v>
      </c>
      <c r="F48" s="270" t="s">
        <v>1484</v>
      </c>
      <c r="G48" s="272"/>
      <c r="H48" s="270" t="s">
        <v>1410</v>
      </c>
      <c r="I48" s="271">
        <v>0.0</v>
      </c>
      <c r="J48" s="123"/>
      <c r="K48" s="123"/>
    </row>
    <row r="49" ht="15.0" customHeight="1">
      <c r="A49" s="152" t="s">
        <v>716</v>
      </c>
      <c r="B49" s="152" t="s">
        <v>705</v>
      </c>
      <c r="C49" s="152" t="s">
        <v>463</v>
      </c>
      <c r="D49" s="152" t="s">
        <v>855</v>
      </c>
      <c r="E49" s="152" t="s">
        <v>1485</v>
      </c>
      <c r="F49" s="272" t="s">
        <v>1486</v>
      </c>
      <c r="G49" s="270" t="s">
        <v>1487</v>
      </c>
      <c r="H49" s="270" t="s">
        <v>1488</v>
      </c>
      <c r="I49" s="271">
        <v>0.0</v>
      </c>
      <c r="J49" s="123"/>
      <c r="K49" s="123"/>
    </row>
    <row r="50" ht="15.0" customHeight="1">
      <c r="A50" s="152" t="s">
        <v>716</v>
      </c>
      <c r="B50" s="152" t="s">
        <v>705</v>
      </c>
      <c r="C50" s="152" t="s">
        <v>463</v>
      </c>
      <c r="D50" s="152" t="s">
        <v>855</v>
      </c>
      <c r="E50" s="152" t="s">
        <v>1485</v>
      </c>
      <c r="F50" s="272" t="s">
        <v>1486</v>
      </c>
      <c r="G50" s="270" t="s">
        <v>1489</v>
      </c>
      <c r="H50" s="270" t="s">
        <v>1490</v>
      </c>
      <c r="I50" s="271">
        <v>0.0</v>
      </c>
      <c r="J50" s="123"/>
      <c r="K50" s="123"/>
    </row>
    <row r="51" ht="15.0" customHeight="1">
      <c r="A51" s="152" t="s">
        <v>716</v>
      </c>
      <c r="B51" s="152" t="s">
        <v>705</v>
      </c>
      <c r="C51" s="152" t="s">
        <v>463</v>
      </c>
      <c r="D51" s="152" t="s">
        <v>855</v>
      </c>
      <c r="E51" s="152" t="s">
        <v>1491</v>
      </c>
      <c r="F51" s="272" t="s">
        <v>1492</v>
      </c>
      <c r="G51" s="270"/>
      <c r="H51" s="270" t="s">
        <v>1493</v>
      </c>
      <c r="I51" s="152" t="s">
        <v>1374</v>
      </c>
      <c r="J51" s="123"/>
      <c r="K51" s="123"/>
    </row>
    <row r="52" ht="15.0" customHeight="1">
      <c r="A52" s="152" t="s">
        <v>716</v>
      </c>
      <c r="B52" s="152" t="s">
        <v>705</v>
      </c>
      <c r="C52" s="152" t="s">
        <v>463</v>
      </c>
      <c r="D52" s="152" t="s">
        <v>855</v>
      </c>
      <c r="E52" s="152" t="s">
        <v>1491</v>
      </c>
      <c r="F52" s="272" t="s">
        <v>1494</v>
      </c>
      <c r="G52" s="278" t="s">
        <v>1495</v>
      </c>
      <c r="H52" s="270" t="s">
        <v>1496</v>
      </c>
      <c r="I52" s="152" t="s">
        <v>1374</v>
      </c>
      <c r="J52" s="123"/>
      <c r="K52" s="123"/>
    </row>
    <row r="53" ht="15.0" customHeight="1">
      <c r="A53" s="152" t="s">
        <v>716</v>
      </c>
      <c r="B53" s="152" t="s">
        <v>705</v>
      </c>
      <c r="C53" s="152" t="s">
        <v>463</v>
      </c>
      <c r="D53" s="152" t="s">
        <v>855</v>
      </c>
      <c r="E53" s="152" t="s">
        <v>1491</v>
      </c>
      <c r="F53" s="272" t="s">
        <v>1497</v>
      </c>
      <c r="G53" s="270" t="s">
        <v>1498</v>
      </c>
      <c r="H53" s="270" t="s">
        <v>1499</v>
      </c>
      <c r="I53" s="271">
        <v>0.0</v>
      </c>
      <c r="J53" s="123"/>
      <c r="K53" s="123"/>
    </row>
    <row r="54" ht="15.0" customHeight="1">
      <c r="A54" s="152" t="s">
        <v>716</v>
      </c>
      <c r="B54" s="152" t="s">
        <v>705</v>
      </c>
      <c r="C54" s="152" t="s">
        <v>463</v>
      </c>
      <c r="D54" s="152" t="s">
        <v>855</v>
      </c>
      <c r="E54" s="270" t="s">
        <v>1500</v>
      </c>
      <c r="F54" s="270" t="s">
        <v>1501</v>
      </c>
      <c r="G54" s="270" t="s">
        <v>1502</v>
      </c>
      <c r="H54" s="270" t="s">
        <v>1503</v>
      </c>
      <c r="I54" s="152" t="s">
        <v>1374</v>
      </c>
      <c r="J54" s="123"/>
      <c r="K54" s="123"/>
    </row>
    <row r="55" ht="15.0" customHeight="1">
      <c r="A55" s="279" t="s">
        <v>716</v>
      </c>
      <c r="B55" s="279" t="s">
        <v>705</v>
      </c>
      <c r="C55" s="279" t="s">
        <v>463</v>
      </c>
      <c r="D55" s="279" t="s">
        <v>855</v>
      </c>
      <c r="E55" s="279" t="s">
        <v>1418</v>
      </c>
      <c r="F55" s="280" t="s">
        <v>1504</v>
      </c>
      <c r="G55" s="280" t="s">
        <v>1505</v>
      </c>
      <c r="H55" s="280" t="s">
        <v>1506</v>
      </c>
      <c r="I55" s="279" t="s">
        <v>1374</v>
      </c>
      <c r="J55" s="123"/>
      <c r="K55" s="123"/>
    </row>
    <row r="56" ht="15.0" customHeight="1">
      <c r="A56" s="152" t="s">
        <v>716</v>
      </c>
      <c r="B56" s="152" t="s">
        <v>705</v>
      </c>
      <c r="C56" s="152" t="s">
        <v>463</v>
      </c>
      <c r="D56" s="152" t="s">
        <v>855</v>
      </c>
      <c r="E56" s="152" t="s">
        <v>1418</v>
      </c>
      <c r="F56" s="272" t="s">
        <v>1419</v>
      </c>
      <c r="G56" s="270" t="s">
        <v>1420</v>
      </c>
      <c r="H56" s="270" t="s">
        <v>1421</v>
      </c>
      <c r="I56" s="271">
        <v>0.0</v>
      </c>
      <c r="J56" s="123"/>
      <c r="K56" s="123"/>
    </row>
    <row r="57" ht="15.0" customHeight="1">
      <c r="A57" s="152" t="s">
        <v>716</v>
      </c>
      <c r="B57" s="152" t="s">
        <v>705</v>
      </c>
      <c r="C57" s="152" t="s">
        <v>463</v>
      </c>
      <c r="D57" s="152" t="s">
        <v>855</v>
      </c>
      <c r="E57" s="152" t="s">
        <v>1418</v>
      </c>
      <c r="F57" s="270" t="s">
        <v>1507</v>
      </c>
      <c r="G57" s="270" t="s">
        <v>1508</v>
      </c>
      <c r="H57" s="270" t="s">
        <v>1509</v>
      </c>
      <c r="I57" s="152" t="s">
        <v>1374</v>
      </c>
      <c r="J57" s="123"/>
      <c r="K57" s="123"/>
    </row>
    <row r="58" ht="15.0" customHeight="1">
      <c r="A58" s="152" t="s">
        <v>716</v>
      </c>
      <c r="B58" s="152" t="s">
        <v>705</v>
      </c>
      <c r="C58" s="152" t="s">
        <v>463</v>
      </c>
      <c r="D58" s="152" t="s">
        <v>855</v>
      </c>
      <c r="E58" s="152" t="s">
        <v>1422</v>
      </c>
      <c r="F58" s="270" t="s">
        <v>1510</v>
      </c>
      <c r="G58" s="270"/>
      <c r="H58" s="270" t="s">
        <v>1511</v>
      </c>
      <c r="I58" s="152" t="s">
        <v>1374</v>
      </c>
      <c r="J58" s="123"/>
      <c r="K58" s="123"/>
    </row>
    <row r="59" ht="15.0" customHeight="1">
      <c r="A59" s="152" t="s">
        <v>716</v>
      </c>
      <c r="B59" s="152" t="s">
        <v>705</v>
      </c>
      <c r="C59" s="152" t="s">
        <v>463</v>
      </c>
      <c r="D59" s="152" t="s">
        <v>855</v>
      </c>
      <c r="E59" s="152" t="s">
        <v>1422</v>
      </c>
      <c r="F59" s="270" t="s">
        <v>1512</v>
      </c>
      <c r="G59" s="270" t="s">
        <v>1513</v>
      </c>
      <c r="H59" s="270" t="s">
        <v>1514</v>
      </c>
      <c r="I59" s="152" t="s">
        <v>1374</v>
      </c>
      <c r="J59" s="123"/>
      <c r="K59" s="123"/>
    </row>
    <row r="60" ht="15.0" customHeight="1">
      <c r="A60" s="152" t="s">
        <v>716</v>
      </c>
      <c r="B60" s="152" t="s">
        <v>705</v>
      </c>
      <c r="C60" s="152" t="s">
        <v>463</v>
      </c>
      <c r="D60" s="152" t="s">
        <v>855</v>
      </c>
      <c r="E60" s="152" t="s">
        <v>1422</v>
      </c>
      <c r="F60" s="270" t="s">
        <v>1423</v>
      </c>
      <c r="G60" s="270" t="s">
        <v>1424</v>
      </c>
      <c r="H60" s="278" t="s">
        <v>1425</v>
      </c>
      <c r="I60" s="152" t="s">
        <v>1374</v>
      </c>
      <c r="J60" s="123"/>
      <c r="K60" s="123"/>
    </row>
    <row r="61" ht="15.0" customHeight="1">
      <c r="A61" s="152" t="s">
        <v>716</v>
      </c>
      <c r="B61" s="152" t="s">
        <v>705</v>
      </c>
      <c r="C61" s="152" t="s">
        <v>463</v>
      </c>
      <c r="D61" s="152" t="s">
        <v>855</v>
      </c>
      <c r="E61" s="152" t="s">
        <v>1422</v>
      </c>
      <c r="F61" s="270" t="s">
        <v>1515</v>
      </c>
      <c r="G61" s="270" t="s">
        <v>1516</v>
      </c>
      <c r="H61" s="270" t="s">
        <v>1517</v>
      </c>
      <c r="I61" s="152" t="s">
        <v>1374</v>
      </c>
      <c r="J61" s="123"/>
      <c r="K61" s="123"/>
    </row>
    <row r="62" ht="15.0" customHeight="1">
      <c r="A62" s="152" t="s">
        <v>716</v>
      </c>
      <c r="B62" s="152" t="s">
        <v>705</v>
      </c>
      <c r="C62" s="152" t="s">
        <v>463</v>
      </c>
      <c r="D62" s="152" t="s">
        <v>855</v>
      </c>
      <c r="E62" s="152" t="s">
        <v>1422</v>
      </c>
      <c r="F62" s="270" t="s">
        <v>1518</v>
      </c>
      <c r="G62" s="270" t="s">
        <v>1519</v>
      </c>
      <c r="H62" s="270" t="s">
        <v>1520</v>
      </c>
      <c r="I62" s="152" t="s">
        <v>1374</v>
      </c>
      <c r="J62" s="123"/>
      <c r="K62" s="123"/>
    </row>
    <row r="63" ht="15.0" customHeight="1">
      <c r="A63" s="152" t="s">
        <v>716</v>
      </c>
      <c r="B63" s="152" t="s">
        <v>705</v>
      </c>
      <c r="C63" s="152" t="s">
        <v>463</v>
      </c>
      <c r="D63" s="152" t="s">
        <v>855</v>
      </c>
      <c r="E63" s="152" t="s">
        <v>1521</v>
      </c>
      <c r="F63" s="270" t="s">
        <v>1522</v>
      </c>
      <c r="G63" s="270" t="s">
        <v>1523</v>
      </c>
      <c r="H63" s="270" t="s">
        <v>1524</v>
      </c>
      <c r="I63" s="271">
        <v>0.0</v>
      </c>
      <c r="J63" s="123"/>
      <c r="K63" s="123"/>
    </row>
    <row r="64" ht="15.0" customHeight="1">
      <c r="A64" s="152" t="s">
        <v>716</v>
      </c>
      <c r="B64" s="152" t="s">
        <v>705</v>
      </c>
      <c r="C64" s="152" t="s">
        <v>463</v>
      </c>
      <c r="D64" s="152" t="s">
        <v>855</v>
      </c>
      <c r="E64" s="152" t="s">
        <v>1521</v>
      </c>
      <c r="F64" s="270" t="s">
        <v>1525</v>
      </c>
      <c r="G64" s="270" t="s">
        <v>1526</v>
      </c>
      <c r="H64" s="270" t="s">
        <v>1527</v>
      </c>
      <c r="I64" s="152" t="s">
        <v>1374</v>
      </c>
      <c r="J64" s="123"/>
      <c r="K64" s="123"/>
    </row>
    <row r="65" ht="15.0" customHeight="1">
      <c r="A65" s="152" t="s">
        <v>716</v>
      </c>
      <c r="B65" s="152" t="s">
        <v>705</v>
      </c>
      <c r="C65" s="152" t="s">
        <v>511</v>
      </c>
      <c r="D65" s="152" t="s">
        <v>1001</v>
      </c>
      <c r="E65" s="152" t="s">
        <v>1429</v>
      </c>
      <c r="F65" s="272" t="s">
        <v>1528</v>
      </c>
      <c r="G65" s="270" t="s">
        <v>1529</v>
      </c>
      <c r="H65" s="270" t="s">
        <v>1530</v>
      </c>
      <c r="I65" s="152" t="s">
        <v>1374</v>
      </c>
      <c r="J65" s="123"/>
      <c r="K65" s="123"/>
    </row>
    <row r="66" ht="15.0" customHeight="1">
      <c r="A66" s="152" t="s">
        <v>716</v>
      </c>
      <c r="B66" s="152" t="s">
        <v>705</v>
      </c>
      <c r="C66" s="152" t="s">
        <v>511</v>
      </c>
      <c r="D66" s="152" t="s">
        <v>1001</v>
      </c>
      <c r="E66" s="152" t="s">
        <v>1429</v>
      </c>
      <c r="F66" s="272" t="s">
        <v>1528</v>
      </c>
      <c r="G66" s="270"/>
      <c r="H66" s="270" t="s">
        <v>1531</v>
      </c>
      <c r="I66" s="152" t="s">
        <v>1374</v>
      </c>
      <c r="J66" s="123"/>
      <c r="K66" s="123"/>
    </row>
    <row r="67" ht="15.0" customHeight="1">
      <c r="A67" s="152" t="s">
        <v>716</v>
      </c>
      <c r="B67" s="152" t="s">
        <v>705</v>
      </c>
      <c r="C67" s="152" t="s">
        <v>511</v>
      </c>
      <c r="D67" s="152" t="s">
        <v>1001</v>
      </c>
      <c r="E67" s="152" t="s">
        <v>1429</v>
      </c>
      <c r="F67" s="272" t="s">
        <v>1528</v>
      </c>
      <c r="G67" s="270" t="s">
        <v>1532</v>
      </c>
      <c r="H67" s="270" t="s">
        <v>1533</v>
      </c>
      <c r="I67" s="152" t="s">
        <v>1374</v>
      </c>
      <c r="J67" s="123"/>
      <c r="K67" s="123"/>
    </row>
    <row r="68" ht="15.0" customHeight="1">
      <c r="A68" s="152" t="s">
        <v>716</v>
      </c>
      <c r="B68" s="152" t="s">
        <v>705</v>
      </c>
      <c r="C68" s="152" t="s">
        <v>511</v>
      </c>
      <c r="D68" s="152" t="s">
        <v>1001</v>
      </c>
      <c r="E68" s="152" t="s">
        <v>1429</v>
      </c>
      <c r="F68" s="272" t="s">
        <v>1528</v>
      </c>
      <c r="G68" s="270"/>
      <c r="H68" s="270" t="s">
        <v>1534</v>
      </c>
      <c r="I68" s="152" t="s">
        <v>1374</v>
      </c>
      <c r="J68" s="123"/>
      <c r="K68" s="123"/>
    </row>
    <row r="69" ht="15.0" customHeight="1">
      <c r="A69" s="152" t="s">
        <v>716</v>
      </c>
      <c r="B69" s="152" t="s">
        <v>705</v>
      </c>
      <c r="C69" s="152" t="s">
        <v>511</v>
      </c>
      <c r="D69" s="152" t="s">
        <v>1001</v>
      </c>
      <c r="E69" s="152" t="s">
        <v>1535</v>
      </c>
      <c r="F69" s="272" t="s">
        <v>1536</v>
      </c>
      <c r="G69" s="272"/>
      <c r="H69" s="270" t="s">
        <v>1537</v>
      </c>
      <c r="I69" s="152" t="s">
        <v>1374</v>
      </c>
      <c r="J69" s="123"/>
      <c r="K69" s="123"/>
    </row>
    <row r="70" ht="15.0" customHeight="1">
      <c r="A70" s="152" t="s">
        <v>716</v>
      </c>
      <c r="B70" s="152" t="s">
        <v>705</v>
      </c>
      <c r="C70" s="152" t="s">
        <v>511</v>
      </c>
      <c r="D70" s="152" t="s">
        <v>1001</v>
      </c>
      <c r="E70" s="152" t="s">
        <v>1538</v>
      </c>
      <c r="F70" s="152" t="s">
        <v>1538</v>
      </c>
      <c r="G70" s="272" t="s">
        <v>1538</v>
      </c>
      <c r="H70" s="270" t="s">
        <v>1539</v>
      </c>
      <c r="I70" s="152" t="s">
        <v>1374</v>
      </c>
      <c r="J70" s="123"/>
      <c r="K70" s="123"/>
    </row>
    <row r="71" ht="15.0" customHeight="1">
      <c r="A71" s="152" t="s">
        <v>716</v>
      </c>
      <c r="B71" s="152" t="s">
        <v>705</v>
      </c>
      <c r="C71" s="152" t="s">
        <v>511</v>
      </c>
      <c r="D71" s="152" t="s">
        <v>1001</v>
      </c>
      <c r="E71" s="270" t="s">
        <v>1540</v>
      </c>
      <c r="F71" s="270" t="s">
        <v>1541</v>
      </c>
      <c r="G71" s="270" t="s">
        <v>1542</v>
      </c>
      <c r="H71" s="270" t="s">
        <v>1543</v>
      </c>
      <c r="I71" s="271">
        <v>0.0</v>
      </c>
      <c r="J71" s="123"/>
      <c r="K71" s="123"/>
    </row>
    <row r="72" ht="15.0" customHeight="1">
      <c r="A72" s="152" t="s">
        <v>716</v>
      </c>
      <c r="B72" s="152" t="s">
        <v>705</v>
      </c>
      <c r="C72" s="152" t="s">
        <v>589</v>
      </c>
      <c r="D72" s="152" t="s">
        <v>1112</v>
      </c>
      <c r="E72" s="152" t="s">
        <v>1544</v>
      </c>
      <c r="F72" s="272" t="s">
        <v>1545</v>
      </c>
      <c r="G72" s="276" t="s">
        <v>1546</v>
      </c>
      <c r="H72" s="276" t="s">
        <v>1547</v>
      </c>
      <c r="I72" s="271">
        <v>0.0</v>
      </c>
      <c r="J72" s="123"/>
      <c r="K72" s="123"/>
    </row>
    <row r="73" ht="15.0" customHeight="1">
      <c r="A73" s="152" t="s">
        <v>716</v>
      </c>
      <c r="B73" s="152" t="s">
        <v>705</v>
      </c>
      <c r="C73" s="152" t="s">
        <v>589</v>
      </c>
      <c r="D73" s="152" t="s">
        <v>1112</v>
      </c>
      <c r="E73" s="152" t="s">
        <v>1544</v>
      </c>
      <c r="F73" s="272" t="s">
        <v>1545</v>
      </c>
      <c r="G73" s="272" t="s">
        <v>1548</v>
      </c>
      <c r="H73" s="276" t="s">
        <v>1549</v>
      </c>
      <c r="I73" s="271">
        <v>0.0</v>
      </c>
      <c r="J73" s="123"/>
      <c r="K73" s="123"/>
    </row>
    <row r="74" ht="15.0" customHeight="1">
      <c r="A74" s="152" t="s">
        <v>716</v>
      </c>
      <c r="B74" s="152" t="s">
        <v>705</v>
      </c>
      <c r="C74" s="152" t="s">
        <v>589</v>
      </c>
      <c r="D74" s="152" t="s">
        <v>1112</v>
      </c>
      <c r="E74" s="152" t="s">
        <v>1544</v>
      </c>
      <c r="F74" s="272" t="s">
        <v>1545</v>
      </c>
      <c r="G74" s="272" t="s">
        <v>1548</v>
      </c>
      <c r="H74" s="276" t="s">
        <v>1550</v>
      </c>
      <c r="I74" s="271">
        <v>0.0</v>
      </c>
      <c r="J74" s="123"/>
      <c r="K74" s="123"/>
    </row>
    <row r="75" ht="15.0" customHeight="1">
      <c r="A75" s="152" t="s">
        <v>716</v>
      </c>
      <c r="B75" s="152" t="s">
        <v>705</v>
      </c>
      <c r="C75" s="152" t="s">
        <v>589</v>
      </c>
      <c r="D75" s="152" t="s">
        <v>1112</v>
      </c>
      <c r="E75" s="152" t="s">
        <v>1433</v>
      </c>
      <c r="F75" s="272" t="s">
        <v>1551</v>
      </c>
      <c r="G75" s="270" t="s">
        <v>1434</v>
      </c>
      <c r="H75" s="270" t="s">
        <v>1435</v>
      </c>
      <c r="I75" s="152" t="s">
        <v>1374</v>
      </c>
      <c r="J75" s="123"/>
      <c r="K75" s="123"/>
    </row>
    <row r="76" ht="15.0" customHeight="1">
      <c r="A76" s="152" t="s">
        <v>716</v>
      </c>
      <c r="B76" s="152" t="s">
        <v>705</v>
      </c>
      <c r="C76" s="152" t="s">
        <v>589</v>
      </c>
      <c r="D76" s="152" t="s">
        <v>1112</v>
      </c>
      <c r="E76" s="152" t="s">
        <v>1433</v>
      </c>
      <c r="F76" s="270" t="s">
        <v>1552</v>
      </c>
      <c r="G76" s="272"/>
      <c r="H76" s="270" t="s">
        <v>1553</v>
      </c>
      <c r="I76" s="152" t="s">
        <v>1374</v>
      </c>
      <c r="J76" s="123"/>
      <c r="K76" s="123"/>
    </row>
    <row r="77" ht="15.0" customHeight="1">
      <c r="A77" s="152" t="s">
        <v>716</v>
      </c>
      <c r="B77" s="152" t="s">
        <v>705</v>
      </c>
      <c r="C77" s="152" t="s">
        <v>589</v>
      </c>
      <c r="D77" s="152" t="s">
        <v>1112</v>
      </c>
      <c r="E77" s="152" t="s">
        <v>1433</v>
      </c>
      <c r="F77" s="270" t="s">
        <v>1554</v>
      </c>
      <c r="G77" s="272"/>
      <c r="H77" s="270" t="s">
        <v>1555</v>
      </c>
      <c r="I77" s="152" t="s">
        <v>1374</v>
      </c>
      <c r="J77" s="123"/>
      <c r="K77" s="123"/>
    </row>
    <row r="78" ht="15.0" customHeight="1">
      <c r="A78" s="152" t="s">
        <v>716</v>
      </c>
      <c r="B78" s="152" t="s">
        <v>705</v>
      </c>
      <c r="C78" s="152" t="s">
        <v>665</v>
      </c>
      <c r="D78" s="152" t="s">
        <v>1161</v>
      </c>
      <c r="E78" s="152" t="s">
        <v>1556</v>
      </c>
      <c r="F78" s="276" t="s">
        <v>1465</v>
      </c>
      <c r="G78" s="276" t="s">
        <v>1466</v>
      </c>
      <c r="H78" s="276" t="s">
        <v>1467</v>
      </c>
      <c r="I78" s="152" t="s">
        <v>1374</v>
      </c>
      <c r="J78" s="123"/>
      <c r="K78" s="123"/>
    </row>
    <row r="79" ht="15.0" customHeight="1">
      <c r="A79" s="152" t="s">
        <v>716</v>
      </c>
      <c r="B79" s="152" t="s">
        <v>705</v>
      </c>
      <c r="C79" s="152" t="s">
        <v>665</v>
      </c>
      <c r="D79" s="152" t="s">
        <v>1161</v>
      </c>
      <c r="E79" s="152" t="s">
        <v>1556</v>
      </c>
      <c r="F79" s="276" t="s">
        <v>1557</v>
      </c>
      <c r="G79" s="276" t="s">
        <v>1558</v>
      </c>
      <c r="H79" s="276" t="s">
        <v>1559</v>
      </c>
      <c r="I79" s="271">
        <v>0.0</v>
      </c>
      <c r="J79" s="123"/>
      <c r="K79" s="123"/>
    </row>
    <row r="80" ht="15.0" customHeight="1">
      <c r="A80" s="152" t="s">
        <v>716</v>
      </c>
      <c r="B80" s="152" t="s">
        <v>705</v>
      </c>
      <c r="C80" s="152" t="s">
        <v>688</v>
      </c>
      <c r="D80" s="152" t="s">
        <v>1172</v>
      </c>
      <c r="E80" s="152" t="s">
        <v>1560</v>
      </c>
      <c r="F80" s="277" t="s">
        <v>1561</v>
      </c>
      <c r="G80" s="277" t="s">
        <v>1562</v>
      </c>
      <c r="H80" s="277" t="s">
        <v>1563</v>
      </c>
      <c r="I80" s="152" t="s">
        <v>1374</v>
      </c>
      <c r="J80" s="123"/>
      <c r="K80" s="123"/>
    </row>
    <row r="81" ht="15.0" customHeight="1">
      <c r="A81" s="152" t="s">
        <v>716</v>
      </c>
      <c r="B81" s="152" t="s">
        <v>705</v>
      </c>
      <c r="C81" s="152" t="s">
        <v>688</v>
      </c>
      <c r="D81" s="152" t="s">
        <v>1172</v>
      </c>
      <c r="E81" s="152" t="s">
        <v>1560</v>
      </c>
      <c r="F81" s="272" t="s">
        <v>1468</v>
      </c>
      <c r="G81" s="270" t="s">
        <v>1564</v>
      </c>
      <c r="H81" s="270" t="s">
        <v>1565</v>
      </c>
      <c r="I81" s="271">
        <v>0.0</v>
      </c>
      <c r="J81" s="123"/>
      <c r="K81" s="123"/>
    </row>
    <row r="82" ht="15.0" customHeight="1">
      <c r="A82" s="152" t="s">
        <v>716</v>
      </c>
      <c r="B82" s="152" t="s">
        <v>705</v>
      </c>
      <c r="C82" s="152" t="s">
        <v>688</v>
      </c>
      <c r="D82" s="152" t="s">
        <v>1172</v>
      </c>
      <c r="E82" s="152" t="s">
        <v>1560</v>
      </c>
      <c r="F82" s="272" t="s">
        <v>1468</v>
      </c>
      <c r="G82" s="277" t="s">
        <v>1469</v>
      </c>
      <c r="H82" s="277" t="s">
        <v>1470</v>
      </c>
      <c r="I82" s="271">
        <v>0.0</v>
      </c>
      <c r="J82" s="123"/>
      <c r="K82" s="123"/>
    </row>
    <row r="83" ht="15.0" customHeight="1">
      <c r="A83" s="152" t="s">
        <v>716</v>
      </c>
      <c r="B83" s="152" t="s">
        <v>705</v>
      </c>
      <c r="C83" s="152" t="s">
        <v>688</v>
      </c>
      <c r="D83" s="152" t="s">
        <v>1172</v>
      </c>
      <c r="E83" s="152" t="s">
        <v>1560</v>
      </c>
      <c r="F83" s="277" t="s">
        <v>1566</v>
      </c>
      <c r="G83" s="277" t="s">
        <v>1567</v>
      </c>
      <c r="H83" s="277" t="s">
        <v>1568</v>
      </c>
      <c r="I83" s="271">
        <v>0.0</v>
      </c>
      <c r="J83" s="123"/>
      <c r="K83" s="123"/>
    </row>
    <row r="84" ht="15.0" customHeight="1">
      <c r="A84" s="152" t="s">
        <v>716</v>
      </c>
      <c r="B84" s="152" t="s">
        <v>705</v>
      </c>
      <c r="C84" s="152" t="s">
        <v>688</v>
      </c>
      <c r="D84" s="152" t="s">
        <v>1172</v>
      </c>
      <c r="E84" s="152" t="s">
        <v>1560</v>
      </c>
      <c r="F84" s="277" t="s">
        <v>1471</v>
      </c>
      <c r="G84" s="277" t="s">
        <v>1472</v>
      </c>
      <c r="H84" s="277" t="s">
        <v>1473</v>
      </c>
      <c r="I84" s="152" t="s">
        <v>1374</v>
      </c>
      <c r="J84" s="123"/>
      <c r="K84" s="123"/>
    </row>
    <row r="85" ht="15.0" customHeight="1">
      <c r="A85" s="152" t="s">
        <v>716</v>
      </c>
      <c r="B85" s="152" t="s">
        <v>705</v>
      </c>
      <c r="C85" s="152" t="s">
        <v>485</v>
      </c>
      <c r="D85" s="152" t="s">
        <v>964</v>
      </c>
      <c r="E85" s="277" t="s">
        <v>1474</v>
      </c>
      <c r="F85" s="277" t="s">
        <v>1475</v>
      </c>
      <c r="G85" s="277" t="s">
        <v>1476</v>
      </c>
      <c r="H85" s="277" t="s">
        <v>1477</v>
      </c>
      <c r="I85" s="271">
        <v>0.0</v>
      </c>
      <c r="J85" s="123"/>
      <c r="K85" s="123"/>
    </row>
    <row r="86" ht="15.0" customHeight="1">
      <c r="A86" s="152" t="s">
        <v>716</v>
      </c>
      <c r="B86" s="152" t="s">
        <v>705</v>
      </c>
      <c r="C86" s="152" t="s">
        <v>1569</v>
      </c>
      <c r="D86" s="152" t="s">
        <v>1046</v>
      </c>
      <c r="E86" s="152" t="s">
        <v>1478</v>
      </c>
      <c r="F86" s="277" t="s">
        <v>1479</v>
      </c>
      <c r="G86" s="277" t="s">
        <v>1480</v>
      </c>
      <c r="H86" s="277" t="s">
        <v>1481</v>
      </c>
      <c r="I86" s="271">
        <v>0.0</v>
      </c>
      <c r="J86" s="123"/>
      <c r="K86" s="123"/>
    </row>
    <row r="87" ht="15.0" customHeight="1">
      <c r="A87" s="152" t="s">
        <v>716</v>
      </c>
      <c r="B87" s="152" t="s">
        <v>705</v>
      </c>
      <c r="C87" s="152" t="s">
        <v>1570</v>
      </c>
      <c r="D87" s="152" t="s">
        <v>1091</v>
      </c>
      <c r="E87" s="152" t="s">
        <v>1571</v>
      </c>
      <c r="F87" s="277" t="s">
        <v>1572</v>
      </c>
      <c r="G87" s="277" t="s">
        <v>1573</v>
      </c>
      <c r="H87" s="277"/>
      <c r="I87" s="271">
        <v>0.0</v>
      </c>
      <c r="J87" s="123"/>
      <c r="K87" s="123"/>
    </row>
    <row r="88" ht="15.0" customHeight="1">
      <c r="A88" s="152" t="s">
        <v>716</v>
      </c>
      <c r="B88" s="152" t="s">
        <v>705</v>
      </c>
      <c r="C88" s="152" t="s">
        <v>1574</v>
      </c>
      <c r="D88" s="152" t="s">
        <v>975</v>
      </c>
      <c r="E88" s="152" t="s">
        <v>1575</v>
      </c>
      <c r="F88" s="277" t="s">
        <v>1576</v>
      </c>
      <c r="G88" s="277" t="s">
        <v>1577</v>
      </c>
      <c r="H88" s="277" t="s">
        <v>1578</v>
      </c>
      <c r="I88" s="271">
        <v>0.0</v>
      </c>
      <c r="J88" s="123"/>
      <c r="K88" s="123"/>
    </row>
    <row r="89" ht="15.0" customHeight="1">
      <c r="A89" s="152" t="s">
        <v>715</v>
      </c>
      <c r="B89" s="152" t="s">
        <v>901</v>
      </c>
      <c r="C89" s="152" t="s">
        <v>57</v>
      </c>
      <c r="D89" s="152" t="s">
        <v>617</v>
      </c>
      <c r="E89" s="152" t="s">
        <v>1385</v>
      </c>
      <c r="F89" s="277" t="s">
        <v>1385</v>
      </c>
      <c r="G89" s="277"/>
      <c r="H89" s="277"/>
      <c r="I89" s="271">
        <v>0.0</v>
      </c>
      <c r="J89" s="123"/>
      <c r="K89" s="123"/>
    </row>
    <row r="90" ht="15.0" customHeight="1">
      <c r="A90" s="152" t="s">
        <v>715</v>
      </c>
      <c r="B90" s="152" t="s">
        <v>901</v>
      </c>
      <c r="C90" s="152" t="s">
        <v>434</v>
      </c>
      <c r="D90" s="152" t="s">
        <v>617</v>
      </c>
      <c r="E90" s="152" t="s">
        <v>1402</v>
      </c>
      <c r="F90" s="270" t="s">
        <v>1579</v>
      </c>
      <c r="G90" s="270" t="s">
        <v>1580</v>
      </c>
      <c r="H90" s="270" t="s">
        <v>1581</v>
      </c>
      <c r="I90" s="271">
        <v>0.0</v>
      </c>
      <c r="J90" s="123"/>
      <c r="K90" s="123"/>
    </row>
    <row r="91" ht="15.0" customHeight="1">
      <c r="A91" s="152" t="s">
        <v>715</v>
      </c>
      <c r="B91" s="152" t="s">
        <v>901</v>
      </c>
      <c r="C91" s="152" t="s">
        <v>434</v>
      </c>
      <c r="D91" s="152" t="s">
        <v>779</v>
      </c>
      <c r="E91" s="152" t="s">
        <v>1402</v>
      </c>
      <c r="F91" s="270" t="s">
        <v>1403</v>
      </c>
      <c r="G91" s="270" t="s">
        <v>1404</v>
      </c>
      <c r="H91" s="270" t="s">
        <v>1405</v>
      </c>
      <c r="I91" s="152" t="s">
        <v>1374</v>
      </c>
      <c r="J91" s="123"/>
      <c r="K91" s="123"/>
    </row>
    <row r="92" ht="15.0" customHeight="1">
      <c r="A92" s="152" t="s">
        <v>715</v>
      </c>
      <c r="B92" s="152" t="s">
        <v>901</v>
      </c>
      <c r="C92" s="152" t="s">
        <v>463</v>
      </c>
      <c r="D92" s="152" t="s">
        <v>919</v>
      </c>
      <c r="E92" s="152" t="s">
        <v>1491</v>
      </c>
      <c r="F92" s="272" t="s">
        <v>1497</v>
      </c>
      <c r="G92" s="278"/>
      <c r="H92" s="270" t="s">
        <v>1582</v>
      </c>
      <c r="I92" s="271">
        <v>0.0</v>
      </c>
      <c r="J92" s="123"/>
      <c r="K92" s="123"/>
    </row>
    <row r="93" ht="15.0" customHeight="1">
      <c r="A93" s="152" t="s">
        <v>715</v>
      </c>
      <c r="B93" s="152" t="s">
        <v>901</v>
      </c>
      <c r="C93" s="152" t="s">
        <v>463</v>
      </c>
      <c r="D93" s="152" t="s">
        <v>919</v>
      </c>
      <c r="E93" s="152" t="s">
        <v>1491</v>
      </c>
      <c r="F93" s="272" t="s">
        <v>1497</v>
      </c>
      <c r="G93" s="270" t="s">
        <v>1583</v>
      </c>
      <c r="H93" s="270" t="s">
        <v>1584</v>
      </c>
      <c r="I93" s="271">
        <v>0.0</v>
      </c>
      <c r="J93" s="123"/>
      <c r="K93" s="123"/>
    </row>
    <row r="94" ht="15.0" customHeight="1">
      <c r="A94" s="152" t="s">
        <v>715</v>
      </c>
      <c r="B94" s="152" t="s">
        <v>901</v>
      </c>
      <c r="C94" s="152" t="s">
        <v>463</v>
      </c>
      <c r="D94" s="152" t="s">
        <v>919</v>
      </c>
      <c r="E94" s="152" t="s">
        <v>1491</v>
      </c>
      <c r="F94" s="272" t="s">
        <v>1497</v>
      </c>
      <c r="G94" s="270" t="s">
        <v>1585</v>
      </c>
      <c r="H94" s="270" t="s">
        <v>1586</v>
      </c>
      <c r="I94" s="271">
        <v>0.0</v>
      </c>
      <c r="J94" s="123"/>
      <c r="K94" s="123"/>
    </row>
    <row r="95" ht="15.0" customHeight="1">
      <c r="A95" s="152" t="s">
        <v>715</v>
      </c>
      <c r="B95" s="152" t="s">
        <v>901</v>
      </c>
      <c r="C95" s="152" t="s">
        <v>463</v>
      </c>
      <c r="D95" s="152" t="s">
        <v>919</v>
      </c>
      <c r="E95" s="152" t="s">
        <v>1422</v>
      </c>
      <c r="F95" s="270" t="s">
        <v>1512</v>
      </c>
      <c r="G95" s="270" t="s">
        <v>1513</v>
      </c>
      <c r="H95" s="270" t="s">
        <v>1514</v>
      </c>
      <c r="I95" s="152" t="s">
        <v>1374</v>
      </c>
      <c r="J95" s="123"/>
      <c r="K95" s="123"/>
    </row>
    <row r="96" ht="15.0" customHeight="1">
      <c r="A96" s="152" t="s">
        <v>715</v>
      </c>
      <c r="B96" s="152" t="s">
        <v>901</v>
      </c>
      <c r="C96" s="152" t="s">
        <v>511</v>
      </c>
      <c r="D96" s="152" t="s">
        <v>1022</v>
      </c>
      <c r="E96" s="152" t="s">
        <v>1535</v>
      </c>
      <c r="F96" s="272" t="s">
        <v>1536</v>
      </c>
      <c r="G96" s="272"/>
      <c r="H96" s="270" t="s">
        <v>1537</v>
      </c>
      <c r="I96" s="152" t="s">
        <v>1374</v>
      </c>
      <c r="J96" s="123"/>
      <c r="K96" s="123"/>
    </row>
    <row r="97" ht="15.0" customHeight="1">
      <c r="A97" s="152" t="s">
        <v>715</v>
      </c>
      <c r="B97" s="152" t="s">
        <v>901</v>
      </c>
      <c r="C97" s="152" t="s">
        <v>511</v>
      </c>
      <c r="D97" s="152" t="s">
        <v>1022</v>
      </c>
      <c r="E97" s="152" t="s">
        <v>1540</v>
      </c>
      <c r="F97" s="270" t="s">
        <v>1541</v>
      </c>
      <c r="G97" s="270" t="s">
        <v>1542</v>
      </c>
      <c r="H97" s="270" t="s">
        <v>1543</v>
      </c>
      <c r="I97" s="271">
        <v>0.0</v>
      </c>
      <c r="J97" s="123"/>
      <c r="K97" s="123"/>
    </row>
    <row r="98" ht="15.0" customHeight="1">
      <c r="A98" s="152" t="s">
        <v>715</v>
      </c>
      <c r="B98" s="152" t="s">
        <v>901</v>
      </c>
      <c r="C98" s="152" t="s">
        <v>589</v>
      </c>
      <c r="D98" s="152" t="s">
        <v>1121</v>
      </c>
      <c r="E98" s="152" t="s">
        <v>1544</v>
      </c>
      <c r="F98" s="272" t="s">
        <v>1545</v>
      </c>
      <c r="G98" s="276" t="s">
        <v>1546</v>
      </c>
      <c r="H98" s="276" t="s">
        <v>1547</v>
      </c>
      <c r="I98" s="271">
        <v>0.0</v>
      </c>
      <c r="J98" s="123"/>
      <c r="K98" s="123"/>
    </row>
    <row r="99" ht="15.0" customHeight="1">
      <c r="A99" s="152" t="s">
        <v>715</v>
      </c>
      <c r="B99" s="152" t="s">
        <v>901</v>
      </c>
      <c r="C99" s="152" t="s">
        <v>589</v>
      </c>
      <c r="D99" s="152" t="s">
        <v>1121</v>
      </c>
      <c r="E99" s="152" t="s">
        <v>1544</v>
      </c>
      <c r="F99" s="272" t="s">
        <v>1545</v>
      </c>
      <c r="G99" s="272" t="s">
        <v>1548</v>
      </c>
      <c r="H99" s="276" t="s">
        <v>1549</v>
      </c>
      <c r="I99" s="271">
        <v>0.0</v>
      </c>
      <c r="J99" s="123"/>
      <c r="K99" s="123"/>
    </row>
    <row r="100" ht="15.0" customHeight="1">
      <c r="A100" s="152" t="s">
        <v>715</v>
      </c>
      <c r="B100" s="152" t="s">
        <v>901</v>
      </c>
      <c r="C100" s="152" t="s">
        <v>589</v>
      </c>
      <c r="D100" s="152" t="s">
        <v>1121</v>
      </c>
      <c r="E100" s="152" t="s">
        <v>1544</v>
      </c>
      <c r="F100" s="272" t="s">
        <v>1545</v>
      </c>
      <c r="G100" s="272" t="s">
        <v>1548</v>
      </c>
      <c r="H100" s="276" t="s">
        <v>1550</v>
      </c>
      <c r="I100" s="271">
        <v>0.0</v>
      </c>
      <c r="J100" s="123"/>
      <c r="K100" s="123"/>
    </row>
    <row r="101" ht="15.0" customHeight="1">
      <c r="A101" s="152" t="s">
        <v>715</v>
      </c>
      <c r="B101" s="152" t="s">
        <v>901</v>
      </c>
      <c r="C101" s="152" t="s">
        <v>589</v>
      </c>
      <c r="D101" s="152" t="s">
        <v>1121</v>
      </c>
      <c r="E101" s="152" t="s">
        <v>1433</v>
      </c>
      <c r="F101" s="272"/>
      <c r="G101" s="270" t="s">
        <v>1434</v>
      </c>
      <c r="H101" s="270" t="s">
        <v>1435</v>
      </c>
      <c r="I101" s="152" t="s">
        <v>1374</v>
      </c>
      <c r="J101" s="123"/>
      <c r="K101" s="123"/>
    </row>
    <row r="102" ht="15.0" customHeight="1">
      <c r="A102" s="152" t="s">
        <v>715</v>
      </c>
      <c r="B102" s="152" t="s">
        <v>901</v>
      </c>
      <c r="C102" s="152" t="s">
        <v>589</v>
      </c>
      <c r="D102" s="152" t="s">
        <v>1121</v>
      </c>
      <c r="E102" s="152" t="s">
        <v>1433</v>
      </c>
      <c r="F102" s="270" t="s">
        <v>1552</v>
      </c>
      <c r="G102" s="272"/>
      <c r="H102" s="270" t="s">
        <v>1553</v>
      </c>
      <c r="I102" s="152" t="s">
        <v>1374</v>
      </c>
      <c r="J102" s="123"/>
      <c r="K102" s="123"/>
    </row>
    <row r="103" ht="15.0" customHeight="1">
      <c r="A103" s="152" t="s">
        <v>715</v>
      </c>
      <c r="B103" s="152" t="s">
        <v>901</v>
      </c>
      <c r="C103" s="152" t="s">
        <v>589</v>
      </c>
      <c r="D103" s="152" t="s">
        <v>1136</v>
      </c>
      <c r="E103" s="152" t="s">
        <v>1433</v>
      </c>
      <c r="F103" s="270" t="s">
        <v>1554</v>
      </c>
      <c r="G103" s="272"/>
      <c r="H103" s="270" t="s">
        <v>1555</v>
      </c>
      <c r="I103" s="152" t="s">
        <v>1374</v>
      </c>
      <c r="J103" s="123"/>
      <c r="K103" s="123"/>
    </row>
    <row r="104" ht="15.0" customHeight="1">
      <c r="A104" s="152" t="s">
        <v>715</v>
      </c>
      <c r="B104" s="152" t="s">
        <v>901</v>
      </c>
      <c r="C104" s="152" t="s">
        <v>615</v>
      </c>
      <c r="D104" s="152" t="s">
        <v>1121</v>
      </c>
      <c r="E104" s="272" t="s">
        <v>1450</v>
      </c>
      <c r="F104" s="277" t="s">
        <v>1451</v>
      </c>
      <c r="G104" s="277" t="s">
        <v>1452</v>
      </c>
      <c r="H104" s="277" t="s">
        <v>1453</v>
      </c>
      <c r="I104" s="271">
        <v>0.0</v>
      </c>
      <c r="J104" s="123"/>
      <c r="K104" s="123"/>
    </row>
    <row r="105" ht="15.0" customHeight="1">
      <c r="A105" s="152" t="s">
        <v>715</v>
      </c>
      <c r="B105" s="152" t="s">
        <v>901</v>
      </c>
      <c r="C105" s="152" t="s">
        <v>688</v>
      </c>
      <c r="D105" s="152" t="s">
        <v>970</v>
      </c>
      <c r="E105" s="152" t="s">
        <v>1560</v>
      </c>
      <c r="F105" s="272" t="s">
        <v>1566</v>
      </c>
      <c r="G105" s="277" t="s">
        <v>1567</v>
      </c>
      <c r="H105" s="277" t="s">
        <v>1568</v>
      </c>
      <c r="I105" s="271">
        <v>0.0</v>
      </c>
      <c r="J105" s="123"/>
      <c r="K105" s="123"/>
    </row>
    <row r="106" ht="15.0" customHeight="1">
      <c r="A106" s="152" t="s">
        <v>715</v>
      </c>
      <c r="B106" s="152" t="s">
        <v>901</v>
      </c>
      <c r="C106" s="152" t="s">
        <v>591</v>
      </c>
      <c r="D106" s="152" t="s">
        <v>981</v>
      </c>
      <c r="E106" s="152" t="s">
        <v>1571</v>
      </c>
      <c r="F106" s="270" t="s">
        <v>1451</v>
      </c>
      <c r="G106" s="281"/>
      <c r="H106" s="281"/>
      <c r="I106" s="271">
        <v>0.0</v>
      </c>
      <c r="J106" s="123"/>
      <c r="K106" s="123"/>
    </row>
    <row r="107" ht="15.0" customHeight="1">
      <c r="A107" s="152" t="s">
        <v>715</v>
      </c>
      <c r="B107" s="152" t="s">
        <v>901</v>
      </c>
      <c r="C107" s="152" t="s">
        <v>618</v>
      </c>
      <c r="D107" s="152" t="s">
        <v>1097</v>
      </c>
      <c r="E107" s="152" t="s">
        <v>1575</v>
      </c>
      <c r="F107" s="277" t="s">
        <v>1566</v>
      </c>
      <c r="G107" s="277" t="s">
        <v>1567</v>
      </c>
      <c r="H107" s="277" t="s">
        <v>1568</v>
      </c>
      <c r="I107" s="271">
        <v>0.0</v>
      </c>
      <c r="J107" s="123"/>
      <c r="K107" s="123"/>
    </row>
    <row r="108" ht="15.0" customHeight="1">
      <c r="A108" s="152" t="s">
        <v>386</v>
      </c>
      <c r="B108" s="152" t="s">
        <v>876</v>
      </c>
      <c r="C108" s="152" t="s">
        <v>57</v>
      </c>
      <c r="D108" s="152" t="s">
        <v>560</v>
      </c>
      <c r="E108" s="270" t="s">
        <v>1388</v>
      </c>
      <c r="F108" s="270" t="s">
        <v>1388</v>
      </c>
      <c r="G108" s="270" t="s">
        <v>1383</v>
      </c>
      <c r="H108" s="270" t="s">
        <v>1384</v>
      </c>
      <c r="I108" s="271">
        <v>0.0</v>
      </c>
      <c r="J108" s="123"/>
      <c r="K108" s="123"/>
    </row>
    <row r="109" ht="15.0" customHeight="1">
      <c r="A109" s="152" t="s">
        <v>572</v>
      </c>
      <c r="B109" s="152" t="s">
        <v>889</v>
      </c>
      <c r="C109" s="152" t="s">
        <v>57</v>
      </c>
      <c r="D109" s="152" t="s">
        <v>590</v>
      </c>
      <c r="E109" s="270" t="s">
        <v>1388</v>
      </c>
      <c r="F109" s="270" t="s">
        <v>1388</v>
      </c>
      <c r="G109" s="270" t="s">
        <v>1383</v>
      </c>
      <c r="H109" s="270" t="s">
        <v>1384</v>
      </c>
      <c r="I109" s="271">
        <v>0.0</v>
      </c>
      <c r="J109" s="123"/>
      <c r="K109" s="123"/>
    </row>
    <row r="110" ht="15.0" customHeight="1">
      <c r="A110" s="152" t="s">
        <v>603</v>
      </c>
      <c r="B110" s="152" t="s">
        <v>865</v>
      </c>
      <c r="C110" s="152" t="s">
        <v>57</v>
      </c>
      <c r="D110" s="152" t="s">
        <v>535</v>
      </c>
      <c r="E110" s="270" t="s">
        <v>1388</v>
      </c>
      <c r="F110" s="270" t="s">
        <v>1388</v>
      </c>
      <c r="G110" s="270" t="s">
        <v>1383</v>
      </c>
      <c r="H110" s="270" t="s">
        <v>1384</v>
      </c>
      <c r="I110" s="271">
        <v>0.0</v>
      </c>
      <c r="J110" s="123"/>
      <c r="K110" s="123"/>
    </row>
    <row r="111" ht="15.0" customHeight="1">
      <c r="A111" s="152" t="s">
        <v>547</v>
      </c>
      <c r="B111" s="152" t="s">
        <v>974</v>
      </c>
      <c r="C111" s="152" t="s">
        <v>57</v>
      </c>
      <c r="D111" s="152" t="s">
        <v>643</v>
      </c>
      <c r="E111" s="270" t="s">
        <v>1388</v>
      </c>
      <c r="F111" s="270" t="s">
        <v>1388</v>
      </c>
      <c r="G111" s="270" t="s">
        <v>1383</v>
      </c>
      <c r="H111" s="270" t="s">
        <v>1384</v>
      </c>
      <c r="I111" s="271">
        <v>0.0</v>
      </c>
      <c r="J111" s="123"/>
      <c r="K111" s="123"/>
    </row>
    <row r="112" ht="15.0" customHeight="1">
      <c r="A112" s="152" t="s">
        <v>420</v>
      </c>
      <c r="B112" s="152" t="s">
        <v>986</v>
      </c>
      <c r="C112" s="152" t="s">
        <v>57</v>
      </c>
      <c r="D112" s="152" t="s">
        <v>667</v>
      </c>
      <c r="E112" s="270" t="s">
        <v>1388</v>
      </c>
      <c r="F112" s="270" t="s">
        <v>1388</v>
      </c>
      <c r="G112" s="270" t="s">
        <v>1383</v>
      </c>
      <c r="H112" s="270" t="s">
        <v>1384</v>
      </c>
      <c r="I112" s="271">
        <v>0.0</v>
      </c>
      <c r="J112" s="123"/>
      <c r="K112" s="123"/>
    </row>
    <row r="113" ht="15.0" customHeight="1">
      <c r="A113" s="152" t="s">
        <v>449</v>
      </c>
      <c r="B113" s="152" t="s">
        <v>980</v>
      </c>
      <c r="C113" s="152" t="s">
        <v>558</v>
      </c>
      <c r="D113" s="152" t="s">
        <v>981</v>
      </c>
      <c r="E113" s="152" t="s">
        <v>1587</v>
      </c>
      <c r="F113" s="270" t="s">
        <v>1437</v>
      </c>
      <c r="G113" s="157" t="s">
        <v>1588</v>
      </c>
      <c r="H113" s="157" t="s">
        <v>1589</v>
      </c>
      <c r="I113" s="152" t="s">
        <v>1374</v>
      </c>
      <c r="J113" s="123"/>
      <c r="K113" s="123"/>
    </row>
    <row r="114" ht="15.0" customHeight="1">
      <c r="A114" s="152" t="s">
        <v>449</v>
      </c>
      <c r="B114" s="152" t="s">
        <v>980</v>
      </c>
      <c r="C114" s="152" t="s">
        <v>558</v>
      </c>
      <c r="D114" s="152" t="s">
        <v>981</v>
      </c>
      <c r="E114" s="152" t="s">
        <v>1587</v>
      </c>
      <c r="F114" s="270" t="s">
        <v>1437</v>
      </c>
      <c r="G114" s="157" t="s">
        <v>1590</v>
      </c>
      <c r="H114" s="157" t="s">
        <v>1591</v>
      </c>
      <c r="I114" s="152" t="s">
        <v>1374</v>
      </c>
      <c r="J114" s="123"/>
      <c r="K114" s="123"/>
    </row>
    <row r="115" ht="15.0" customHeight="1">
      <c r="A115" s="152" t="s">
        <v>449</v>
      </c>
      <c r="B115" s="152" t="s">
        <v>980</v>
      </c>
      <c r="C115" s="152" t="s">
        <v>558</v>
      </c>
      <c r="D115" s="152" t="s">
        <v>981</v>
      </c>
      <c r="E115" s="152" t="s">
        <v>1587</v>
      </c>
      <c r="F115" s="270" t="s">
        <v>1437</v>
      </c>
      <c r="G115" s="157" t="s">
        <v>1592</v>
      </c>
      <c r="H115" s="157" t="s">
        <v>1593</v>
      </c>
      <c r="I115" s="152" t="s">
        <v>1374</v>
      </c>
      <c r="J115" s="123"/>
      <c r="K115" s="123"/>
    </row>
  </sheetData>
  <autoFilter ref="$A$1:$I$115"/>
  <printOptions/>
  <pageMargins bottom="0.75" footer="0.0" header="0.0" left="0.7" right="0.7" top="0.75"/>
  <pageSetup orientation="portrait"/>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21.71"/>
    <col customWidth="1" min="3" max="3" width="34.43"/>
    <col customWidth="1" min="4" max="4" width="39.29"/>
    <col customWidth="1" min="5" max="5" width="44.14"/>
    <col customWidth="1" hidden="1" min="6" max="6" width="22.43"/>
    <col customWidth="1" hidden="1" min="7" max="7" width="22.86"/>
    <col customWidth="1" hidden="1" min="8" max="8" width="21.29"/>
    <col customWidth="1" hidden="1" min="9" max="9" width="21.43"/>
    <col customWidth="1" hidden="1" min="10" max="13" width="15.29"/>
    <col customWidth="1" hidden="1" min="14" max="14" width="6.29"/>
    <col customWidth="1" min="15" max="15" width="36.43"/>
    <col customWidth="1" min="16" max="16" width="34.0"/>
    <col customWidth="1" min="17" max="17" width="39.14"/>
    <col customWidth="1" min="18" max="18" width="37.86"/>
    <col customWidth="1" hidden="1" min="19" max="20" width="39.14"/>
    <col customWidth="1" hidden="1" min="21" max="21" width="41.0"/>
    <col customWidth="1" hidden="1" min="22" max="22" width="43.86"/>
  </cols>
  <sheetData>
    <row r="1" ht="45.75" customHeight="1">
      <c r="A1" s="282" t="str">
        <f t="shared" ref="A1:A13" si="1">T1</f>
        <v>DEPENDENCIA RESPONSABLE</v>
      </c>
      <c r="B1" s="282" t="s">
        <v>68</v>
      </c>
      <c r="C1" s="282" t="s">
        <v>29</v>
      </c>
      <c r="D1" s="282" t="s">
        <v>30</v>
      </c>
      <c r="E1" s="282" t="s">
        <v>31</v>
      </c>
      <c r="F1" s="283" t="s">
        <v>1594</v>
      </c>
      <c r="G1" s="283" t="s">
        <v>1595</v>
      </c>
      <c r="H1" s="283" t="s">
        <v>1596</v>
      </c>
      <c r="I1" s="282" t="s">
        <v>1597</v>
      </c>
      <c r="J1" s="283" t="s">
        <v>1598</v>
      </c>
      <c r="K1" s="283" t="s">
        <v>1599</v>
      </c>
      <c r="L1" s="283" t="s">
        <v>1600</v>
      </c>
      <c r="M1" s="283" t="s">
        <v>1601</v>
      </c>
      <c r="N1" s="283" t="s">
        <v>1602</v>
      </c>
      <c r="O1" s="284" t="s">
        <v>1603</v>
      </c>
      <c r="P1" s="284" t="s">
        <v>1604</v>
      </c>
      <c r="Q1" s="285" t="s">
        <v>1605</v>
      </c>
      <c r="R1" s="286" t="s">
        <v>1606</v>
      </c>
      <c r="S1" s="287" t="s">
        <v>1607</v>
      </c>
      <c r="T1" s="288" t="s">
        <v>1608</v>
      </c>
      <c r="U1" s="287" t="s">
        <v>1609</v>
      </c>
      <c r="V1" s="287" t="s">
        <v>1610</v>
      </c>
    </row>
    <row r="2" ht="66.0" customHeight="1">
      <c r="A2" s="289" t="str">
        <f t="shared" si="1"/>
        <v>Obsservatorio Laboral de la Dirección de Empleo y Trabajo</v>
      </c>
      <c r="B2" s="290" t="s">
        <v>604</v>
      </c>
      <c r="C2" s="291" t="s">
        <v>1611</v>
      </c>
      <c r="D2" s="292" t="s">
        <v>356</v>
      </c>
      <c r="E2" s="293" t="s">
        <v>1612</v>
      </c>
      <c r="F2" s="294" t="s">
        <v>1613</v>
      </c>
      <c r="G2" s="294" t="s">
        <v>596</v>
      </c>
      <c r="H2" s="295" t="s">
        <v>1614</v>
      </c>
      <c r="I2" s="295">
        <v>0.575</v>
      </c>
      <c r="J2" s="295">
        <v>0.555</v>
      </c>
      <c r="K2" s="296">
        <v>0.56</v>
      </c>
      <c r="L2" s="295">
        <v>0.565</v>
      </c>
      <c r="M2" s="295">
        <v>0.575</v>
      </c>
      <c r="N2" s="294" t="s">
        <v>1615</v>
      </c>
      <c r="O2" s="294" t="s">
        <v>1616</v>
      </c>
      <c r="P2" s="294" t="s">
        <v>1617</v>
      </c>
      <c r="Q2" s="297" t="s">
        <v>1618</v>
      </c>
      <c r="R2" s="297" t="s">
        <v>1619</v>
      </c>
      <c r="S2" s="298" t="s">
        <v>1620</v>
      </c>
      <c r="T2" s="294" t="s">
        <v>1621</v>
      </c>
      <c r="U2" s="297" t="s">
        <v>1622</v>
      </c>
      <c r="V2" s="299" t="s">
        <v>1623</v>
      </c>
    </row>
    <row r="3" ht="66.0" customHeight="1">
      <c r="A3" s="289" t="str">
        <f t="shared" si="1"/>
        <v>Grupo der Emprendimiento de la Dirección de Empleo y Trabajo</v>
      </c>
      <c r="B3" s="290" t="s">
        <v>604</v>
      </c>
      <c r="C3" s="291" t="s">
        <v>1611</v>
      </c>
      <c r="D3" s="292" t="s">
        <v>356</v>
      </c>
      <c r="E3" s="294" t="s">
        <v>1624</v>
      </c>
      <c r="F3" s="294" t="s">
        <v>1613</v>
      </c>
      <c r="G3" s="300" t="s">
        <v>125</v>
      </c>
      <c r="H3" s="294">
        <v>76.0</v>
      </c>
      <c r="I3" s="294">
        <v>800.0</v>
      </c>
      <c r="J3" s="294">
        <v>200.0</v>
      </c>
      <c r="K3" s="294">
        <v>200.0</v>
      </c>
      <c r="L3" s="294">
        <v>200.0</v>
      </c>
      <c r="M3" s="294">
        <v>200.0</v>
      </c>
      <c r="N3" s="294" t="s">
        <v>1615</v>
      </c>
      <c r="O3" s="294" t="s">
        <v>1616</v>
      </c>
      <c r="P3" s="294" t="s">
        <v>1617</v>
      </c>
      <c r="Q3" s="297" t="s">
        <v>1618</v>
      </c>
      <c r="R3" s="297" t="s">
        <v>1619</v>
      </c>
      <c r="S3" s="298" t="s">
        <v>1620</v>
      </c>
      <c r="T3" s="294" t="s">
        <v>1625</v>
      </c>
      <c r="U3" s="297" t="s">
        <v>1622</v>
      </c>
      <c r="V3" s="299" t="s">
        <v>1623</v>
      </c>
    </row>
    <row r="4" ht="55.5" customHeight="1">
      <c r="A4" s="289" t="str">
        <f t="shared" si="1"/>
        <v>Grupo der Emprendimiento de la Dirección de Empleo y Trabajo</v>
      </c>
      <c r="B4" s="290" t="s">
        <v>604</v>
      </c>
      <c r="C4" s="291" t="s">
        <v>1611</v>
      </c>
      <c r="D4" s="292" t="s">
        <v>356</v>
      </c>
      <c r="E4" s="297" t="s">
        <v>1626</v>
      </c>
      <c r="F4" s="297" t="s">
        <v>1613</v>
      </c>
      <c r="G4" s="297" t="s">
        <v>125</v>
      </c>
      <c r="H4" s="297">
        <v>455.0</v>
      </c>
      <c r="I4" s="297">
        <v>3500.0</v>
      </c>
      <c r="J4" s="297">
        <v>875.0</v>
      </c>
      <c r="K4" s="297">
        <v>875.0</v>
      </c>
      <c r="L4" s="297">
        <v>875.0</v>
      </c>
      <c r="M4" s="297">
        <v>875.0</v>
      </c>
      <c r="N4" s="297" t="s">
        <v>1615</v>
      </c>
      <c r="O4" s="297" t="s">
        <v>1616</v>
      </c>
      <c r="P4" s="297" t="s">
        <v>1617</v>
      </c>
      <c r="Q4" s="297" t="s">
        <v>1618</v>
      </c>
      <c r="R4" s="297" t="s">
        <v>1619</v>
      </c>
      <c r="S4" s="301" t="s">
        <v>1620</v>
      </c>
      <c r="T4" s="302" t="s">
        <v>1625</v>
      </c>
      <c r="U4" s="302" t="s">
        <v>1622</v>
      </c>
      <c r="V4" s="303" t="s">
        <v>1623</v>
      </c>
    </row>
    <row r="5" ht="63.75" customHeight="1">
      <c r="A5" s="289" t="str">
        <f t="shared" si="1"/>
        <v>Obsservatorio Laboral de la Dirección de Empleo y Trabajo</v>
      </c>
      <c r="B5" s="290" t="s">
        <v>604</v>
      </c>
      <c r="C5" s="291" t="s">
        <v>1611</v>
      </c>
      <c r="D5" s="304" t="s">
        <v>1627</v>
      </c>
      <c r="E5" s="305" t="s">
        <v>1628</v>
      </c>
      <c r="F5" s="306" t="s">
        <v>1613</v>
      </c>
      <c r="G5" s="306" t="s">
        <v>596</v>
      </c>
      <c r="H5" s="307" t="s">
        <v>1629</v>
      </c>
      <c r="I5" s="296">
        <v>0.5</v>
      </c>
      <c r="J5" s="295">
        <v>0.475</v>
      </c>
      <c r="K5" s="296">
        <v>0.48</v>
      </c>
      <c r="L5" s="295">
        <v>0.485</v>
      </c>
      <c r="M5" s="296">
        <v>0.5</v>
      </c>
      <c r="N5" s="297" t="s">
        <v>1615</v>
      </c>
      <c r="O5" s="297" t="s">
        <v>1630</v>
      </c>
      <c r="P5" s="297" t="s">
        <v>1631</v>
      </c>
      <c r="Q5" s="297" t="s">
        <v>1632</v>
      </c>
      <c r="R5" s="297" t="s">
        <v>1633</v>
      </c>
      <c r="S5" s="301" t="s">
        <v>1620</v>
      </c>
      <c r="T5" s="302" t="s">
        <v>1621</v>
      </c>
      <c r="U5" s="302" t="s">
        <v>1622</v>
      </c>
      <c r="V5" s="302" t="s">
        <v>1623</v>
      </c>
    </row>
    <row r="6" ht="73.5" customHeight="1">
      <c r="A6" s="289" t="str">
        <f t="shared" si="1"/>
        <v>Obsservatorio Laboral de la Dirección de Empleo y Trabajo</v>
      </c>
      <c r="B6" s="290" t="s">
        <v>604</v>
      </c>
      <c r="C6" s="291" t="s">
        <v>1611</v>
      </c>
      <c r="D6" s="304" t="s">
        <v>1627</v>
      </c>
      <c r="E6" s="293" t="s">
        <v>1634</v>
      </c>
      <c r="F6" s="308" t="s">
        <v>1613</v>
      </c>
      <c r="G6" s="307" t="s">
        <v>596</v>
      </c>
      <c r="H6" s="307" t="s">
        <v>1635</v>
      </c>
      <c r="I6" s="296">
        <v>0.65</v>
      </c>
      <c r="J6" s="295">
        <v>0.635</v>
      </c>
      <c r="K6" s="296">
        <v>0.64</v>
      </c>
      <c r="L6" s="295">
        <v>0.645</v>
      </c>
      <c r="M6" s="296">
        <v>0.65</v>
      </c>
      <c r="N6" s="297" t="s">
        <v>1615</v>
      </c>
      <c r="O6" s="297" t="s">
        <v>1630</v>
      </c>
      <c r="P6" s="297" t="s">
        <v>1631</v>
      </c>
      <c r="Q6" s="297" t="s">
        <v>1632</v>
      </c>
      <c r="R6" s="297" t="s">
        <v>1633</v>
      </c>
      <c r="S6" s="298" t="s">
        <v>1620</v>
      </c>
      <c r="T6" s="294" t="s">
        <v>1621</v>
      </c>
      <c r="U6" s="297" t="s">
        <v>1622</v>
      </c>
      <c r="V6" s="299" t="s">
        <v>1623</v>
      </c>
    </row>
    <row r="7" ht="60.0" customHeight="1">
      <c r="A7" s="289" t="str">
        <f t="shared" si="1"/>
        <v>Grupo de Servicio Público de Empleo y Empleabilidad de la Dirección de Empleo y Trabajo</v>
      </c>
      <c r="B7" s="290" t="s">
        <v>604</v>
      </c>
      <c r="C7" s="291" t="s">
        <v>1611</v>
      </c>
      <c r="D7" s="304" t="s">
        <v>1627</v>
      </c>
      <c r="E7" s="294" t="s">
        <v>1636</v>
      </c>
      <c r="F7" s="309" t="s">
        <v>1637</v>
      </c>
      <c r="G7" s="307" t="s">
        <v>596</v>
      </c>
      <c r="H7" s="297">
        <v>27163.0</v>
      </c>
      <c r="I7" s="297">
        <v>30448.0</v>
      </c>
      <c r="J7" s="297">
        <v>27109.0</v>
      </c>
      <c r="K7" s="297">
        <v>27922.0</v>
      </c>
      <c r="L7" s="297">
        <v>28759.0</v>
      </c>
      <c r="M7" s="297">
        <v>30448.0</v>
      </c>
      <c r="N7" s="297" t="s">
        <v>1615</v>
      </c>
      <c r="O7" s="297" t="s">
        <v>1630</v>
      </c>
      <c r="P7" s="297" t="s">
        <v>1631</v>
      </c>
      <c r="Q7" s="297" t="s">
        <v>1632</v>
      </c>
      <c r="R7" s="297" t="s">
        <v>1633</v>
      </c>
      <c r="S7" s="298" t="s">
        <v>1620</v>
      </c>
      <c r="T7" s="293" t="s">
        <v>1638</v>
      </c>
      <c r="U7" s="297" t="s">
        <v>1622</v>
      </c>
      <c r="V7" s="299" t="s">
        <v>1623</v>
      </c>
    </row>
    <row r="8" ht="30.75" customHeight="1">
      <c r="A8" s="289" t="str">
        <f t="shared" si="1"/>
        <v/>
      </c>
      <c r="B8" s="290" t="s">
        <v>716</v>
      </c>
      <c r="C8" s="291" t="s">
        <v>1611</v>
      </c>
      <c r="D8" s="304" t="s">
        <v>1627</v>
      </c>
      <c r="E8" s="305" t="s">
        <v>1639</v>
      </c>
      <c r="F8" s="306" t="s">
        <v>1637</v>
      </c>
      <c r="G8" s="306" t="s">
        <v>125</v>
      </c>
      <c r="H8" s="294">
        <v>0.0</v>
      </c>
      <c r="I8" s="297">
        <v>57000.0</v>
      </c>
      <c r="J8" s="297">
        <v>5000.0</v>
      </c>
      <c r="K8" s="297">
        <v>19000.0</v>
      </c>
      <c r="L8" s="297">
        <v>20000.0</v>
      </c>
      <c r="M8" s="297">
        <v>13000.0</v>
      </c>
      <c r="N8" s="297" t="s">
        <v>1615</v>
      </c>
      <c r="O8" s="297" t="s">
        <v>1630</v>
      </c>
      <c r="P8" s="297" t="s">
        <v>1631</v>
      </c>
      <c r="Q8" s="297" t="s">
        <v>1632</v>
      </c>
      <c r="R8" s="297" t="s">
        <v>1633</v>
      </c>
      <c r="S8" s="301" t="s">
        <v>1620</v>
      </c>
      <c r="T8" s="297"/>
      <c r="U8" s="297"/>
      <c r="V8" s="310"/>
    </row>
    <row r="9" ht="48.0" customHeight="1">
      <c r="A9" s="289" t="str">
        <f t="shared" si="1"/>
        <v>Dirección de Formación Profesional</v>
      </c>
      <c r="B9" s="290" t="s">
        <v>1640</v>
      </c>
      <c r="C9" s="291" t="s">
        <v>1611</v>
      </c>
      <c r="D9" s="304" t="s">
        <v>1627</v>
      </c>
      <c r="E9" s="294" t="s">
        <v>1641</v>
      </c>
      <c r="F9" s="309" t="s">
        <v>1637</v>
      </c>
      <c r="G9" s="307" t="s">
        <v>596</v>
      </c>
      <c r="H9" s="297">
        <v>0.0</v>
      </c>
      <c r="I9" s="297">
        <v>3800.0</v>
      </c>
      <c r="J9" s="297">
        <v>400.0</v>
      </c>
      <c r="K9" s="297">
        <v>1200.0</v>
      </c>
      <c r="L9" s="297">
        <v>1200.0</v>
      </c>
      <c r="M9" s="297">
        <v>1000.0</v>
      </c>
      <c r="N9" s="297" t="s">
        <v>1615</v>
      </c>
      <c r="O9" s="297" t="s">
        <v>1630</v>
      </c>
      <c r="P9" s="297" t="s">
        <v>1631</v>
      </c>
      <c r="Q9" s="297" t="s">
        <v>1632</v>
      </c>
      <c r="R9" s="297" t="s">
        <v>1633</v>
      </c>
      <c r="S9" s="298" t="s">
        <v>1620</v>
      </c>
      <c r="T9" s="311" t="s">
        <v>1642</v>
      </c>
      <c r="U9" s="302" t="s">
        <v>1622</v>
      </c>
      <c r="V9" s="312" t="s">
        <v>1623</v>
      </c>
    </row>
    <row r="10" ht="48.0" customHeight="1">
      <c r="A10" s="289" t="str">
        <f t="shared" si="1"/>
        <v>Dirección de Formación Profesional</v>
      </c>
      <c r="B10" s="290" t="s">
        <v>716</v>
      </c>
      <c r="C10" s="291" t="s">
        <v>1611</v>
      </c>
      <c r="D10" s="304" t="s">
        <v>1627</v>
      </c>
      <c r="E10" s="305" t="s">
        <v>1643</v>
      </c>
      <c r="F10" s="306" t="s">
        <v>1637</v>
      </c>
      <c r="G10" s="306" t="s">
        <v>596</v>
      </c>
      <c r="H10" s="306">
        <v>1310238.0</v>
      </c>
      <c r="I10" s="306">
        <v>1313154.0</v>
      </c>
      <c r="J10" s="306">
        <v>1313154.0</v>
      </c>
      <c r="K10" s="306">
        <v>1313154.0</v>
      </c>
      <c r="L10" s="306">
        <v>1313154.0</v>
      </c>
      <c r="M10" s="306">
        <v>1313154.0</v>
      </c>
      <c r="N10" s="297" t="s">
        <v>1615</v>
      </c>
      <c r="O10" s="297" t="s">
        <v>1630</v>
      </c>
      <c r="P10" s="297" t="s">
        <v>1631</v>
      </c>
      <c r="Q10" s="297" t="s">
        <v>1632</v>
      </c>
      <c r="R10" s="297" t="s">
        <v>1633</v>
      </c>
      <c r="S10" s="301" t="s">
        <v>1620</v>
      </c>
      <c r="T10" s="302" t="s">
        <v>1642</v>
      </c>
      <c r="U10" s="302" t="s">
        <v>1622</v>
      </c>
      <c r="V10" s="302" t="s">
        <v>1623</v>
      </c>
    </row>
    <row r="11" ht="48.0" customHeight="1">
      <c r="A11" s="289" t="str">
        <f t="shared" si="1"/>
        <v>Dirección de Formación Profesional</v>
      </c>
      <c r="B11" s="290" t="s">
        <v>716</v>
      </c>
      <c r="C11" s="291" t="s">
        <v>1611</v>
      </c>
      <c r="D11" s="304" t="s">
        <v>1627</v>
      </c>
      <c r="E11" s="297" t="s">
        <v>1644</v>
      </c>
      <c r="F11" s="313" t="s">
        <v>1637</v>
      </c>
      <c r="G11" s="313" t="s">
        <v>596</v>
      </c>
      <c r="H11" s="313">
        <v>0.0</v>
      </c>
      <c r="I11" s="313">
        <v>57000.0</v>
      </c>
      <c r="J11" s="313">
        <v>5000.0</v>
      </c>
      <c r="K11" s="313">
        <v>19000.0</v>
      </c>
      <c r="L11" s="313">
        <v>20000.0</v>
      </c>
      <c r="M11" s="313">
        <v>13000.0</v>
      </c>
      <c r="N11" s="297" t="s">
        <v>1615</v>
      </c>
      <c r="O11" s="297" t="s">
        <v>1630</v>
      </c>
      <c r="P11" s="297" t="s">
        <v>1631</v>
      </c>
      <c r="Q11" s="297" t="s">
        <v>1632</v>
      </c>
      <c r="R11" s="297" t="s">
        <v>1633</v>
      </c>
      <c r="S11" s="302" t="s">
        <v>1620</v>
      </c>
      <c r="T11" s="302" t="s">
        <v>1642</v>
      </c>
      <c r="U11" s="302" t="s">
        <v>1622</v>
      </c>
      <c r="V11" s="302" t="s">
        <v>1623</v>
      </c>
    </row>
    <row r="12" ht="48.0" customHeight="1">
      <c r="A12" s="289" t="str">
        <f t="shared" si="1"/>
        <v>Dirección de Movilidad y Formación para el trabajo</v>
      </c>
      <c r="B12" s="290" t="s">
        <v>1645</v>
      </c>
      <c r="C12" s="291" t="s">
        <v>1611</v>
      </c>
      <c r="D12" s="304" t="s">
        <v>1627</v>
      </c>
      <c r="E12" s="314"/>
      <c r="F12" s="313"/>
      <c r="G12" s="297"/>
      <c r="H12" s="297">
        <v>0.0</v>
      </c>
      <c r="I12" s="297">
        <v>3800.0</v>
      </c>
      <c r="J12" s="297">
        <v>400.0</v>
      </c>
      <c r="K12" s="297">
        <v>1200.0</v>
      </c>
      <c r="L12" s="297">
        <v>1200.0</v>
      </c>
      <c r="M12" s="297">
        <v>1000.0</v>
      </c>
      <c r="N12" s="297" t="s">
        <v>1615</v>
      </c>
      <c r="O12" s="297" t="s">
        <v>1630</v>
      </c>
      <c r="P12" s="297" t="s">
        <v>1631</v>
      </c>
      <c r="Q12" s="297" t="s">
        <v>1632</v>
      </c>
      <c r="R12" s="297" t="s">
        <v>1633</v>
      </c>
      <c r="S12" s="302" t="s">
        <v>1620</v>
      </c>
      <c r="T12" s="302" t="s">
        <v>1646</v>
      </c>
      <c r="U12" s="302" t="s">
        <v>1622</v>
      </c>
      <c r="V12" s="302" t="s">
        <v>1623</v>
      </c>
    </row>
    <row r="13" ht="42.75" customHeight="1">
      <c r="A13" s="289" t="str">
        <f t="shared" si="1"/>
        <v>Grupo de Mejora Continua de la Dirección de Planeación</v>
      </c>
      <c r="B13" s="315" t="s">
        <v>386</v>
      </c>
      <c r="C13" s="316"/>
      <c r="D13" s="317"/>
      <c r="E13" s="318" t="s">
        <v>1647</v>
      </c>
      <c r="F13" s="319" t="s">
        <v>1648</v>
      </c>
      <c r="G13" s="320" t="s">
        <v>596</v>
      </c>
      <c r="H13" s="321">
        <v>71.8</v>
      </c>
      <c r="I13" s="322">
        <v>82.0</v>
      </c>
      <c r="J13" s="322">
        <v>74.0</v>
      </c>
      <c r="K13" s="322">
        <v>77.0</v>
      </c>
      <c r="L13" s="322">
        <v>79.0</v>
      </c>
      <c r="M13" s="322">
        <v>82.0</v>
      </c>
      <c r="N13" s="323"/>
      <c r="O13" s="323"/>
      <c r="P13" s="323"/>
      <c r="Q13" s="324"/>
      <c r="R13" s="323"/>
      <c r="S13" s="325" t="s">
        <v>1620</v>
      </c>
      <c r="T13" s="326" t="s">
        <v>1649</v>
      </c>
      <c r="U13" s="326" t="s">
        <v>1622</v>
      </c>
      <c r="V13" s="327" t="s">
        <v>1623</v>
      </c>
    </row>
    <row r="14" ht="16.5" customHeight="1">
      <c r="A14" s="328"/>
      <c r="B14" s="328"/>
      <c r="C14" s="329"/>
      <c r="D14" s="329"/>
      <c r="E14" s="329"/>
      <c r="F14" s="330"/>
      <c r="G14" s="330"/>
      <c r="H14" s="331"/>
      <c r="I14" s="332"/>
      <c r="J14" s="333"/>
      <c r="K14" s="334"/>
      <c r="L14" s="335"/>
      <c r="M14" s="335"/>
      <c r="N14" s="336"/>
      <c r="O14" s="329"/>
      <c r="P14" s="329"/>
      <c r="Q14" s="329"/>
      <c r="R14" s="329"/>
      <c r="S14" s="329"/>
      <c r="T14" s="329"/>
      <c r="U14" s="336"/>
      <c r="V14" s="336"/>
    </row>
    <row r="15" ht="16.5" customHeight="1">
      <c r="A15" s="328"/>
      <c r="B15" s="328"/>
      <c r="C15" s="329"/>
      <c r="D15" s="329"/>
      <c r="E15" s="329"/>
      <c r="F15" s="330"/>
      <c r="G15" s="330"/>
      <c r="H15" s="337"/>
      <c r="I15" s="332"/>
      <c r="J15" s="333"/>
      <c r="K15" s="336"/>
      <c r="L15" s="334"/>
      <c r="M15" s="334"/>
      <c r="N15" s="336"/>
      <c r="O15" s="329"/>
      <c r="P15" s="329"/>
      <c r="Q15" s="329"/>
      <c r="R15" s="329"/>
      <c r="S15" s="329"/>
      <c r="T15" s="329"/>
      <c r="U15" s="338"/>
      <c r="V15" s="336"/>
    </row>
    <row r="16" ht="16.5" customHeight="1">
      <c r="A16" s="328"/>
      <c r="B16" s="328"/>
      <c r="C16" s="329"/>
      <c r="D16" s="329"/>
      <c r="E16" s="329"/>
      <c r="F16" s="330"/>
      <c r="G16" s="330"/>
      <c r="H16" s="331"/>
      <c r="I16" s="332"/>
      <c r="J16" s="336"/>
      <c r="K16" s="336"/>
      <c r="L16" s="336"/>
      <c r="M16" s="336"/>
      <c r="N16" s="336"/>
      <c r="O16" s="329"/>
      <c r="P16" s="329"/>
      <c r="Q16" s="329"/>
      <c r="R16" s="329"/>
      <c r="S16" s="329"/>
      <c r="T16" s="329"/>
      <c r="U16" s="338"/>
      <c r="V16" s="336"/>
    </row>
    <row r="17" ht="16.5" customHeight="1">
      <c r="A17" s="328"/>
      <c r="B17" s="328"/>
      <c r="C17" s="329"/>
      <c r="D17" s="329"/>
      <c r="E17" s="329"/>
      <c r="F17" s="330"/>
      <c r="G17" s="330"/>
      <c r="H17" s="337"/>
      <c r="I17" s="332"/>
      <c r="J17" s="334"/>
      <c r="K17" s="336"/>
      <c r="L17" s="336"/>
      <c r="M17" s="336"/>
      <c r="N17" s="336"/>
      <c r="O17" s="329"/>
      <c r="P17" s="329"/>
      <c r="Q17" s="329"/>
      <c r="R17" s="329"/>
      <c r="S17" s="329"/>
      <c r="T17" s="329"/>
      <c r="U17" s="338"/>
      <c r="V17" s="336"/>
    </row>
    <row r="18" ht="16.5" customHeight="1">
      <c r="A18" s="328"/>
      <c r="B18" s="328"/>
      <c r="C18" s="329"/>
      <c r="D18" s="329"/>
      <c r="E18" s="329"/>
      <c r="F18" s="330"/>
      <c r="G18" s="330"/>
      <c r="H18" s="337"/>
      <c r="I18" s="332"/>
      <c r="J18" s="336"/>
      <c r="K18" s="336"/>
      <c r="L18" s="336"/>
      <c r="M18" s="336"/>
      <c r="N18" s="336"/>
      <c r="O18" s="329"/>
      <c r="P18" s="329"/>
      <c r="Q18" s="329"/>
      <c r="R18" s="329"/>
      <c r="S18" s="329"/>
      <c r="T18" s="329"/>
      <c r="U18" s="338"/>
      <c r="V18" s="336"/>
    </row>
    <row r="19" ht="16.5" customHeight="1">
      <c r="A19" s="328"/>
      <c r="B19" s="328"/>
      <c r="C19" s="329"/>
      <c r="D19" s="329"/>
      <c r="E19" s="329"/>
      <c r="F19" s="330"/>
      <c r="G19" s="330"/>
      <c r="H19" s="337"/>
      <c r="I19" s="332"/>
      <c r="J19" s="336"/>
      <c r="K19" s="336"/>
      <c r="L19" s="336"/>
      <c r="M19" s="336"/>
      <c r="N19" s="336"/>
      <c r="O19" s="329"/>
      <c r="P19" s="329"/>
      <c r="Q19" s="329"/>
      <c r="R19" s="329"/>
      <c r="S19" s="329"/>
      <c r="T19" s="329"/>
      <c r="U19" s="338"/>
      <c r="V19" s="336"/>
    </row>
    <row r="20" ht="16.5" customHeight="1">
      <c r="A20" s="328"/>
      <c r="B20" s="328"/>
      <c r="C20" s="329"/>
      <c r="D20" s="329"/>
      <c r="E20" s="329"/>
      <c r="F20" s="330"/>
      <c r="G20" s="330"/>
      <c r="H20" s="337"/>
      <c r="I20" s="332"/>
      <c r="J20" s="336"/>
      <c r="K20" s="336"/>
      <c r="L20" s="336"/>
      <c r="M20" s="336"/>
      <c r="N20" s="336"/>
      <c r="O20" s="329"/>
      <c r="P20" s="329"/>
      <c r="Q20" s="329"/>
      <c r="R20" s="329"/>
      <c r="S20" s="329"/>
      <c r="T20" s="329"/>
      <c r="U20" s="338"/>
      <c r="V20" s="336"/>
    </row>
    <row r="21" ht="16.5" customHeight="1">
      <c r="A21" s="328"/>
      <c r="B21" s="328"/>
      <c r="C21" s="329"/>
      <c r="D21" s="329"/>
      <c r="E21" s="329"/>
      <c r="F21" s="330"/>
      <c r="G21" s="330"/>
      <c r="H21" s="337"/>
      <c r="I21" s="332"/>
      <c r="J21" s="336"/>
      <c r="K21" s="336"/>
      <c r="L21" s="336"/>
      <c r="M21" s="336"/>
      <c r="N21" s="336"/>
      <c r="O21" s="329"/>
      <c r="P21" s="329"/>
      <c r="Q21" s="329"/>
      <c r="R21" s="329"/>
      <c r="S21" s="329"/>
      <c r="T21" s="329"/>
      <c r="U21" s="338"/>
      <c r="V21" s="336"/>
    </row>
    <row r="22" ht="16.5" customHeight="1">
      <c r="A22" s="328"/>
      <c r="B22" s="328"/>
      <c r="C22" s="329"/>
      <c r="D22" s="329"/>
      <c r="E22" s="329"/>
      <c r="F22" s="330"/>
      <c r="G22" s="330"/>
      <c r="H22" s="337"/>
      <c r="I22" s="332"/>
      <c r="J22" s="336"/>
      <c r="K22" s="336"/>
      <c r="L22" s="336"/>
      <c r="M22" s="336"/>
      <c r="N22" s="336"/>
      <c r="O22" s="329"/>
      <c r="P22" s="329"/>
      <c r="Q22" s="329"/>
      <c r="R22" s="329"/>
      <c r="S22" s="329"/>
      <c r="T22" s="329"/>
      <c r="U22" s="338"/>
      <c r="V22" s="336"/>
    </row>
    <row r="23" ht="16.5" customHeight="1">
      <c r="A23" s="328"/>
      <c r="B23" s="328"/>
      <c r="C23" s="329"/>
      <c r="D23" s="329"/>
      <c r="E23" s="329"/>
      <c r="F23" s="330"/>
      <c r="G23" s="330"/>
      <c r="H23" s="337"/>
      <c r="I23" s="332"/>
      <c r="J23" s="336"/>
      <c r="K23" s="336"/>
      <c r="L23" s="336"/>
      <c r="M23" s="336"/>
      <c r="N23" s="336"/>
      <c r="O23" s="329"/>
      <c r="P23" s="329"/>
      <c r="Q23" s="329"/>
      <c r="R23" s="329"/>
      <c r="S23" s="329"/>
      <c r="T23" s="329"/>
      <c r="U23" s="338"/>
      <c r="V23" s="336"/>
    </row>
    <row r="24" ht="16.5" customHeight="1">
      <c r="A24" s="328"/>
      <c r="B24" s="328"/>
      <c r="C24" s="329"/>
      <c r="D24" s="329"/>
      <c r="E24" s="329"/>
      <c r="F24" s="330"/>
      <c r="G24" s="330"/>
      <c r="H24" s="337"/>
      <c r="I24" s="332"/>
      <c r="J24" s="336"/>
      <c r="K24" s="336"/>
      <c r="L24" s="336"/>
      <c r="M24" s="336"/>
      <c r="N24" s="336"/>
      <c r="O24" s="329"/>
      <c r="P24" s="329"/>
      <c r="Q24" s="329"/>
      <c r="R24" s="329"/>
      <c r="S24" s="329"/>
      <c r="T24" s="329"/>
      <c r="U24" s="338"/>
      <c r="V24" s="336"/>
    </row>
    <row r="25" ht="16.5" customHeight="1">
      <c r="A25" s="328"/>
      <c r="B25" s="328"/>
      <c r="C25" s="329"/>
      <c r="D25" s="329"/>
      <c r="E25" s="329"/>
      <c r="F25" s="330"/>
      <c r="G25" s="330"/>
      <c r="H25" s="337"/>
      <c r="I25" s="332"/>
      <c r="J25" s="336"/>
      <c r="K25" s="336"/>
      <c r="L25" s="336"/>
      <c r="M25" s="336"/>
      <c r="N25" s="336"/>
      <c r="O25" s="329"/>
      <c r="P25" s="329"/>
      <c r="Q25" s="329"/>
      <c r="R25" s="329"/>
      <c r="S25" s="329"/>
      <c r="T25" s="329"/>
      <c r="U25" s="338"/>
      <c r="V25" s="336"/>
    </row>
    <row r="26" ht="16.5" customHeight="1">
      <c r="A26" s="328"/>
      <c r="B26" s="328"/>
      <c r="C26" s="329"/>
      <c r="D26" s="329"/>
      <c r="E26" s="329"/>
      <c r="F26" s="330"/>
      <c r="G26" s="330"/>
      <c r="H26" s="337"/>
      <c r="I26" s="332"/>
      <c r="J26" s="336"/>
      <c r="K26" s="336"/>
      <c r="L26" s="336"/>
      <c r="M26" s="336"/>
      <c r="N26" s="336"/>
      <c r="O26" s="329"/>
      <c r="P26" s="329"/>
      <c r="Q26" s="329"/>
      <c r="R26" s="329"/>
      <c r="S26" s="329"/>
      <c r="T26" s="329"/>
      <c r="U26" s="338"/>
      <c r="V26" s="336"/>
    </row>
    <row r="27" ht="16.5" customHeight="1">
      <c r="A27" s="328"/>
      <c r="B27" s="328"/>
      <c r="C27" s="329"/>
      <c r="D27" s="329"/>
      <c r="E27" s="329"/>
      <c r="F27" s="330"/>
      <c r="G27" s="330"/>
      <c r="H27" s="337"/>
      <c r="I27" s="332"/>
      <c r="J27" s="336"/>
      <c r="K27" s="336"/>
      <c r="L27" s="336"/>
      <c r="M27" s="336"/>
      <c r="N27" s="336"/>
      <c r="O27" s="329"/>
      <c r="P27" s="329"/>
      <c r="Q27" s="329"/>
      <c r="R27" s="329"/>
      <c r="S27" s="329"/>
      <c r="T27" s="329"/>
      <c r="U27" s="338"/>
      <c r="V27" s="336"/>
    </row>
    <row r="28" ht="16.5" customHeight="1">
      <c r="A28" s="328"/>
      <c r="B28" s="328"/>
      <c r="C28" s="329"/>
      <c r="D28" s="329"/>
      <c r="E28" s="329"/>
      <c r="F28" s="330"/>
      <c r="G28" s="330"/>
      <c r="H28" s="337"/>
      <c r="I28" s="332"/>
      <c r="J28" s="336"/>
      <c r="K28" s="336"/>
      <c r="L28" s="336"/>
      <c r="M28" s="336"/>
      <c r="N28" s="336"/>
      <c r="O28" s="329"/>
      <c r="P28" s="329"/>
      <c r="Q28" s="329"/>
      <c r="R28" s="329"/>
      <c r="S28" s="329"/>
      <c r="T28" s="329"/>
      <c r="U28" s="338"/>
      <c r="V28" s="336"/>
    </row>
    <row r="29" ht="16.5" customHeight="1">
      <c r="A29" s="328"/>
      <c r="B29" s="328"/>
      <c r="C29" s="329"/>
      <c r="D29" s="329"/>
      <c r="E29" s="329"/>
      <c r="F29" s="330"/>
      <c r="G29" s="330"/>
      <c r="H29" s="337"/>
      <c r="I29" s="332"/>
      <c r="J29" s="336"/>
      <c r="K29" s="336"/>
      <c r="L29" s="336"/>
      <c r="M29" s="336"/>
      <c r="N29" s="336"/>
      <c r="O29" s="329"/>
      <c r="P29" s="329"/>
      <c r="Q29" s="329"/>
      <c r="R29" s="329"/>
      <c r="S29" s="329"/>
      <c r="T29" s="329"/>
      <c r="U29" s="338"/>
      <c r="V29" s="336"/>
    </row>
    <row r="30" ht="16.5" customHeight="1">
      <c r="A30" s="328"/>
      <c r="B30" s="328"/>
      <c r="C30" s="329"/>
      <c r="D30" s="329"/>
      <c r="E30" s="329"/>
      <c r="F30" s="330"/>
      <c r="G30" s="330"/>
      <c r="H30" s="337"/>
      <c r="I30" s="332"/>
      <c r="J30" s="336"/>
      <c r="K30" s="336"/>
      <c r="L30" s="336"/>
      <c r="M30" s="336"/>
      <c r="N30" s="336"/>
      <c r="O30" s="329"/>
      <c r="P30" s="329"/>
      <c r="Q30" s="329"/>
      <c r="R30" s="329"/>
      <c r="S30" s="329"/>
      <c r="T30" s="329"/>
      <c r="U30" s="338"/>
      <c r="V30" s="336"/>
    </row>
    <row r="31" ht="16.5" customHeight="1">
      <c r="A31" s="328"/>
      <c r="B31" s="328"/>
      <c r="C31" s="329"/>
      <c r="D31" s="329"/>
      <c r="E31" s="329"/>
      <c r="F31" s="330"/>
      <c r="G31" s="330"/>
      <c r="H31" s="337"/>
      <c r="I31" s="332"/>
      <c r="J31" s="336"/>
      <c r="K31" s="336"/>
      <c r="L31" s="336"/>
      <c r="M31" s="336"/>
      <c r="N31" s="336"/>
      <c r="O31" s="329"/>
      <c r="P31" s="329"/>
      <c r="Q31" s="329"/>
      <c r="R31" s="329"/>
      <c r="S31" s="329"/>
      <c r="T31" s="329"/>
      <c r="U31" s="338"/>
      <c r="V31" s="336"/>
    </row>
    <row r="32" ht="16.5" customHeight="1">
      <c r="A32" s="328"/>
      <c r="B32" s="328"/>
      <c r="C32" s="329"/>
      <c r="D32" s="329"/>
      <c r="E32" s="329"/>
      <c r="F32" s="330"/>
      <c r="G32" s="330"/>
      <c r="H32" s="337"/>
      <c r="I32" s="332"/>
      <c r="J32" s="336"/>
      <c r="K32" s="336"/>
      <c r="L32" s="336"/>
      <c r="M32" s="336"/>
      <c r="N32" s="336"/>
      <c r="O32" s="329"/>
      <c r="P32" s="329"/>
      <c r="Q32" s="329"/>
      <c r="R32" s="329"/>
      <c r="S32" s="329"/>
      <c r="T32" s="329"/>
      <c r="U32" s="338"/>
      <c r="V32" s="336"/>
    </row>
    <row r="33" ht="16.5" customHeight="1">
      <c r="A33" s="328"/>
      <c r="B33" s="328"/>
      <c r="C33" s="329"/>
      <c r="D33" s="329"/>
      <c r="E33" s="329"/>
      <c r="F33" s="330"/>
      <c r="G33" s="330"/>
      <c r="H33" s="337"/>
      <c r="I33" s="332"/>
      <c r="J33" s="336"/>
      <c r="K33" s="336"/>
      <c r="L33" s="336"/>
      <c r="M33" s="336"/>
      <c r="N33" s="336"/>
      <c r="O33" s="329"/>
      <c r="P33" s="329"/>
      <c r="Q33" s="329"/>
      <c r="R33" s="329"/>
      <c r="S33" s="329"/>
      <c r="T33" s="329"/>
      <c r="U33" s="338"/>
      <c r="V33" s="336"/>
    </row>
    <row r="34" ht="16.5" customHeight="1">
      <c r="A34" s="328"/>
      <c r="B34" s="328"/>
      <c r="C34" s="329"/>
      <c r="D34" s="329"/>
      <c r="E34" s="329"/>
      <c r="F34" s="330"/>
      <c r="G34" s="330"/>
      <c r="H34" s="337"/>
      <c r="I34" s="332"/>
      <c r="J34" s="336"/>
      <c r="K34" s="336"/>
      <c r="L34" s="336"/>
      <c r="M34" s="336"/>
      <c r="N34" s="336"/>
      <c r="O34" s="329"/>
      <c r="P34" s="329"/>
      <c r="Q34" s="329"/>
      <c r="R34" s="329"/>
      <c r="S34" s="329"/>
      <c r="T34" s="329"/>
      <c r="U34" s="338"/>
      <c r="V34" s="336"/>
    </row>
    <row r="35" ht="16.5" customHeight="1">
      <c r="A35" s="328"/>
      <c r="B35" s="328"/>
      <c r="C35" s="329"/>
      <c r="D35" s="329"/>
      <c r="E35" s="329"/>
      <c r="F35" s="330"/>
      <c r="G35" s="330"/>
      <c r="H35" s="337"/>
      <c r="I35" s="332"/>
      <c r="J35" s="336"/>
      <c r="K35" s="336"/>
      <c r="L35" s="336"/>
      <c r="M35" s="336"/>
      <c r="N35" s="336"/>
      <c r="O35" s="329"/>
      <c r="P35" s="329"/>
      <c r="Q35" s="329"/>
      <c r="R35" s="329"/>
      <c r="S35" s="329"/>
      <c r="T35" s="329"/>
      <c r="U35" s="338"/>
      <c r="V35" s="336"/>
    </row>
    <row r="36" ht="16.5" customHeight="1">
      <c r="A36" s="328"/>
      <c r="B36" s="328"/>
      <c r="C36" s="329"/>
      <c r="D36" s="329"/>
      <c r="E36" s="329"/>
      <c r="F36" s="330"/>
      <c r="G36" s="330"/>
      <c r="H36" s="337"/>
      <c r="I36" s="332"/>
      <c r="J36" s="336"/>
      <c r="K36" s="336"/>
      <c r="L36" s="336"/>
      <c r="M36" s="336"/>
      <c r="N36" s="336"/>
      <c r="O36" s="329"/>
      <c r="P36" s="329"/>
      <c r="Q36" s="329"/>
      <c r="R36" s="329"/>
      <c r="S36" s="329"/>
      <c r="T36" s="329"/>
      <c r="U36" s="338"/>
      <c r="V36" s="336"/>
    </row>
    <row r="37" ht="16.5" customHeight="1">
      <c r="A37" s="328"/>
      <c r="B37" s="328"/>
      <c r="C37" s="329"/>
      <c r="D37" s="329"/>
      <c r="E37" s="329"/>
      <c r="F37" s="330"/>
      <c r="G37" s="330"/>
      <c r="H37" s="337"/>
      <c r="I37" s="332"/>
      <c r="J37" s="336"/>
      <c r="K37" s="336"/>
      <c r="L37" s="336"/>
      <c r="M37" s="336"/>
      <c r="N37" s="336"/>
      <c r="O37" s="329"/>
      <c r="P37" s="329"/>
      <c r="Q37" s="329"/>
      <c r="R37" s="329"/>
      <c r="S37" s="329"/>
      <c r="T37" s="329"/>
      <c r="U37" s="338"/>
      <c r="V37" s="336"/>
    </row>
    <row r="38" ht="16.5" customHeight="1">
      <c r="A38" s="328"/>
      <c r="B38" s="328"/>
      <c r="C38" s="329"/>
      <c r="D38" s="329"/>
      <c r="E38" s="329"/>
      <c r="F38" s="330"/>
      <c r="G38" s="330"/>
      <c r="H38" s="337"/>
      <c r="I38" s="332"/>
      <c r="J38" s="336"/>
      <c r="K38" s="336"/>
      <c r="L38" s="336"/>
      <c r="M38" s="336"/>
      <c r="N38" s="336"/>
      <c r="O38" s="329"/>
      <c r="P38" s="329"/>
      <c r="Q38" s="329"/>
      <c r="R38" s="329"/>
      <c r="S38" s="329"/>
      <c r="T38" s="329"/>
      <c r="U38" s="338"/>
      <c r="V38" s="336"/>
    </row>
    <row r="39" ht="16.5" customHeight="1">
      <c r="A39" s="328"/>
      <c r="B39" s="328"/>
      <c r="C39" s="329"/>
      <c r="D39" s="329"/>
      <c r="E39" s="329"/>
      <c r="F39" s="330"/>
      <c r="G39" s="330"/>
      <c r="H39" s="337"/>
      <c r="I39" s="332"/>
      <c r="J39" s="336"/>
      <c r="K39" s="336"/>
      <c r="L39" s="336"/>
      <c r="M39" s="336"/>
      <c r="N39" s="336"/>
      <c r="O39" s="329"/>
      <c r="P39" s="329"/>
      <c r="Q39" s="329"/>
      <c r="R39" s="329"/>
      <c r="S39" s="329"/>
      <c r="T39" s="329"/>
      <c r="U39" s="338"/>
      <c r="V39" s="336"/>
    </row>
    <row r="40" ht="16.5" customHeight="1">
      <c r="A40" s="328"/>
      <c r="B40" s="328"/>
      <c r="C40" s="329"/>
      <c r="D40" s="329"/>
      <c r="E40" s="329"/>
      <c r="F40" s="330"/>
      <c r="G40" s="330"/>
      <c r="H40" s="337"/>
      <c r="I40" s="332"/>
      <c r="J40" s="336"/>
      <c r="K40" s="336"/>
      <c r="L40" s="336"/>
      <c r="M40" s="336"/>
      <c r="N40" s="336"/>
      <c r="O40" s="329"/>
      <c r="P40" s="329"/>
      <c r="Q40" s="329"/>
      <c r="R40" s="329"/>
      <c r="S40" s="329"/>
      <c r="T40" s="329"/>
      <c r="U40" s="338"/>
      <c r="V40" s="336"/>
    </row>
    <row r="41" ht="16.5" customHeight="1">
      <c r="A41" s="328"/>
      <c r="B41" s="328"/>
      <c r="C41" s="329"/>
      <c r="D41" s="329"/>
      <c r="E41" s="329"/>
      <c r="F41" s="330"/>
      <c r="G41" s="330"/>
      <c r="H41" s="337"/>
      <c r="I41" s="332"/>
      <c r="J41" s="336"/>
      <c r="K41" s="336"/>
      <c r="L41" s="336"/>
      <c r="M41" s="336"/>
      <c r="N41" s="336"/>
      <c r="O41" s="329"/>
      <c r="P41" s="329"/>
      <c r="Q41" s="329"/>
      <c r="R41" s="329"/>
      <c r="S41" s="329"/>
      <c r="T41" s="329"/>
      <c r="U41" s="338"/>
      <c r="V41" s="336"/>
    </row>
    <row r="42" ht="16.5" customHeight="1">
      <c r="A42" s="328"/>
      <c r="B42" s="328"/>
      <c r="C42" s="329"/>
      <c r="D42" s="329"/>
      <c r="E42" s="329"/>
      <c r="F42" s="330"/>
      <c r="G42" s="330"/>
      <c r="H42" s="337"/>
      <c r="I42" s="332"/>
      <c r="J42" s="336"/>
      <c r="K42" s="336"/>
      <c r="L42" s="336"/>
      <c r="M42" s="336"/>
      <c r="N42" s="336"/>
      <c r="O42" s="329"/>
      <c r="P42" s="329"/>
      <c r="Q42" s="329"/>
      <c r="R42" s="329"/>
      <c r="S42" s="329"/>
      <c r="T42" s="329"/>
      <c r="U42" s="338"/>
      <c r="V42" s="336"/>
    </row>
    <row r="43" ht="16.5" customHeight="1">
      <c r="A43" s="328"/>
      <c r="B43" s="328"/>
      <c r="C43" s="329"/>
      <c r="D43" s="329"/>
      <c r="E43" s="329"/>
      <c r="F43" s="330"/>
      <c r="G43" s="330"/>
      <c r="H43" s="337"/>
      <c r="I43" s="332"/>
      <c r="J43" s="336"/>
      <c r="K43" s="336"/>
      <c r="L43" s="336"/>
      <c r="M43" s="336"/>
      <c r="N43" s="336"/>
      <c r="O43" s="329"/>
      <c r="P43" s="329"/>
      <c r="Q43" s="329"/>
      <c r="R43" s="329"/>
      <c r="S43" s="329"/>
      <c r="T43" s="329"/>
      <c r="U43" s="338"/>
      <c r="V43" s="336"/>
    </row>
    <row r="44" ht="16.5" customHeight="1">
      <c r="A44" s="328"/>
      <c r="B44" s="328"/>
      <c r="C44" s="329"/>
      <c r="D44" s="329"/>
      <c r="E44" s="329"/>
      <c r="F44" s="330"/>
      <c r="G44" s="330"/>
      <c r="H44" s="337"/>
      <c r="I44" s="332"/>
      <c r="J44" s="336"/>
      <c r="K44" s="336"/>
      <c r="L44" s="336"/>
      <c r="M44" s="336"/>
      <c r="N44" s="336"/>
      <c r="O44" s="329"/>
      <c r="P44" s="329"/>
      <c r="Q44" s="329"/>
      <c r="R44" s="329"/>
      <c r="S44" s="329"/>
      <c r="T44" s="329"/>
      <c r="U44" s="338"/>
      <c r="V44" s="336"/>
    </row>
    <row r="45" ht="16.5" customHeight="1">
      <c r="A45" s="328"/>
      <c r="B45" s="328"/>
      <c r="C45" s="329"/>
      <c r="D45" s="329"/>
      <c r="E45" s="329"/>
      <c r="F45" s="330"/>
      <c r="G45" s="330"/>
      <c r="H45" s="337"/>
      <c r="I45" s="332"/>
      <c r="J45" s="336"/>
      <c r="K45" s="336"/>
      <c r="L45" s="336"/>
      <c r="M45" s="336"/>
      <c r="N45" s="336"/>
      <c r="O45" s="329"/>
      <c r="P45" s="329"/>
      <c r="Q45" s="329"/>
      <c r="R45" s="329"/>
      <c r="S45" s="329"/>
      <c r="T45" s="329"/>
      <c r="U45" s="338"/>
      <c r="V45" s="336"/>
    </row>
    <row r="46" ht="16.5" customHeight="1">
      <c r="A46" s="328"/>
      <c r="B46" s="328"/>
      <c r="C46" s="329"/>
      <c r="D46" s="329"/>
      <c r="E46" s="329"/>
      <c r="F46" s="330"/>
      <c r="G46" s="330"/>
      <c r="H46" s="337"/>
      <c r="I46" s="332"/>
      <c r="J46" s="336"/>
      <c r="K46" s="336"/>
      <c r="L46" s="336"/>
      <c r="M46" s="336"/>
      <c r="N46" s="336"/>
      <c r="O46" s="329"/>
      <c r="P46" s="329"/>
      <c r="Q46" s="329"/>
      <c r="R46" s="329"/>
      <c r="S46" s="329"/>
      <c r="T46" s="329"/>
      <c r="U46" s="338"/>
      <c r="V46" s="336"/>
    </row>
    <row r="47" ht="16.5" customHeight="1">
      <c r="A47" s="328"/>
      <c r="B47" s="328"/>
      <c r="C47" s="329"/>
      <c r="D47" s="329"/>
      <c r="E47" s="329"/>
      <c r="F47" s="330"/>
      <c r="G47" s="330"/>
      <c r="H47" s="337"/>
      <c r="I47" s="332"/>
      <c r="J47" s="336"/>
      <c r="K47" s="336"/>
      <c r="L47" s="336"/>
      <c r="M47" s="336"/>
      <c r="N47" s="336"/>
      <c r="O47" s="329"/>
      <c r="P47" s="329"/>
      <c r="Q47" s="329"/>
      <c r="R47" s="329"/>
      <c r="S47" s="329"/>
      <c r="T47" s="329"/>
      <c r="U47" s="338"/>
      <c r="V47" s="336"/>
    </row>
    <row r="48" ht="16.5" customHeight="1">
      <c r="A48" s="328"/>
      <c r="B48" s="328"/>
      <c r="C48" s="329"/>
      <c r="D48" s="329"/>
      <c r="E48" s="329"/>
      <c r="F48" s="330"/>
      <c r="G48" s="330"/>
      <c r="H48" s="337"/>
      <c r="I48" s="332"/>
      <c r="J48" s="336"/>
      <c r="K48" s="336"/>
      <c r="L48" s="336"/>
      <c r="M48" s="336"/>
      <c r="N48" s="336"/>
      <c r="O48" s="329"/>
      <c r="P48" s="329"/>
      <c r="Q48" s="329"/>
      <c r="R48" s="329"/>
      <c r="S48" s="329"/>
      <c r="T48" s="329"/>
      <c r="U48" s="338"/>
      <c r="V48" s="336"/>
    </row>
    <row r="49" ht="16.5" customHeight="1">
      <c r="A49" s="328"/>
      <c r="B49" s="328"/>
      <c r="C49" s="329"/>
      <c r="D49" s="329"/>
      <c r="E49" s="329"/>
      <c r="F49" s="330"/>
      <c r="G49" s="330"/>
      <c r="H49" s="337"/>
      <c r="I49" s="332"/>
      <c r="J49" s="336"/>
      <c r="K49" s="336"/>
      <c r="L49" s="336"/>
      <c r="M49" s="336"/>
      <c r="N49" s="336"/>
      <c r="O49" s="329"/>
      <c r="P49" s="329"/>
      <c r="Q49" s="329"/>
      <c r="R49" s="329"/>
      <c r="S49" s="329"/>
      <c r="T49" s="329"/>
      <c r="U49" s="338"/>
      <c r="V49" s="336"/>
    </row>
    <row r="50" ht="16.5" customHeight="1">
      <c r="A50" s="328"/>
      <c r="B50" s="328"/>
      <c r="C50" s="329"/>
      <c r="D50" s="329"/>
      <c r="E50" s="329"/>
      <c r="F50" s="330"/>
      <c r="G50" s="330"/>
      <c r="H50" s="337"/>
      <c r="I50" s="332"/>
      <c r="J50" s="336"/>
      <c r="K50" s="336"/>
      <c r="L50" s="336"/>
      <c r="M50" s="336"/>
      <c r="N50" s="336"/>
      <c r="O50" s="329"/>
      <c r="P50" s="329"/>
      <c r="Q50" s="329"/>
      <c r="R50" s="329"/>
      <c r="S50" s="329"/>
      <c r="T50" s="329"/>
      <c r="U50" s="338"/>
      <c r="V50" s="336"/>
    </row>
    <row r="51" ht="16.5" customHeight="1">
      <c r="A51" s="328"/>
      <c r="B51" s="328"/>
      <c r="C51" s="329"/>
      <c r="D51" s="329"/>
      <c r="E51" s="329"/>
      <c r="F51" s="330"/>
      <c r="G51" s="330"/>
      <c r="H51" s="337"/>
      <c r="I51" s="332"/>
      <c r="J51" s="336"/>
      <c r="K51" s="336"/>
      <c r="L51" s="336"/>
      <c r="M51" s="336"/>
      <c r="N51" s="336"/>
      <c r="O51" s="329"/>
      <c r="P51" s="329"/>
      <c r="Q51" s="329"/>
      <c r="R51" s="329"/>
      <c r="S51" s="329"/>
      <c r="T51" s="329"/>
      <c r="U51" s="338"/>
      <c r="V51" s="336"/>
    </row>
    <row r="52" ht="16.5" customHeight="1">
      <c r="A52" s="328"/>
      <c r="B52" s="328"/>
      <c r="C52" s="329"/>
      <c r="D52" s="329"/>
      <c r="E52" s="329"/>
      <c r="F52" s="330"/>
      <c r="G52" s="330"/>
      <c r="H52" s="337"/>
      <c r="I52" s="332"/>
      <c r="J52" s="336"/>
      <c r="K52" s="336"/>
      <c r="L52" s="336"/>
      <c r="M52" s="336"/>
      <c r="N52" s="336"/>
      <c r="O52" s="329"/>
      <c r="P52" s="329"/>
      <c r="Q52" s="329"/>
      <c r="R52" s="329"/>
      <c r="S52" s="329"/>
      <c r="T52" s="329"/>
      <c r="U52" s="338"/>
      <c r="V52" s="336"/>
    </row>
    <row r="53" ht="16.5" customHeight="1">
      <c r="A53" s="328"/>
      <c r="B53" s="328"/>
      <c r="C53" s="329"/>
      <c r="D53" s="329"/>
      <c r="E53" s="329"/>
      <c r="F53" s="330"/>
      <c r="G53" s="330"/>
      <c r="H53" s="337"/>
      <c r="I53" s="332"/>
      <c r="J53" s="336"/>
      <c r="K53" s="336"/>
      <c r="L53" s="336"/>
      <c r="M53" s="336"/>
      <c r="N53" s="336"/>
      <c r="O53" s="329"/>
      <c r="P53" s="329"/>
      <c r="Q53" s="329"/>
      <c r="R53" s="329"/>
      <c r="S53" s="329"/>
      <c r="T53" s="329"/>
      <c r="U53" s="338"/>
      <c r="V53" s="336"/>
    </row>
    <row r="54" ht="16.5" customHeight="1">
      <c r="A54" s="328"/>
      <c r="B54" s="328"/>
      <c r="C54" s="329"/>
      <c r="D54" s="329"/>
      <c r="E54" s="329"/>
      <c r="F54" s="330"/>
      <c r="G54" s="330"/>
      <c r="H54" s="337"/>
      <c r="I54" s="332"/>
      <c r="J54" s="336"/>
      <c r="K54" s="336"/>
      <c r="L54" s="336"/>
      <c r="M54" s="336"/>
      <c r="N54" s="336"/>
      <c r="O54" s="329"/>
      <c r="P54" s="329"/>
      <c r="Q54" s="329"/>
      <c r="R54" s="329"/>
      <c r="S54" s="329"/>
      <c r="T54" s="329"/>
      <c r="U54" s="338"/>
      <c r="V54" s="336"/>
    </row>
    <row r="55" ht="16.5" customHeight="1">
      <c r="A55" s="328"/>
      <c r="B55" s="328"/>
      <c r="C55" s="329"/>
      <c r="D55" s="329"/>
      <c r="E55" s="329"/>
      <c r="F55" s="330"/>
      <c r="G55" s="330"/>
      <c r="H55" s="337"/>
      <c r="I55" s="332"/>
      <c r="J55" s="336"/>
      <c r="K55" s="336"/>
      <c r="L55" s="336"/>
      <c r="M55" s="336"/>
      <c r="N55" s="336"/>
      <c r="O55" s="329"/>
      <c r="P55" s="329"/>
      <c r="Q55" s="329"/>
      <c r="R55" s="329"/>
      <c r="S55" s="329"/>
      <c r="T55" s="329"/>
      <c r="U55" s="338"/>
      <c r="V55" s="336"/>
    </row>
    <row r="56" ht="16.5" customHeight="1">
      <c r="A56" s="328"/>
      <c r="B56" s="328"/>
      <c r="C56" s="329"/>
      <c r="D56" s="329"/>
      <c r="E56" s="329"/>
      <c r="F56" s="330"/>
      <c r="G56" s="330"/>
      <c r="H56" s="337"/>
      <c r="I56" s="332"/>
      <c r="J56" s="336"/>
      <c r="K56" s="336"/>
      <c r="L56" s="336"/>
      <c r="M56" s="336"/>
      <c r="N56" s="336"/>
      <c r="O56" s="329"/>
      <c r="P56" s="329"/>
      <c r="Q56" s="329"/>
      <c r="R56" s="329"/>
      <c r="S56" s="329"/>
      <c r="T56" s="329"/>
      <c r="U56" s="338"/>
      <c r="V56" s="336"/>
    </row>
    <row r="57" ht="16.5" customHeight="1">
      <c r="A57" s="328"/>
      <c r="B57" s="328"/>
      <c r="C57" s="329"/>
      <c r="D57" s="329"/>
      <c r="E57" s="329"/>
      <c r="F57" s="330"/>
      <c r="G57" s="330"/>
      <c r="H57" s="337"/>
      <c r="I57" s="332"/>
      <c r="J57" s="336"/>
      <c r="K57" s="336"/>
      <c r="L57" s="336"/>
      <c r="M57" s="336"/>
      <c r="N57" s="336"/>
      <c r="O57" s="329"/>
      <c r="P57" s="329"/>
      <c r="Q57" s="329"/>
      <c r="R57" s="329"/>
      <c r="S57" s="329"/>
      <c r="T57" s="329"/>
      <c r="U57" s="338"/>
      <c r="V57" s="336"/>
    </row>
    <row r="58" ht="16.5" customHeight="1">
      <c r="A58" s="328"/>
      <c r="B58" s="328"/>
      <c r="C58" s="329"/>
      <c r="D58" s="329"/>
      <c r="E58" s="329"/>
      <c r="F58" s="330"/>
      <c r="G58" s="330"/>
      <c r="H58" s="337"/>
      <c r="I58" s="332"/>
      <c r="J58" s="336"/>
      <c r="K58" s="336"/>
      <c r="L58" s="336"/>
      <c r="M58" s="336"/>
      <c r="N58" s="336"/>
      <c r="O58" s="329"/>
      <c r="P58" s="329"/>
      <c r="Q58" s="329"/>
      <c r="R58" s="329"/>
      <c r="S58" s="329"/>
      <c r="T58" s="329"/>
      <c r="U58" s="338"/>
      <c r="V58" s="336"/>
    </row>
    <row r="59" ht="16.5" customHeight="1">
      <c r="A59" s="328"/>
      <c r="B59" s="328"/>
      <c r="C59" s="329"/>
      <c r="D59" s="329"/>
      <c r="E59" s="329"/>
      <c r="F59" s="330"/>
      <c r="G59" s="330"/>
      <c r="H59" s="337"/>
      <c r="I59" s="332"/>
      <c r="J59" s="336"/>
      <c r="K59" s="336"/>
      <c r="L59" s="336"/>
      <c r="M59" s="336"/>
      <c r="N59" s="336"/>
      <c r="O59" s="329"/>
      <c r="P59" s="329"/>
      <c r="Q59" s="329"/>
      <c r="R59" s="329"/>
      <c r="S59" s="329"/>
      <c r="T59" s="329"/>
      <c r="U59" s="338"/>
      <c r="V59" s="336"/>
    </row>
    <row r="60" ht="16.5" customHeight="1">
      <c r="A60" s="328"/>
      <c r="B60" s="328"/>
      <c r="C60" s="329"/>
      <c r="D60" s="329"/>
      <c r="E60" s="329"/>
      <c r="F60" s="330"/>
      <c r="G60" s="330"/>
      <c r="H60" s="337"/>
      <c r="I60" s="332"/>
      <c r="J60" s="336"/>
      <c r="K60" s="336"/>
      <c r="L60" s="336"/>
      <c r="M60" s="336"/>
      <c r="N60" s="336"/>
      <c r="O60" s="329"/>
      <c r="P60" s="329"/>
      <c r="Q60" s="329"/>
      <c r="R60" s="329"/>
      <c r="S60" s="329"/>
      <c r="T60" s="329"/>
      <c r="U60" s="338"/>
      <c r="V60" s="336"/>
    </row>
    <row r="61" ht="16.5" customHeight="1">
      <c r="A61" s="328"/>
      <c r="B61" s="328"/>
      <c r="C61" s="329"/>
      <c r="D61" s="329"/>
      <c r="E61" s="329"/>
      <c r="F61" s="330"/>
      <c r="G61" s="330"/>
      <c r="H61" s="337"/>
      <c r="I61" s="332"/>
      <c r="J61" s="336"/>
      <c r="K61" s="336"/>
      <c r="L61" s="336"/>
      <c r="M61" s="336"/>
      <c r="N61" s="336"/>
      <c r="O61" s="329"/>
      <c r="P61" s="329"/>
      <c r="Q61" s="329"/>
      <c r="R61" s="329"/>
      <c r="S61" s="329"/>
      <c r="T61" s="329"/>
      <c r="U61" s="338"/>
      <c r="V61" s="336"/>
    </row>
    <row r="62" ht="16.5" customHeight="1">
      <c r="A62" s="328"/>
      <c r="B62" s="328"/>
      <c r="C62" s="329"/>
      <c r="D62" s="329"/>
      <c r="E62" s="329"/>
      <c r="F62" s="330"/>
      <c r="G62" s="330"/>
      <c r="H62" s="337"/>
      <c r="I62" s="332"/>
      <c r="J62" s="336"/>
      <c r="K62" s="336"/>
      <c r="L62" s="336"/>
      <c r="M62" s="336"/>
      <c r="N62" s="336"/>
      <c r="O62" s="329"/>
      <c r="P62" s="329"/>
      <c r="Q62" s="329"/>
      <c r="R62" s="329"/>
      <c r="S62" s="329"/>
      <c r="T62" s="329"/>
      <c r="U62" s="338"/>
      <c r="V62" s="336"/>
    </row>
    <row r="63" ht="16.5" customHeight="1">
      <c r="A63" s="328"/>
      <c r="B63" s="328"/>
      <c r="C63" s="329"/>
      <c r="D63" s="329"/>
      <c r="E63" s="329"/>
      <c r="F63" s="330"/>
      <c r="G63" s="330"/>
      <c r="H63" s="337"/>
      <c r="I63" s="332"/>
      <c r="J63" s="336"/>
      <c r="K63" s="336"/>
      <c r="L63" s="336"/>
      <c r="M63" s="336"/>
      <c r="N63" s="336"/>
      <c r="O63" s="329"/>
      <c r="P63" s="329"/>
      <c r="Q63" s="329"/>
      <c r="R63" s="329"/>
      <c r="S63" s="329"/>
      <c r="T63" s="329"/>
      <c r="U63" s="338"/>
      <c r="V63" s="336"/>
    </row>
    <row r="64" ht="16.5" customHeight="1">
      <c r="A64" s="328"/>
      <c r="B64" s="328"/>
      <c r="C64" s="329"/>
      <c r="D64" s="329"/>
      <c r="E64" s="329"/>
      <c r="F64" s="330"/>
      <c r="G64" s="330"/>
      <c r="H64" s="337"/>
      <c r="I64" s="332"/>
      <c r="J64" s="336"/>
      <c r="K64" s="336"/>
      <c r="L64" s="336"/>
      <c r="M64" s="336"/>
      <c r="N64" s="336"/>
      <c r="O64" s="329"/>
      <c r="P64" s="329"/>
      <c r="Q64" s="329"/>
      <c r="R64" s="329"/>
      <c r="S64" s="329"/>
      <c r="T64" s="329"/>
      <c r="U64" s="338"/>
      <c r="V64" s="336"/>
    </row>
    <row r="65" ht="16.5" customHeight="1">
      <c r="A65" s="328"/>
      <c r="B65" s="328"/>
      <c r="C65" s="329"/>
      <c r="D65" s="329"/>
      <c r="E65" s="329"/>
      <c r="F65" s="330"/>
      <c r="G65" s="330"/>
      <c r="H65" s="337"/>
      <c r="I65" s="332"/>
      <c r="J65" s="336"/>
      <c r="K65" s="336"/>
      <c r="L65" s="336"/>
      <c r="M65" s="336"/>
      <c r="N65" s="336"/>
      <c r="O65" s="329"/>
      <c r="P65" s="329"/>
      <c r="Q65" s="329"/>
      <c r="R65" s="329"/>
      <c r="S65" s="329"/>
      <c r="T65" s="329"/>
      <c r="U65" s="338"/>
      <c r="V65" s="336"/>
    </row>
    <row r="66" ht="16.5" customHeight="1">
      <c r="A66" s="328"/>
      <c r="B66" s="328"/>
      <c r="C66" s="329"/>
      <c r="D66" s="329"/>
      <c r="E66" s="329"/>
      <c r="F66" s="330"/>
      <c r="G66" s="330"/>
      <c r="H66" s="337"/>
      <c r="I66" s="332"/>
      <c r="J66" s="336"/>
      <c r="K66" s="336"/>
      <c r="L66" s="336"/>
      <c r="M66" s="336"/>
      <c r="N66" s="336"/>
      <c r="O66" s="329"/>
      <c r="P66" s="329"/>
      <c r="Q66" s="329"/>
      <c r="R66" s="329"/>
      <c r="S66" s="329"/>
      <c r="T66" s="329"/>
      <c r="U66" s="338"/>
      <c r="V66" s="336"/>
    </row>
    <row r="67" ht="16.5" customHeight="1">
      <c r="A67" s="328"/>
      <c r="B67" s="328"/>
      <c r="C67" s="329"/>
      <c r="D67" s="329"/>
      <c r="E67" s="329"/>
      <c r="F67" s="330"/>
      <c r="G67" s="330"/>
      <c r="H67" s="337"/>
      <c r="I67" s="332"/>
      <c r="J67" s="336"/>
      <c r="K67" s="336"/>
      <c r="L67" s="336"/>
      <c r="M67" s="336"/>
      <c r="N67" s="336"/>
      <c r="O67" s="329"/>
      <c r="P67" s="329"/>
      <c r="Q67" s="329"/>
      <c r="R67" s="329"/>
      <c r="S67" s="329"/>
      <c r="T67" s="329"/>
      <c r="U67" s="338"/>
      <c r="V67" s="336"/>
    </row>
    <row r="68" ht="16.5" customHeight="1">
      <c r="A68" s="328"/>
      <c r="B68" s="328"/>
      <c r="C68" s="329"/>
      <c r="D68" s="329"/>
      <c r="E68" s="329"/>
      <c r="F68" s="330"/>
      <c r="G68" s="330"/>
      <c r="H68" s="337"/>
      <c r="I68" s="332"/>
      <c r="J68" s="336"/>
      <c r="K68" s="336"/>
      <c r="L68" s="336"/>
      <c r="M68" s="336"/>
      <c r="N68" s="336"/>
      <c r="O68" s="329"/>
      <c r="P68" s="329"/>
      <c r="Q68" s="329"/>
      <c r="R68" s="329"/>
      <c r="S68" s="329"/>
      <c r="T68" s="329"/>
      <c r="U68" s="338"/>
      <c r="V68" s="336"/>
    </row>
    <row r="69" ht="16.5" customHeight="1">
      <c r="A69" s="328"/>
      <c r="B69" s="328"/>
      <c r="C69" s="329"/>
      <c r="D69" s="329"/>
      <c r="E69" s="329"/>
      <c r="F69" s="330"/>
      <c r="G69" s="330"/>
      <c r="H69" s="337"/>
      <c r="I69" s="332"/>
      <c r="J69" s="336"/>
      <c r="K69" s="336"/>
      <c r="L69" s="336"/>
      <c r="M69" s="336"/>
      <c r="N69" s="336"/>
      <c r="O69" s="329"/>
      <c r="P69" s="329"/>
      <c r="Q69" s="329"/>
      <c r="R69" s="329"/>
      <c r="S69" s="329"/>
      <c r="T69" s="329"/>
      <c r="U69" s="338"/>
      <c r="V69" s="336"/>
    </row>
    <row r="70" ht="16.5" customHeight="1">
      <c r="A70" s="328"/>
      <c r="B70" s="328"/>
      <c r="C70" s="329"/>
      <c r="D70" s="329"/>
      <c r="E70" s="329"/>
      <c r="F70" s="330"/>
      <c r="G70" s="330"/>
      <c r="H70" s="337"/>
      <c r="I70" s="332"/>
      <c r="J70" s="336"/>
      <c r="K70" s="336"/>
      <c r="L70" s="336"/>
      <c r="M70" s="336"/>
      <c r="N70" s="336"/>
      <c r="O70" s="329"/>
      <c r="P70" s="329"/>
      <c r="Q70" s="329"/>
      <c r="R70" s="329"/>
      <c r="S70" s="329"/>
      <c r="T70" s="329"/>
      <c r="U70" s="338"/>
      <c r="V70" s="336"/>
    </row>
    <row r="71" ht="16.5" customHeight="1">
      <c r="A71" s="328"/>
      <c r="B71" s="328"/>
      <c r="C71" s="329"/>
      <c r="D71" s="329"/>
      <c r="E71" s="329"/>
      <c r="F71" s="330"/>
      <c r="G71" s="330"/>
      <c r="H71" s="337"/>
      <c r="I71" s="332"/>
      <c r="J71" s="336"/>
      <c r="K71" s="336"/>
      <c r="L71" s="336"/>
      <c r="M71" s="336"/>
      <c r="N71" s="336"/>
      <c r="O71" s="329"/>
      <c r="P71" s="329"/>
      <c r="Q71" s="329"/>
      <c r="R71" s="329"/>
      <c r="S71" s="329"/>
      <c r="T71" s="329"/>
      <c r="U71" s="338"/>
      <c r="V71" s="336"/>
    </row>
    <row r="72" ht="16.5" customHeight="1">
      <c r="A72" s="328"/>
      <c r="B72" s="328"/>
      <c r="C72" s="329"/>
      <c r="D72" s="329"/>
      <c r="E72" s="329"/>
      <c r="F72" s="330"/>
      <c r="G72" s="330"/>
      <c r="H72" s="337"/>
      <c r="I72" s="332"/>
      <c r="J72" s="336"/>
      <c r="K72" s="336"/>
      <c r="L72" s="336"/>
      <c r="M72" s="336"/>
      <c r="N72" s="336"/>
      <c r="O72" s="329"/>
      <c r="P72" s="329"/>
      <c r="Q72" s="329"/>
      <c r="R72" s="329"/>
      <c r="S72" s="329"/>
      <c r="T72" s="329"/>
      <c r="U72" s="338"/>
      <c r="V72" s="336"/>
    </row>
    <row r="73" ht="16.5" customHeight="1">
      <c r="A73" s="328"/>
      <c r="B73" s="328"/>
      <c r="C73" s="329"/>
      <c r="D73" s="329"/>
      <c r="E73" s="329"/>
      <c r="F73" s="330"/>
      <c r="G73" s="330"/>
      <c r="H73" s="337"/>
      <c r="I73" s="332"/>
      <c r="J73" s="336"/>
      <c r="K73" s="336"/>
      <c r="L73" s="336"/>
      <c r="M73" s="336"/>
      <c r="N73" s="336"/>
      <c r="O73" s="329"/>
      <c r="P73" s="329"/>
      <c r="Q73" s="329"/>
      <c r="R73" s="329"/>
      <c r="S73" s="329"/>
      <c r="T73" s="329"/>
      <c r="U73" s="338"/>
      <c r="V73" s="336"/>
    </row>
    <row r="74" ht="16.5" customHeight="1">
      <c r="A74" s="328"/>
      <c r="B74" s="328"/>
      <c r="C74" s="329"/>
      <c r="D74" s="329"/>
      <c r="E74" s="329"/>
      <c r="F74" s="330"/>
      <c r="G74" s="330"/>
      <c r="H74" s="337"/>
      <c r="I74" s="332"/>
      <c r="J74" s="336"/>
      <c r="K74" s="336"/>
      <c r="L74" s="336"/>
      <c r="M74" s="336"/>
      <c r="N74" s="336"/>
      <c r="O74" s="329"/>
      <c r="P74" s="329"/>
      <c r="Q74" s="329"/>
      <c r="R74" s="329"/>
      <c r="S74" s="329"/>
      <c r="T74" s="329"/>
      <c r="U74" s="338"/>
      <c r="V74" s="336"/>
    </row>
    <row r="75" ht="16.5" customHeight="1">
      <c r="A75" s="328"/>
      <c r="B75" s="328"/>
      <c r="C75" s="329"/>
      <c r="D75" s="329"/>
      <c r="E75" s="329"/>
      <c r="F75" s="330"/>
      <c r="G75" s="330"/>
      <c r="H75" s="337"/>
      <c r="I75" s="332"/>
      <c r="J75" s="336"/>
      <c r="K75" s="336"/>
      <c r="L75" s="336"/>
      <c r="M75" s="336"/>
      <c r="N75" s="336"/>
      <c r="O75" s="329"/>
      <c r="P75" s="329"/>
      <c r="Q75" s="329"/>
      <c r="R75" s="329"/>
      <c r="S75" s="329"/>
      <c r="T75" s="329"/>
      <c r="U75" s="338"/>
      <c r="V75" s="336"/>
    </row>
    <row r="76" ht="16.5" customHeight="1">
      <c r="A76" s="328"/>
      <c r="B76" s="328"/>
      <c r="C76" s="329"/>
      <c r="D76" s="329"/>
      <c r="E76" s="329"/>
      <c r="F76" s="330"/>
      <c r="G76" s="330"/>
      <c r="H76" s="337"/>
      <c r="I76" s="332"/>
      <c r="J76" s="336"/>
      <c r="K76" s="336"/>
      <c r="L76" s="336"/>
      <c r="M76" s="336"/>
      <c r="N76" s="336"/>
      <c r="O76" s="329"/>
      <c r="P76" s="329"/>
      <c r="Q76" s="329"/>
      <c r="R76" s="329"/>
      <c r="S76" s="329"/>
      <c r="T76" s="329"/>
      <c r="U76" s="338"/>
      <c r="V76" s="336"/>
    </row>
    <row r="77" ht="16.5" customHeight="1">
      <c r="A77" s="328"/>
      <c r="B77" s="328"/>
      <c r="C77" s="329"/>
      <c r="D77" s="329"/>
      <c r="E77" s="329"/>
      <c r="F77" s="330"/>
      <c r="G77" s="330"/>
      <c r="H77" s="337"/>
      <c r="I77" s="332"/>
      <c r="J77" s="336"/>
      <c r="K77" s="336"/>
      <c r="L77" s="336"/>
      <c r="M77" s="336"/>
      <c r="N77" s="336"/>
      <c r="O77" s="329"/>
      <c r="P77" s="329"/>
      <c r="Q77" s="329"/>
      <c r="R77" s="329"/>
      <c r="S77" s="329"/>
      <c r="T77" s="329"/>
      <c r="U77" s="338"/>
      <c r="V77" s="336"/>
    </row>
    <row r="78" ht="16.5" customHeight="1">
      <c r="A78" s="328"/>
      <c r="B78" s="328"/>
      <c r="C78" s="329"/>
      <c r="D78" s="329"/>
      <c r="E78" s="329"/>
      <c r="F78" s="330"/>
      <c r="G78" s="330"/>
      <c r="H78" s="337"/>
      <c r="I78" s="332"/>
      <c r="J78" s="336"/>
      <c r="K78" s="336"/>
      <c r="L78" s="336"/>
      <c r="M78" s="336"/>
      <c r="N78" s="336"/>
      <c r="O78" s="329"/>
      <c r="P78" s="329"/>
      <c r="Q78" s="329"/>
      <c r="R78" s="329"/>
      <c r="S78" s="329"/>
      <c r="T78" s="329"/>
      <c r="U78" s="338"/>
      <c r="V78" s="336"/>
    </row>
    <row r="79" ht="16.5" customHeight="1">
      <c r="A79" s="328"/>
      <c r="B79" s="328"/>
      <c r="C79" s="329"/>
      <c r="D79" s="329"/>
      <c r="E79" s="329"/>
      <c r="F79" s="330"/>
      <c r="G79" s="330"/>
      <c r="H79" s="337"/>
      <c r="I79" s="332"/>
      <c r="J79" s="336"/>
      <c r="K79" s="336"/>
      <c r="L79" s="336"/>
      <c r="M79" s="336"/>
      <c r="N79" s="336"/>
      <c r="O79" s="329"/>
      <c r="P79" s="329"/>
      <c r="Q79" s="329"/>
      <c r="R79" s="329"/>
      <c r="S79" s="329"/>
      <c r="T79" s="329"/>
      <c r="U79" s="338"/>
      <c r="V79" s="336"/>
    </row>
    <row r="80" ht="16.5" customHeight="1">
      <c r="A80" s="328"/>
      <c r="B80" s="328"/>
      <c r="C80" s="329"/>
      <c r="D80" s="329"/>
      <c r="E80" s="329"/>
      <c r="F80" s="330"/>
      <c r="G80" s="330"/>
      <c r="H80" s="337"/>
      <c r="I80" s="332"/>
      <c r="J80" s="336"/>
      <c r="K80" s="336"/>
      <c r="L80" s="336"/>
      <c r="M80" s="336"/>
      <c r="N80" s="336"/>
      <c r="O80" s="329"/>
      <c r="P80" s="329"/>
      <c r="Q80" s="329"/>
      <c r="R80" s="329"/>
      <c r="S80" s="329"/>
      <c r="T80" s="329"/>
      <c r="U80" s="338"/>
      <c r="V80" s="336"/>
    </row>
    <row r="81" ht="16.5" customHeight="1">
      <c r="A81" s="328"/>
      <c r="B81" s="328"/>
      <c r="C81" s="329"/>
      <c r="D81" s="329"/>
      <c r="E81" s="329"/>
      <c r="F81" s="330"/>
      <c r="G81" s="330"/>
      <c r="H81" s="337"/>
      <c r="I81" s="332"/>
      <c r="J81" s="336"/>
      <c r="K81" s="336"/>
      <c r="L81" s="336"/>
      <c r="M81" s="336"/>
      <c r="N81" s="336"/>
      <c r="O81" s="329"/>
      <c r="P81" s="329"/>
      <c r="Q81" s="329"/>
      <c r="R81" s="329"/>
      <c r="S81" s="329"/>
      <c r="T81" s="329"/>
      <c r="U81" s="338"/>
      <c r="V81" s="336"/>
    </row>
    <row r="82" ht="16.5" customHeight="1">
      <c r="A82" s="328"/>
      <c r="B82" s="328"/>
      <c r="C82" s="329"/>
      <c r="D82" s="329"/>
      <c r="E82" s="329"/>
      <c r="F82" s="330"/>
      <c r="G82" s="330"/>
      <c r="H82" s="337"/>
      <c r="I82" s="332"/>
      <c r="J82" s="336"/>
      <c r="K82" s="336"/>
      <c r="L82" s="336"/>
      <c r="M82" s="336"/>
      <c r="N82" s="336"/>
      <c r="O82" s="329"/>
      <c r="P82" s="329"/>
      <c r="Q82" s="329"/>
      <c r="R82" s="329"/>
      <c r="S82" s="329"/>
      <c r="T82" s="329"/>
      <c r="U82" s="338"/>
      <c r="V82" s="336"/>
    </row>
    <row r="83" ht="16.5" customHeight="1">
      <c r="A83" s="328"/>
      <c r="B83" s="328"/>
      <c r="C83" s="329"/>
      <c r="D83" s="329"/>
      <c r="E83" s="329"/>
      <c r="F83" s="330"/>
      <c r="G83" s="330"/>
      <c r="H83" s="337"/>
      <c r="I83" s="332"/>
      <c r="J83" s="336"/>
      <c r="K83" s="336"/>
      <c r="L83" s="336"/>
      <c r="M83" s="336"/>
      <c r="N83" s="336"/>
      <c r="O83" s="329"/>
      <c r="P83" s="329"/>
      <c r="Q83" s="329"/>
      <c r="R83" s="329"/>
      <c r="S83" s="329"/>
      <c r="T83" s="329"/>
      <c r="U83" s="338"/>
      <c r="V83" s="336"/>
    </row>
    <row r="84" ht="16.5" customHeight="1">
      <c r="A84" s="328"/>
      <c r="B84" s="328"/>
      <c r="C84" s="329"/>
      <c r="D84" s="329"/>
      <c r="E84" s="329"/>
      <c r="F84" s="330"/>
      <c r="G84" s="330"/>
      <c r="H84" s="337"/>
      <c r="I84" s="332"/>
      <c r="J84" s="336"/>
      <c r="K84" s="336"/>
      <c r="L84" s="336"/>
      <c r="M84" s="336"/>
      <c r="N84" s="336"/>
      <c r="O84" s="329"/>
      <c r="P84" s="329"/>
      <c r="Q84" s="329"/>
      <c r="R84" s="329"/>
      <c r="S84" s="329"/>
      <c r="T84" s="329"/>
      <c r="U84" s="338"/>
      <c r="V84" s="336"/>
    </row>
    <row r="85" ht="16.5" customHeight="1">
      <c r="A85" s="328"/>
      <c r="B85" s="328"/>
      <c r="C85" s="329"/>
      <c r="D85" s="329"/>
      <c r="E85" s="329"/>
      <c r="F85" s="330"/>
      <c r="G85" s="330"/>
      <c r="H85" s="337"/>
      <c r="I85" s="332"/>
      <c r="J85" s="336"/>
      <c r="K85" s="336"/>
      <c r="L85" s="336"/>
      <c r="M85" s="336"/>
      <c r="N85" s="336"/>
      <c r="O85" s="329"/>
      <c r="P85" s="329"/>
      <c r="Q85" s="329"/>
      <c r="R85" s="329"/>
      <c r="S85" s="329"/>
      <c r="T85" s="329"/>
      <c r="U85" s="338"/>
      <c r="V85" s="336"/>
    </row>
    <row r="86" ht="16.5" customHeight="1">
      <c r="A86" s="328"/>
      <c r="B86" s="328"/>
      <c r="C86" s="329"/>
      <c r="D86" s="329"/>
      <c r="E86" s="329"/>
      <c r="F86" s="330"/>
      <c r="G86" s="330"/>
      <c r="H86" s="337"/>
      <c r="I86" s="332"/>
      <c r="J86" s="336"/>
      <c r="K86" s="336"/>
      <c r="L86" s="336"/>
      <c r="M86" s="336"/>
      <c r="N86" s="336"/>
      <c r="O86" s="329"/>
      <c r="P86" s="329"/>
      <c r="Q86" s="329"/>
      <c r="R86" s="329"/>
      <c r="S86" s="329"/>
      <c r="T86" s="329"/>
      <c r="U86" s="338"/>
      <c r="V86" s="336"/>
    </row>
    <row r="87" ht="16.5" customHeight="1">
      <c r="A87" s="328"/>
      <c r="B87" s="328"/>
      <c r="C87" s="329"/>
      <c r="D87" s="329"/>
      <c r="E87" s="329"/>
      <c r="F87" s="330"/>
      <c r="G87" s="330"/>
      <c r="H87" s="337"/>
      <c r="I87" s="332"/>
      <c r="J87" s="336"/>
      <c r="K87" s="336"/>
      <c r="L87" s="336"/>
      <c r="M87" s="336"/>
      <c r="N87" s="336"/>
      <c r="O87" s="329"/>
      <c r="P87" s="329"/>
      <c r="Q87" s="329"/>
      <c r="R87" s="329"/>
      <c r="S87" s="329"/>
      <c r="T87" s="329"/>
      <c r="U87" s="338"/>
      <c r="V87" s="336"/>
    </row>
    <row r="88" ht="16.5" customHeight="1">
      <c r="A88" s="328"/>
      <c r="B88" s="328"/>
      <c r="C88" s="329"/>
      <c r="D88" s="329"/>
      <c r="E88" s="329"/>
      <c r="F88" s="330"/>
      <c r="G88" s="330"/>
      <c r="H88" s="337"/>
      <c r="I88" s="332"/>
      <c r="J88" s="336"/>
      <c r="K88" s="336"/>
      <c r="L88" s="336"/>
      <c r="M88" s="336"/>
      <c r="N88" s="336"/>
      <c r="O88" s="329"/>
      <c r="P88" s="329"/>
      <c r="Q88" s="329"/>
      <c r="R88" s="329"/>
      <c r="S88" s="329"/>
      <c r="T88" s="329"/>
      <c r="U88" s="338"/>
      <c r="V88" s="336"/>
    </row>
    <row r="89" ht="16.5" customHeight="1">
      <c r="A89" s="328"/>
      <c r="B89" s="328"/>
      <c r="C89" s="329"/>
      <c r="D89" s="329"/>
      <c r="E89" s="329"/>
      <c r="F89" s="330"/>
      <c r="G89" s="330"/>
      <c r="H89" s="337"/>
      <c r="I89" s="332"/>
      <c r="J89" s="336"/>
      <c r="K89" s="336"/>
      <c r="L89" s="336"/>
      <c r="M89" s="336"/>
      <c r="N89" s="336"/>
      <c r="O89" s="329"/>
      <c r="P89" s="329"/>
      <c r="Q89" s="329"/>
      <c r="R89" s="329"/>
      <c r="S89" s="329"/>
      <c r="T89" s="329"/>
      <c r="U89" s="338"/>
      <c r="V89" s="336"/>
    </row>
    <row r="90" ht="16.5" customHeight="1">
      <c r="A90" s="328"/>
      <c r="B90" s="328"/>
      <c r="C90" s="329"/>
      <c r="D90" s="329"/>
      <c r="E90" s="329"/>
      <c r="F90" s="330"/>
      <c r="G90" s="330"/>
      <c r="H90" s="337"/>
      <c r="I90" s="332"/>
      <c r="J90" s="336"/>
      <c r="K90" s="336"/>
      <c r="L90" s="336"/>
      <c r="M90" s="336"/>
      <c r="N90" s="336"/>
      <c r="O90" s="329"/>
      <c r="P90" s="329"/>
      <c r="Q90" s="329"/>
      <c r="R90" s="329"/>
      <c r="S90" s="329"/>
      <c r="T90" s="329"/>
      <c r="U90" s="338"/>
      <c r="V90" s="336"/>
    </row>
    <row r="91" ht="16.5" customHeight="1">
      <c r="A91" s="328"/>
      <c r="B91" s="328"/>
      <c r="C91" s="329"/>
      <c r="D91" s="329"/>
      <c r="E91" s="329"/>
      <c r="F91" s="330"/>
      <c r="G91" s="330"/>
      <c r="H91" s="337"/>
      <c r="I91" s="332"/>
      <c r="J91" s="336"/>
      <c r="K91" s="336"/>
      <c r="L91" s="336"/>
      <c r="M91" s="336"/>
      <c r="N91" s="336"/>
      <c r="O91" s="329"/>
      <c r="P91" s="329"/>
      <c r="Q91" s="329"/>
      <c r="R91" s="329"/>
      <c r="S91" s="329"/>
      <c r="T91" s="329"/>
      <c r="U91" s="338"/>
      <c r="V91" s="336"/>
    </row>
    <row r="92" ht="16.5" customHeight="1">
      <c r="A92" s="328"/>
      <c r="B92" s="328"/>
      <c r="C92" s="329"/>
      <c r="D92" s="329"/>
      <c r="E92" s="329"/>
      <c r="F92" s="330"/>
      <c r="G92" s="330"/>
      <c r="H92" s="337"/>
      <c r="I92" s="332"/>
      <c r="J92" s="336"/>
      <c r="K92" s="336"/>
      <c r="L92" s="336"/>
      <c r="M92" s="336"/>
      <c r="N92" s="336"/>
      <c r="O92" s="329"/>
      <c r="P92" s="329"/>
      <c r="Q92" s="329"/>
      <c r="R92" s="329"/>
      <c r="S92" s="329"/>
      <c r="T92" s="329"/>
      <c r="U92" s="338"/>
      <c r="V92" s="336"/>
    </row>
    <row r="93" ht="16.5" customHeight="1">
      <c r="A93" s="328"/>
      <c r="B93" s="328"/>
      <c r="C93" s="329"/>
      <c r="D93" s="329"/>
      <c r="E93" s="329"/>
      <c r="F93" s="330"/>
      <c r="G93" s="330"/>
      <c r="H93" s="337"/>
      <c r="I93" s="332"/>
      <c r="J93" s="336"/>
      <c r="K93" s="336"/>
      <c r="L93" s="336"/>
      <c r="M93" s="336"/>
      <c r="N93" s="336"/>
      <c r="O93" s="329"/>
      <c r="P93" s="329"/>
      <c r="Q93" s="329"/>
      <c r="R93" s="329"/>
      <c r="S93" s="329"/>
      <c r="T93" s="329"/>
      <c r="U93" s="338"/>
      <c r="V93" s="336"/>
    </row>
    <row r="94" ht="16.5" customHeight="1">
      <c r="A94" s="328"/>
      <c r="B94" s="328"/>
      <c r="C94" s="329"/>
      <c r="D94" s="329"/>
      <c r="E94" s="329"/>
      <c r="F94" s="330"/>
      <c r="G94" s="330"/>
      <c r="H94" s="337"/>
      <c r="I94" s="332"/>
      <c r="J94" s="336"/>
      <c r="K94" s="336"/>
      <c r="L94" s="336"/>
      <c r="M94" s="336"/>
      <c r="N94" s="336"/>
      <c r="O94" s="329"/>
      <c r="P94" s="329"/>
      <c r="Q94" s="329"/>
      <c r="R94" s="329"/>
      <c r="S94" s="329"/>
      <c r="T94" s="329"/>
      <c r="U94" s="338"/>
      <c r="V94" s="336"/>
    </row>
    <row r="95" ht="16.5" customHeight="1">
      <c r="A95" s="328"/>
      <c r="B95" s="328"/>
      <c r="C95" s="329"/>
      <c r="D95" s="329"/>
      <c r="E95" s="329"/>
      <c r="F95" s="330"/>
      <c r="G95" s="330"/>
      <c r="H95" s="337"/>
      <c r="I95" s="332"/>
      <c r="J95" s="336"/>
      <c r="K95" s="336"/>
      <c r="L95" s="336"/>
      <c r="M95" s="336"/>
      <c r="N95" s="336"/>
      <c r="O95" s="329"/>
      <c r="P95" s="329"/>
      <c r="Q95" s="329"/>
      <c r="R95" s="329"/>
      <c r="S95" s="329"/>
      <c r="T95" s="329"/>
      <c r="U95" s="338"/>
      <c r="V95" s="336"/>
    </row>
    <row r="96" ht="16.5" customHeight="1">
      <c r="A96" s="328"/>
      <c r="B96" s="328"/>
      <c r="C96" s="329"/>
      <c r="D96" s="329"/>
      <c r="E96" s="329"/>
      <c r="F96" s="330"/>
      <c r="G96" s="330"/>
      <c r="H96" s="337"/>
      <c r="I96" s="332"/>
      <c r="J96" s="336"/>
      <c r="K96" s="336"/>
      <c r="L96" s="336"/>
      <c r="M96" s="336"/>
      <c r="N96" s="336"/>
      <c r="O96" s="329"/>
      <c r="P96" s="329"/>
      <c r="Q96" s="329"/>
      <c r="R96" s="329"/>
      <c r="S96" s="329"/>
      <c r="T96" s="329"/>
      <c r="U96" s="338"/>
      <c r="V96" s="336"/>
    </row>
    <row r="97" ht="16.5" customHeight="1">
      <c r="A97" s="328"/>
      <c r="B97" s="328"/>
      <c r="C97" s="329"/>
      <c r="D97" s="329"/>
      <c r="E97" s="329"/>
      <c r="F97" s="330"/>
      <c r="G97" s="330"/>
      <c r="H97" s="337"/>
      <c r="I97" s="332"/>
      <c r="J97" s="336"/>
      <c r="K97" s="336"/>
      <c r="L97" s="336"/>
      <c r="M97" s="336"/>
      <c r="N97" s="336"/>
      <c r="O97" s="329"/>
      <c r="P97" s="329"/>
      <c r="Q97" s="329"/>
      <c r="R97" s="329"/>
      <c r="S97" s="329"/>
      <c r="T97" s="329"/>
      <c r="U97" s="338"/>
      <c r="V97" s="336"/>
    </row>
    <row r="98" ht="16.5" customHeight="1">
      <c r="A98" s="328"/>
      <c r="B98" s="328"/>
      <c r="C98" s="329"/>
      <c r="D98" s="329"/>
      <c r="E98" s="329"/>
      <c r="F98" s="330"/>
      <c r="G98" s="330"/>
      <c r="H98" s="337"/>
      <c r="I98" s="332"/>
      <c r="J98" s="336"/>
      <c r="K98" s="336"/>
      <c r="L98" s="336"/>
      <c r="M98" s="336"/>
      <c r="N98" s="336"/>
      <c r="O98" s="329"/>
      <c r="P98" s="329"/>
      <c r="Q98" s="329"/>
      <c r="R98" s="329"/>
      <c r="S98" s="329"/>
      <c r="T98" s="329"/>
      <c r="U98" s="338"/>
      <c r="V98" s="336"/>
    </row>
    <row r="99" ht="16.5" customHeight="1">
      <c r="A99" s="328"/>
      <c r="B99" s="328"/>
      <c r="C99" s="329"/>
      <c r="D99" s="329"/>
      <c r="E99" s="329"/>
      <c r="F99" s="330"/>
      <c r="G99" s="330"/>
      <c r="H99" s="337"/>
      <c r="I99" s="332"/>
      <c r="J99" s="336"/>
      <c r="K99" s="336"/>
      <c r="L99" s="336"/>
      <c r="M99" s="336"/>
      <c r="N99" s="336"/>
      <c r="O99" s="329"/>
      <c r="P99" s="329"/>
      <c r="Q99" s="329"/>
      <c r="R99" s="329"/>
      <c r="S99" s="329"/>
      <c r="T99" s="329"/>
      <c r="U99" s="338"/>
      <c r="V99" s="336"/>
    </row>
    <row r="100" ht="16.5" customHeight="1">
      <c r="A100" s="328"/>
      <c r="B100" s="328"/>
      <c r="C100" s="329"/>
      <c r="D100" s="329"/>
      <c r="E100" s="329"/>
      <c r="F100" s="330"/>
      <c r="G100" s="330"/>
      <c r="H100" s="337"/>
      <c r="I100" s="332"/>
      <c r="J100" s="336"/>
      <c r="K100" s="336"/>
      <c r="L100" s="336"/>
      <c r="M100" s="336"/>
      <c r="N100" s="336"/>
      <c r="O100" s="329"/>
      <c r="P100" s="329"/>
      <c r="Q100" s="329"/>
      <c r="R100" s="329"/>
      <c r="S100" s="329"/>
      <c r="T100" s="329"/>
      <c r="U100" s="338"/>
      <c r="V100" s="336"/>
    </row>
  </sheetData>
  <autoFilter ref="$C$1:$V$13"/>
  <hyperlinks>
    <hyperlink r:id="rId2" ref="V2"/>
    <hyperlink r:id="rId3" ref="V3"/>
    <hyperlink r:id="rId4" ref="V4"/>
  </hyperlinks>
  <printOptions horizontalCentered="1"/>
  <pageMargins bottom="0.35433070866141736" footer="0.0" header="0.0" left="0.0" right="0.0" top="0.35433070866141736"/>
  <pageSetup paperSize="14" orientation="landscape"/>
  <drawing r:id="rId5"/>
  <legacyDrawing r:id="rId6"/>
</worksheet>
</file>

<file path=docProps/app.xml><?xml version="1.0" encoding="utf-8"?>
<Properties xmlns="http://schemas.openxmlformats.org/officeDocument/2006/extended-properties" xmlns:vt="http://schemas.openxmlformats.org/officeDocument/2006/docPropsVTypes">
  <Company/>
  <ScaleCrop>false</ScaleCrop>
  <HeadingPairs>
    <vt:vector baseType="variant" size="4">
      <vt:variant>
        <vt:lpstr>Hojas de cálculo</vt:lpstr>
      </vt:variant>
      <vt:variant>
        <vt:i4>10</vt:i4>
      </vt:variant>
      <vt:variant>
        <vt:lpstr>Rangos con nombre</vt:lpstr>
      </vt:variant>
      <vt:variant>
        <vt:i4>84</vt:i4>
      </vt:variant>
    </vt:vector>
  </HeadingPairs>
  <TitlesOfParts>
    <vt:vector baseType="lpstr" size="94">
      <vt:lpstr>ESTRUCTURA</vt:lpstr>
      <vt:lpstr>ESTRUCTURA</vt:lpstr>
      <vt:lpstr>INFO</vt:lpstr>
      <vt:lpstr>PAUTAS DE DILIGENCIAMIENTO</vt:lpstr>
      <vt:lpstr>ACTIVIDADES</vt:lpstr>
      <vt:lpstr>NOTAS DE CAMBIOS Y AJUSTES</vt:lpstr>
      <vt:lpstr>ARTICULACIÓN INDICADORES</vt:lpstr>
      <vt:lpstr>PND</vt:lpstr>
      <vt:lpstr>PLAN SECTORIAL</vt:lpstr>
      <vt:lpstr>LISTA 2</vt:lpstr>
      <vt:lpstr>'PAUTAS DE DILIGENCIAMIENTO'!Área_de_impresión</vt:lpstr>
      <vt:lpstr>'PLAN SECTORIAL'!Área_de_impresión</vt:lpstr>
      <vt:lpstr>DAF</vt:lpstr>
      <vt:lpstr>DAF_P</vt:lpstr>
      <vt:lpstr>DAF_P_DI</vt:lpstr>
      <vt:lpstr>DAF_P_DI5</vt:lpstr>
      <vt:lpstr>DAF_P_R</vt:lpstr>
      <vt:lpstr>DAF_P_R1</vt:lpstr>
      <vt:lpstr>DET</vt:lpstr>
      <vt:lpstr>DET_P</vt:lpstr>
      <vt:lpstr>DET_P_PM</vt:lpstr>
      <vt:lpstr>DET_P_PM1</vt:lpstr>
      <vt:lpstr>DET_P_PM3</vt:lpstr>
      <vt:lpstr>DET_P_PM4</vt:lpstr>
      <vt:lpstr>DET_P_VP</vt:lpstr>
      <vt:lpstr>DET_P_VP1</vt:lpstr>
      <vt:lpstr>DET_P_VP2</vt:lpstr>
      <vt:lpstr>DET_P_VP3</vt:lpstr>
      <vt:lpstr>DET_P_VP4</vt:lpstr>
      <vt:lpstr>DFP</vt:lpstr>
      <vt:lpstr>DFP_P</vt:lpstr>
      <vt:lpstr>DFP_P_PM</vt:lpstr>
      <vt:lpstr>DFP_P_PM2</vt:lpstr>
      <vt:lpstr>DFP_P_PM4</vt:lpstr>
      <vt:lpstr>DFP_P_VP</vt:lpstr>
      <vt:lpstr>DFP_P_VP3</vt:lpstr>
      <vt:lpstr>DFP_P_VP4</vt:lpstr>
      <vt:lpstr>DJ</vt:lpstr>
      <vt:lpstr>DJ_P</vt:lpstr>
      <vt:lpstr>DJ_P_DI</vt:lpstr>
      <vt:lpstr>DJ_P_DI5</vt:lpstr>
      <vt:lpstr>DJ_P_R</vt:lpstr>
      <vt:lpstr>DJ_P_R1</vt:lpstr>
      <vt:lpstr>DPDC</vt:lpstr>
      <vt:lpstr>DPDC_P</vt:lpstr>
      <vt:lpstr>DPDC_P_DI</vt:lpstr>
      <vt:lpstr>DPDC_P_DI4</vt:lpstr>
      <vt:lpstr>DPDC_P_DI5</vt:lpstr>
      <vt:lpstr>DPDC_P_R</vt:lpstr>
      <vt:lpstr>DPDC_P_R1</vt:lpstr>
      <vt:lpstr>DPRC</vt:lpstr>
      <vt:lpstr>DPRC_P</vt:lpstr>
      <vt:lpstr>DPRC_P_DI</vt:lpstr>
      <vt:lpstr>DPRC_P_DI5</vt:lpstr>
      <vt:lpstr>DPRC_P_R</vt:lpstr>
      <vt:lpstr>DPRC_P_R2</vt:lpstr>
      <vt:lpstr>DSNF</vt:lpstr>
      <vt:lpstr>DSNF_P</vt:lpstr>
      <vt:lpstr>DSNF_P_DI</vt:lpstr>
      <vt:lpstr>DSNF_P_PM</vt:lpstr>
      <vt:lpstr>DSNF_P_VP</vt:lpstr>
      <vt:lpstr>DSNFT_P_DI</vt:lpstr>
      <vt:lpstr>DSNFT_P_DI3</vt:lpstr>
      <vt:lpstr>DSNFT_P_PM</vt:lpstr>
      <vt:lpstr>DSNFT_P_PM1</vt:lpstr>
      <vt:lpstr>DSNFT_P_VP</vt:lpstr>
      <vt:lpstr>DSNFT_P_VP3</vt:lpstr>
      <vt:lpstr>DSNFT_P_VP4</vt:lpstr>
      <vt:lpstr>OC</vt:lpstr>
      <vt:lpstr>OC_P</vt:lpstr>
      <vt:lpstr>OC_P_DI</vt:lpstr>
      <vt:lpstr>OC_P_DI5</vt:lpstr>
      <vt:lpstr>OCI</vt:lpstr>
      <vt:lpstr>OCI_P</vt:lpstr>
      <vt:lpstr>OCI_P_DI</vt:lpstr>
      <vt:lpstr>OCI_P_DI5</vt:lpstr>
      <vt:lpstr>OCID</vt:lpstr>
      <vt:lpstr>OCID_P</vt:lpstr>
      <vt:lpstr>OCID_P_DI</vt:lpstr>
      <vt:lpstr>OS</vt:lpstr>
      <vt:lpstr>OS_P</vt:lpstr>
      <vt:lpstr>OS_P_DI</vt:lpstr>
      <vt:lpstr>OS_P_DI3</vt:lpstr>
      <vt:lpstr>OS_P_DI4</vt:lpstr>
      <vt:lpstr>PE</vt:lpstr>
      <vt:lpstr>PM</vt:lpstr>
      <vt:lpstr>PS</vt:lpstr>
      <vt:lpstr>SG</vt:lpstr>
      <vt:lpstr>SG_P</vt:lpstr>
      <vt:lpstr>SG_P_DI</vt:lpstr>
      <vt:lpstr>SG_P_DI1</vt:lpstr>
      <vt:lpstr>SG_P_DI2</vt:lpstr>
      <vt:lpstr>SG_P_DI5</vt:lpstr>
      <vt:lpstr>'PLAN SECTORIAL'!Títulos_a_imprimir</vt:lpstr>
    </vt:vector>
  </TitlesOfParts>
  <LinksUpToDate>false</LinksUpToDate>
  <SharedDoc>false</SharedDoc>
  <HyperlinksChanged>false</HyperlinksChanged>
  <Application>Microsoft Excel</Application>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2019-07-02T16:50:30Z</dcterms:created>
  <dc:creator>Luis Fernando Ovalle Fernandez</dc:creator>
  <cp:lastModifiedBy>PROPIETARIO</cp:lastModifiedBy>
  <cp:lastPrinted>2019-07-05T20:53:26Z</cp:lastPrinted>
  <dcterms:modified xsi:type="dcterms:W3CDTF">2020-12-21T18:19:05Z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0x0101003B143FD55680FA48AAB1599AB6FCE394</vt:lpwstr>
  </property>
</Properties>
</file>