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mo\OneDrive\Escritorio\TrabajosUN\Automatización y Procesos de Manufactura\"/>
    </mc:Choice>
  </mc:AlternateContent>
  <xr:revisionPtr revIDLastSave="0" documentId="13_ncr:1_{DD415798-D6FC-494E-852C-54ADD9C9C226}" xr6:coauthVersionLast="47" xr6:coauthVersionMax="47" xr10:uidLastSave="{00000000-0000-0000-0000-000000000000}"/>
  <bookViews>
    <workbookView xWindow="29610" yWindow="3780" windowWidth="19800" windowHeight="11760" activeTab="1" xr2:uid="{354DEE35-2635-42CA-A413-25F6908EEE8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G2" i="2" s="1"/>
  <c r="G12" i="2" l="1"/>
  <c r="H12" i="2" s="1"/>
  <c r="E2" i="2"/>
  <c r="E3" i="2"/>
  <c r="E4" i="2"/>
  <c r="E5" i="2"/>
  <c r="E6" i="2"/>
  <c r="E7" i="2"/>
  <c r="E8" i="2"/>
  <c r="E9" i="2"/>
  <c r="E10" i="2"/>
  <c r="E11" i="2"/>
  <c r="G11" i="2" s="1"/>
  <c r="H11" i="2" s="1"/>
  <c r="E12" i="2"/>
  <c r="E13" i="2"/>
  <c r="E14" i="2"/>
  <c r="E15" i="2"/>
  <c r="E16" i="2"/>
  <c r="F15" i="1"/>
  <c r="F8" i="1"/>
  <c r="B16" i="1"/>
  <c r="C16" i="1" s="1"/>
  <c r="D16" i="1" s="1"/>
  <c r="E16" i="1" s="1"/>
  <c r="B17" i="1"/>
  <c r="B15" i="1"/>
  <c r="C15" i="1" s="1"/>
  <c r="D15" i="1" s="1"/>
  <c r="E15" i="1" s="1"/>
  <c r="C17" i="1"/>
  <c r="D17" i="1" s="1"/>
  <c r="E17" i="1" s="1"/>
  <c r="B9" i="1"/>
  <c r="C9" i="1" s="1"/>
  <c r="D9" i="1" s="1"/>
  <c r="E9" i="1" s="1"/>
  <c r="B10" i="1"/>
  <c r="B8" i="1"/>
  <c r="C8" i="1" s="1"/>
  <c r="D8" i="1" s="1"/>
  <c r="E8" i="1" s="1"/>
  <c r="C10" i="1"/>
  <c r="D10" i="1" s="1"/>
  <c r="E10" i="1" s="1"/>
  <c r="E3" i="1"/>
  <c r="E4" i="1"/>
  <c r="E2" i="1"/>
  <c r="D3" i="1"/>
  <c r="D4" i="1"/>
  <c r="D2" i="1"/>
  <c r="C3" i="1"/>
  <c r="C4" i="1"/>
  <c r="C2" i="1"/>
  <c r="B4" i="1"/>
  <c r="B2" i="1"/>
  <c r="B3" i="1"/>
  <c r="G5" i="2" l="1"/>
  <c r="H5" i="2" s="1"/>
  <c r="G6" i="2"/>
  <c r="H6" i="2" s="1"/>
  <c r="G10" i="2"/>
  <c r="H10" i="2" s="1"/>
  <c r="G15" i="2"/>
  <c r="H15" i="2" s="1"/>
  <c r="G14" i="2"/>
  <c r="H14" i="2" s="1"/>
  <c r="G8" i="2"/>
  <c r="H8" i="2" s="1"/>
  <c r="G13" i="2"/>
  <c r="H13" i="2" s="1"/>
  <c r="G7" i="2"/>
  <c r="H7" i="2" s="1"/>
  <c r="G16" i="2"/>
  <c r="H16" i="2" s="1"/>
  <c r="G4" i="2"/>
  <c r="H4" i="2" s="1"/>
  <c r="G9" i="2"/>
  <c r="H9" i="2" s="1"/>
  <c r="G3" i="2"/>
  <c r="H3" i="2" s="1"/>
  <c r="H2" i="2"/>
</calcChain>
</file>

<file path=xl/sharedStrings.xml><?xml version="1.0" encoding="utf-8"?>
<sst xmlns="http://schemas.openxmlformats.org/spreadsheetml/2006/main" count="56" uniqueCount="32">
  <si>
    <t>Moto</t>
  </si>
  <si>
    <t>Scooter</t>
  </si>
  <si>
    <t>Bicicleta</t>
  </si>
  <si>
    <t>Unidades (2022)</t>
  </si>
  <si>
    <t>https://www.portafolio.co/negocios/vehiculos-de-dos-ruedas-tienen-fuerte-repunte-en-su-demanda-583019</t>
  </si>
  <si>
    <t>Unidades/mes</t>
  </si>
  <si>
    <t>Unidades/mes (20% mercado)</t>
  </si>
  <si>
    <t>Unidades/día (20% mercado)</t>
  </si>
  <si>
    <t>Unidades (2025)</t>
  </si>
  <si>
    <t>Unidades (2030)</t>
  </si>
  <si>
    <t>Colombia</t>
  </si>
  <si>
    <t>Bicicletas</t>
  </si>
  <si>
    <t>Scooters</t>
  </si>
  <si>
    <t>Motos</t>
  </si>
  <si>
    <t>Brasil</t>
  </si>
  <si>
    <t>Argentina</t>
  </si>
  <si>
    <t>Chile</t>
  </si>
  <si>
    <t>Perú</t>
  </si>
  <si>
    <t>País</t>
  </si>
  <si>
    <t>Tipo de vehículo</t>
  </si>
  <si>
    <t>2024(unidades estimadas)</t>
  </si>
  <si>
    <t>CAGR aprox</t>
  </si>
  <si>
    <t>2030(Proyección)</t>
  </si>
  <si>
    <t>10% mercado</t>
  </si>
  <si>
    <t>Cantidad Mensual</t>
  </si>
  <si>
    <t>Cantidad Diaria</t>
  </si>
  <si>
    <t>Fuentes</t>
  </si>
  <si>
    <t>https://www.imarcgroup.com/latin-america-two-wheeler-market</t>
  </si>
  <si>
    <t>https://www.forinsightsconsultancy.com/es/reports/electric-two-wheeler-market</t>
  </si>
  <si>
    <t>https://www.6wresearch.com/industry-report/colombia-electric-two-wheeler-market</t>
  </si>
  <si>
    <t>https://www.statista.com/</t>
  </si>
  <si>
    <t>https://www.informesdeexpertos.com/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</si>
</sst>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%"/>
    <numFmt numFmtId="166" formatCode="_-* #,##0_-;\-* #,##0_-;_-* &quot;-&quot;??_-;_-@_-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64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2" applyNumberFormat="1" applyFont="1" applyBorder="1"/>
    <xf numFmtId="0" fontId="0" fillId="0" borderId="2" xfId="0" applyBorder="1"/>
    <xf numFmtId="0" fontId="0" fillId="0" borderId="4" xfId="0" applyBorder="1"/>
    <xf numFmtId="166" fontId="0" fillId="0" borderId="4" xfId="1" applyNumberFormat="1" applyFont="1" applyBorder="1"/>
    <xf numFmtId="165" fontId="0" fillId="0" borderId="4" xfId="2" applyNumberFormat="1" applyFont="1" applyBorder="1"/>
    <xf numFmtId="166" fontId="0" fillId="0" borderId="5" xfId="1" applyNumberFormat="1" applyFont="1" applyBorder="1"/>
    <xf numFmtId="166" fontId="0" fillId="0" borderId="7" xfId="1" applyNumberFormat="1" applyFont="1" applyBorder="1"/>
    <xf numFmtId="0" fontId="0" fillId="0" borderId="9" xfId="0" applyBorder="1"/>
    <xf numFmtId="166" fontId="0" fillId="0" borderId="9" xfId="1" applyNumberFormat="1" applyFont="1" applyBorder="1"/>
    <xf numFmtId="165" fontId="0" fillId="0" borderId="9" xfId="2" applyNumberFormat="1" applyFont="1" applyBorder="1"/>
    <xf numFmtId="166" fontId="0" fillId="0" borderId="10" xfId="1" applyNumberFormat="1" applyFont="1" applyBorder="1"/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D023-212F-4B20-9BE3-B5985B0B67A5}">
  <dimension ref="A1:G17"/>
  <sheetViews>
    <sheetView workbookViewId="0">
      <selection activeCell="C2" sqref="C2"/>
    </sheetView>
  </sheetViews>
  <sheetFormatPr baseColWidth="10" defaultRowHeight="15" x14ac:dyDescent="0.25"/>
  <cols>
    <col min="2" max="2" width="15.28515625" bestFit="1" customWidth="1"/>
    <col min="3" max="3" width="13.85546875" bestFit="1" customWidth="1"/>
    <col min="4" max="4" width="28" bestFit="1" customWidth="1"/>
    <col min="5" max="5" width="27.140625" bestFit="1" customWidth="1"/>
  </cols>
  <sheetData>
    <row r="1" spans="1:7" x14ac:dyDescent="0.25">
      <c r="B1" t="s">
        <v>3</v>
      </c>
      <c r="C1" t="s">
        <v>5</v>
      </c>
      <c r="D1" t="s">
        <v>6</v>
      </c>
      <c r="E1" t="s">
        <v>7</v>
      </c>
    </row>
    <row r="2" spans="1:7" x14ac:dyDescent="0.25">
      <c r="A2" t="s">
        <v>0</v>
      </c>
      <c r="B2">
        <f>F2*0.0676</f>
        <v>5340.4</v>
      </c>
      <c r="C2">
        <f>B2/12</f>
        <v>445.0333333333333</v>
      </c>
      <c r="D2">
        <f>C2*0.2</f>
        <v>89.006666666666661</v>
      </c>
      <c r="E2">
        <f>D2/20</f>
        <v>4.450333333333333</v>
      </c>
      <c r="F2">
        <v>79000</v>
      </c>
      <c r="G2" t="s">
        <v>4</v>
      </c>
    </row>
    <row r="3" spans="1:7" x14ac:dyDescent="0.25">
      <c r="A3" t="s">
        <v>1</v>
      </c>
      <c r="B3">
        <f>F2*0.8587</f>
        <v>67837.3</v>
      </c>
      <c r="C3">
        <f t="shared" ref="C3:C4" si="0">B3/12</f>
        <v>5653.1083333333336</v>
      </c>
      <c r="D3">
        <f t="shared" ref="D3:D4" si="1">C3*0.2</f>
        <v>1130.6216666666667</v>
      </c>
      <c r="E3">
        <f t="shared" ref="E3:E4" si="2">D3/20</f>
        <v>56.531083333333335</v>
      </c>
    </row>
    <row r="4" spans="1:7" x14ac:dyDescent="0.25">
      <c r="A4" t="s">
        <v>2</v>
      </c>
      <c r="B4">
        <f>F2*0.0738</f>
        <v>5830.2000000000007</v>
      </c>
      <c r="C4">
        <f t="shared" si="0"/>
        <v>485.85000000000008</v>
      </c>
      <c r="D4">
        <f t="shared" si="1"/>
        <v>97.170000000000016</v>
      </c>
      <c r="E4">
        <f t="shared" si="2"/>
        <v>4.8585000000000012</v>
      </c>
    </row>
    <row r="7" spans="1:7" x14ac:dyDescent="0.25">
      <c r="B7" t="s">
        <v>8</v>
      </c>
      <c r="C7" t="s">
        <v>5</v>
      </c>
      <c r="D7" t="s">
        <v>6</v>
      </c>
      <c r="E7" t="s">
        <v>7</v>
      </c>
    </row>
    <row r="8" spans="1:7" x14ac:dyDescent="0.25">
      <c r="A8" t="s">
        <v>0</v>
      </c>
      <c r="B8" s="1">
        <f>B2*1.08^3</f>
        <v>6727.3659648000003</v>
      </c>
      <c r="C8">
        <f>B8/12</f>
        <v>560.61383039999998</v>
      </c>
      <c r="D8">
        <f>C8*0.2</f>
        <v>112.12276608000001</v>
      </c>
      <c r="E8">
        <f>D8/20</f>
        <v>5.6061383039999999</v>
      </c>
      <c r="F8">
        <f>F2*1.08^3</f>
        <v>99517.248000000007</v>
      </c>
    </row>
    <row r="9" spans="1:7" x14ac:dyDescent="0.25">
      <c r="A9" t="s">
        <v>1</v>
      </c>
      <c r="B9" s="1">
        <f t="shared" ref="B9:B10" si="3">B3*1.08^3</f>
        <v>85455.460857600017</v>
      </c>
      <c r="C9">
        <f t="shared" ref="C9:C10" si="4">B9/12</f>
        <v>7121.2884048000014</v>
      </c>
      <c r="D9">
        <f t="shared" ref="D9:D10" si="5">C9*0.2</f>
        <v>1424.2576809600005</v>
      </c>
      <c r="E9">
        <f t="shared" ref="E9:E10" si="6">D9/20</f>
        <v>71.212884048000021</v>
      </c>
    </row>
    <row r="10" spans="1:7" x14ac:dyDescent="0.25">
      <c r="A10" t="s">
        <v>2</v>
      </c>
      <c r="B10" s="1">
        <f t="shared" si="3"/>
        <v>7344.3729024000022</v>
      </c>
      <c r="C10">
        <f t="shared" si="4"/>
        <v>612.03107520000015</v>
      </c>
      <c r="D10">
        <f t="shared" si="5"/>
        <v>122.40621504000003</v>
      </c>
      <c r="E10">
        <f t="shared" si="6"/>
        <v>6.1203107520000017</v>
      </c>
    </row>
    <row r="14" spans="1:7" x14ac:dyDescent="0.25">
      <c r="B14" t="s">
        <v>9</v>
      </c>
      <c r="C14" t="s">
        <v>5</v>
      </c>
      <c r="D14" t="s">
        <v>6</v>
      </c>
      <c r="E14" t="s">
        <v>7</v>
      </c>
    </row>
    <row r="15" spans="1:7" x14ac:dyDescent="0.25">
      <c r="A15" t="s">
        <v>0</v>
      </c>
      <c r="B15">
        <f>B2*1.08^8</f>
        <v>9884.7076949893635</v>
      </c>
      <c r="C15">
        <f>B15/12</f>
        <v>823.72564124911366</v>
      </c>
      <c r="D15">
        <f>C15*0.2</f>
        <v>164.74512824982276</v>
      </c>
      <c r="E15">
        <f>D15/20</f>
        <v>8.2372564124911385</v>
      </c>
      <c r="F15">
        <f>F2*1.08^8</f>
        <v>146223.48661226869</v>
      </c>
    </row>
    <row r="16" spans="1:7" x14ac:dyDescent="0.25">
      <c r="A16" t="s">
        <v>1</v>
      </c>
      <c r="B16">
        <f t="shared" ref="B16:B17" si="7">B3*1.08^8</f>
        <v>125562.10795395514</v>
      </c>
      <c r="C16">
        <f t="shared" ref="C16:C17" si="8">B16/12</f>
        <v>10463.508996162929</v>
      </c>
      <c r="D16">
        <f t="shared" ref="D16:D17" si="9">C16*0.2</f>
        <v>2092.7017992325859</v>
      </c>
      <c r="E16">
        <f t="shared" ref="E16:E17" si="10">D16/20</f>
        <v>104.63508996162929</v>
      </c>
    </row>
    <row r="17" spans="1:5" x14ac:dyDescent="0.25">
      <c r="A17" t="s">
        <v>2</v>
      </c>
      <c r="B17">
        <f t="shared" si="7"/>
        <v>10791.293311985432</v>
      </c>
      <c r="C17">
        <f t="shared" si="8"/>
        <v>899.27444266545263</v>
      </c>
      <c r="D17">
        <f t="shared" si="9"/>
        <v>179.85488853309053</v>
      </c>
      <c r="E17">
        <f t="shared" si="10"/>
        <v>8.9927444266545269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00BDF-DDE8-43CA-911B-8FBFA7E01705}">
  <dimension ref="A1:H24"/>
  <sheetViews>
    <sheetView tabSelected="1" workbookViewId="0">
      <selection activeCell="H6" sqref="H6"/>
    </sheetView>
  </sheetViews>
  <sheetFormatPr baseColWidth="10" defaultRowHeight="15" x14ac:dyDescent="0.25"/>
  <cols>
    <col min="2" max="2" width="15.28515625" bestFit="1" customWidth="1"/>
    <col min="3" max="3" width="24.7109375" bestFit="1" customWidth="1"/>
    <col min="4" max="4" width="11.140625" bestFit="1" customWidth="1"/>
    <col min="5" max="5" width="16.28515625" bestFit="1" customWidth="1"/>
    <col min="6" max="6" width="12.85546875" bestFit="1" customWidth="1"/>
    <col min="7" max="7" width="17.140625" bestFit="1" customWidth="1"/>
    <col min="8" max="8" width="14.85546875" bestFit="1" customWidth="1"/>
  </cols>
  <sheetData>
    <row r="1" spans="1:8" ht="15.75" thickBot="1" x14ac:dyDescent="0.3">
      <c r="A1" s="5" t="s">
        <v>18</v>
      </c>
      <c r="B1" s="5" t="s">
        <v>19</v>
      </c>
      <c r="C1" s="5" t="s">
        <v>20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</row>
    <row r="2" spans="1:8" ht="15.75" thickBot="1" x14ac:dyDescent="0.3">
      <c r="A2" s="15" t="s">
        <v>10</v>
      </c>
      <c r="B2" s="6" t="s">
        <v>11</v>
      </c>
      <c r="C2" s="7">
        <v>97500</v>
      </c>
      <c r="D2" s="8">
        <v>0.08</v>
      </c>
      <c r="E2" s="7">
        <f>C2*(1+D2)^6</f>
        <v>154720.24648704004</v>
      </c>
      <c r="F2" s="7">
        <f>C2*0.05</f>
        <v>4875</v>
      </c>
      <c r="G2" s="7">
        <f>F2/12</f>
        <v>406.25</v>
      </c>
      <c r="H2" s="9">
        <f>G2/20</f>
        <v>20.3125</v>
      </c>
    </row>
    <row r="3" spans="1:8" ht="15.75" thickBot="1" x14ac:dyDescent="0.3">
      <c r="A3" s="16"/>
      <c r="B3" s="2" t="s">
        <v>12</v>
      </c>
      <c r="C3" s="3">
        <v>45000</v>
      </c>
      <c r="D3" s="4">
        <v>9.5000000000000001E-2</v>
      </c>
      <c r="E3" s="3">
        <f>C3*(1+D3)^6</f>
        <v>77570.613959541326</v>
      </c>
      <c r="F3" s="7">
        <f t="shared" ref="F3:F16" si="0">C3*0.05</f>
        <v>2250</v>
      </c>
      <c r="G3" s="3">
        <f t="shared" ref="G3:G16" si="1">F3/12</f>
        <v>187.5</v>
      </c>
      <c r="H3" s="10">
        <f t="shared" ref="H3:H16" si="2">G3/20</f>
        <v>9.375</v>
      </c>
    </row>
    <row r="4" spans="1:8" ht="15.75" thickBot="1" x14ac:dyDescent="0.3">
      <c r="A4" s="17"/>
      <c r="B4" s="11" t="s">
        <v>13</v>
      </c>
      <c r="C4" s="12">
        <v>30000</v>
      </c>
      <c r="D4" s="13">
        <v>0.12</v>
      </c>
      <c r="E4" s="12">
        <f t="shared" ref="E4:E16" si="3">C4*(1+D4)^6</f>
        <v>59214.680555520026</v>
      </c>
      <c r="F4" s="7">
        <f t="shared" si="0"/>
        <v>1500</v>
      </c>
      <c r="G4" s="12">
        <f t="shared" si="1"/>
        <v>125</v>
      </c>
      <c r="H4" s="14">
        <f t="shared" si="2"/>
        <v>6.25</v>
      </c>
    </row>
    <row r="5" spans="1:8" ht="15.75" thickBot="1" x14ac:dyDescent="0.3">
      <c r="A5" s="15" t="s">
        <v>14</v>
      </c>
      <c r="B5" s="6" t="s">
        <v>11</v>
      </c>
      <c r="C5" s="7">
        <v>150000</v>
      </c>
      <c r="D5" s="8">
        <v>9.5000000000000001E-2</v>
      </c>
      <c r="E5" s="7">
        <f t="shared" si="3"/>
        <v>258568.71319847109</v>
      </c>
      <c r="F5" s="7">
        <f t="shared" si="0"/>
        <v>7500</v>
      </c>
      <c r="G5" s="7">
        <f t="shared" si="1"/>
        <v>625</v>
      </c>
      <c r="H5" s="9">
        <f t="shared" si="2"/>
        <v>31.25</v>
      </c>
    </row>
    <row r="6" spans="1:8" ht="15.75" thickBot="1" x14ac:dyDescent="0.3">
      <c r="A6" s="16"/>
      <c r="B6" s="2" t="s">
        <v>12</v>
      </c>
      <c r="C6" s="3">
        <v>80000</v>
      </c>
      <c r="D6" s="4">
        <v>0.105</v>
      </c>
      <c r="E6" s="3">
        <f t="shared" si="3"/>
        <v>145634.29410915126</v>
      </c>
      <c r="F6" s="7">
        <f t="shared" si="0"/>
        <v>4000</v>
      </c>
      <c r="G6" s="3">
        <f t="shared" si="1"/>
        <v>333.33333333333331</v>
      </c>
      <c r="H6" s="10">
        <f t="shared" si="2"/>
        <v>16.666666666666664</v>
      </c>
    </row>
    <row r="7" spans="1:8" ht="15.75" thickBot="1" x14ac:dyDescent="0.3">
      <c r="A7" s="17"/>
      <c r="B7" s="11" t="s">
        <v>13</v>
      </c>
      <c r="C7" s="12">
        <v>70000</v>
      </c>
      <c r="D7" s="13">
        <v>0.12</v>
      </c>
      <c r="E7" s="12">
        <f t="shared" si="3"/>
        <v>138167.58796288006</v>
      </c>
      <c r="F7" s="7">
        <f t="shared" si="0"/>
        <v>3500</v>
      </c>
      <c r="G7" s="12">
        <f t="shared" si="1"/>
        <v>291.66666666666669</v>
      </c>
      <c r="H7" s="14">
        <f t="shared" si="2"/>
        <v>14.583333333333334</v>
      </c>
    </row>
    <row r="8" spans="1:8" ht="15.75" thickBot="1" x14ac:dyDescent="0.3">
      <c r="A8" s="15" t="s">
        <v>15</v>
      </c>
      <c r="B8" s="6" t="s">
        <v>11</v>
      </c>
      <c r="C8" s="7">
        <v>40000</v>
      </c>
      <c r="D8" s="8">
        <v>9.7000000000000003E-2</v>
      </c>
      <c r="E8" s="7">
        <f t="shared" si="3"/>
        <v>69710.750249141856</v>
      </c>
      <c r="F8" s="7">
        <f t="shared" si="0"/>
        <v>2000</v>
      </c>
      <c r="G8" s="7">
        <f t="shared" si="1"/>
        <v>166.66666666666666</v>
      </c>
      <c r="H8" s="9">
        <f t="shared" si="2"/>
        <v>8.3333333333333321</v>
      </c>
    </row>
    <row r="9" spans="1:8" ht="15.75" thickBot="1" x14ac:dyDescent="0.3">
      <c r="A9" s="16"/>
      <c r="B9" s="2" t="s">
        <v>12</v>
      </c>
      <c r="C9" s="3">
        <v>20000</v>
      </c>
      <c r="D9" s="4">
        <v>0.122</v>
      </c>
      <c r="E9" s="3">
        <f t="shared" si="3"/>
        <v>39901.308432674989</v>
      </c>
      <c r="F9" s="7">
        <f t="shared" si="0"/>
        <v>1000</v>
      </c>
      <c r="G9" s="3">
        <f t="shared" si="1"/>
        <v>83.333333333333329</v>
      </c>
      <c r="H9" s="10">
        <f t="shared" si="2"/>
        <v>4.1666666666666661</v>
      </c>
    </row>
    <row r="10" spans="1:8" ht="15.75" thickBot="1" x14ac:dyDescent="0.3">
      <c r="A10" s="17"/>
      <c r="B10" s="11" t="s">
        <v>13</v>
      </c>
      <c r="C10" s="12">
        <v>15000</v>
      </c>
      <c r="D10" s="13">
        <v>0.152</v>
      </c>
      <c r="E10" s="12">
        <f t="shared" si="3"/>
        <v>35059.533538614298</v>
      </c>
      <c r="F10" s="7">
        <f t="shared" si="0"/>
        <v>750</v>
      </c>
      <c r="G10" s="12">
        <f t="shared" si="1"/>
        <v>62.5</v>
      </c>
      <c r="H10" s="14">
        <f t="shared" si="2"/>
        <v>3.125</v>
      </c>
    </row>
    <row r="11" spans="1:8" ht="15.75" thickBot="1" x14ac:dyDescent="0.3">
      <c r="A11" s="15" t="s">
        <v>16</v>
      </c>
      <c r="B11" s="6" t="s">
        <v>11</v>
      </c>
      <c r="C11" s="7">
        <v>30000</v>
      </c>
      <c r="D11" s="8">
        <v>0.1</v>
      </c>
      <c r="E11" s="7">
        <f t="shared" si="3"/>
        <v>53146.830000000024</v>
      </c>
      <c r="F11" s="7">
        <f t="shared" si="0"/>
        <v>1500</v>
      </c>
      <c r="G11" s="7">
        <f t="shared" si="1"/>
        <v>125</v>
      </c>
      <c r="H11" s="9">
        <f t="shared" si="2"/>
        <v>6.25</v>
      </c>
    </row>
    <row r="12" spans="1:8" ht="15.75" thickBot="1" x14ac:dyDescent="0.3">
      <c r="A12" s="16"/>
      <c r="B12" s="2" t="s">
        <v>12</v>
      </c>
      <c r="C12" s="3">
        <v>15000</v>
      </c>
      <c r="D12" s="4">
        <v>0.125</v>
      </c>
      <c r="E12" s="3">
        <f t="shared" si="3"/>
        <v>30409.297943115234</v>
      </c>
      <c r="F12" s="7">
        <f t="shared" si="0"/>
        <v>750</v>
      </c>
      <c r="G12" s="3">
        <f t="shared" si="1"/>
        <v>62.5</v>
      </c>
      <c r="H12" s="10">
        <f t="shared" si="2"/>
        <v>3.125</v>
      </c>
    </row>
    <row r="13" spans="1:8" ht="15.75" thickBot="1" x14ac:dyDescent="0.3">
      <c r="A13" s="17"/>
      <c r="B13" s="11" t="s">
        <v>13</v>
      </c>
      <c r="C13" s="12">
        <v>10000</v>
      </c>
      <c r="D13" s="13">
        <v>0.14000000000000001</v>
      </c>
      <c r="E13" s="12">
        <f t="shared" si="3"/>
        <v>21949.726239360014</v>
      </c>
      <c r="F13" s="7">
        <f t="shared" si="0"/>
        <v>500</v>
      </c>
      <c r="G13" s="12">
        <f t="shared" si="1"/>
        <v>41.666666666666664</v>
      </c>
      <c r="H13" s="14">
        <f t="shared" si="2"/>
        <v>2.083333333333333</v>
      </c>
    </row>
    <row r="14" spans="1:8" ht="15.75" thickBot="1" x14ac:dyDescent="0.3">
      <c r="A14" s="15" t="s">
        <v>17</v>
      </c>
      <c r="B14" s="6" t="s">
        <v>11</v>
      </c>
      <c r="C14" s="7">
        <v>25000</v>
      </c>
      <c r="D14" s="8">
        <v>0.12</v>
      </c>
      <c r="E14" s="7">
        <f t="shared" si="3"/>
        <v>49345.567129600022</v>
      </c>
      <c r="F14" s="7">
        <f t="shared" si="0"/>
        <v>1250</v>
      </c>
      <c r="G14" s="7">
        <f t="shared" si="1"/>
        <v>104.16666666666667</v>
      </c>
      <c r="H14" s="9">
        <f t="shared" si="2"/>
        <v>5.2083333333333339</v>
      </c>
    </row>
    <row r="15" spans="1:8" ht="15.75" thickBot="1" x14ac:dyDescent="0.3">
      <c r="A15" s="16"/>
      <c r="B15" s="2" t="s">
        <v>12</v>
      </c>
      <c r="C15" s="3">
        <v>10000</v>
      </c>
      <c r="D15" s="4">
        <v>0.14000000000000001</v>
      </c>
      <c r="E15" s="3">
        <f t="shared" si="3"/>
        <v>21949.726239360014</v>
      </c>
      <c r="F15" s="7">
        <f t="shared" si="0"/>
        <v>500</v>
      </c>
      <c r="G15" s="3">
        <f t="shared" si="1"/>
        <v>41.666666666666664</v>
      </c>
      <c r="H15" s="10">
        <f t="shared" si="2"/>
        <v>2.083333333333333</v>
      </c>
    </row>
    <row r="16" spans="1:8" ht="15.75" thickBot="1" x14ac:dyDescent="0.3">
      <c r="A16" s="17"/>
      <c r="B16" s="11" t="s">
        <v>13</v>
      </c>
      <c r="C16" s="12">
        <v>8000</v>
      </c>
      <c r="D16" s="13">
        <v>0.15</v>
      </c>
      <c r="E16" s="12">
        <f t="shared" si="3"/>
        <v>18504.486124999992</v>
      </c>
      <c r="F16" s="7">
        <f t="shared" si="0"/>
        <v>400</v>
      </c>
      <c r="G16" s="12">
        <f t="shared" si="1"/>
        <v>33.333333333333336</v>
      </c>
      <c r="H16" s="14">
        <f t="shared" si="2"/>
        <v>1.6666666666666667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</sheetData>
  <mergeCells count="5"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Jhonathann Gómez Velásquez</dc:creator>
  <cp:lastModifiedBy>Jhonathann Gómez Velásquez</cp:lastModifiedBy>
  <dcterms:created xsi:type="dcterms:W3CDTF">2025-07-13T15:16:16Z</dcterms:created>
  <dcterms:modified xsi:type="dcterms:W3CDTF">2025-07-19T05:53:14Z</dcterms:modified>
</cp:coreProperties>
</file>