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O\Excel Bootcamp\Projeto Invest\"/>
    </mc:Choice>
  </mc:AlternateContent>
  <xr:revisionPtr revIDLastSave="0" documentId="8_{E28350F5-CAE8-4CFE-BCB3-3CBC531C0E8C}" xr6:coauthVersionLast="47" xr6:coauthVersionMax="47" xr10:uidLastSave="{00000000-0000-0000-0000-000000000000}"/>
  <bookViews>
    <workbookView xWindow="-108" yWindow="-108" windowWidth="23256" windowHeight="12456" xr2:uid="{81F73E61-6BAE-4D05-B2E3-3FB2383EC287}"/>
  </bookViews>
  <sheets>
    <sheet name="Planilha1" sheetId="1" r:id="rId1"/>
    <sheet name="Planilha2" sheetId="2" r:id="rId2"/>
  </sheets>
  <definedNames>
    <definedName name="aporte">Planilha1!$D$17</definedName>
    <definedName name="patrimonio">Planilha1!$D$20</definedName>
    <definedName name="qtd_anos">Planilha1!$D$18</definedName>
    <definedName name="rendimento_carteira">Planilha1!$D$13</definedName>
    <definedName name="salario">Planilha1!$D$12</definedName>
    <definedName name="sugestao_investimento">Planilha1!$D$14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6" i="1"/>
  <c r="C37" i="1"/>
  <c r="C38" i="1"/>
  <c r="C39" i="1"/>
  <c r="C40" i="1"/>
  <c r="C35" i="1"/>
  <c r="H6" i="2"/>
  <c r="B12" i="2"/>
  <c r="B17" i="2"/>
  <c r="B18" i="2"/>
  <c r="B19" i="2"/>
  <c r="B20" i="2"/>
  <c r="B21" i="2"/>
  <c r="B22" i="2"/>
  <c r="B11" i="2"/>
  <c r="B13" i="2"/>
  <c r="B14" i="2"/>
  <c r="B15" i="2"/>
  <c r="B16" i="2"/>
  <c r="B6" i="2"/>
  <c r="B7" i="2"/>
  <c r="B8" i="2"/>
  <c r="B9" i="2"/>
  <c r="B10" i="2"/>
  <c r="B5" i="2"/>
  <c r="D14" i="1"/>
  <c r="D20" i="1"/>
  <c r="D21" i="1" s="1"/>
  <c r="C25" i="1"/>
  <c r="D25" i="1" s="1"/>
  <c r="C26" i="1"/>
  <c r="D26" i="1" s="1"/>
  <c r="C27" i="1"/>
  <c r="D27" i="1" s="1"/>
  <c r="C28" i="1"/>
  <c r="D28" i="1" s="1"/>
  <c r="C24" i="1"/>
  <c r="D24" i="1" s="1"/>
  <c r="D35" i="1" l="1"/>
  <c r="D41" i="1" s="1"/>
  <c r="D40" i="1"/>
  <c r="D39" i="1"/>
  <c r="D38" i="1"/>
  <c r="D37" i="1"/>
  <c r="D36" i="1"/>
</calcChain>
</file>

<file path=xl/sharedStrings.xml><?xml version="1.0" encoding="utf-8"?>
<sst xmlns="http://schemas.openxmlformats.org/spreadsheetml/2006/main" count="70" uniqueCount="35">
  <si>
    <t>INVESTIMENTO MENSAL</t>
  </si>
  <si>
    <t>Quanto Investir por mês</t>
  </si>
  <si>
    <t>Taxa de Rendimento Mensal</t>
  </si>
  <si>
    <t>Patrimônio Acumulado</t>
  </si>
  <si>
    <t>Dividendo Mensais?</t>
  </si>
  <si>
    <t>Por Quantos Anos</t>
  </si>
  <si>
    <t>Cenários</t>
  </si>
  <si>
    <t>Quanto em 2 Anos</t>
  </si>
  <si>
    <t>Quanto em 5 Anos</t>
  </si>
  <si>
    <t>Quanto em 10 Anos</t>
  </si>
  <si>
    <t>Quantos em 20 Anos</t>
  </si>
  <si>
    <t>Quantos em 30 Anos</t>
  </si>
  <si>
    <t>Dividendo</t>
  </si>
  <si>
    <t>Configurações</t>
  </si>
  <si>
    <t>Salário</t>
  </si>
  <si>
    <t>Rendimento Carteira</t>
  </si>
  <si>
    <t>Sugestão de Investimento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</si>
  <si>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</si>
  <si>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</si>
  <si>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</si>
  <si>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</si>
  <si>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</si>
  <si>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</si>
  <si>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</si>
  <si>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</si>
  <si>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</si>
  <si>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</si>
  <si>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</si>
  <si>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</si>
  <si>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CONSERVADOR</t>
  </si>
  <si>
    <t>PERFIL</t>
  </si>
  <si>
    <t>%</t>
  </si>
  <si>
    <t>CHAVE</t>
  </si>
  <si>
    <t>AGRESSIVO</t>
  </si>
  <si>
    <t>MODERADO - 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</si>
</sst>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14"/>
      <color theme="1"/>
      <name val="Segoe UI"/>
      <family val="2"/>
    </font>
    <font>
      <b/>
      <sz val="14"/>
      <color theme="1" tint="4.9989318521683403E-2"/>
      <name val="Segoe UI"/>
      <family val="2"/>
    </font>
    <font>
      <sz val="12"/>
      <color theme="1"/>
      <name val="Segoe UI"/>
      <family val="2"/>
    </font>
    <font>
      <b/>
      <sz val="12"/>
      <color theme="1" tint="4.9989318521683403E-2"/>
      <name val="Segoe UI"/>
      <family val="2"/>
    </font>
    <font>
      <b/>
      <sz val="16"/>
      <color theme="1" tint="4.9989318521683403E-2"/>
      <name val="Segoe UI"/>
      <family val="2"/>
    </font>
    <font>
      <b/>
      <sz val="16"/>
      <color theme="0"/>
      <name val="Segoe UI"/>
      <family val="2"/>
    </font>
    <font>
      <b/>
      <sz val="12"/>
      <color theme="1"/>
      <name val="Segoe UI"/>
      <family val="2"/>
    </font>
    <font>
      <b/>
      <sz val="14"/>
      <color theme="1"/>
      <name val="Segoe UI"/>
      <family val="2"/>
    </font>
    <font>
      <sz val="14"/>
      <color rgb="FF9C5700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b/>
      <sz val="14"/>
      <color rgb="FF9C57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DED4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ck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auto="1"/>
      </right>
      <top/>
      <bottom style="thin">
        <color theme="0" tint="-0.24994659260841701"/>
      </bottom>
      <diagonal/>
    </border>
    <border>
      <left style="thick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auto="1"/>
      </left>
      <right style="thin">
        <color theme="0" tint="-0.24994659260841701"/>
      </right>
      <top style="thin">
        <color theme="0" tint="-0.24994659260841701"/>
      </top>
      <bottom style="thick">
        <color auto="1"/>
      </bottom>
      <diagonal/>
    </border>
    <border>
      <left style="thin">
        <color theme="0" tint="-0.24994659260841701"/>
      </left>
      <right style="thick">
        <color auto="1"/>
      </right>
      <top style="thin">
        <color theme="0" tint="-0.24994659260841701"/>
      </top>
      <bottom style="thick">
        <color auto="1"/>
      </bottom>
      <diagonal/>
    </border>
    <border>
      <left style="thick">
        <color auto="1"/>
      </left>
      <right style="thin">
        <color theme="0" tint="-0.24994659260841701"/>
      </right>
      <top style="thick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ck">
        <color auto="1"/>
      </top>
      <bottom style="thin">
        <color theme="0" tint="-0.2499465926084170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4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/>
    <xf numFmtId="0" fontId="7" fillId="0" borderId="0" xfId="0" applyFont="1"/>
    <xf numFmtId="0" fontId="10" fillId="5" borderId="2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6" fillId="3" borderId="25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44" fontId="5" fillId="0" borderId="19" xfId="1" applyFont="1" applyBorder="1" applyAlignment="1">
      <alignment horizontal="right"/>
    </xf>
    <xf numFmtId="0" fontId="5" fillId="0" borderId="19" xfId="0" applyFont="1" applyBorder="1" applyAlignment="1">
      <alignment horizontal="right"/>
    </xf>
    <xf numFmtId="10" fontId="5" fillId="0" borderId="19" xfId="0" applyNumberFormat="1" applyFont="1" applyBorder="1" applyAlignment="1">
      <alignment horizontal="right"/>
    </xf>
    <xf numFmtId="8" fontId="12" fillId="4" borderId="19" xfId="0" applyNumberFormat="1" applyFont="1" applyFill="1" applyBorder="1" applyAlignment="1">
      <alignment horizontal="right"/>
    </xf>
    <xf numFmtId="8" fontId="12" fillId="4" borderId="21" xfId="0" applyNumberFormat="1" applyFont="1" applyFill="1" applyBorder="1" applyAlignment="1">
      <alignment horizontal="right"/>
    </xf>
    <xf numFmtId="8" fontId="7" fillId="4" borderId="10" xfId="0" applyNumberFormat="1" applyFont="1" applyFill="1" applyBorder="1"/>
    <xf numFmtId="8" fontId="7" fillId="4" borderId="12" xfId="0" applyNumberFormat="1" applyFont="1" applyFill="1" applyBorder="1"/>
    <xf numFmtId="8" fontId="7" fillId="4" borderId="15" xfId="0" applyNumberFormat="1" applyFont="1" applyFill="1" applyBorder="1"/>
    <xf numFmtId="0" fontId="10" fillId="5" borderId="1" xfId="0" applyFont="1" applyFill="1" applyBorder="1" applyAlignment="1">
      <alignment horizontal="left" vertical="center" indent="2"/>
    </xf>
    <xf numFmtId="0" fontId="10" fillId="5" borderId="24" xfId="0" applyFont="1" applyFill="1" applyBorder="1" applyAlignment="1">
      <alignment horizontal="left" vertical="center" indent="2"/>
    </xf>
    <xf numFmtId="0" fontId="7" fillId="0" borderId="0" xfId="0" applyFont="1" applyAlignment="1">
      <alignment horizontal="left" indent="2"/>
    </xf>
    <xf numFmtId="0" fontId="6" fillId="3" borderId="22" xfId="0" applyFont="1" applyFill="1" applyBorder="1" applyAlignment="1">
      <alignment horizontal="left" vertical="center" indent="2"/>
    </xf>
    <xf numFmtId="0" fontId="6" fillId="3" borderId="26" xfId="0" applyFont="1" applyFill="1" applyBorder="1" applyAlignment="1">
      <alignment horizontal="left" vertical="center" indent="2"/>
    </xf>
    <xf numFmtId="0" fontId="7" fillId="0" borderId="18" xfId="0" applyFont="1" applyBorder="1" applyAlignment="1">
      <alignment horizontal="left" indent="2"/>
    </xf>
    <xf numFmtId="0" fontId="7" fillId="0" borderId="8" xfId="0" applyFont="1" applyBorder="1" applyAlignment="1">
      <alignment horizontal="left" indent="2"/>
    </xf>
    <xf numFmtId="0" fontId="11" fillId="4" borderId="18" xfId="0" applyFont="1" applyFill="1" applyBorder="1" applyAlignment="1">
      <alignment horizontal="left" indent="2"/>
    </xf>
    <xf numFmtId="0" fontId="11" fillId="4" borderId="8" xfId="0" applyFont="1" applyFill="1" applyBorder="1" applyAlignment="1">
      <alignment horizontal="left" indent="2"/>
    </xf>
    <xf numFmtId="0" fontId="11" fillId="4" borderId="20" xfId="0" applyFont="1" applyFill="1" applyBorder="1" applyAlignment="1">
      <alignment horizontal="left" indent="2"/>
    </xf>
    <xf numFmtId="0" fontId="11" fillId="4" borderId="23" xfId="0" applyFont="1" applyFill="1" applyBorder="1" applyAlignment="1">
      <alignment horizontal="left" indent="2"/>
    </xf>
    <xf numFmtId="0" fontId="9" fillId="3" borderId="3" xfId="0" applyFont="1" applyFill="1" applyBorder="1" applyAlignment="1">
      <alignment horizontal="left" vertical="center" indent="2"/>
    </xf>
    <xf numFmtId="0" fontId="8" fillId="3" borderId="4" xfId="0" applyFont="1" applyFill="1" applyBorder="1" applyAlignment="1">
      <alignment horizontal="left" vertical="center" indent="2"/>
    </xf>
    <xf numFmtId="0" fontId="7" fillId="4" borderId="9" xfId="0" applyFont="1" applyFill="1" applyBorder="1" applyAlignment="1">
      <alignment horizontal="left" indent="2"/>
    </xf>
    <xf numFmtId="0" fontId="7" fillId="4" borderId="11" xfId="0" applyFont="1" applyFill="1" applyBorder="1" applyAlignment="1">
      <alignment horizontal="left" indent="2"/>
    </xf>
    <xf numFmtId="0" fontId="7" fillId="4" borderId="13" xfId="0" applyFont="1" applyFill="1" applyBorder="1" applyAlignment="1">
      <alignment horizontal="left" indent="2"/>
    </xf>
    <xf numFmtId="8" fontId="7" fillId="4" borderId="7" xfId="0" applyNumberFormat="1" applyFont="1" applyFill="1" applyBorder="1" applyAlignment="1">
      <alignment horizontal="left"/>
    </xf>
    <xf numFmtId="8" fontId="7" fillId="4" borderId="8" xfId="0" applyNumberFormat="1" applyFont="1" applyFill="1" applyBorder="1" applyAlignment="1">
      <alignment horizontal="left"/>
    </xf>
    <xf numFmtId="8" fontId="7" fillId="4" borderId="14" xfId="0" applyNumberFormat="1" applyFont="1" applyFill="1" applyBorder="1" applyAlignment="1">
      <alignment horizontal="left"/>
    </xf>
    <xf numFmtId="0" fontId="7" fillId="0" borderId="16" xfId="0" applyFont="1" applyBorder="1" applyAlignment="1">
      <alignment horizontal="left" indent="2"/>
    </xf>
    <xf numFmtId="0" fontId="7" fillId="0" borderId="7" xfId="0" applyFont="1" applyBorder="1" applyAlignment="1">
      <alignment horizontal="left" indent="2"/>
    </xf>
    <xf numFmtId="44" fontId="7" fillId="0" borderId="17" xfId="1" applyFont="1" applyBorder="1" applyAlignment="1">
      <alignment horizontal="right"/>
    </xf>
    <xf numFmtId="10" fontId="7" fillId="0" borderId="19" xfId="2" applyNumberFormat="1" applyFont="1" applyBorder="1" applyAlignment="1">
      <alignment horizontal="right"/>
    </xf>
    <xf numFmtId="0" fontId="7" fillId="0" borderId="20" xfId="0" applyFont="1" applyBorder="1" applyAlignment="1">
      <alignment horizontal="left" indent="2"/>
    </xf>
    <xf numFmtId="0" fontId="7" fillId="0" borderId="23" xfId="0" applyFont="1" applyBorder="1" applyAlignment="1">
      <alignment horizontal="left" indent="2"/>
    </xf>
    <xf numFmtId="44" fontId="7" fillId="0" borderId="21" xfId="0" applyNumberFormat="1" applyFont="1" applyBorder="1" applyAlignment="1">
      <alignment horizontal="right"/>
    </xf>
    <xf numFmtId="0" fontId="2" fillId="2" borderId="0" xfId="3"/>
    <xf numFmtId="0" fontId="14" fillId="0" borderId="0" xfId="0" applyFont="1"/>
    <xf numFmtId="0" fontId="15" fillId="0" borderId="0" xfId="0" applyFont="1"/>
    <xf numFmtId="0" fontId="13" fillId="2" borderId="0" xfId="3" applyFont="1" applyAlignment="1"/>
    <xf numFmtId="166" fontId="11" fillId="0" borderId="0" xfId="1" applyNumberFormat="1" applyFont="1" applyAlignment="1">
      <alignment horizontal="center"/>
    </xf>
    <xf numFmtId="0" fontId="16" fillId="2" borderId="0" xfId="3" applyFont="1"/>
    <xf numFmtId="0" fontId="16" fillId="2" borderId="0" xfId="3" applyFont="1" applyAlignment="1">
      <alignment horizontal="center"/>
    </xf>
    <xf numFmtId="0" fontId="12" fillId="6" borderId="0" xfId="0" applyFont="1" applyFill="1" applyAlignment="1">
      <alignment horizontal="center"/>
    </xf>
    <xf numFmtId="9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7" fillId="6" borderId="0" xfId="0" applyFont="1" applyFill="1"/>
    <xf numFmtId="166" fontId="11" fillId="6" borderId="0" xfId="0" applyNumberFormat="1" applyFont="1" applyFill="1" applyAlignment="1">
      <alignment horizontal="center"/>
    </xf>
    <xf numFmtId="9" fontId="0" fillId="0" borderId="0" xfId="2" applyFont="1"/>
    <xf numFmtId="0" fontId="0" fillId="0" borderId="6" xfId="0" applyBorder="1"/>
    <xf numFmtId="0" fontId="7" fillId="0" borderId="6" xfId="0" applyFont="1" applyBorder="1"/>
    <xf numFmtId="9" fontId="0" fillId="0" borderId="6" xfId="2" applyFont="1" applyBorder="1"/>
    <xf numFmtId="9" fontId="0" fillId="0" borderId="0" xfId="0" applyNumberFormat="1"/>
    <xf numFmtId="0" fontId="0" fillId="0" borderId="0" xfId="0" applyBorder="1"/>
    <xf numFmtId="0" fontId="7" fillId="0" borderId="0" xfId="0" applyFont="1" applyBorder="1"/>
    <xf numFmtId="9" fontId="0" fillId="0" borderId="0" xfId="0" applyNumberFormat="1" applyBorder="1"/>
    <xf numFmtId="9" fontId="2" fillId="2" borderId="0" xfId="2" applyFont="1" applyFill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DED4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620487</xdr:colOff>
      <xdr:row>0</xdr:row>
      <xdr:rowOff>0</xdr:rowOff>
    </xdr:from>
    <xdr:to>
      <xdr:col>2</xdr:col>
      <xdr:colOff>2275115</xdr:colOff>
      <xdr:row>9</xdr:row>
      <xdr:rowOff>331435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8EDC2A8-92CB-F044-D760-CA3081C58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087" y="0"/>
          <a:ext cx="5246914" cy="2965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1FFD0-C8B1-44E9-8DA3-50F10C034EFA}">
  <dimension ref="B2:N41"/>
  <sheetViews>
    <sheetView tabSelected="1" topLeftCell="A18" zoomScale="70" zoomScaleNormal="70" workbookViewId="0">
      <selection activeCell="D34" sqref="D34"/>
    </sheetView>
  </sheetViews>
  <sheetFormatPr defaultColWidth="0" defaultRowHeight="20.399999999999999" x14ac:dyDescent="0.45"/>
  <cols>
    <col min="1" max="1" width="8.88671875" style="1" customWidth="1"/>
    <col min="2" max="2" width="52.44140625" style="1" customWidth="1"/>
    <col min="3" max="3" width="39.44140625" style="1" customWidth="1"/>
    <col min="4" max="4" width="17.77734375" style="1" customWidth="1"/>
    <col min="5" max="5" width="21.5546875" style="1" bestFit="1" customWidth="1"/>
    <col min="6" max="6" width="14.21875" style="1" bestFit="1" customWidth="1"/>
    <col min="7" max="7" width="13.88671875" style="1" customWidth="1"/>
    <col min="8" max="9" width="8.88671875" style="1" customWidth="1"/>
    <col min="10" max="10" width="31.33203125" style="2" hidden="1"/>
    <col min="11" max="11" width="20.44140625" style="1" hidden="1"/>
    <col min="12" max="12" width="16.109375" style="1" hidden="1"/>
    <col min="13" max="14" width="0" style="1" hidden="1"/>
    <col min="15" max="16384" width="8.88671875" style="1" hidden="1"/>
  </cols>
  <sheetData>
    <row r="2" spans="2:9" ht="34.200000000000003" customHeight="1" x14ac:dyDescent="0.45"/>
    <row r="9" spans="2:9" ht="29.4" customHeight="1" x14ac:dyDescent="0.45"/>
    <row r="10" spans="2:9" ht="29.4" customHeight="1" thickBot="1" x14ac:dyDescent="0.5"/>
    <row r="11" spans="2:9" ht="38.4" customHeight="1" thickTop="1" x14ac:dyDescent="0.45">
      <c r="B11" s="17" t="s">
        <v>13</v>
      </c>
      <c r="C11" s="18"/>
      <c r="D11" s="5"/>
    </row>
    <row r="12" spans="2:9" x14ac:dyDescent="0.45">
      <c r="B12" s="36" t="s">
        <v>14</v>
      </c>
      <c r="C12" s="37"/>
      <c r="D12" s="38">
        <v>5000</v>
      </c>
    </row>
    <row r="13" spans="2:9" x14ac:dyDescent="0.45">
      <c r="B13" s="22" t="s">
        <v>15</v>
      </c>
      <c r="C13" s="23"/>
      <c r="D13" s="39">
        <v>6.0000000000000001E-3</v>
      </c>
    </row>
    <row r="14" spans="2:9" ht="21" thickBot="1" x14ac:dyDescent="0.5">
      <c r="B14" s="40" t="s">
        <v>16</v>
      </c>
      <c r="C14" s="41"/>
      <c r="D14" s="42">
        <f>D12*30%</f>
        <v>1500</v>
      </c>
    </row>
    <row r="15" spans="2:9" ht="21.6" thickTop="1" thickBot="1" x14ac:dyDescent="0.5">
      <c r="B15" s="19"/>
      <c r="C15" s="19"/>
      <c r="D15" s="4"/>
      <c r="I15" s="45">
        <v>2</v>
      </c>
    </row>
    <row r="16" spans="2:9" ht="37.200000000000003" customHeight="1" thickTop="1" x14ac:dyDescent="0.45">
      <c r="B16" s="20" t="s">
        <v>0</v>
      </c>
      <c r="C16" s="21"/>
      <c r="D16" s="7"/>
      <c r="I16" s="45">
        <v>5</v>
      </c>
    </row>
    <row r="17" spans="2:10" x14ac:dyDescent="0.45">
      <c r="B17" s="22" t="s">
        <v>1</v>
      </c>
      <c r="C17" s="23"/>
      <c r="D17" s="9">
        <v>500</v>
      </c>
      <c r="I17" s="45">
        <v>10</v>
      </c>
    </row>
    <row r="18" spans="2:10" x14ac:dyDescent="0.45">
      <c r="B18" s="22" t="s">
        <v>5</v>
      </c>
      <c r="C18" s="23"/>
      <c r="D18" s="10">
        <v>5</v>
      </c>
      <c r="I18" s="45">
        <v>20</v>
      </c>
    </row>
    <row r="19" spans="2:10" x14ac:dyDescent="0.45">
      <c r="B19" s="22" t="s">
        <v>2</v>
      </c>
      <c r="C19" s="23"/>
      <c r="D19" s="11">
        <v>1.0789999999999999E-2</v>
      </c>
      <c r="I19" s="45">
        <v>30</v>
      </c>
    </row>
    <row r="20" spans="2:10" x14ac:dyDescent="0.45">
      <c r="B20" s="24" t="s">
        <v>3</v>
      </c>
      <c r="C20" s="25"/>
      <c r="D20" s="12">
        <f>FV(taxa_mensal,qtd_anos*12,aporte*-1)</f>
        <v>41888.456999243819</v>
      </c>
      <c r="J20" s="3"/>
    </row>
    <row r="21" spans="2:10" ht="21" thickBot="1" x14ac:dyDescent="0.5">
      <c r="B21" s="26" t="s">
        <v>4</v>
      </c>
      <c r="C21" s="27"/>
      <c r="D21" s="13">
        <f>D20*$D$13</f>
        <v>251.33074199546292</v>
      </c>
    </row>
    <row r="22" spans="2:10" ht="21.6" thickTop="1" thickBot="1" x14ac:dyDescent="0.5">
      <c r="B22" s="19"/>
      <c r="C22" s="19"/>
      <c r="D22" s="4"/>
    </row>
    <row r="23" spans="2:10" ht="36" customHeight="1" x14ac:dyDescent="0.45">
      <c r="B23" s="28" t="s">
        <v>6</v>
      </c>
      <c r="C23" s="29"/>
      <c r="D23" s="8" t="s">
        <v>12</v>
      </c>
    </row>
    <row r="24" spans="2:10" x14ac:dyDescent="0.45">
      <c r="B24" s="30" t="s">
        <v>7</v>
      </c>
      <c r="C24" s="33">
        <f>FV($D$19,$I15*12,$D$17*-1)</f>
        <v>13613.813648822608</v>
      </c>
      <c r="D24" s="14">
        <f>C24*rendimento_carteira</f>
        <v>81.682881892935654</v>
      </c>
    </row>
    <row r="25" spans="2:10" x14ac:dyDescent="0.45">
      <c r="B25" s="31" t="s">
        <v>8</v>
      </c>
      <c r="C25" s="34">
        <f>FV($D$19,$I16*12,$D$17*-1)</f>
        <v>41888.456999243819</v>
      </c>
      <c r="D25" s="15">
        <f>C25*rendimento_carteira</f>
        <v>251.33074199546292</v>
      </c>
    </row>
    <row r="26" spans="2:10" x14ac:dyDescent="0.45">
      <c r="B26" s="31" t="s">
        <v>9</v>
      </c>
      <c r="C26" s="34">
        <f>FV($D$19,$I17*12,$D$17*-1)</f>
        <v>121642.1062650861</v>
      </c>
      <c r="D26" s="15">
        <f>C26*rendimento_carteira</f>
        <v>729.85263759051657</v>
      </c>
    </row>
    <row r="27" spans="2:10" x14ac:dyDescent="0.45">
      <c r="B27" s="31" t="s">
        <v>10</v>
      </c>
      <c r="C27" s="34">
        <f>FV($D$19,$I18*12,$D$17*-1)</f>
        <v>562599.20004854025</v>
      </c>
      <c r="D27" s="15">
        <f>C27*rendimento_carteira</f>
        <v>3375.5952002912418</v>
      </c>
    </row>
    <row r="28" spans="2:10" ht="21" thickBot="1" x14ac:dyDescent="0.5">
      <c r="B28" s="32" t="s">
        <v>11</v>
      </c>
      <c r="C28" s="35">
        <f>FV($D$19,$I19*12,$D$17*-1)</f>
        <v>2161084.8275023573</v>
      </c>
      <c r="D28" s="16">
        <f>C28*rendimento_carteira</f>
        <v>12966.508965014144</v>
      </c>
    </row>
    <row r="31" spans="2:10" x14ac:dyDescent="0.45">
      <c r="B31" s="48" t="s">
        <v>17</v>
      </c>
      <c r="C31" s="49" t="s">
        <v>29</v>
      </c>
      <c r="D31" s="46"/>
    </row>
    <row r="32" spans="2:10" x14ac:dyDescent="0.45">
      <c r="B32" s="44" t="s">
        <v>19</v>
      </c>
      <c r="C32" s="47">
        <f>aporte</f>
        <v>500</v>
      </c>
    </row>
    <row r="34" spans="2:4" x14ac:dyDescent="0.45">
      <c r="B34" s="50" t="s">
        <v>20</v>
      </c>
      <c r="C34" s="50" t="s">
        <v>21</v>
      </c>
      <c r="D34" s="50" t="s">
        <v>22</v>
      </c>
    </row>
    <row r="35" spans="2:4" x14ac:dyDescent="0.45">
      <c r="B35" s="4" t="s">
        <v>23</v>
      </c>
      <c r="C35" s="51">
        <f>VLOOKUP($C$31&amp;" - "&amp;B35,Planilha2!B:E,4,FALSE)</f>
        <v>0.3</v>
      </c>
      <c r="D35" s="52">
        <f>$C$32*C35</f>
        <v>150</v>
      </c>
    </row>
    <row r="36" spans="2:4" x14ac:dyDescent="0.45">
      <c r="B36" s="4" t="s">
        <v>24</v>
      </c>
      <c r="C36" s="51">
        <f>VLOOKUP($C$31&amp;" - "&amp;B36,Planilha2!B:E,4,FALSE)</f>
        <v>0.5</v>
      </c>
      <c r="D36" s="52">
        <f t="shared" ref="D36:D40" si="0">$C$32*C36</f>
        <v>250</v>
      </c>
    </row>
    <row r="37" spans="2:4" x14ac:dyDescent="0.45">
      <c r="B37" s="4" t="s">
        <v>25</v>
      </c>
      <c r="C37" s="51">
        <f>VLOOKUP($C$31&amp;" - "&amp;B37,Planilha2!B:E,4,FALSE)</f>
        <v>0.1</v>
      </c>
      <c r="D37" s="52">
        <f t="shared" si="0"/>
        <v>50</v>
      </c>
    </row>
    <row r="38" spans="2:4" x14ac:dyDescent="0.45">
      <c r="B38" s="4" t="s">
        <v>26</v>
      </c>
      <c r="C38" s="51">
        <f>VLOOKUP($C$31&amp;" - "&amp;B38,Planilha2!B:E,4,FALSE)</f>
        <v>0.1</v>
      </c>
      <c r="D38" s="52">
        <f t="shared" si="0"/>
        <v>50</v>
      </c>
    </row>
    <row r="39" spans="2:4" x14ac:dyDescent="0.45">
      <c r="B39" s="4" t="s">
        <v>27</v>
      </c>
      <c r="C39" s="51">
        <f>VLOOKUP($C$31&amp;" - "&amp;B39,Planilha2!B:E,4,FALSE)</f>
        <v>0</v>
      </c>
      <c r="D39" s="52">
        <f t="shared" si="0"/>
        <v>0</v>
      </c>
    </row>
    <row r="40" spans="2:4" x14ac:dyDescent="0.45">
      <c r="B40" s="4" t="s">
        <v>28</v>
      </c>
      <c r="C40" s="51">
        <f>VLOOKUP($C$31&amp;" - "&amp;B40,Planilha2!B:E,4,FALSE)</f>
        <v>0</v>
      </c>
      <c r="D40" s="52">
        <f t="shared" si="0"/>
        <v>0</v>
      </c>
    </row>
    <row r="41" spans="2:4" x14ac:dyDescent="0.45">
      <c r="B41" s="53"/>
      <c r="C41" s="53"/>
      <c r="D41" s="54">
        <f>SUM(D35:D40)</f>
        <v>500</v>
      </c>
    </row>
  </sheetData>
  <mergeCells count="9">
    <mergeCell ref="B17:C17"/>
    <mergeCell ref="B18:C18"/>
    <mergeCell ref="B19:C19"/>
    <mergeCell ref="B20:C20"/>
    <mergeCell ref="B14:C14"/>
    <mergeCell ref="B21:C21"/>
    <mergeCell ref="B23:C23"/>
    <mergeCell ref="B12:C12"/>
    <mergeCell ref="B13:C13"/>
  </mergeCells>
  <dataValidations count="1">
    <dataValidation type="list" allowBlank="1" showInputMessage="1" showErrorMessage="1" sqref="C31" xr:uid="{413D8098-37CB-472E-87AF-2D65B0B48F51}">
      <formula1>"AGRESSIVO,MODERADO,CONSERVADOR"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98B9-5408-4323-84B7-3B217A6C538A}">
  <dimension ref="B4:H22"/>
  <sheetViews>
    <sheetView workbookViewId="0">
      <selection activeCell="G10" sqref="G10"/>
    </sheetView>
  </sheetViews>
  <sheetFormatPr defaultRowHeight="14.4" x14ac:dyDescent="0.3"/>
  <cols>
    <col min="2" max="2" width="32.21875" bestFit="1" customWidth="1"/>
    <col min="3" max="3" width="14" bestFit="1" customWidth="1"/>
    <col min="4" max="4" width="21.44140625" bestFit="1" customWidth="1"/>
    <col min="7" max="7" width="17.88671875" bestFit="1" customWidth="1"/>
  </cols>
  <sheetData>
    <row r="4" spans="2:8" x14ac:dyDescent="0.3">
      <c r="B4" t="s">
        <v>32</v>
      </c>
      <c r="C4" s="6" t="s">
        <v>30</v>
      </c>
      <c r="D4" s="6" t="s">
        <v>20</v>
      </c>
      <c r="E4" s="6" t="s">
        <v>31</v>
      </c>
    </row>
    <row r="5" spans="2:8" ht="19.2" x14ac:dyDescent="0.45">
      <c r="B5" t="str">
        <f>C5&amp;" - "&amp;D5</f>
        <v>CONSERVADOR - PAPEL</v>
      </c>
      <c r="C5" t="s">
        <v>29</v>
      </c>
      <c r="D5" s="4" t="s">
        <v>23</v>
      </c>
      <c r="E5" s="55">
        <v>0.3</v>
      </c>
    </row>
    <row r="6" spans="2:8" ht="19.2" x14ac:dyDescent="0.45">
      <c r="B6" t="str">
        <f t="shared" ref="B6:B22" si="0">C6&amp;" - "&amp;D6</f>
        <v>CONSERVADOR - TIJOLO</v>
      </c>
      <c r="C6" t="s">
        <v>29</v>
      </c>
      <c r="D6" s="4" t="s">
        <v>24</v>
      </c>
      <c r="E6" s="55">
        <v>0.5</v>
      </c>
      <c r="G6" s="43" t="s">
        <v>34</v>
      </c>
      <c r="H6" s="63">
        <f>VLOOKUP(G6,B:E,4,FALSE)</f>
        <v>0.4</v>
      </c>
    </row>
    <row r="7" spans="2:8" ht="19.2" x14ac:dyDescent="0.45">
      <c r="B7" t="str">
        <f t="shared" si="0"/>
        <v>CONSERVADOR - HIBRIDOS</v>
      </c>
      <c r="C7" t="s">
        <v>29</v>
      </c>
      <c r="D7" s="4" t="s">
        <v>25</v>
      </c>
      <c r="E7" s="55">
        <v>0.1</v>
      </c>
    </row>
    <row r="8" spans="2:8" ht="19.2" x14ac:dyDescent="0.45">
      <c r="B8" t="str">
        <f t="shared" si="0"/>
        <v>CONSERVADOR - FOFs</v>
      </c>
      <c r="C8" t="s">
        <v>29</v>
      </c>
      <c r="D8" s="4" t="s">
        <v>26</v>
      </c>
      <c r="E8" s="55">
        <v>0.1</v>
      </c>
    </row>
    <row r="9" spans="2:8" ht="19.2" x14ac:dyDescent="0.45">
      <c r="B9" t="str">
        <f t="shared" si="0"/>
        <v>CONSERVADOR - DESENVOLVIMENTO</v>
      </c>
      <c r="C9" t="s">
        <v>29</v>
      </c>
      <c r="D9" s="4" t="s">
        <v>27</v>
      </c>
      <c r="E9" s="55">
        <v>0</v>
      </c>
    </row>
    <row r="10" spans="2:8" ht="19.8" thickBot="1" x14ac:dyDescent="0.5">
      <c r="B10" s="56" t="str">
        <f t="shared" si="0"/>
        <v>CONSERVADOR - HOTELARIAS</v>
      </c>
      <c r="C10" s="56" t="s">
        <v>29</v>
      </c>
      <c r="D10" s="57" t="s">
        <v>28</v>
      </c>
      <c r="E10" s="58">
        <v>0</v>
      </c>
    </row>
    <row r="11" spans="2:8" ht="19.2" x14ac:dyDescent="0.45">
      <c r="B11" t="str">
        <f t="shared" si="0"/>
        <v>MODERADO - PAPEL</v>
      </c>
      <c r="C11" t="s">
        <v>18</v>
      </c>
      <c r="D11" s="4" t="s">
        <v>23</v>
      </c>
      <c r="E11" s="59">
        <v>0.32</v>
      </c>
    </row>
    <row r="12" spans="2:8" ht="19.2" x14ac:dyDescent="0.45">
      <c r="B12" t="str">
        <f>C12&amp;" - "&amp;D12</f>
        <v>MODERADO - TIJOLO</v>
      </c>
      <c r="C12" t="s">
        <v>18</v>
      </c>
      <c r="D12" s="4" t="s">
        <v>24</v>
      </c>
      <c r="E12" s="59">
        <v>0.4</v>
      </c>
    </row>
    <row r="13" spans="2:8" ht="19.2" x14ac:dyDescent="0.45">
      <c r="B13" t="str">
        <f t="shared" si="0"/>
        <v>MODERADO - HIBRIDOS</v>
      </c>
      <c r="C13" t="s">
        <v>18</v>
      </c>
      <c r="D13" s="4" t="s">
        <v>25</v>
      </c>
      <c r="E13" s="59">
        <v>0.08</v>
      </c>
    </row>
    <row r="14" spans="2:8" ht="19.2" x14ac:dyDescent="0.45">
      <c r="B14" t="str">
        <f t="shared" si="0"/>
        <v>MODERADO - FOFs</v>
      </c>
      <c r="C14" t="s">
        <v>18</v>
      </c>
      <c r="D14" s="4" t="s">
        <v>26</v>
      </c>
      <c r="E14" s="59">
        <v>0.1</v>
      </c>
    </row>
    <row r="15" spans="2:8" ht="19.2" x14ac:dyDescent="0.45">
      <c r="B15" t="str">
        <f t="shared" si="0"/>
        <v>MODERADO - DESENVOLVIMENTO</v>
      </c>
      <c r="C15" t="s">
        <v>18</v>
      </c>
      <c r="D15" s="4" t="s">
        <v>27</v>
      </c>
      <c r="E15" s="55">
        <v>0.1</v>
      </c>
    </row>
    <row r="16" spans="2:8" ht="19.8" thickBot="1" x14ac:dyDescent="0.5">
      <c r="B16" s="56" t="str">
        <f t="shared" si="0"/>
        <v>MODERADO - HOTELARIAS</v>
      </c>
      <c r="C16" s="56" t="s">
        <v>18</v>
      </c>
      <c r="D16" s="57" t="s">
        <v>28</v>
      </c>
      <c r="E16" s="58">
        <v>0.1</v>
      </c>
    </row>
    <row r="17" spans="2:5" ht="19.2" x14ac:dyDescent="0.45">
      <c r="B17" s="60" t="str">
        <f t="shared" si="0"/>
        <v>AGRESSIVO - PAPEL</v>
      </c>
      <c r="C17" s="60" t="s">
        <v>33</v>
      </c>
      <c r="D17" s="61" t="s">
        <v>23</v>
      </c>
      <c r="E17" s="62">
        <v>0.5</v>
      </c>
    </row>
    <row r="18" spans="2:5" ht="19.2" x14ac:dyDescent="0.45">
      <c r="B18" t="str">
        <f t="shared" si="0"/>
        <v>AGRESSIVO - TIJOLO</v>
      </c>
      <c r="C18" t="s">
        <v>33</v>
      </c>
      <c r="D18" s="4" t="s">
        <v>24</v>
      </c>
      <c r="E18" s="59">
        <v>0.1</v>
      </c>
    </row>
    <row r="19" spans="2:5" ht="19.2" x14ac:dyDescent="0.45">
      <c r="B19" t="str">
        <f t="shared" si="0"/>
        <v>AGRESSIVO - HIBRIDOS</v>
      </c>
      <c r="C19" t="s">
        <v>33</v>
      </c>
      <c r="D19" s="4" t="s">
        <v>25</v>
      </c>
      <c r="E19" s="59">
        <v>0.05</v>
      </c>
    </row>
    <row r="20" spans="2:5" ht="19.2" x14ac:dyDescent="0.45">
      <c r="B20" t="str">
        <f t="shared" si="0"/>
        <v>AGRESSIVO - FOFs</v>
      </c>
      <c r="C20" t="s">
        <v>33</v>
      </c>
      <c r="D20" s="4" t="s">
        <v>26</v>
      </c>
      <c r="E20" s="59">
        <v>0.05</v>
      </c>
    </row>
    <row r="21" spans="2:5" ht="19.2" x14ac:dyDescent="0.45">
      <c r="B21" t="str">
        <f t="shared" si="0"/>
        <v>AGRESSIVO - DESENVOLVIMENTO</v>
      </c>
      <c r="C21" t="s">
        <v>33</v>
      </c>
      <c r="D21" s="4" t="s">
        <v>27</v>
      </c>
      <c r="E21" s="59">
        <v>0.2</v>
      </c>
    </row>
    <row r="22" spans="2:5" ht="19.2" x14ac:dyDescent="0.45">
      <c r="B22" t="str">
        <f t="shared" si="0"/>
        <v>AGRESSIVO - HOTELARIAS</v>
      </c>
      <c r="C22" t="s">
        <v>33</v>
      </c>
      <c r="D22" s="4" t="s">
        <v>28</v>
      </c>
      <c r="E22" s="59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Martins</dc:creator>
  <cp:lastModifiedBy>Guilherme Martins</cp:lastModifiedBy>
  <dcterms:created xsi:type="dcterms:W3CDTF">2025-06-26T20:33:28Z</dcterms:created>
  <dcterms:modified xsi:type="dcterms:W3CDTF">2025-06-27T00:57:10Z</dcterms:modified>
</cp:coreProperties>
</file>