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edxu96/GitHub/MatrixOptim.jl/examples/network/dtu42380a1/results/"/>
    </mc:Choice>
  </mc:AlternateContent>
  <xr:revisionPtr revIDLastSave="0" documentId="13_ncr:1_{DE44C8AB-49D7-2842-AC0F-806D24100212}" xr6:coauthVersionLast="45" xr6:coauthVersionMax="45" xr10:uidLastSave="{00000000-0000-0000-0000-000000000000}"/>
  <bookViews>
    <workbookView xWindow="34760" yWindow="-2760" windowWidth="29940" windowHeight="20760" xr2:uid="{00000000-000D-0000-FFFF-FFFF00000000}"/>
  </bookViews>
  <sheets>
    <sheet name="prod_plan"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12" i="1" l="1"/>
  <c r="U17" i="1"/>
  <c r="U12" i="1"/>
  <c r="U7" i="1"/>
  <c r="S17" i="1"/>
  <c r="S12" i="1"/>
  <c r="S7" i="1"/>
  <c r="T17" i="1" l="1"/>
  <c r="V17" i="1"/>
  <c r="V12" i="1"/>
  <c r="T7" i="1"/>
  <c r="V7" i="1"/>
  <c r="Q17" i="1"/>
  <c r="R17" i="1"/>
  <c r="P17" i="1"/>
  <c r="Q12" i="1"/>
  <c r="R12" i="1"/>
  <c r="P12" i="1"/>
  <c r="Q7" i="1"/>
  <c r="R7" i="1"/>
  <c r="P7" i="1"/>
  <c r="W4" i="1" l="1"/>
  <c r="W5" i="1"/>
  <c r="W6" i="1"/>
  <c r="W8" i="1"/>
  <c r="W9" i="1"/>
  <c r="W10" i="1"/>
  <c r="W11" i="1"/>
  <c r="W13" i="1"/>
  <c r="W14" i="1"/>
  <c r="W15" i="1"/>
  <c r="W16" i="1"/>
  <c r="W3" i="1"/>
  <c r="N4" i="1"/>
  <c r="N5" i="1"/>
  <c r="N6" i="1"/>
  <c r="N8" i="1"/>
  <c r="N9" i="1"/>
  <c r="N10" i="1"/>
  <c r="N11" i="1"/>
  <c r="N13" i="1"/>
  <c r="N14" i="1"/>
  <c r="N15" i="1"/>
  <c r="N16" i="1"/>
  <c r="M4" i="1"/>
  <c r="M5" i="1"/>
  <c r="M6" i="1"/>
  <c r="M8" i="1"/>
  <c r="M9" i="1"/>
  <c r="M10" i="1"/>
  <c r="M11" i="1"/>
  <c r="M13" i="1"/>
  <c r="M14" i="1"/>
  <c r="M15" i="1"/>
  <c r="M16" i="1"/>
  <c r="N3" i="1"/>
  <c r="M3" i="1"/>
  <c r="L4" i="1"/>
  <c r="L5" i="1"/>
  <c r="L6" i="1"/>
  <c r="L8" i="1"/>
  <c r="L9" i="1"/>
  <c r="L10" i="1"/>
  <c r="L11" i="1"/>
  <c r="L13" i="1"/>
  <c r="L14" i="1"/>
  <c r="L15" i="1"/>
  <c r="L16" i="1"/>
  <c r="L3" i="1"/>
  <c r="K4" i="1"/>
  <c r="K5" i="1"/>
  <c r="K6" i="1"/>
  <c r="K8" i="1"/>
  <c r="K9" i="1"/>
  <c r="K10" i="1"/>
  <c r="K11" i="1"/>
  <c r="K13" i="1"/>
  <c r="K14" i="1"/>
  <c r="K15" i="1"/>
  <c r="K16" i="1"/>
  <c r="K3" i="1"/>
  <c r="J4" i="1"/>
  <c r="J5" i="1"/>
  <c r="J6" i="1"/>
  <c r="J8" i="1"/>
  <c r="J9" i="1"/>
  <c r="J10" i="1"/>
  <c r="J11" i="1"/>
  <c r="J13" i="1"/>
  <c r="J14" i="1"/>
  <c r="J15" i="1"/>
  <c r="J16" i="1"/>
  <c r="J3" i="1"/>
  <c r="I4" i="1"/>
  <c r="O4" i="1" s="1"/>
  <c r="I5" i="1"/>
  <c r="O5" i="1" s="1"/>
  <c r="I6" i="1"/>
  <c r="O6" i="1" s="1"/>
  <c r="I8" i="1"/>
  <c r="O8" i="1" s="1"/>
  <c r="I9" i="1"/>
  <c r="O9" i="1" s="1"/>
  <c r="I10" i="1"/>
  <c r="O10" i="1" s="1"/>
  <c r="I11" i="1"/>
  <c r="O11" i="1" s="1"/>
  <c r="I13" i="1"/>
  <c r="O13" i="1" s="1"/>
  <c r="I14" i="1"/>
  <c r="O14" i="1" s="1"/>
  <c r="I15" i="1"/>
  <c r="O15" i="1" s="1"/>
  <c r="I16" i="1"/>
  <c r="O16" i="1" s="1"/>
  <c r="I3" i="1"/>
  <c r="O3" i="1" s="1"/>
</calcChain>
</file>

<file path=xl/sharedStrings.xml><?xml version="1.0" encoding="utf-8"?>
<sst xmlns="http://schemas.openxmlformats.org/spreadsheetml/2006/main" count="54" uniqueCount="31">
  <si>
    <t>Unmet demand</t>
  </si>
  <si>
    <t>Product 1</t>
  </si>
  <si>
    <t>Product 2</t>
  </si>
  <si>
    <t>Product 3</t>
  </si>
  <si>
    <t>Blend (RT)</t>
  </si>
  <si>
    <t>Blend (OT)</t>
  </si>
  <si>
    <t xml:space="preserve"> Pack(RT)</t>
  </si>
  <si>
    <t xml:space="preserve"> Pack(OT)</t>
  </si>
  <si>
    <t>Production Quantity</t>
  </si>
  <si>
    <t>Demand Quantity</t>
  </si>
  <si>
    <t>Inventory Quantity</t>
  </si>
  <si>
    <t>Used Time</t>
  </si>
  <si>
    <t>Production Time for Blending</t>
  </si>
  <si>
    <t>Production Time for Packaging</t>
  </si>
  <si>
    <t>Total Time</t>
  </si>
  <si>
    <t>Weeks</t>
  </si>
  <si>
    <t>Regions</t>
  </si>
  <si>
    <t>product</t>
  </si>
  <si>
    <t>ave inventory</t>
  </si>
  <si>
    <t>region</t>
  </si>
  <si>
    <t>machine</t>
  </si>
  <si>
    <t>blending</t>
  </si>
  <si>
    <t>packaging</t>
  </si>
  <si>
    <t>ave fill rate (%)</t>
  </si>
  <si>
    <t>ave regular (%)</t>
  </si>
  <si>
    <t>ave overtime (%)</t>
  </si>
  <si>
    <t>The KPIs should be calculated separately for each region. In addition, the last two should be calculated separately for each product. In other words, all KPIs should be averaged over time only.</t>
  </si>
  <si>
    <t>inventory</t>
  </si>
  <si>
    <t>Initial Inventory</t>
  </si>
  <si>
    <t>safety stock</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</si>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</sst>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sz val="12"/>
      <color theme="8" tint="-0.249977111117893"/>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7" tint="0.59999389629810485"/>
        <bgColor indexed="64"/>
      </patternFill>
    </fill>
    <fill>
      <patternFill patternType="solid">
        <fgColor theme="9" tint="0.79998168889431442"/>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7">
    <xf numFmtId="0" fontId="0" fillId="0" borderId="0" xfId="0"/>
    <xf numFmtId="0" fontId="0" fillId="0" borderId="10" xfId="0" applyBorder="1" applyAlignment="1">
      <alignment horizontal="center" vertical="center"/>
    </xf>
    <xf numFmtId="0" fontId="0" fillId="0" borderId="10" xfId="0" applyBorder="1" applyAlignment="1">
      <alignment horizontal="center" vertical="center"/>
    </xf>
    <xf numFmtId="0" fontId="0" fillId="33" borderId="10" xfId="0" applyFill="1" applyBorder="1" applyAlignment="1">
      <alignment horizontal="center" vertical="center"/>
    </xf>
    <xf numFmtId="0" fontId="0" fillId="0" borderId="10" xfId="0" applyBorder="1"/>
    <xf numFmtId="0" fontId="0" fillId="0" borderId="0" xfId="0" applyBorder="1" applyAlignment="1">
      <alignment horizontal="center" vertical="center"/>
    </xf>
    <xf numFmtId="0" fontId="0" fillId="34" borderId="10" xfId="0" applyFill="1" applyBorder="1" applyAlignment="1">
      <alignment horizontal="center" vertical="center"/>
    </xf>
    <xf numFmtId="0" fontId="0" fillId="34" borderId="10" xfId="0" applyFill="1" applyBorder="1" applyAlignment="1">
      <alignment horizontal="center"/>
    </xf>
    <xf numFmtId="0" fontId="16" fillId="0" borderId="10" xfId="0" applyFont="1" applyBorder="1" applyAlignment="1">
      <alignment horizontal="center" vertical="center"/>
    </xf>
    <xf numFmtId="0" fontId="16" fillId="33" borderId="10" xfId="0" applyFont="1" applyFill="1" applyBorder="1" applyAlignment="1">
      <alignment horizontal="center" vertical="center"/>
    </xf>
    <xf numFmtId="0" fontId="16" fillId="34" borderId="10" xfId="0" applyFont="1" applyFill="1" applyBorder="1" applyAlignment="1">
      <alignment horizontal="center" vertical="center"/>
    </xf>
    <xf numFmtId="0" fontId="16" fillId="35" borderId="10" xfId="0" applyFont="1" applyFill="1" applyBorder="1" applyAlignment="1">
      <alignment horizontal="center" vertical="center"/>
    </xf>
    <xf numFmtId="0" fontId="0" fillId="35" borderId="10" xfId="0" applyFill="1" applyBorder="1" applyAlignment="1">
      <alignment horizontal="center"/>
    </xf>
    <xf numFmtId="0" fontId="0" fillId="35" borderId="10" xfId="0" applyFill="1" applyBorder="1" applyAlignment="1">
      <alignment horizontal="center" vertical="center"/>
    </xf>
    <xf numFmtId="0" fontId="0" fillId="34" borderId="10" xfId="0" applyFill="1" applyBorder="1" applyAlignment="1">
      <alignment horizontal="center" vertical="center"/>
    </xf>
    <xf numFmtId="0" fontId="19" fillId="0" borderId="13" xfId="0" applyFont="1" applyBorder="1" applyAlignment="1">
      <alignment horizontal="left" wrapText="1"/>
    </xf>
    <xf numFmtId="0" fontId="19" fillId="0" borderId="13" xfId="0" applyFont="1" applyBorder="1" applyAlignment="1">
      <alignment horizontal="left"/>
    </xf>
    <xf numFmtId="0" fontId="19" fillId="0" borderId="0" xfId="0" applyFont="1" applyAlignment="1">
      <alignment horizontal="left"/>
    </xf>
    <xf numFmtId="0" fontId="0" fillId="34" borderId="10" xfId="0" applyFill="1" applyBorder="1" applyAlignment="1">
      <alignment horizontal="center" vertical="center"/>
    </xf>
    <xf numFmtId="0" fontId="16" fillId="0" borderId="10" xfId="0" applyFont="1" applyBorder="1" applyAlignment="1">
      <alignment horizontal="center" vertical="center"/>
    </xf>
    <xf numFmtId="0" fontId="16" fillId="33" borderId="10" xfId="0" applyFont="1" applyFill="1" applyBorder="1" applyAlignment="1">
      <alignment horizontal="center" vertical="center"/>
    </xf>
    <xf numFmtId="0" fontId="16" fillId="33" borderId="11" xfId="0" applyFont="1" applyFill="1" applyBorder="1" applyAlignment="1">
      <alignment horizontal="center" vertical="center"/>
    </xf>
    <xf numFmtId="0" fontId="16" fillId="33" borderId="12" xfId="0" applyFont="1" applyFill="1" applyBorder="1" applyAlignment="1">
      <alignment horizontal="center" vertical="center"/>
    </xf>
    <xf numFmtId="0" fontId="0" fillId="35" borderId="10" xfId="0" applyFill="1" applyBorder="1" applyAlignment="1">
      <alignment horizontal="center" vertical="center"/>
    </xf>
    <xf numFmtId="0" fontId="16" fillId="35" borderId="14" xfId="0" applyFont="1" applyFill="1" applyBorder="1" applyAlignment="1">
      <alignment horizontal="center" vertical="center"/>
    </xf>
    <xf numFmtId="0" fontId="16" fillId="35" borderId="15" xfId="0" applyFont="1" applyFill="1" applyBorder="1" applyAlignment="1">
      <alignment horizontal="center" vertical="center"/>
    </xf>
    <xf numFmtId="0" fontId="16" fillId="35" borderId="16"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8"/>
  <sheetViews>
    <sheetView showGridLines="0" tabSelected="1" topLeftCell="G1" zoomScale="150" workbookViewId="0">
      <selection activeCell="J22" sqref="J22"/>
    </sheetView>
  </sheetViews>
  <sheetFormatPr baseColWidth="10" defaultRowHeight="16" x14ac:dyDescent="0.2"/>
  <cols>
    <col min="2" max="2" width="14.5" customWidth="1"/>
    <col min="3" max="3" width="15.33203125" customWidth="1"/>
    <col min="4" max="5" width="13" customWidth="1"/>
    <col min="8" max="8" width="15.33203125" customWidth="1"/>
    <col min="9" max="9" width="17.1640625" customWidth="1"/>
  </cols>
  <sheetData>
    <row r="1" spans="1:26" x14ac:dyDescent="0.2">
      <c r="A1" s="8"/>
      <c r="B1" s="8"/>
      <c r="C1" s="19" t="s">
        <v>9</v>
      </c>
      <c r="D1" s="19"/>
      <c r="E1" s="19"/>
      <c r="F1" s="19" t="s">
        <v>8</v>
      </c>
      <c r="G1" s="19"/>
      <c r="H1" s="19"/>
      <c r="I1" s="20" t="s">
        <v>12</v>
      </c>
      <c r="J1" s="20"/>
      <c r="K1" s="20"/>
      <c r="L1" s="20" t="s">
        <v>13</v>
      </c>
      <c r="M1" s="20"/>
      <c r="N1" s="20"/>
      <c r="O1" s="21" t="s">
        <v>14</v>
      </c>
      <c r="P1" s="19" t="s">
        <v>10</v>
      </c>
      <c r="Q1" s="19"/>
      <c r="R1" s="19"/>
      <c r="S1" s="19" t="s">
        <v>11</v>
      </c>
      <c r="T1" s="19"/>
      <c r="U1" s="19"/>
      <c r="V1" s="19"/>
      <c r="W1" s="21" t="s">
        <v>14</v>
      </c>
      <c r="X1" s="19" t="s">
        <v>0</v>
      </c>
      <c r="Y1" s="19"/>
      <c r="Z1" s="19"/>
    </row>
    <row r="2" spans="1:26" x14ac:dyDescent="0.2">
      <c r="A2" s="8" t="s">
        <v>16</v>
      </c>
      <c r="B2" s="8" t="s">
        <v>15</v>
      </c>
      <c r="C2" s="8" t="s">
        <v>1</v>
      </c>
      <c r="D2" s="8" t="s">
        <v>2</v>
      </c>
      <c r="E2" s="8" t="s">
        <v>3</v>
      </c>
      <c r="F2" s="8" t="s">
        <v>1</v>
      </c>
      <c r="G2" s="8" t="s">
        <v>2</v>
      </c>
      <c r="H2" s="8" t="s">
        <v>3</v>
      </c>
      <c r="I2" s="9" t="s">
        <v>1</v>
      </c>
      <c r="J2" s="9" t="s">
        <v>2</v>
      </c>
      <c r="K2" s="9" t="s">
        <v>3</v>
      </c>
      <c r="L2" s="9" t="s">
        <v>1</v>
      </c>
      <c r="M2" s="9" t="s">
        <v>2</v>
      </c>
      <c r="N2" s="9" t="s">
        <v>3</v>
      </c>
      <c r="O2" s="22"/>
      <c r="P2" s="8" t="s">
        <v>1</v>
      </c>
      <c r="Q2" s="8" t="s">
        <v>2</v>
      </c>
      <c r="R2" s="8" t="s">
        <v>3</v>
      </c>
      <c r="S2" s="8" t="s">
        <v>4</v>
      </c>
      <c r="T2" s="8" t="s">
        <v>5</v>
      </c>
      <c r="U2" s="8" t="s">
        <v>6</v>
      </c>
      <c r="V2" s="8" t="s">
        <v>7</v>
      </c>
      <c r="W2" s="22"/>
      <c r="X2" s="8" t="s">
        <v>1</v>
      </c>
      <c r="Y2" s="8" t="s">
        <v>2</v>
      </c>
      <c r="Z2" s="8" t="s">
        <v>3</v>
      </c>
    </row>
    <row r="3" spans="1:26" x14ac:dyDescent="0.2">
      <c r="A3" s="1">
        <v>1</v>
      </c>
      <c r="B3" s="1">
        <v>1</v>
      </c>
      <c r="C3" s="1">
        <v>40539</v>
      </c>
      <c r="D3" s="1">
        <v>20854</v>
      </c>
      <c r="E3" s="1">
        <v>9502</v>
      </c>
      <c r="F3" s="1">
        <v>40281</v>
      </c>
      <c r="G3" s="1">
        <v>20263</v>
      </c>
      <c r="H3" s="1">
        <v>8376</v>
      </c>
      <c r="I3" s="3">
        <f>F3*4</f>
        <v>161124</v>
      </c>
      <c r="J3" s="3">
        <f>G3*5</f>
        <v>101315</v>
      </c>
      <c r="K3" s="3">
        <f>H3*6</f>
        <v>50256</v>
      </c>
      <c r="L3" s="3">
        <f>F3*2</f>
        <v>80562</v>
      </c>
      <c r="M3" s="3">
        <f>G3*2</f>
        <v>40526</v>
      </c>
      <c r="N3" s="3">
        <f>H3*2</f>
        <v>16752</v>
      </c>
      <c r="O3" s="3">
        <f>SUM(I3:N3)</f>
        <v>450535</v>
      </c>
      <c r="P3" s="1">
        <v>2110</v>
      </c>
      <c r="Q3" s="1">
        <v>1243</v>
      </c>
      <c r="R3" s="1">
        <v>814</v>
      </c>
      <c r="S3" s="1">
        <v>312695</v>
      </c>
      <c r="T3" s="1">
        <v>0</v>
      </c>
      <c r="U3" s="1">
        <v>137840</v>
      </c>
      <c r="V3" s="1">
        <v>0</v>
      </c>
      <c r="W3" s="3">
        <f>SUM(S3:V3)</f>
        <v>450535</v>
      </c>
      <c r="X3" s="1">
        <v>0</v>
      </c>
      <c r="Y3" s="1">
        <v>0</v>
      </c>
      <c r="Z3" s="1">
        <v>0</v>
      </c>
    </row>
    <row r="4" spans="1:26" x14ac:dyDescent="0.2">
      <c r="A4" s="1">
        <v>1</v>
      </c>
      <c r="B4" s="1">
        <v>2</v>
      </c>
      <c r="C4" s="1">
        <v>40997</v>
      </c>
      <c r="D4" s="1">
        <v>21562</v>
      </c>
      <c r="E4" s="1">
        <v>8975</v>
      </c>
      <c r="F4" s="1">
        <v>40997</v>
      </c>
      <c r="G4" s="1">
        <v>21562</v>
      </c>
      <c r="H4" s="1">
        <v>8975</v>
      </c>
      <c r="I4" s="3">
        <f t="shared" ref="I4:I16" si="0">F4*4</f>
        <v>163988</v>
      </c>
      <c r="J4" s="3">
        <f t="shared" ref="J4:J16" si="1">G4*5</f>
        <v>107810</v>
      </c>
      <c r="K4" s="3">
        <f t="shared" ref="K4:K16" si="2">H4*6</f>
        <v>53850</v>
      </c>
      <c r="L4" s="3">
        <f t="shared" ref="L4:L16" si="3">F4*2</f>
        <v>81994</v>
      </c>
      <c r="M4" s="3">
        <f t="shared" ref="M4:M16" si="4">G4*2</f>
        <v>43124</v>
      </c>
      <c r="N4" s="3">
        <f t="shared" ref="N4:N16" si="5">H4*2</f>
        <v>17950</v>
      </c>
      <c r="O4" s="3">
        <f t="shared" ref="O4:O16" si="6">SUM(I4:N4)</f>
        <v>468716</v>
      </c>
      <c r="P4" s="1">
        <v>2110</v>
      </c>
      <c r="Q4" s="1">
        <v>1243</v>
      </c>
      <c r="R4" s="1">
        <v>814</v>
      </c>
      <c r="S4" s="1">
        <v>325648</v>
      </c>
      <c r="T4" s="1">
        <v>0</v>
      </c>
      <c r="U4" s="1">
        <v>143068</v>
      </c>
      <c r="V4" s="1">
        <v>0</v>
      </c>
      <c r="W4" s="3">
        <f t="shared" ref="W4:W16" si="7">SUM(S4:V4)</f>
        <v>468716</v>
      </c>
      <c r="X4" s="1">
        <v>0</v>
      </c>
      <c r="Y4" s="1">
        <v>0</v>
      </c>
      <c r="Z4" s="1">
        <v>0</v>
      </c>
    </row>
    <row r="5" spans="1:26" x14ac:dyDescent="0.2">
      <c r="A5" s="1">
        <v>1</v>
      </c>
      <c r="B5" s="1">
        <v>3</v>
      </c>
      <c r="C5" s="1">
        <v>39855</v>
      </c>
      <c r="D5" s="1">
        <v>21925</v>
      </c>
      <c r="E5" s="1">
        <v>9347</v>
      </c>
      <c r="F5" s="1">
        <v>39855</v>
      </c>
      <c r="G5" s="1">
        <v>21925</v>
      </c>
      <c r="H5" s="1">
        <v>9347</v>
      </c>
      <c r="I5" s="3">
        <f t="shared" si="0"/>
        <v>159420</v>
      </c>
      <c r="J5" s="3">
        <f t="shared" si="1"/>
        <v>109625</v>
      </c>
      <c r="K5" s="3">
        <f t="shared" si="2"/>
        <v>56082</v>
      </c>
      <c r="L5" s="3">
        <f t="shared" si="3"/>
        <v>79710</v>
      </c>
      <c r="M5" s="3">
        <f t="shared" si="4"/>
        <v>43850</v>
      </c>
      <c r="N5" s="3">
        <f t="shared" si="5"/>
        <v>18694</v>
      </c>
      <c r="O5" s="3">
        <f t="shared" si="6"/>
        <v>467381</v>
      </c>
      <c r="P5" s="1">
        <v>2110</v>
      </c>
      <c r="Q5" s="1">
        <v>1243</v>
      </c>
      <c r="R5" s="1">
        <v>814</v>
      </c>
      <c r="S5" s="1">
        <v>325127</v>
      </c>
      <c r="T5" s="1">
        <v>0</v>
      </c>
      <c r="U5" s="1">
        <v>142254</v>
      </c>
      <c r="V5" s="1">
        <v>0</v>
      </c>
      <c r="W5" s="3">
        <f t="shared" si="7"/>
        <v>467381</v>
      </c>
      <c r="X5" s="1">
        <v>0</v>
      </c>
      <c r="Y5" s="1">
        <v>0</v>
      </c>
      <c r="Z5" s="1">
        <v>0</v>
      </c>
    </row>
    <row r="6" spans="1:26" x14ac:dyDescent="0.2">
      <c r="A6" s="1">
        <v>1</v>
      </c>
      <c r="B6" s="1">
        <v>4</v>
      </c>
      <c r="C6" s="1">
        <v>38574</v>
      </c>
      <c r="D6" s="1">
        <v>22315</v>
      </c>
      <c r="E6" s="1">
        <v>9958</v>
      </c>
      <c r="F6" s="1">
        <v>38574</v>
      </c>
      <c r="G6" s="1">
        <v>22315</v>
      </c>
      <c r="H6" s="1">
        <v>9958</v>
      </c>
      <c r="I6" s="3">
        <f t="shared" si="0"/>
        <v>154296</v>
      </c>
      <c r="J6" s="3">
        <f t="shared" si="1"/>
        <v>111575</v>
      </c>
      <c r="K6" s="3">
        <f t="shared" si="2"/>
        <v>59748</v>
      </c>
      <c r="L6" s="3">
        <f t="shared" si="3"/>
        <v>77148</v>
      </c>
      <c r="M6" s="3">
        <f t="shared" si="4"/>
        <v>44630</v>
      </c>
      <c r="N6" s="3">
        <f t="shared" si="5"/>
        <v>19916</v>
      </c>
      <c r="O6" s="3">
        <f t="shared" si="6"/>
        <v>467313</v>
      </c>
      <c r="P6" s="1">
        <v>2110</v>
      </c>
      <c r="Q6" s="1">
        <v>1243</v>
      </c>
      <c r="R6" s="1">
        <v>814</v>
      </c>
      <c r="S6" s="1">
        <v>325619</v>
      </c>
      <c r="T6" s="1">
        <v>0</v>
      </c>
      <c r="U6" s="1">
        <v>141694</v>
      </c>
      <c r="V6" s="1">
        <v>0</v>
      </c>
      <c r="W6" s="3">
        <f t="shared" si="7"/>
        <v>467313</v>
      </c>
      <c r="X6" s="1">
        <v>0</v>
      </c>
      <c r="Y6" s="1">
        <v>0</v>
      </c>
      <c r="Z6" s="1">
        <v>0</v>
      </c>
    </row>
    <row r="7" spans="1:26" x14ac:dyDescent="0.2">
      <c r="A7" s="2"/>
      <c r="B7" s="2"/>
      <c r="C7" s="2"/>
      <c r="D7" s="2"/>
      <c r="E7" s="2"/>
      <c r="F7" s="2"/>
      <c r="G7" s="2"/>
      <c r="H7" s="2"/>
      <c r="I7" s="3"/>
      <c r="J7" s="3"/>
      <c r="K7" s="3"/>
      <c r="L7" s="3"/>
      <c r="M7" s="3"/>
      <c r="N7" s="3"/>
      <c r="O7" s="3"/>
      <c r="P7" s="6">
        <f>AVERAGE(P3:P6)</f>
        <v>2110</v>
      </c>
      <c r="Q7" s="6">
        <f t="shared" ref="Q7:R7" si="8">AVERAGE(Q3:Q6)</f>
        <v>1243</v>
      </c>
      <c r="R7" s="6">
        <f t="shared" si="8"/>
        <v>814</v>
      </c>
      <c r="S7" s="6">
        <f>AVERAGE(S3:S6) / 432000 * 100</f>
        <v>74.600057870370378</v>
      </c>
      <c r="T7" s="6">
        <f t="shared" ref="T7" si="9">AVERAGE(T3:T6)</f>
        <v>0</v>
      </c>
      <c r="U7" s="6">
        <f>AVERAGE(U3:U6)/ 432000 * 100</f>
        <v>32.688425925925927</v>
      </c>
      <c r="V7" s="6">
        <f t="shared" ref="V7" si="10">AVERAGE(V3:V6)</f>
        <v>0</v>
      </c>
      <c r="W7" s="3"/>
      <c r="X7" s="2"/>
      <c r="Y7" s="2"/>
      <c r="Z7" s="2"/>
    </row>
    <row r="8" spans="1:26" x14ac:dyDescent="0.2">
      <c r="A8" s="1">
        <v>2</v>
      </c>
      <c r="B8" s="1">
        <v>1</v>
      </c>
      <c r="C8" s="1">
        <v>55948</v>
      </c>
      <c r="D8" s="1">
        <v>38245</v>
      </c>
      <c r="E8" s="1">
        <v>16888</v>
      </c>
      <c r="F8" s="1">
        <v>55855</v>
      </c>
      <c r="G8" s="1">
        <v>38233</v>
      </c>
      <c r="H8" s="1">
        <v>17247</v>
      </c>
      <c r="I8" s="3">
        <f t="shared" si="0"/>
        <v>223420</v>
      </c>
      <c r="J8" s="3">
        <f t="shared" si="1"/>
        <v>191165</v>
      </c>
      <c r="K8" s="3">
        <f t="shared" si="2"/>
        <v>103482</v>
      </c>
      <c r="L8" s="3">
        <f t="shared" si="3"/>
        <v>111710</v>
      </c>
      <c r="M8" s="3">
        <f t="shared" si="4"/>
        <v>76466</v>
      </c>
      <c r="N8" s="3">
        <f t="shared" si="5"/>
        <v>34494</v>
      </c>
      <c r="O8" s="3">
        <f t="shared" si="6"/>
        <v>740737</v>
      </c>
      <c r="P8" s="1">
        <v>1650</v>
      </c>
      <c r="Q8" s="1">
        <v>1488</v>
      </c>
      <c r="R8" s="1">
        <v>3269</v>
      </c>
      <c r="S8" s="1">
        <v>432000</v>
      </c>
      <c r="T8" s="1">
        <v>86067</v>
      </c>
      <c r="U8" s="1">
        <v>222670</v>
      </c>
      <c r="V8" s="1">
        <v>0</v>
      </c>
      <c r="W8" s="3">
        <f t="shared" si="7"/>
        <v>740737</v>
      </c>
      <c r="X8" s="1">
        <v>0</v>
      </c>
      <c r="Y8" s="1">
        <v>0</v>
      </c>
      <c r="Z8" s="1">
        <v>0</v>
      </c>
    </row>
    <row r="9" spans="1:26" x14ac:dyDescent="0.2">
      <c r="A9" s="1">
        <v>2</v>
      </c>
      <c r="B9" s="1">
        <v>2</v>
      </c>
      <c r="C9" s="1">
        <v>55804</v>
      </c>
      <c r="D9" s="1">
        <v>39364</v>
      </c>
      <c r="E9" s="1">
        <v>16617</v>
      </c>
      <c r="F9" s="1">
        <v>55804</v>
      </c>
      <c r="G9" s="1">
        <v>39364</v>
      </c>
      <c r="H9" s="1">
        <v>16394</v>
      </c>
      <c r="I9" s="3">
        <f t="shared" si="0"/>
        <v>223216</v>
      </c>
      <c r="J9" s="3">
        <f t="shared" si="1"/>
        <v>196820</v>
      </c>
      <c r="K9" s="3">
        <f t="shared" si="2"/>
        <v>98364</v>
      </c>
      <c r="L9" s="3">
        <f t="shared" si="3"/>
        <v>111608</v>
      </c>
      <c r="M9" s="3">
        <f t="shared" si="4"/>
        <v>78728</v>
      </c>
      <c r="N9" s="3">
        <f t="shared" si="5"/>
        <v>32788</v>
      </c>
      <c r="O9" s="3">
        <f t="shared" si="6"/>
        <v>741524</v>
      </c>
      <c r="P9" s="1">
        <v>1650</v>
      </c>
      <c r="Q9" s="1">
        <v>1488</v>
      </c>
      <c r="R9" s="1">
        <v>3046</v>
      </c>
      <c r="S9" s="1">
        <v>432000</v>
      </c>
      <c r="T9" s="1">
        <v>86400</v>
      </c>
      <c r="U9" s="1">
        <v>223124</v>
      </c>
      <c r="V9" s="1">
        <v>0</v>
      </c>
      <c r="W9" s="3">
        <f t="shared" si="7"/>
        <v>741524</v>
      </c>
      <c r="X9" s="1">
        <v>0</v>
      </c>
      <c r="Y9" s="1">
        <v>0</v>
      </c>
      <c r="Z9" s="1">
        <v>0</v>
      </c>
    </row>
    <row r="10" spans="1:26" x14ac:dyDescent="0.2">
      <c r="A10" s="1">
        <v>2</v>
      </c>
      <c r="B10" s="1">
        <v>3</v>
      </c>
      <c r="C10" s="1">
        <v>55292</v>
      </c>
      <c r="D10" s="1">
        <v>39409</v>
      </c>
      <c r="E10" s="1">
        <v>14462</v>
      </c>
      <c r="F10" s="1">
        <v>55292</v>
      </c>
      <c r="G10" s="1">
        <v>39409</v>
      </c>
      <c r="H10" s="1">
        <v>14462</v>
      </c>
      <c r="I10" s="3">
        <f t="shared" si="0"/>
        <v>221168</v>
      </c>
      <c r="J10" s="3">
        <f t="shared" si="1"/>
        <v>197045</v>
      </c>
      <c r="K10" s="3">
        <f t="shared" si="2"/>
        <v>86772</v>
      </c>
      <c r="L10" s="3">
        <f t="shared" si="3"/>
        <v>110584</v>
      </c>
      <c r="M10" s="3">
        <f t="shared" si="4"/>
        <v>78818</v>
      </c>
      <c r="N10" s="3">
        <f t="shared" si="5"/>
        <v>28924</v>
      </c>
      <c r="O10" s="3">
        <f t="shared" si="6"/>
        <v>723311</v>
      </c>
      <c r="P10" s="1">
        <v>1650</v>
      </c>
      <c r="Q10" s="1">
        <v>1488</v>
      </c>
      <c r="R10" s="1">
        <v>3046</v>
      </c>
      <c r="S10" s="1">
        <v>432000</v>
      </c>
      <c r="T10" s="1">
        <v>72985</v>
      </c>
      <c r="U10" s="1">
        <v>218326</v>
      </c>
      <c r="V10" s="1">
        <v>0</v>
      </c>
      <c r="W10" s="3">
        <f t="shared" si="7"/>
        <v>723311</v>
      </c>
      <c r="X10" s="1">
        <v>0</v>
      </c>
      <c r="Y10" s="1">
        <v>0</v>
      </c>
      <c r="Z10" s="1">
        <v>0</v>
      </c>
    </row>
    <row r="11" spans="1:26" x14ac:dyDescent="0.2">
      <c r="A11" s="1">
        <v>2</v>
      </c>
      <c r="B11" s="1">
        <v>4</v>
      </c>
      <c r="C11" s="1">
        <v>53866</v>
      </c>
      <c r="D11" s="1">
        <v>39380</v>
      </c>
      <c r="E11" s="1">
        <v>13666</v>
      </c>
      <c r="F11" s="1">
        <v>53866</v>
      </c>
      <c r="G11" s="1">
        <v>39380</v>
      </c>
      <c r="H11" s="1">
        <v>13666</v>
      </c>
      <c r="I11" s="3">
        <f t="shared" si="0"/>
        <v>215464</v>
      </c>
      <c r="J11" s="3">
        <f t="shared" si="1"/>
        <v>196900</v>
      </c>
      <c r="K11" s="3">
        <f t="shared" si="2"/>
        <v>81996</v>
      </c>
      <c r="L11" s="3">
        <f t="shared" si="3"/>
        <v>107732</v>
      </c>
      <c r="M11" s="3">
        <f t="shared" si="4"/>
        <v>78760</v>
      </c>
      <c r="N11" s="3">
        <f t="shared" si="5"/>
        <v>27332</v>
      </c>
      <c r="O11" s="3">
        <f t="shared" si="6"/>
        <v>708184</v>
      </c>
      <c r="P11" s="1">
        <v>1650</v>
      </c>
      <c r="Q11" s="1">
        <v>1488</v>
      </c>
      <c r="R11" s="1">
        <v>3046</v>
      </c>
      <c r="S11" s="1">
        <v>432000</v>
      </c>
      <c r="T11" s="1">
        <v>62360</v>
      </c>
      <c r="U11" s="1">
        <v>213824</v>
      </c>
      <c r="V11" s="1">
        <v>0</v>
      </c>
      <c r="W11" s="3">
        <f t="shared" si="7"/>
        <v>708184</v>
      </c>
      <c r="X11" s="1">
        <v>0</v>
      </c>
      <c r="Y11" s="1">
        <v>0</v>
      </c>
      <c r="Z11" s="1">
        <v>0</v>
      </c>
    </row>
    <row r="12" spans="1:26" x14ac:dyDescent="0.2">
      <c r="A12" s="2"/>
      <c r="B12" s="2"/>
      <c r="C12" s="2"/>
      <c r="D12" s="2"/>
      <c r="E12" s="2"/>
      <c r="F12" s="2"/>
      <c r="G12" s="2"/>
      <c r="H12" s="2"/>
      <c r="I12" s="3"/>
      <c r="J12" s="3"/>
      <c r="K12" s="3"/>
      <c r="L12" s="3"/>
      <c r="M12" s="3"/>
      <c r="N12" s="3"/>
      <c r="O12" s="3"/>
      <c r="P12" s="6">
        <f>AVERAGE(P8:P11)</f>
        <v>1650</v>
      </c>
      <c r="Q12" s="6">
        <f t="shared" ref="Q12:R12" si="11">AVERAGE(Q8:Q11)</f>
        <v>1488</v>
      </c>
      <c r="R12" s="6">
        <f t="shared" si="11"/>
        <v>3101.75</v>
      </c>
      <c r="S12" s="6">
        <f>AVERAGE(S8:S11)/ 432000 * 100</f>
        <v>100</v>
      </c>
      <c r="T12" s="6">
        <f>AVERAGE(T8:T11)/86400*100</f>
        <v>89.065972222222229</v>
      </c>
      <c r="U12" s="6">
        <f>AVERAGE(U8:U11)/ 432000 * 100</f>
        <v>50.806944444444447</v>
      </c>
      <c r="V12" s="6">
        <f t="shared" ref="V12" si="12">AVERAGE(V8:V11)</f>
        <v>0</v>
      </c>
      <c r="W12" s="3"/>
      <c r="X12" s="2"/>
      <c r="Y12" s="2"/>
      <c r="Z12" s="2"/>
    </row>
    <row r="13" spans="1:26" x14ac:dyDescent="0.2">
      <c r="A13" s="1">
        <v>3</v>
      </c>
      <c r="B13" s="1">
        <v>1</v>
      </c>
      <c r="C13" s="1">
        <v>49559</v>
      </c>
      <c r="D13" s="1">
        <v>27461</v>
      </c>
      <c r="E13" s="1">
        <v>6738</v>
      </c>
      <c r="F13" s="1">
        <v>49424</v>
      </c>
      <c r="G13" s="1">
        <v>27396</v>
      </c>
      <c r="H13" s="1">
        <v>6652</v>
      </c>
      <c r="I13" s="3">
        <f t="shared" si="0"/>
        <v>197696</v>
      </c>
      <c r="J13" s="3">
        <f t="shared" si="1"/>
        <v>136980</v>
      </c>
      <c r="K13" s="3">
        <f t="shared" si="2"/>
        <v>39912</v>
      </c>
      <c r="L13" s="3">
        <f t="shared" si="3"/>
        <v>98848</v>
      </c>
      <c r="M13" s="3">
        <f t="shared" si="4"/>
        <v>54792</v>
      </c>
      <c r="N13" s="3">
        <f t="shared" si="5"/>
        <v>13304</v>
      </c>
      <c r="O13" s="3">
        <f t="shared" si="6"/>
        <v>541532</v>
      </c>
      <c r="P13" s="1">
        <v>4172</v>
      </c>
      <c r="Q13" s="1">
        <v>1734</v>
      </c>
      <c r="R13" s="1">
        <v>3014</v>
      </c>
      <c r="S13" s="1">
        <v>374588</v>
      </c>
      <c r="T13" s="1">
        <v>0</v>
      </c>
      <c r="U13" s="1">
        <v>166944</v>
      </c>
      <c r="V13" s="1">
        <v>0</v>
      </c>
      <c r="W13" s="3">
        <f t="shared" si="7"/>
        <v>541532</v>
      </c>
      <c r="X13" s="1">
        <v>0</v>
      </c>
      <c r="Y13" s="1">
        <v>0</v>
      </c>
      <c r="Z13" s="1">
        <v>0</v>
      </c>
    </row>
    <row r="14" spans="1:26" x14ac:dyDescent="0.2">
      <c r="A14" s="1">
        <v>3</v>
      </c>
      <c r="B14" s="1">
        <v>2</v>
      </c>
      <c r="C14" s="1">
        <v>50155</v>
      </c>
      <c r="D14" s="1">
        <v>27718</v>
      </c>
      <c r="E14" s="1">
        <v>10495</v>
      </c>
      <c r="F14" s="1">
        <v>50155</v>
      </c>
      <c r="G14" s="1">
        <v>27718</v>
      </c>
      <c r="H14" s="1">
        <v>10495</v>
      </c>
      <c r="I14" s="3">
        <f t="shared" si="0"/>
        <v>200620</v>
      </c>
      <c r="J14" s="3">
        <f t="shared" si="1"/>
        <v>138590</v>
      </c>
      <c r="K14" s="3">
        <f t="shared" si="2"/>
        <v>62970</v>
      </c>
      <c r="L14" s="3">
        <f t="shared" si="3"/>
        <v>100310</v>
      </c>
      <c r="M14" s="3">
        <f t="shared" si="4"/>
        <v>55436</v>
      </c>
      <c r="N14" s="3">
        <f t="shared" si="5"/>
        <v>20990</v>
      </c>
      <c r="O14" s="3">
        <f t="shared" si="6"/>
        <v>578916</v>
      </c>
      <c r="P14" s="1">
        <v>4172</v>
      </c>
      <c r="Q14" s="1">
        <v>1734</v>
      </c>
      <c r="R14" s="1">
        <v>3014</v>
      </c>
      <c r="S14" s="1">
        <v>402180</v>
      </c>
      <c r="T14" s="1">
        <v>0</v>
      </c>
      <c r="U14" s="1">
        <v>176736</v>
      </c>
      <c r="V14" s="1">
        <v>0</v>
      </c>
      <c r="W14" s="3">
        <f t="shared" si="7"/>
        <v>578916</v>
      </c>
      <c r="X14" s="1">
        <v>0</v>
      </c>
      <c r="Y14" s="1">
        <v>0</v>
      </c>
      <c r="Z14" s="1">
        <v>0</v>
      </c>
    </row>
    <row r="15" spans="1:26" x14ac:dyDescent="0.2">
      <c r="A15" s="1">
        <v>3</v>
      </c>
      <c r="B15" s="1">
        <v>3</v>
      </c>
      <c r="C15" s="1">
        <v>48959</v>
      </c>
      <c r="D15" s="1">
        <v>26460</v>
      </c>
      <c r="E15" s="1">
        <v>11565</v>
      </c>
      <c r="F15" s="1">
        <v>48959</v>
      </c>
      <c r="G15" s="1">
        <v>26460</v>
      </c>
      <c r="H15" s="1">
        <v>11565</v>
      </c>
      <c r="I15" s="3">
        <f t="shared" si="0"/>
        <v>195836</v>
      </c>
      <c r="J15" s="3">
        <f t="shared" si="1"/>
        <v>132300</v>
      </c>
      <c r="K15" s="3">
        <f t="shared" si="2"/>
        <v>69390</v>
      </c>
      <c r="L15" s="3">
        <f t="shared" si="3"/>
        <v>97918</v>
      </c>
      <c r="M15" s="3">
        <f t="shared" si="4"/>
        <v>52920</v>
      </c>
      <c r="N15" s="3">
        <f t="shared" si="5"/>
        <v>23130</v>
      </c>
      <c r="O15" s="3">
        <f t="shared" si="6"/>
        <v>571494</v>
      </c>
      <c r="P15" s="1">
        <v>4172</v>
      </c>
      <c r="Q15" s="1">
        <v>1734</v>
      </c>
      <c r="R15" s="1">
        <v>3014</v>
      </c>
      <c r="S15" s="1">
        <v>397526</v>
      </c>
      <c r="T15" s="1">
        <v>0</v>
      </c>
      <c r="U15" s="1">
        <v>173968</v>
      </c>
      <c r="V15" s="1">
        <v>0</v>
      </c>
      <c r="W15" s="3">
        <f t="shared" si="7"/>
        <v>571494</v>
      </c>
      <c r="X15" s="1">
        <v>0</v>
      </c>
      <c r="Y15" s="1">
        <v>0</v>
      </c>
      <c r="Z15" s="1">
        <v>0</v>
      </c>
    </row>
    <row r="16" spans="1:26" x14ac:dyDescent="0.2">
      <c r="A16" s="1">
        <v>3</v>
      </c>
      <c r="B16" s="1">
        <v>4</v>
      </c>
      <c r="C16" s="1">
        <v>46259</v>
      </c>
      <c r="D16" s="1">
        <v>27059</v>
      </c>
      <c r="E16" s="1">
        <v>13377</v>
      </c>
      <c r="F16" s="1">
        <v>46259</v>
      </c>
      <c r="G16" s="1">
        <v>27059</v>
      </c>
      <c r="H16" s="1">
        <v>13377</v>
      </c>
      <c r="I16" s="3">
        <f t="shared" si="0"/>
        <v>185036</v>
      </c>
      <c r="J16" s="3">
        <f t="shared" si="1"/>
        <v>135295</v>
      </c>
      <c r="K16" s="3">
        <f t="shared" si="2"/>
        <v>80262</v>
      </c>
      <c r="L16" s="3">
        <f t="shared" si="3"/>
        <v>92518</v>
      </c>
      <c r="M16" s="3">
        <f t="shared" si="4"/>
        <v>54118</v>
      </c>
      <c r="N16" s="3">
        <f t="shared" si="5"/>
        <v>26754</v>
      </c>
      <c r="O16" s="3">
        <f t="shared" si="6"/>
        <v>573983</v>
      </c>
      <c r="P16" s="1">
        <v>4172</v>
      </c>
      <c r="Q16" s="1">
        <v>1734</v>
      </c>
      <c r="R16" s="1">
        <v>3014</v>
      </c>
      <c r="S16" s="1">
        <v>400593</v>
      </c>
      <c r="T16" s="1">
        <v>0</v>
      </c>
      <c r="U16" s="1">
        <v>173390</v>
      </c>
      <c r="V16" s="1">
        <v>0</v>
      </c>
      <c r="W16" s="3">
        <f t="shared" si="7"/>
        <v>573983</v>
      </c>
      <c r="X16" s="1">
        <v>0</v>
      </c>
      <c r="Y16" s="1">
        <v>0</v>
      </c>
      <c r="Z16" s="1">
        <v>0</v>
      </c>
    </row>
    <row r="17" spans="1:26" x14ac:dyDescent="0.2">
      <c r="A17" s="4"/>
      <c r="B17" s="4"/>
      <c r="C17" s="4"/>
      <c r="D17" s="4"/>
      <c r="E17" s="4"/>
      <c r="F17" s="4"/>
      <c r="G17" s="4"/>
      <c r="H17" s="4"/>
      <c r="I17" s="4"/>
      <c r="J17" s="4"/>
      <c r="K17" s="4"/>
      <c r="L17" s="4"/>
      <c r="M17" s="4"/>
      <c r="N17" s="4"/>
      <c r="O17" s="4"/>
      <c r="P17" s="6">
        <f>AVERAGE(P13:P16)</f>
        <v>4172</v>
      </c>
      <c r="Q17" s="6">
        <f t="shared" ref="Q17:R17" si="13">AVERAGE(Q13:Q16)</f>
        <v>1734</v>
      </c>
      <c r="R17" s="6">
        <f t="shared" si="13"/>
        <v>3014</v>
      </c>
      <c r="S17" s="6">
        <f>AVERAGE(S13:S16)/ 432000 * 100</f>
        <v>91.139293981481487</v>
      </c>
      <c r="T17" s="6">
        <f t="shared" ref="T17" si="14">AVERAGE(T13:T16)</f>
        <v>0</v>
      </c>
      <c r="U17" s="6">
        <f>AVERAGE(U13:U16)/ 432000 * 100</f>
        <v>39.990625000000001</v>
      </c>
      <c r="V17" s="6">
        <f t="shared" ref="V17" si="15">AVERAGE(V13:V16)</f>
        <v>0</v>
      </c>
      <c r="W17" s="4"/>
      <c r="X17" s="4"/>
      <c r="Y17" s="4"/>
      <c r="Z17" s="4"/>
    </row>
    <row r="19" spans="1:26" x14ac:dyDescent="0.2">
      <c r="A19" s="10" t="s">
        <v>19</v>
      </c>
      <c r="B19" s="10" t="s">
        <v>17</v>
      </c>
      <c r="C19" s="10" t="s">
        <v>18</v>
      </c>
      <c r="D19" s="10" t="s">
        <v>23</v>
      </c>
      <c r="F19" s="10" t="s">
        <v>19</v>
      </c>
      <c r="G19" s="10" t="s">
        <v>20</v>
      </c>
      <c r="H19" s="10" t="s">
        <v>24</v>
      </c>
      <c r="I19" s="10" t="s">
        <v>25</v>
      </c>
      <c r="K19" s="24" t="s">
        <v>28</v>
      </c>
      <c r="L19" s="25"/>
      <c r="M19" s="25"/>
      <c r="N19" s="26"/>
    </row>
    <row r="20" spans="1:26" x14ac:dyDescent="0.2">
      <c r="A20" s="18">
        <v>1</v>
      </c>
      <c r="B20" s="6">
        <v>1</v>
      </c>
      <c r="C20" s="7">
        <v>2110</v>
      </c>
      <c r="D20" s="6">
        <v>100</v>
      </c>
      <c r="F20" s="18">
        <v>1</v>
      </c>
      <c r="G20" s="6" t="s">
        <v>21</v>
      </c>
      <c r="H20" s="6">
        <v>74.600057870370378</v>
      </c>
      <c r="I20" s="6">
        <v>0</v>
      </c>
      <c r="K20" s="11" t="s">
        <v>19</v>
      </c>
      <c r="L20" s="11" t="s">
        <v>17</v>
      </c>
      <c r="M20" s="11" t="s">
        <v>27</v>
      </c>
      <c r="N20" s="11" t="s">
        <v>29</v>
      </c>
    </row>
    <row r="21" spans="1:26" x14ac:dyDescent="0.2">
      <c r="A21" s="18"/>
      <c r="B21" s="6">
        <v>2</v>
      </c>
      <c r="C21" s="7">
        <v>1243</v>
      </c>
      <c r="D21" s="6">
        <v>100</v>
      </c>
      <c r="F21" s="18"/>
      <c r="G21" s="6" t="s">
        <v>22</v>
      </c>
      <c r="H21" s="6">
        <v>32.688425925925927</v>
      </c>
      <c r="I21" s="6">
        <v>0</v>
      </c>
      <c r="K21" s="23">
        <v>1</v>
      </c>
      <c r="L21" s="13">
        <v>1</v>
      </c>
      <c r="M21" s="13">
        <v>2368</v>
      </c>
      <c r="N21" s="12">
        <v>2110</v>
      </c>
    </row>
    <row r="22" spans="1:26" x14ac:dyDescent="0.2">
      <c r="A22" s="18"/>
      <c r="B22" s="6">
        <v>3</v>
      </c>
      <c r="C22" s="7">
        <v>814</v>
      </c>
      <c r="D22" s="6">
        <v>100</v>
      </c>
      <c r="F22" s="18">
        <v>2</v>
      </c>
      <c r="G22" s="6" t="s">
        <v>21</v>
      </c>
      <c r="H22" s="6">
        <v>100</v>
      </c>
      <c r="I22" s="6">
        <v>89.065972222222229</v>
      </c>
      <c r="K22" s="23"/>
      <c r="L22" s="13">
        <v>2</v>
      </c>
      <c r="M22" s="13">
        <v>1834</v>
      </c>
      <c r="N22" s="12">
        <v>1243</v>
      </c>
    </row>
    <row r="23" spans="1:26" x14ac:dyDescent="0.2">
      <c r="A23" s="18">
        <v>2</v>
      </c>
      <c r="B23" s="6">
        <v>1</v>
      </c>
      <c r="C23" s="7">
        <v>1650</v>
      </c>
      <c r="D23" s="6">
        <v>100</v>
      </c>
      <c r="F23" s="18"/>
      <c r="G23" s="6" t="s">
        <v>22</v>
      </c>
      <c r="H23" s="14">
        <v>50.806944444444447</v>
      </c>
      <c r="I23" s="6">
        <v>0</v>
      </c>
      <c r="K23" s="23"/>
      <c r="L23" s="13">
        <v>3</v>
      </c>
      <c r="M23" s="13">
        <v>1940</v>
      </c>
      <c r="N23" s="12">
        <v>814</v>
      </c>
      <c r="Q23" t="s">
        <v>30</v>
      </c>
    </row>
    <row r="24" spans="1:26" x14ac:dyDescent="0.2">
      <c r="A24" s="18"/>
      <c r="B24" s="6">
        <v>2</v>
      </c>
      <c r="C24" s="7">
        <v>1488</v>
      </c>
      <c r="D24" s="6">
        <v>100</v>
      </c>
      <c r="F24" s="18">
        <v>3</v>
      </c>
      <c r="G24" s="6" t="s">
        <v>21</v>
      </c>
      <c r="H24" s="6">
        <v>91.139293981481487</v>
      </c>
      <c r="I24" s="6">
        <v>0</v>
      </c>
      <c r="K24" s="23">
        <v>2</v>
      </c>
      <c r="L24" s="13">
        <v>1</v>
      </c>
      <c r="M24" s="13">
        <v>1743</v>
      </c>
      <c r="N24" s="12">
        <v>1650</v>
      </c>
    </row>
    <row r="25" spans="1:26" x14ac:dyDescent="0.2">
      <c r="A25" s="18"/>
      <c r="B25" s="6">
        <v>3</v>
      </c>
      <c r="C25" s="7">
        <v>3101.75</v>
      </c>
      <c r="D25" s="6">
        <v>100</v>
      </c>
      <c r="F25" s="18"/>
      <c r="G25" s="6" t="s">
        <v>22</v>
      </c>
      <c r="H25" s="6">
        <v>39.990625000000001</v>
      </c>
      <c r="I25" s="6">
        <v>0</v>
      </c>
      <c r="K25" s="23"/>
      <c r="L25" s="13">
        <v>2</v>
      </c>
      <c r="M25" s="13">
        <v>1500</v>
      </c>
      <c r="N25" s="12">
        <v>1488</v>
      </c>
    </row>
    <row r="26" spans="1:26" x14ac:dyDescent="0.2">
      <c r="A26" s="18">
        <v>3</v>
      </c>
      <c r="B26" s="6">
        <v>1</v>
      </c>
      <c r="C26" s="7">
        <v>4172</v>
      </c>
      <c r="D26" s="6">
        <v>100</v>
      </c>
      <c r="K26" s="23"/>
      <c r="L26" s="13">
        <v>3</v>
      </c>
      <c r="M26" s="13">
        <v>2910</v>
      </c>
      <c r="N26" s="12">
        <v>3046</v>
      </c>
    </row>
    <row r="27" spans="1:26" x14ac:dyDescent="0.2">
      <c r="A27" s="18"/>
      <c r="B27" s="6">
        <v>2</v>
      </c>
      <c r="C27" s="7">
        <v>1734</v>
      </c>
      <c r="D27" s="6">
        <v>100</v>
      </c>
      <c r="K27" s="23">
        <v>3</v>
      </c>
      <c r="L27" s="13">
        <v>1</v>
      </c>
      <c r="M27" s="13">
        <v>4307</v>
      </c>
      <c r="N27" s="12">
        <v>4172</v>
      </c>
    </row>
    <row r="28" spans="1:26" x14ac:dyDescent="0.2">
      <c r="A28" s="18"/>
      <c r="B28" s="6">
        <v>3</v>
      </c>
      <c r="C28" s="7">
        <v>3014</v>
      </c>
      <c r="D28" s="6">
        <v>100</v>
      </c>
      <c r="K28" s="23"/>
      <c r="L28" s="13">
        <v>2</v>
      </c>
      <c r="M28" s="13">
        <v>1799</v>
      </c>
      <c r="N28" s="12">
        <v>1734</v>
      </c>
    </row>
    <row r="29" spans="1:26" x14ac:dyDescent="0.2">
      <c r="A29" s="15" t="s">
        <v>26</v>
      </c>
      <c r="B29" s="16"/>
      <c r="C29" s="16"/>
      <c r="D29" s="16"/>
      <c r="K29" s="23"/>
      <c r="L29" s="13">
        <v>3</v>
      </c>
      <c r="M29" s="13">
        <v>3100</v>
      </c>
      <c r="N29" s="12">
        <v>3014</v>
      </c>
    </row>
    <row r="30" spans="1:26" x14ac:dyDescent="0.2">
      <c r="A30" s="17"/>
      <c r="B30" s="17"/>
      <c r="C30" s="17"/>
      <c r="D30" s="17"/>
    </row>
    <row r="31" spans="1:26" ht="34" customHeight="1" x14ac:dyDescent="0.2">
      <c r="A31" s="17"/>
      <c r="B31" s="17"/>
      <c r="C31" s="17"/>
      <c r="D31" s="17"/>
    </row>
    <row r="36" spans="2:2" x14ac:dyDescent="0.2">
      <c r="B36" s="5"/>
    </row>
    <row r="37" spans="2:2" x14ac:dyDescent="0.2">
      <c r="B37" s="5"/>
    </row>
    <row r="38" spans="2:2" x14ac:dyDescent="0.2">
      <c r="B38" s="5"/>
    </row>
  </sheetData>
  <mergeCells count="20">
    <mergeCell ref="K27:K29"/>
    <mergeCell ref="K24:K26"/>
    <mergeCell ref="K21:K23"/>
    <mergeCell ref="K19:N19"/>
    <mergeCell ref="F1:H1"/>
    <mergeCell ref="F24:F25"/>
    <mergeCell ref="C1:E1"/>
    <mergeCell ref="P1:R1"/>
    <mergeCell ref="S1:V1"/>
    <mergeCell ref="X1:Z1"/>
    <mergeCell ref="I1:K1"/>
    <mergeCell ref="L1:N1"/>
    <mergeCell ref="O1:O2"/>
    <mergeCell ref="W1:W2"/>
    <mergeCell ref="A29:D31"/>
    <mergeCell ref="A20:A22"/>
    <mergeCell ref="A23:A25"/>
    <mergeCell ref="A26:A28"/>
    <mergeCell ref="F20:F21"/>
    <mergeCell ref="F22:F23"/>
  </mergeCells>
  <phoneticPr fontId="18"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prod_plan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2020-03-11T19:51:27Z</dcterms:created>
  <dcterms:modified xsi:type="dcterms:W3CDTF">2020-03-12T11:04:29Z</dcterms:modified>
</cp:coreProperties>
</file>