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web\Files\docs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L23" i="1" l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L24" i="1" l="1"/>
</calcChain>
</file>

<file path=xl/sharedStrings.xml><?xml version="1.0" encoding="utf-8"?>
<sst xmlns="http://schemas.openxmlformats.org/spreadsheetml/2006/main" count="125" uniqueCount="97">
  <si>
    <t>ECE477 Bill of Materials v1.0</t>
  </si>
  <si>
    <t>Year:</t>
  </si>
  <si>
    <t>Semester:</t>
  </si>
  <si>
    <t>Spring</t>
  </si>
  <si>
    <t>Project Name:</t>
  </si>
  <si>
    <t>Guitutar</t>
  </si>
  <si>
    <t>Author:</t>
  </si>
  <si>
    <t>Austin Peterson, Brian Rieder, Cole Giannotti, Jen Isaza</t>
  </si>
  <si>
    <t>Created:</t>
  </si>
  <si>
    <t>Last Modified: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</si>
  <si>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</si>
  <si>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</si>
  <si>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</si>
  <si>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</si>
  <si>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</si>
  <si>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</si>
  <si>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</si>
  <si>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</si>
  <si>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</si>
  <si>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Individual Price</t>
  </si>
  <si>
    <t>Total Price</t>
  </si>
  <si>
    <t>Comments</t>
  </si>
  <si>
    <t>Guitar Neck Replacement</t>
  </si>
  <si>
    <t>H1</t>
  </si>
  <si>
    <t>-</t>
  </si>
  <si>
    <t>lotmusic</t>
  </si>
  <si>
    <t>1pc Neck Plate with Crews Chrome for Fender Replacement Electric Guitar Part</t>
  </si>
  <si>
    <t>H2</t>
  </si>
  <si>
    <t>32-bit Microcontroller, 50 Hz, 100 Pin</t>
  </si>
  <si>
    <t>U1</t>
  </si>
  <si>
    <t>TQFP</t>
  </si>
  <si>
    <t>Microchip Technology Inc.</t>
  </si>
  <si>
    <t>PIC32MX570F512L</t>
  </si>
  <si>
    <t>LED - Blue, Clear, 1206 SMD</t>
  </si>
  <si>
    <t>D1</t>
  </si>
  <si>
    <t>BLUE</t>
  </si>
  <si>
    <t>1206 SMD</t>
  </si>
  <si>
    <t>Kingbright USA</t>
  </si>
  <si>
    <t>APT3216LVBC/D</t>
  </si>
  <si>
    <t>Digikey</t>
  </si>
  <si>
    <t>754-1943-2-ND</t>
  </si>
  <si>
    <t>BLUETOOTH 4.2 DUAL MODE (ROM) DA</t>
  </si>
  <si>
    <t>A1</t>
  </si>
  <si>
    <t>Tray</t>
  </si>
  <si>
    <t>BM78SPP05NC2-0002AA</t>
  </si>
  <si>
    <t>BM78SPP05NC2-0002AA-ND</t>
  </si>
  <si>
    <t>Lithium Ion Battery Pack - 3.7V 6600mAh</t>
  </si>
  <si>
    <t>BT1</t>
  </si>
  <si>
    <t>3.7V 6600mAh</t>
  </si>
  <si>
    <t>Adafruit</t>
  </si>
  <si>
    <t>PowerBoost 1000 Charger - Rechargeable 5V Lipo USB Boost @ 1A - 1000C</t>
  </si>
  <si>
    <t>A2</t>
  </si>
  <si>
    <t>5V 1A</t>
  </si>
  <si>
    <t>Plasti Dip</t>
  </si>
  <si>
    <t>14.5 fl.oz RED</t>
  </si>
  <si>
    <t>Performix</t>
  </si>
  <si>
    <t>Menards</t>
  </si>
  <si>
    <t>Big Bends String Sleeves</t>
  </si>
  <si>
    <t>7 Pack</t>
  </si>
  <si>
    <t>Big Bends</t>
  </si>
  <si>
    <t>Guitar Audio</t>
  </si>
  <si>
    <t>IC Shift Register 8Bit 16 TSSOP</t>
  </si>
  <si>
    <t>U2</t>
  </si>
  <si>
    <t>Cut Tape</t>
  </si>
  <si>
    <t>Nexperia USA Inc.</t>
  </si>
  <si>
    <t>74HC595PW,118</t>
  </si>
  <si>
    <t>568-2263-1-ND</t>
  </si>
  <si>
    <t>Piezo Element</t>
  </si>
  <si>
    <t>Piezo Disc Element</t>
  </si>
  <si>
    <t>Murata Manufacturing Co., Ltd.</t>
  </si>
  <si>
    <t>7BB-20-6L0</t>
  </si>
  <si>
    <t>SparkFun</t>
  </si>
  <si>
    <t>SEN-10293</t>
  </si>
  <si>
    <t>Resistor (1000 Ohm)</t>
  </si>
  <si>
    <t>R1</t>
  </si>
  <si>
    <t>1 kOhm</t>
  </si>
  <si>
    <t>0603 SMD</t>
  </si>
  <si>
    <t>Bourns</t>
  </si>
  <si>
    <t>CRT0603-BY-1001EAS</t>
  </si>
  <si>
    <t>Mouser</t>
  </si>
  <si>
    <t>652-CRT0603BY1001EAS</t>
  </si>
  <si>
    <t>Capactior (1uF, Tantalum)</t>
  </si>
  <si>
    <t>C1</t>
  </si>
  <si>
    <t>1uF</t>
  </si>
  <si>
    <t>Radial</t>
  </si>
  <si>
    <t>Kemet</t>
  </si>
  <si>
    <t>T356A105M035AS</t>
  </si>
  <si>
    <t>80-T356A105M035AS</t>
  </si>
  <si>
    <t>Total Qty</t>
  </si>
  <si>
    <t>Total Cost</t>
  </si>
  <si>
    <t>Project Component</t>
  </si>
  <si>
    <t>75815-11601</t>
  </si>
  <si>
    <t>Kmise</t>
  </si>
  <si>
    <t>MI0618</t>
  </si>
  <si>
    <t>Neck-Plate25-CR</t>
  </si>
  <si>
    <t>Amazon</t>
  </si>
  <si>
    <t>Microchip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</si>
</sst>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0"/>
      <color rgb="FF000000"/>
      <name val="Arial"/>
    </font>
    <font>
      <sz val="11"/>
      <color rgb="FF000000"/>
      <name val="Calibri"/>
    </font>
    <font>
      <u/>
      <sz val="11"/>
      <color rgb="FF000000"/>
      <name val="Calibri"/>
    </font>
    <font>
      <sz val="10"/>
      <name val="Arial"/>
    </font>
    <font>
      <sz val="11"/>
      <color rgb="FF111111"/>
      <name val="Calibri"/>
    </font>
    <font>
      <sz val="11"/>
      <name val="Calibri"/>
    </font>
    <font>
      <u/>
      <sz val="11"/>
      <color rgb="FF1155CC"/>
      <name val="Calibri"/>
    </font>
    <font>
      <u/>
      <sz val="10"/>
      <color rgb="FF1155CC"/>
      <name val="Arial"/>
    </font>
    <font>
      <u/>
      <sz val="11"/>
      <color rgb="FF0000FF"/>
      <name val="Calibri"/>
    </font>
    <font>
      <u/>
      <sz val="11"/>
      <color rgb="FF0000FF"/>
      <name val="Calibri"/>
    </font>
    <font>
      <b/>
      <sz val="11"/>
      <color rgb="FF000000"/>
      <name val="Calibri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4" fontId="1" fillId="0" borderId="0" xfId="0" applyNumberFormat="1" applyFont="1" applyAlignment="1"/>
    <xf numFmtId="0" fontId="1" fillId="0" borderId="2" xfId="0" applyFont="1" applyBorder="1" applyAlignment="1"/>
    <xf numFmtId="0" fontId="3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10" fillId="0" borderId="0" xfId="0" applyFont="1" applyAlignment="1"/>
    <xf numFmtId="0" fontId="10" fillId="0" borderId="1" xfId="0" applyFont="1" applyBorder="1" applyAlignment="1"/>
    <xf numFmtId="0" fontId="12" fillId="0" borderId="0" xfId="0" applyFont="1" applyAlignment="1"/>
    <xf numFmtId="0" fontId="13" fillId="0" borderId="0" xfId="0" applyFont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10" fillId="0" borderId="4" xfId="0" applyFont="1" applyBorder="1" applyAlignment="1"/>
    <xf numFmtId="0" fontId="11" fillId="0" borderId="4" xfId="0" applyFont="1" applyBorder="1" applyAlignment="1"/>
    <xf numFmtId="0" fontId="4" fillId="2" borderId="4" xfId="0" applyFont="1" applyFill="1" applyBorder="1" applyAlignment="1"/>
    <xf numFmtId="0" fontId="1" fillId="0" borderId="4" xfId="0" applyFont="1" applyBorder="1" applyAlignment="1"/>
    <xf numFmtId="0" fontId="15" fillId="0" borderId="4" xfId="0" applyFont="1" applyBorder="1" applyAlignment="1"/>
    <xf numFmtId="0" fontId="13" fillId="0" borderId="4" xfId="0" applyFont="1" applyBorder="1" applyAlignment="1"/>
    <xf numFmtId="0" fontId="5" fillId="0" borderId="4" xfId="0" applyFont="1" applyBorder="1" applyAlignment="1">
      <alignment horizontal="right"/>
    </xf>
    <xf numFmtId="0" fontId="6" fillId="0" borderId="4" xfId="0" applyFont="1" applyBorder="1" applyAlignment="1"/>
    <xf numFmtId="0" fontId="5" fillId="0" borderId="4" xfId="0" applyFont="1" applyBorder="1" applyAlignment="1"/>
    <xf numFmtId="0" fontId="15" fillId="0" borderId="4" xfId="0" applyFont="1" applyBorder="1"/>
    <xf numFmtId="0" fontId="8" fillId="0" borderId="4" xfId="0" applyFont="1" applyBorder="1" applyAlignment="1"/>
    <xf numFmtId="0" fontId="1" fillId="2" borderId="4" xfId="0" applyFont="1" applyFill="1" applyBorder="1" applyAlignment="1"/>
    <xf numFmtId="0" fontId="9" fillId="0" borderId="4" xfId="0" applyFont="1" applyBorder="1" applyAlignment="1"/>
    <xf numFmtId="0" fontId="5" fillId="0" borderId="4" xfId="0" applyFont="1" applyBorder="1"/>
    <xf numFmtId="0" fontId="14" fillId="0" borderId="5" xfId="0" applyFont="1" applyBorder="1" applyAlignment="1"/>
    <xf numFmtId="0" fontId="5" fillId="0" borderId="5" xfId="0" applyFont="1" applyBorder="1" applyAlignment="1">
      <alignment horizontal="right"/>
    </xf>
    <xf numFmtId="0" fontId="15" fillId="0" borderId="4" xfId="0" applyFont="1" applyBorder="1" applyAlignment="1"/>
    <xf numFmtId="0" fontId="0" fillId="0" borderId="4" xfId="0" applyFont="1" applyBorder="1" applyAlignment="1"/>
    <xf numFmtId="0" fontId="15" fillId="0" borderId="4" xfId="0" applyFont="1" applyBorder="1"/>
    <xf numFmtId="0" fontId="5" fillId="0" borderId="4" xfId="0" applyFont="1" applyBorder="1" applyAlignment="1"/>
    <xf numFmtId="0" fontId="16" fillId="0" borderId="1" xfId="0" applyFont="1" applyBorder="1" applyAlignment="1">
      <alignment horizontal="left"/>
    </xf>
    <xf numFmtId="0" fontId="16" fillId="0" borderId="3" xfId="0" applyFont="1" applyBorder="1" applyAlignment="1">
      <alignment horizontal="left"/>
    </xf>
    <xf numFmtId="0" fontId="10" fillId="0" borderId="4" xfId="0" applyFont="1" applyBorder="1" applyAlignment="1"/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enards.com/main/tools-hardware/hand-tools/hand-tool-accessories/14-5-oz-plasti-dip-red/p-1444450625062-c-9120.htm?tid=-598034445693534460" TargetMode="External"/><Relationship Id="rId13" Type="http://schemas.openxmlformats.org/officeDocument/2006/relationships/hyperlink" Target="http://www.mouser.com/ProductDetail/Kemet/T356A105M035AS/?qs=sGAEpiMZZMtZ1n0r9vR22SjDo%2fRaJSx%252bTDV%252b22MjVW8%3d" TargetMode="External"/><Relationship Id="rId3" Type="http://schemas.openxmlformats.org/officeDocument/2006/relationships/hyperlink" Target="http://www.microchip.com/wwwproducts/en/PIC32MX570F512L" TargetMode="External"/><Relationship Id="rId7" Type="http://schemas.openxmlformats.org/officeDocument/2006/relationships/hyperlink" Target="https://www.adafruit.com/products/2465" TargetMode="External"/><Relationship Id="rId12" Type="http://schemas.openxmlformats.org/officeDocument/2006/relationships/hyperlink" Target="http://www.mouser.com/ProductDetail/Bourns/CRT0603-BY-1001EAS/?qs=sGAEpiMZZMtlubZbdhIBIFP5rOLzcctY2%252bS3LmibB%252bM%3d" TargetMode="External"/><Relationship Id="rId2" Type="http://schemas.openxmlformats.org/officeDocument/2006/relationships/hyperlink" Target="https://www.amazon.com/gp/product/B0098YJYYC/ref=s9_top_hd_bw_boDYz_g267_i1?pf_rd_m=ATVPDKIKX0DER&amp;pf_rd_s=merchandised-search-2&amp;pf_rd_r=J0A3TTTGPMF3A0T056J7&amp;pf_rd_t=101&amp;pf_rd_p=db0d5056-1fba-4445-a387-053bc6c623a2&amp;pf_rd_i=11968541&amp;th=1" TargetMode="External"/><Relationship Id="rId1" Type="http://schemas.openxmlformats.org/officeDocument/2006/relationships/hyperlink" Target="https://www.amazon.com/gp/product/B0188QKTB2/ref=oh_aui_detailpage_o00_s00?ie=UTF8&amp;psc=1" TargetMode="External"/><Relationship Id="rId6" Type="http://schemas.openxmlformats.org/officeDocument/2006/relationships/hyperlink" Target="https://www.adafruit.com/product/353" TargetMode="External"/><Relationship Id="rId11" Type="http://schemas.openxmlformats.org/officeDocument/2006/relationships/hyperlink" Target="https://www.sparkfun.com/products/10293" TargetMode="External"/><Relationship Id="rId5" Type="http://schemas.openxmlformats.org/officeDocument/2006/relationships/hyperlink" Target="http://www.digikey.com/product-detail/en/microchip-technology/BM78SPP05NC2-0002AA/BM78SPP05NC2-0002AA-ND/6098092" TargetMode="External"/><Relationship Id="rId10" Type="http://schemas.openxmlformats.org/officeDocument/2006/relationships/hyperlink" Target="http://www.digikey.com/product-detail/en/nexperia-usa-inc/74HC595PW,118/568-2263-1-ND/946725" TargetMode="External"/><Relationship Id="rId4" Type="http://schemas.openxmlformats.org/officeDocument/2006/relationships/hyperlink" Target="http://www.digikey.com/product-detail/en/kingbright/APT3216LVBC-D/754-1943-1-ND/5177473" TargetMode="External"/><Relationship Id="rId9" Type="http://schemas.openxmlformats.org/officeDocument/2006/relationships/hyperlink" Target="https://www.amazon.com/Big-Bends-2100000-String-Sleeves/dp/B000SHS1O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0"/>
  <sheetViews>
    <sheetView tabSelected="1" workbookViewId="0">
      <selection activeCell="N27" sqref="N27"/>
    </sheetView>
  </sheetViews>
  <sheetFormatPr defaultColWidth="14.42578125" defaultRowHeight="15.75" customHeight="1"/>
  <cols>
    <col min="1" max="1" width="43.140625" customWidth="1"/>
    <col min="11" max="11" width="15.42578125" bestFit="1" customWidth="1"/>
  </cols>
  <sheetData>
    <row r="1" spans="1:16" ht="15">
      <c r="A1" s="9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6" ht="15">
      <c r="A2" s="9" t="s">
        <v>1</v>
      </c>
      <c r="B2" s="1">
        <v>2017</v>
      </c>
      <c r="C2" s="9"/>
      <c r="D2" s="11" t="s">
        <v>2</v>
      </c>
      <c r="E2" s="1" t="s">
        <v>3</v>
      </c>
      <c r="F2" s="1"/>
      <c r="G2" s="9" t="s">
        <v>4</v>
      </c>
      <c r="H2" s="12" t="s">
        <v>5</v>
      </c>
      <c r="I2" s="2"/>
      <c r="J2" s="3"/>
    </row>
    <row r="3" spans="1:16" ht="15">
      <c r="A3" s="9" t="s">
        <v>6</v>
      </c>
      <c r="B3" s="1" t="s">
        <v>7</v>
      </c>
      <c r="C3" s="2"/>
      <c r="D3" s="2"/>
      <c r="E3" s="2"/>
      <c r="F3" s="2"/>
      <c r="G3" s="2"/>
      <c r="H3" s="2"/>
      <c r="I3" s="2"/>
      <c r="J3" s="2"/>
    </row>
    <row r="4" spans="1:16" ht="15">
      <c r="A4" s="9" t="s">
        <v>8</v>
      </c>
      <c r="B4" s="4">
        <v>42764</v>
      </c>
      <c r="C4" s="2"/>
      <c r="D4" s="2"/>
      <c r="E4" s="2"/>
      <c r="F4" s="2"/>
      <c r="G4" s="2"/>
      <c r="H4" s="2"/>
      <c r="I4" s="2"/>
      <c r="J4" s="2"/>
    </row>
    <row r="5" spans="1:16" ht="15">
      <c r="A5" s="9" t="s">
        <v>9</v>
      </c>
      <c r="B5" s="4">
        <v>42764</v>
      </c>
      <c r="C5" s="2"/>
      <c r="D5" s="2"/>
      <c r="E5" s="2"/>
      <c r="F5" s="2"/>
      <c r="G5" s="2"/>
      <c r="H5" s="2"/>
      <c r="I5" s="2"/>
      <c r="J5" s="2"/>
    </row>
    <row r="6" spans="1:16" ht="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6" ht="15">
      <c r="A7" s="10" t="s">
        <v>90</v>
      </c>
      <c r="B7" s="5"/>
      <c r="C7" s="5"/>
      <c r="D7" s="5"/>
      <c r="E7" s="5"/>
      <c r="F7" s="5"/>
      <c r="G7" s="5"/>
      <c r="H7" s="5"/>
      <c r="I7" s="5"/>
      <c r="J7" s="5"/>
      <c r="K7" s="13"/>
      <c r="L7" s="13"/>
      <c r="M7" s="14"/>
    </row>
    <row r="8" spans="1:16" ht="15">
      <c r="A8" s="15" t="s">
        <v>10</v>
      </c>
      <c r="B8" s="15" t="s">
        <v>11</v>
      </c>
      <c r="C8" s="15" t="s">
        <v>12</v>
      </c>
      <c r="D8" s="15" t="s">
        <v>13</v>
      </c>
      <c r="E8" s="15" t="s">
        <v>14</v>
      </c>
      <c r="F8" s="15" t="s">
        <v>15</v>
      </c>
      <c r="G8" s="15" t="s">
        <v>16</v>
      </c>
      <c r="H8" s="15" t="s">
        <v>17</v>
      </c>
      <c r="I8" s="37" t="s">
        <v>18</v>
      </c>
      <c r="J8" s="38"/>
      <c r="K8" s="16" t="s">
        <v>19</v>
      </c>
      <c r="L8" s="16" t="s">
        <v>20</v>
      </c>
      <c r="M8" s="16" t="s">
        <v>21</v>
      </c>
    </row>
    <row r="9" spans="1:16" ht="15">
      <c r="A9" s="17" t="s">
        <v>22</v>
      </c>
      <c r="B9" s="18" t="s">
        <v>23</v>
      </c>
      <c r="C9" s="18">
        <v>1</v>
      </c>
      <c r="D9" s="18" t="s">
        <v>24</v>
      </c>
      <c r="E9" s="18" t="s">
        <v>24</v>
      </c>
      <c r="F9" s="19" t="s">
        <v>92</v>
      </c>
      <c r="G9" s="18" t="s">
        <v>93</v>
      </c>
      <c r="H9" s="20" t="s">
        <v>25</v>
      </c>
      <c r="I9" s="33" t="s">
        <v>24</v>
      </c>
      <c r="J9" s="32"/>
      <c r="K9" s="21">
        <v>27.99</v>
      </c>
      <c r="L9" s="21">
        <f t="shared" ref="L9:L21" si="0">K9*C9</f>
        <v>27.99</v>
      </c>
      <c r="M9" s="22" t="str">
        <f>HYPERLINK("https://www.amazon.com/gp/product/B0188QKTB2/ref=oh_aui_detailpage_o00_s00?ie=UTF8&amp;psc=1","Link")</f>
        <v>Link</v>
      </c>
      <c r="P9" s="8"/>
    </row>
    <row r="10" spans="1:16" ht="15">
      <c r="A10" s="17" t="s">
        <v>26</v>
      </c>
      <c r="B10" s="18" t="s">
        <v>27</v>
      </c>
      <c r="C10" s="18">
        <v>1</v>
      </c>
      <c r="D10" s="18" t="s">
        <v>24</v>
      </c>
      <c r="E10" s="18" t="s">
        <v>24</v>
      </c>
      <c r="F10" s="23" t="s">
        <v>25</v>
      </c>
      <c r="G10" s="18" t="s">
        <v>94</v>
      </c>
      <c r="H10" s="20" t="s">
        <v>95</v>
      </c>
      <c r="I10" s="33" t="s">
        <v>24</v>
      </c>
      <c r="J10" s="32"/>
      <c r="K10" s="21">
        <v>5.85</v>
      </c>
      <c r="L10" s="21">
        <f t="shared" si="0"/>
        <v>5.85</v>
      </c>
      <c r="M10" s="22" t="str">
        <f>HYPERLINK("https://www.amazon.com/gp/product/B0098YJYYC/ref=s9_top_hd_bw_boDYz_g267_i1?pf_rd_m=ATVPDKIKX0DER&amp;pf_rd_s=merchandised-search-2&amp;pf_rd_r=J0A3TTTGPMF3A0T056J7&amp;pf_rd_t=101&amp;pf_rd_p=db0d5056-1fba-4445-a387-053bc6c623a2&amp;pf_rd_i=11968541&amp;th=1","Link")</f>
        <v>Link</v>
      </c>
      <c r="P10" s="8"/>
    </row>
    <row r="11" spans="1:16" ht="15">
      <c r="A11" s="23" t="s">
        <v>28</v>
      </c>
      <c r="B11" s="18" t="s">
        <v>29</v>
      </c>
      <c r="C11" s="18">
        <v>5</v>
      </c>
      <c r="D11" s="18" t="s">
        <v>24</v>
      </c>
      <c r="E11" s="18" t="s">
        <v>30</v>
      </c>
      <c r="F11" s="18" t="s">
        <v>31</v>
      </c>
      <c r="G11" s="20" t="s">
        <v>32</v>
      </c>
      <c r="H11" s="24" t="s">
        <v>96</v>
      </c>
      <c r="I11" s="33" t="s">
        <v>32</v>
      </c>
      <c r="J11" s="32"/>
      <c r="K11" s="21">
        <v>0.59699999999999998</v>
      </c>
      <c r="L11" s="21">
        <f t="shared" si="0"/>
        <v>2.9849999999999999</v>
      </c>
      <c r="M11" s="25" t="str">
        <f>HYPERLINK("http://www.microchip.com/wwwproducts/en/PIC32MX570F512L","Link")</f>
        <v>Link</v>
      </c>
    </row>
    <row r="12" spans="1:16" ht="15">
      <c r="A12" s="26" t="s">
        <v>33</v>
      </c>
      <c r="B12" s="18" t="s">
        <v>34</v>
      </c>
      <c r="C12" s="18">
        <v>140</v>
      </c>
      <c r="D12" s="18" t="s">
        <v>35</v>
      </c>
      <c r="E12" s="18" t="s">
        <v>36</v>
      </c>
      <c r="F12" s="18" t="s">
        <v>37</v>
      </c>
      <c r="G12" s="23" t="s">
        <v>38</v>
      </c>
      <c r="H12" s="18" t="s">
        <v>39</v>
      </c>
      <c r="I12" s="34" t="s">
        <v>40</v>
      </c>
      <c r="J12" s="32"/>
      <c r="K12" s="21">
        <v>0.61</v>
      </c>
      <c r="L12" s="21">
        <f t="shared" si="0"/>
        <v>85.399999999999991</v>
      </c>
      <c r="M12" s="25" t="str">
        <f>HYPERLINK("http://www.digikey.com/product-detail/en/kingbright/APT3216LVBC-D/754-1943-1-ND/5177473","Link")</f>
        <v>Link</v>
      </c>
    </row>
    <row r="13" spans="1:16" ht="15">
      <c r="A13" s="18" t="s">
        <v>41</v>
      </c>
      <c r="B13" s="18" t="s">
        <v>42</v>
      </c>
      <c r="C13" s="18">
        <v>1</v>
      </c>
      <c r="D13" s="18"/>
      <c r="E13" s="18" t="s">
        <v>43</v>
      </c>
      <c r="F13" s="18" t="s">
        <v>31</v>
      </c>
      <c r="G13" s="18" t="s">
        <v>44</v>
      </c>
      <c r="H13" s="18" t="s">
        <v>39</v>
      </c>
      <c r="I13" s="34" t="s">
        <v>45</v>
      </c>
      <c r="J13" s="32"/>
      <c r="K13" s="23">
        <v>6.79</v>
      </c>
      <c r="L13" s="21">
        <f t="shared" si="0"/>
        <v>6.79</v>
      </c>
      <c r="M13" s="25" t="str">
        <f>HYPERLINK("http://www.digikey.com/product-detail/en/microchip-technology/BM78SPP05NC2-0002AA/BM78SPP05NC2-0002AA-ND/6098092","Link")</f>
        <v>Link</v>
      </c>
    </row>
    <row r="14" spans="1:16" ht="15">
      <c r="A14" s="23" t="s">
        <v>46</v>
      </c>
      <c r="B14" s="23" t="s">
        <v>47</v>
      </c>
      <c r="C14" s="23">
        <v>1</v>
      </c>
      <c r="D14" s="23" t="s">
        <v>48</v>
      </c>
      <c r="E14" s="23" t="s">
        <v>24</v>
      </c>
      <c r="F14" s="23" t="s">
        <v>49</v>
      </c>
      <c r="G14" s="23">
        <v>353</v>
      </c>
      <c r="H14" s="23" t="s">
        <v>49</v>
      </c>
      <c r="I14" s="34" t="s">
        <v>24</v>
      </c>
      <c r="J14" s="32"/>
      <c r="K14" s="23">
        <v>29.5</v>
      </c>
      <c r="L14" s="21">
        <f t="shared" si="0"/>
        <v>29.5</v>
      </c>
      <c r="M14" s="25" t="str">
        <f>HYPERLINK("https://www.adafruit.com/product/353","Link")</f>
        <v>Link</v>
      </c>
    </row>
    <row r="15" spans="1:16" ht="15">
      <c r="A15" s="23" t="s">
        <v>50</v>
      </c>
      <c r="B15" s="23" t="s">
        <v>51</v>
      </c>
      <c r="C15" s="23">
        <v>1</v>
      </c>
      <c r="D15" s="23" t="s">
        <v>52</v>
      </c>
      <c r="E15" s="23" t="s">
        <v>24</v>
      </c>
      <c r="F15" s="23" t="s">
        <v>49</v>
      </c>
      <c r="G15" s="23">
        <v>2465</v>
      </c>
      <c r="H15" s="23" t="s">
        <v>49</v>
      </c>
      <c r="I15" s="34" t="s">
        <v>24</v>
      </c>
      <c r="J15" s="32"/>
      <c r="K15" s="23">
        <v>19.95</v>
      </c>
      <c r="L15" s="21">
        <f t="shared" si="0"/>
        <v>19.95</v>
      </c>
      <c r="M15" s="25" t="str">
        <f>HYPERLINK("https://www.adafruit.com/products/2465","Link")</f>
        <v>Link</v>
      </c>
    </row>
    <row r="16" spans="1:16" ht="15">
      <c r="A16" s="23" t="s">
        <v>53</v>
      </c>
      <c r="B16" s="23" t="s">
        <v>24</v>
      </c>
      <c r="C16" s="23">
        <v>1</v>
      </c>
      <c r="D16" s="23" t="s">
        <v>54</v>
      </c>
      <c r="E16" s="23" t="s">
        <v>24</v>
      </c>
      <c r="F16" s="23" t="s">
        <v>55</v>
      </c>
      <c r="G16" s="23">
        <v>6433</v>
      </c>
      <c r="H16" s="23" t="s">
        <v>56</v>
      </c>
      <c r="I16" s="31" t="s">
        <v>91</v>
      </c>
      <c r="J16" s="32"/>
      <c r="K16" s="23">
        <v>6.98</v>
      </c>
      <c r="L16" s="21">
        <f t="shared" si="0"/>
        <v>6.98</v>
      </c>
      <c r="M16" s="27" t="str">
        <f>HYPERLINK("http://www.menards.com/main/tools-hardware/hand-tools/hand-tool-accessories/14-5-oz-plasti-dip-red/p-1444450625062-c-9120.htm?tid=-598034445693534460", "Link")</f>
        <v>Link</v>
      </c>
    </row>
    <row r="17" spans="1:13" ht="15">
      <c r="A17" s="23" t="s">
        <v>57</v>
      </c>
      <c r="B17" s="23" t="s">
        <v>24</v>
      </c>
      <c r="C17" s="23">
        <v>1</v>
      </c>
      <c r="D17" s="23" t="s">
        <v>58</v>
      </c>
      <c r="E17" s="23" t="s">
        <v>24</v>
      </c>
      <c r="F17" s="23" t="s">
        <v>59</v>
      </c>
      <c r="G17" s="23" t="s">
        <v>24</v>
      </c>
      <c r="H17" s="23" t="s">
        <v>60</v>
      </c>
      <c r="I17" s="33" t="s">
        <v>24</v>
      </c>
      <c r="J17" s="32"/>
      <c r="K17" s="23">
        <v>5.9</v>
      </c>
      <c r="L17" s="21">
        <f t="shared" si="0"/>
        <v>5.9</v>
      </c>
      <c r="M17" s="27" t="str">
        <f>HYPERLINK("https://www.amazon.com/Big-Bends-2100000-String-Sleeves/dp/B000SHS1O2", "Link")</f>
        <v>Link</v>
      </c>
    </row>
    <row r="18" spans="1:13" ht="15">
      <c r="A18" s="23" t="s">
        <v>61</v>
      </c>
      <c r="B18" s="23" t="s">
        <v>62</v>
      </c>
      <c r="C18" s="23">
        <v>22</v>
      </c>
      <c r="D18" s="23" t="s">
        <v>24</v>
      </c>
      <c r="E18" s="23" t="s">
        <v>63</v>
      </c>
      <c r="F18" s="23" t="s">
        <v>64</v>
      </c>
      <c r="G18" s="23" t="s">
        <v>65</v>
      </c>
      <c r="H18" s="23" t="s">
        <v>39</v>
      </c>
      <c r="I18" s="35" t="s">
        <v>66</v>
      </c>
      <c r="J18" s="36"/>
      <c r="K18" s="23">
        <v>0.36099999999999999</v>
      </c>
      <c r="L18" s="21">
        <f t="shared" si="0"/>
        <v>7.9420000000000002</v>
      </c>
      <c r="M18" s="27" t="str">
        <f>HYPERLINK("http://www.digikey.com/product-detail/en/nexperia-usa-inc/74HC595PW,118/568-2263-1-ND/946725", "Link")</f>
        <v>Link</v>
      </c>
    </row>
    <row r="19" spans="1:13" ht="15">
      <c r="A19" s="23" t="s">
        <v>67</v>
      </c>
      <c r="B19" s="23" t="s">
        <v>24</v>
      </c>
      <c r="C19" s="23">
        <v>1</v>
      </c>
      <c r="D19" s="23" t="s">
        <v>24</v>
      </c>
      <c r="E19" s="23" t="s">
        <v>68</v>
      </c>
      <c r="F19" s="23" t="s">
        <v>69</v>
      </c>
      <c r="G19" s="23" t="s">
        <v>70</v>
      </c>
      <c r="H19" s="23" t="s">
        <v>71</v>
      </c>
      <c r="I19" s="34" t="s">
        <v>72</v>
      </c>
      <c r="J19" s="32"/>
      <c r="K19" s="23">
        <v>1.5</v>
      </c>
      <c r="L19" s="21">
        <f t="shared" si="0"/>
        <v>1.5</v>
      </c>
      <c r="M19" s="25" t="str">
        <f>HYPERLINK("https://www.sparkfun.com/products/10293","Link")</f>
        <v>Link</v>
      </c>
    </row>
    <row r="20" spans="1:13" ht="15">
      <c r="A20" s="23" t="s">
        <v>73</v>
      </c>
      <c r="B20" s="23" t="s">
        <v>74</v>
      </c>
      <c r="C20" s="23">
        <v>6</v>
      </c>
      <c r="D20" s="23" t="s">
        <v>75</v>
      </c>
      <c r="E20" s="23" t="s">
        <v>76</v>
      </c>
      <c r="F20" s="23" t="s">
        <v>77</v>
      </c>
      <c r="G20" s="23" t="s">
        <v>78</v>
      </c>
      <c r="H20" s="23" t="s">
        <v>79</v>
      </c>
      <c r="I20" s="23" t="s">
        <v>80</v>
      </c>
      <c r="J20" s="28"/>
      <c r="K20" s="23">
        <v>0.55000000000000004</v>
      </c>
      <c r="L20" s="21">
        <f t="shared" si="0"/>
        <v>3.3000000000000003</v>
      </c>
      <c r="M20" s="25" t="str">
        <f>HYPERLINK("http://www.mouser.com/ProductDetail/Bourns/CRT0603-BY-1001EAS/?qs=sGAEpiMZZMtlubZbdhIBIFP5rOLzcctY2%252bS3LmibB%252bM%3d","Link")</f>
        <v>Link</v>
      </c>
    </row>
    <row r="21" spans="1:13" ht="15">
      <c r="A21" s="23" t="s">
        <v>81</v>
      </c>
      <c r="B21" s="23" t="s">
        <v>82</v>
      </c>
      <c r="C21" s="23">
        <v>6</v>
      </c>
      <c r="D21" s="23" t="s">
        <v>83</v>
      </c>
      <c r="E21" s="23" t="s">
        <v>84</v>
      </c>
      <c r="F21" s="23" t="s">
        <v>85</v>
      </c>
      <c r="G21" s="23" t="s">
        <v>86</v>
      </c>
      <c r="H21" s="23" t="s">
        <v>79</v>
      </c>
      <c r="I21" s="23" t="s">
        <v>87</v>
      </c>
      <c r="J21" s="28"/>
      <c r="K21" s="23">
        <v>1.05</v>
      </c>
      <c r="L21" s="21">
        <f t="shared" si="0"/>
        <v>6.3000000000000007</v>
      </c>
      <c r="M21" s="25" t="str">
        <f>HYPERLINK("http://www.mouser.com/ProductDetail/Kemet/T356A105M035AS/?qs=sGAEpiMZZMtZ1n0r9vR22SjDo%2fRaJSx%252bTDV%252b22MjVW8%3d","Link")</f>
        <v>Link</v>
      </c>
    </row>
    <row r="22" spans="1:13" ht="1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</row>
    <row r="23" spans="1:13" ht="15">
      <c r="A23" s="7"/>
      <c r="B23" s="7"/>
      <c r="C23" s="7"/>
      <c r="D23" s="7"/>
      <c r="E23" s="7"/>
      <c r="F23" s="7"/>
      <c r="G23" s="7"/>
      <c r="H23" s="7"/>
      <c r="I23" s="7"/>
      <c r="J23" s="7"/>
      <c r="K23" s="29" t="s">
        <v>88</v>
      </c>
      <c r="L23" s="30">
        <f>SUM(C9:C21)</f>
        <v>187</v>
      </c>
      <c r="M23" s="7"/>
    </row>
    <row r="24" spans="1:13" ht="15">
      <c r="A24" s="7"/>
      <c r="B24" s="7"/>
      <c r="C24" s="7"/>
      <c r="D24" s="7"/>
      <c r="E24" s="7"/>
      <c r="F24" s="7"/>
      <c r="G24" s="7"/>
      <c r="H24" s="7"/>
      <c r="I24" s="7"/>
      <c r="J24" s="7"/>
      <c r="K24" s="29" t="s">
        <v>89</v>
      </c>
      <c r="L24" s="30">
        <f>SUM(L9:L21)</f>
        <v>210.387</v>
      </c>
      <c r="M24" s="7"/>
    </row>
    <row r="25" spans="1:13" ht="15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</row>
    <row r="26" spans="1:13" ht="15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  <row r="27" spans="1:13" ht="15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</row>
    <row r="28" spans="1:13" ht="15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</row>
    <row r="29" spans="1:13" ht="15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</row>
    <row r="30" spans="1:13" ht="15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</row>
  </sheetData>
  <mergeCells count="12">
    <mergeCell ref="I10:J10"/>
    <mergeCell ref="I9:J9"/>
    <mergeCell ref="I8:J8"/>
    <mergeCell ref="I15:J15"/>
    <mergeCell ref="I11:J11"/>
    <mergeCell ref="I16:J16"/>
    <mergeCell ref="I17:J17"/>
    <mergeCell ref="I19:J19"/>
    <mergeCell ref="I14:J14"/>
    <mergeCell ref="I12:J12"/>
    <mergeCell ref="I13:J13"/>
    <mergeCell ref="I18:J18"/>
  </mergeCells>
  <hyperlinks>
    <hyperlink ref="M9" r:id="rId1" display="https://www.amazon.com/gp/product/B0188QKTB2/ref=oh_aui_detailpage_o00_s00?ie=UTF8&amp;psc=1"/>
    <hyperlink ref="M10" r:id="rId2" display="https://www.amazon.com/gp/product/B0098YJYYC/ref=s9_top_hd_bw_boDYz_g267_i1?pf_rd_m=ATVPDKIKX0DER&amp;pf_rd_s=merchandised-search-2&amp;pf_rd_r=J0A3TTTGPMF3A0T056J7&amp;pf_rd_t=101&amp;pf_rd_p=db0d5056-1fba-4445-a387-053bc6c623a2&amp;pf_rd_i=11968541&amp;th=1"/>
    <hyperlink ref="M11" r:id="rId3" display="http://www.microchip.com/wwwproducts/en/PIC32MX570F512L"/>
    <hyperlink ref="M12" r:id="rId4" display="http://www.digikey.com/product-detail/en/kingbright/APT3216LVBC-D/754-1943-1-ND/5177473"/>
    <hyperlink ref="M13" r:id="rId5" display="http://www.digikey.com/product-detail/en/microchip-technology/BM78SPP05NC2-0002AA/BM78SPP05NC2-0002AA-ND/6098092"/>
    <hyperlink ref="M14" r:id="rId6" display="https://www.adafruit.com/product/353"/>
    <hyperlink ref="M15" r:id="rId7" display="https://www.adafruit.com/products/2465"/>
    <hyperlink ref="M16" r:id="rId8" display="http://www.menards.com/main/tools-hardware/hand-tools/hand-tool-accessories/14-5-oz-plasti-dip-red/p-1444450625062-c-9120.htm?tid=-598034445693534460"/>
    <hyperlink ref="M17" r:id="rId9" display="https://www.amazon.com/Big-Bends-2100000-String-Sleeves/dp/B000SHS1O2"/>
    <hyperlink ref="M18" r:id="rId10" display="http://www.digikey.com/product-detail/en/nexperia-usa-inc/74HC595PW,118/568-2263-1-ND/946725"/>
    <hyperlink ref="M19" r:id="rId11" display="https://www.sparkfun.com/products/10293"/>
    <hyperlink ref="M20" r:id="rId12" display="http://www.mouser.com/ProductDetail/Bourns/CRT0603-BY-1001EAS/?qs=sGAEpiMZZMtlubZbdhIBIFP5rOLzcctY2%252bS3LmibB%252bM%3d"/>
    <hyperlink ref="M21" r:id="rId13" display="http://www.mouser.com/ProductDetail/Kemet/T356A105M035AS/?qs=sGAEpiMZZMtZ1n0r9vR22SjDo%2fRaJSx%252bTDV%252b22MjVW8%3d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Rieder</dc:creator>
  <cp:lastModifiedBy>Brian Rieder</cp:lastModifiedBy>
  <cp:lastPrinted>2017-03-01T23:25:10Z</cp:lastPrinted>
  <dcterms:created xsi:type="dcterms:W3CDTF">2017-02-03T23:23:14Z</dcterms:created>
  <dcterms:modified xsi:type="dcterms:W3CDTF">2017-03-01T23:25:40Z</dcterms:modified>
</cp:coreProperties>
</file>