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sh\OneDrive\Desktop\excel\"/>
    </mc:Choice>
  </mc:AlternateContent>
  <xr:revisionPtr revIDLastSave="0" documentId="13_ncr:1_{39480D9B-5CE8-4E95-93C4-D9ADCDC467B6}" xr6:coauthVersionLast="47" xr6:coauthVersionMax="47" xr10:uidLastSave="{00000000-0000-0000-0000-000000000000}"/>
  <bookViews>
    <workbookView xWindow="-110" yWindow="-110" windowWidth="19420" windowHeight="10300" firstSheet="1" activeTab="8" xr2:uid="{F8C21BD1-8CD9-4BE2-B08B-CB64B91A228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2" hidden="1">Sheet3!$G$6:$G$13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9" l="1"/>
  <c r="K13" i="9"/>
  <c r="H12" i="9"/>
  <c r="H13" i="9"/>
  <c r="H14" i="9"/>
  <c r="H11" i="9"/>
  <c r="G12" i="9"/>
  <c r="G13" i="9"/>
  <c r="G14" i="9"/>
  <c r="G11" i="9"/>
  <c r="H6" i="9"/>
  <c r="H7" i="9"/>
  <c r="H8" i="9"/>
  <c r="H5" i="9"/>
  <c r="G6" i="9"/>
  <c r="G7" i="9"/>
  <c r="G8" i="9"/>
  <c r="G5" i="9"/>
  <c r="F5" i="8"/>
  <c r="F6" i="8"/>
  <c r="F7" i="8"/>
  <c r="F8" i="8"/>
  <c r="F9" i="8"/>
  <c r="F10" i="8"/>
  <c r="F11" i="8"/>
  <c r="F12" i="8"/>
  <c r="F4" i="8"/>
  <c r="H19" i="7"/>
  <c r="H20" i="7"/>
  <c r="H21" i="7"/>
  <c r="H22" i="7"/>
  <c r="H23" i="7"/>
  <c r="H24" i="7"/>
  <c r="H25" i="7"/>
  <c r="H26" i="7"/>
  <c r="H18" i="7"/>
  <c r="G19" i="7"/>
  <c r="G20" i="7"/>
  <c r="G21" i="7"/>
  <c r="G22" i="7"/>
  <c r="G23" i="7"/>
  <c r="G24" i="7"/>
  <c r="G25" i="7"/>
  <c r="G26" i="7"/>
  <c r="G18" i="7"/>
  <c r="H6" i="7"/>
  <c r="H7" i="7"/>
  <c r="H8" i="7"/>
  <c r="H9" i="7"/>
  <c r="H10" i="7"/>
  <c r="H11" i="7"/>
  <c r="H12" i="7"/>
  <c r="H13" i="7"/>
  <c r="H5" i="7"/>
  <c r="G6" i="7"/>
  <c r="G7" i="7"/>
  <c r="G8" i="7"/>
  <c r="G9" i="7"/>
  <c r="G10" i="7"/>
  <c r="G11" i="7"/>
  <c r="G12" i="7"/>
  <c r="G13" i="7"/>
  <c r="G5" i="7"/>
  <c r="G12" i="6"/>
  <c r="F12" i="6"/>
  <c r="E12" i="6"/>
  <c r="C18" i="6"/>
  <c r="C17" i="6"/>
  <c r="C16" i="6"/>
  <c r="C15" i="6"/>
</calcChain>
</file>

<file path=xl/sharedStrings.xml><?xml version="1.0" encoding="utf-8"?>
<sst xmlns="http://schemas.openxmlformats.org/spreadsheetml/2006/main" count="1011" uniqueCount="352">
  <si>
    <t>AUTO FILL COLUMN</t>
  </si>
  <si>
    <t>Book Title</t>
  </si>
  <si>
    <t>Author Name</t>
  </si>
  <si>
    <t>Rating</t>
  </si>
  <si>
    <t>Number of Ratings</t>
  </si>
  <si>
    <t>Price (Paperback)</t>
  </si>
  <si>
    <t>Price (Hardcover)</t>
  </si>
  <si>
    <t>Price (Kindle)</t>
  </si>
  <si>
    <t>The Fault in our Stars</t>
  </si>
  <si>
    <t>John Green</t>
  </si>
  <si>
    <t>The Alchemist</t>
  </si>
  <si>
    <t>Paulo Coelho</t>
  </si>
  <si>
    <t>The Kite Runner</t>
  </si>
  <si>
    <t>Khalid Hosseini</t>
  </si>
  <si>
    <t>Harry Potter and the Philosopher's Stone</t>
  </si>
  <si>
    <t>J.K. Rowling</t>
  </si>
  <si>
    <t>The Lord of the Rings - Fellowship of the Ring</t>
  </si>
  <si>
    <t>J.R.R. Tolkien</t>
  </si>
  <si>
    <t>The Hitchhiker's guide to the Galaxy</t>
  </si>
  <si>
    <t>Douglas Adams</t>
  </si>
  <si>
    <t>steps</t>
  </si>
  <si>
    <t>select the cell and click format button in home button and select autofill column width</t>
  </si>
  <si>
    <t>Student Name</t>
  </si>
  <si>
    <t>College</t>
  </si>
  <si>
    <t>City</t>
  </si>
  <si>
    <t>Harry Potter</t>
  </si>
  <si>
    <t>UOH</t>
  </si>
  <si>
    <t>Hyderabad</t>
  </si>
  <si>
    <t>Hermoine Granger</t>
  </si>
  <si>
    <t>Osmania University</t>
  </si>
  <si>
    <t>Ron Weasley</t>
  </si>
  <si>
    <t>IIIT-H</t>
  </si>
  <si>
    <t>Draco Malfoy</t>
  </si>
  <si>
    <t>Jawahar Lal Nehru Technological Institute</t>
  </si>
  <si>
    <t>Albus Dumbledore</t>
  </si>
  <si>
    <t>Osmania Medical College</t>
  </si>
  <si>
    <t>Rubeus Hagrid</t>
  </si>
  <si>
    <t>IIT, Delhi</t>
  </si>
  <si>
    <t>Delhi</t>
  </si>
  <si>
    <t>Luna Lovegood</t>
  </si>
  <si>
    <t>Assam University</t>
  </si>
  <si>
    <t>Silchar</t>
  </si>
  <si>
    <t>Neville Longbottom</t>
  </si>
  <si>
    <t>Maulana Azad National Urdu University</t>
  </si>
  <si>
    <t>Lily Potter</t>
  </si>
  <si>
    <t>University of Mumbai</t>
  </si>
  <si>
    <t>Mumbai</t>
  </si>
  <si>
    <t>Severes Snape</t>
  </si>
  <si>
    <t>Muffakham Jah College of Engineering and Technology</t>
  </si>
  <si>
    <t>Remus Lupin</t>
  </si>
  <si>
    <t>Anna University</t>
  </si>
  <si>
    <t>Chennai</t>
  </si>
  <si>
    <t>Sirius Black</t>
  </si>
  <si>
    <t>Mahatma Gandhi University</t>
  </si>
  <si>
    <t>Thiruvananthapuram</t>
  </si>
  <si>
    <t>FIND AND REPLACE</t>
  </si>
  <si>
    <t>Step</t>
  </si>
  <si>
    <t>Select find and select in home bar then select find option</t>
  </si>
  <si>
    <t>Type word which want to replace</t>
  </si>
  <si>
    <t>Relace place the replacement word</t>
  </si>
  <si>
    <t>Scores</t>
  </si>
  <si>
    <t>James</t>
  </si>
  <si>
    <t>Ron</t>
  </si>
  <si>
    <t>Harry</t>
  </si>
  <si>
    <t>Lily</t>
  </si>
  <si>
    <t>Severes</t>
  </si>
  <si>
    <t>Tom</t>
  </si>
  <si>
    <t>Albus</t>
  </si>
  <si>
    <t>Hermoine</t>
  </si>
  <si>
    <t>SORTING</t>
  </si>
  <si>
    <t>Steps</t>
  </si>
  <si>
    <t>Select the columns and select sort from the home bar</t>
  </si>
  <si>
    <t>Sr No</t>
  </si>
  <si>
    <t>Startup Name</t>
  </si>
  <si>
    <t>Industry Vertical</t>
  </si>
  <si>
    <t>Investors Name</t>
  </si>
  <si>
    <t>Amount</t>
  </si>
  <si>
    <t>BYJU’Sx</t>
  </si>
  <si>
    <t>E-Tech</t>
  </si>
  <si>
    <t>Bengaluru</t>
  </si>
  <si>
    <t>Tiger Global Management</t>
  </si>
  <si>
    <t>Shuttlx</t>
  </si>
  <si>
    <t>Transportation</t>
  </si>
  <si>
    <t>Gurgaon</t>
  </si>
  <si>
    <t>Susquehanna Growth Equity</t>
  </si>
  <si>
    <t>Mamaearthx</t>
  </si>
  <si>
    <t>E-commerce</t>
  </si>
  <si>
    <t>Sequoia Capital India</t>
  </si>
  <si>
    <t>WealthBucketx</t>
  </si>
  <si>
    <t>FinTech</t>
  </si>
  <si>
    <t>New Delhi</t>
  </si>
  <si>
    <t>Vinod Khatumal</t>
  </si>
  <si>
    <t>Fashorx</t>
  </si>
  <si>
    <t>Fashion and Apparel</t>
  </si>
  <si>
    <t>Sprout Venture Partners</t>
  </si>
  <si>
    <t>Pandox</t>
  </si>
  <si>
    <t>Logistics</t>
  </si>
  <si>
    <t>Chiratae Ventures</t>
  </si>
  <si>
    <t>Zomatox</t>
  </si>
  <si>
    <t>Hospitality</t>
  </si>
  <si>
    <t>Ant Financial</t>
  </si>
  <si>
    <t>Ecozenx</t>
  </si>
  <si>
    <t>Technology</t>
  </si>
  <si>
    <t>Pune</t>
  </si>
  <si>
    <t>Sathguru Catalyzer Advisors</t>
  </si>
  <si>
    <t>CarDekhox</t>
  </si>
  <si>
    <t>E-Commerce</t>
  </si>
  <si>
    <t>Ping An Global Voyager Fund</t>
  </si>
  <si>
    <t>Dhruva Spacex</t>
  </si>
  <si>
    <t>Aerospace</t>
  </si>
  <si>
    <t>Mumbai Angels, Ravikanth Reddy</t>
  </si>
  <si>
    <t>Rivigox</t>
  </si>
  <si>
    <t>SAIF Partners, Spring Canter Investment Ltd.</t>
  </si>
  <si>
    <t>Healthiansx</t>
  </si>
  <si>
    <t>B2B-focused foodtech startup</t>
  </si>
  <si>
    <t>Paytm, NPTK, Sabre Partners and Neoplux</t>
  </si>
  <si>
    <t>Liciousx</t>
  </si>
  <si>
    <t>Vertex Growth Fund</t>
  </si>
  <si>
    <t>InCredx</t>
  </si>
  <si>
    <t>Finance</t>
  </si>
  <si>
    <t>Trellx</t>
  </si>
  <si>
    <t>Video</t>
  </si>
  <si>
    <t>Ruizheng Investment</t>
  </si>
  <si>
    <t>Rein Gamesx</t>
  </si>
  <si>
    <t>Gaming</t>
  </si>
  <si>
    <t>Noida</t>
  </si>
  <si>
    <t>Manipal Education and Medical Group (MEMG)</t>
  </si>
  <si>
    <t>Lenskart.comx</t>
  </si>
  <si>
    <t>Faridabad</t>
  </si>
  <si>
    <t>SoftBank Vision Fund</t>
  </si>
  <si>
    <t>Freshworksx</t>
  </si>
  <si>
    <t>Software</t>
  </si>
  <si>
    <t>San Francisco</t>
  </si>
  <si>
    <t>Sequoia, CapitalG, Accel</t>
  </si>
  <si>
    <t>Mistersx</t>
  </si>
  <si>
    <t>Health and wellness</t>
  </si>
  <si>
    <t>Sauce.vc, Rainforest Ventures</t>
  </si>
  <si>
    <t>Sunstone Eduversity Pvt. Ltdx</t>
  </si>
  <si>
    <t>Education</t>
  </si>
  <si>
    <t>Prime Venture Partners, LetsVenture, PS1 Venture and GlobalLogic co-founder Rajul Garg</t>
  </si>
  <si>
    <t>FILTER</t>
  </si>
  <si>
    <t>Select the row which want to filter and select filter in editing cell in home bar</t>
  </si>
  <si>
    <t>StartupName</t>
  </si>
  <si>
    <t>City  Location</t>
  </si>
  <si>
    <t>Type</t>
  </si>
  <si>
    <t>AMOUNT</t>
  </si>
  <si>
    <t>Private Equity Round</t>
  </si>
  <si>
    <t>Series C</t>
  </si>
  <si>
    <t>Series B</t>
  </si>
  <si>
    <t>Pre-series A</t>
  </si>
  <si>
    <t>Seed Round</t>
  </si>
  <si>
    <t>Series A</t>
  </si>
  <si>
    <t>Series D</t>
  </si>
  <si>
    <t>Seed</t>
  </si>
  <si>
    <t>Series F</t>
  </si>
  <si>
    <t>Series E</t>
  </si>
  <si>
    <t>Debt Funding</t>
  </si>
  <si>
    <t>Series G</t>
  </si>
  <si>
    <t>Series H</t>
  </si>
  <si>
    <t>Burger Singhx</t>
  </si>
  <si>
    <t>Food and Beverage</t>
  </si>
  <si>
    <t>RB Investments</t>
  </si>
  <si>
    <t>Venture</t>
  </si>
  <si>
    <t>undisclosed</t>
  </si>
  <si>
    <t>Health and Wellness</t>
  </si>
  <si>
    <t>DG Daiwa Ventures, DG Incubation</t>
  </si>
  <si>
    <t>Ninjacartx</t>
  </si>
  <si>
    <t>B2B Marketing</t>
  </si>
  <si>
    <t>Trifecta Capital Advisors</t>
  </si>
  <si>
    <t>Aye Financex</t>
  </si>
  <si>
    <t>SuperGamingx</t>
  </si>
  <si>
    <t>Video Games</t>
  </si>
  <si>
    <t>Dream Incubator</t>
  </si>
  <si>
    <t>Seed Funding</t>
  </si>
  <si>
    <t>Clumiox</t>
  </si>
  <si>
    <t>SaaS</t>
  </si>
  <si>
    <t>San Jose,</t>
  </si>
  <si>
    <t>Altimeter Capital, Sutter Hill Ventures</t>
  </si>
  <si>
    <t>eBikeGox</t>
  </si>
  <si>
    <t>Last Mile Transportation</t>
  </si>
  <si>
    <t>Amritsar</t>
  </si>
  <si>
    <t>Startup Buddy</t>
  </si>
  <si>
    <t>Digital Mall Asiax</t>
  </si>
  <si>
    <t>Amour Infrastructure</t>
  </si>
  <si>
    <t>Medikabazaarx</t>
  </si>
  <si>
    <t>Healthcare</t>
  </si>
  <si>
    <t>Ackermans &amp; van Haaren, HealthQuad, Rebright Partners, Toppan Printing</t>
  </si>
  <si>
    <t>Vogo Automotivex</t>
  </si>
  <si>
    <t>Kormangala</t>
  </si>
  <si>
    <t>Matrix Partners, Stellaris Venture Partners, Kalaari Capital</t>
  </si>
  <si>
    <t>Furtados School of Musicx</t>
  </si>
  <si>
    <t>Tulangan</t>
  </si>
  <si>
    <t>IAN Fund and DSG Consumer Partners</t>
  </si>
  <si>
    <t>Paytmx</t>
  </si>
  <si>
    <t>Vijay Shekhar Sharma</t>
  </si>
  <si>
    <t>Funding Round</t>
  </si>
  <si>
    <t>Dunzox</t>
  </si>
  <si>
    <t>Customer Service</t>
  </si>
  <si>
    <t>Lightbox</t>
  </si>
  <si>
    <t>Udaanx</t>
  </si>
  <si>
    <t>B2B</t>
  </si>
  <si>
    <t>Altimeter Capital, DST Global</t>
  </si>
  <si>
    <t>The Man Companyx</t>
  </si>
  <si>
    <t>Consumer Goods</t>
  </si>
  <si>
    <t>Ayushmann Khurana</t>
  </si>
  <si>
    <t>Corporate Round</t>
  </si>
  <si>
    <t>unknown</t>
  </si>
  <si>
    <t>FPL Technologiesx</t>
  </si>
  <si>
    <t>Matrix Partners India, Sequoia India</t>
  </si>
  <si>
    <t>Maiden Round</t>
  </si>
  <si>
    <t>Cashflox</t>
  </si>
  <si>
    <t>SAIF Partners</t>
  </si>
  <si>
    <t>Digital F5x</t>
  </si>
  <si>
    <t>Advertising, Marketing</t>
  </si>
  <si>
    <t>TIW Private Equity</t>
  </si>
  <si>
    <t>3rdFlixx</t>
  </si>
  <si>
    <t>Exfinity Venture Partners</t>
  </si>
  <si>
    <t>pre-series A</t>
  </si>
  <si>
    <t>75Fx</t>
  </si>
  <si>
    <t>IoT</t>
  </si>
  <si>
    <t>Burnsville</t>
  </si>
  <si>
    <t>Breakthrough Energy Ventures</t>
  </si>
  <si>
    <t>Myelin Foundryx</t>
  </si>
  <si>
    <t>Information Technology</t>
  </si>
  <si>
    <t>Endiya Partners</t>
  </si>
  <si>
    <t>Atomberg Technologyx</t>
  </si>
  <si>
    <t>Consumer Technology</t>
  </si>
  <si>
    <t>A91 Partners</t>
  </si>
  <si>
    <t>GOQiix</t>
  </si>
  <si>
    <t>Menlo Park</t>
  </si>
  <si>
    <t>Bennett Coleman and Company Ltd (BCCL)</t>
  </si>
  <si>
    <t>Vyapar Appx</t>
  </si>
  <si>
    <t>Accounting</t>
  </si>
  <si>
    <t>India Quotient, Axilor Ventures</t>
  </si>
  <si>
    <t>SC GG India Mobility Holdings LLC</t>
  </si>
  <si>
    <t>Progcapx</t>
  </si>
  <si>
    <t>Sequoia India</t>
  </si>
  <si>
    <t>MyPetrolPumpx</t>
  </si>
  <si>
    <t>Retail</t>
  </si>
  <si>
    <t>Seed Funding Round</t>
  </si>
  <si>
    <t>Alteria Capitalx</t>
  </si>
  <si>
    <t>Azim Premji, Binny Bansal</t>
  </si>
  <si>
    <t>Single Venture</t>
  </si>
  <si>
    <t>Pine Labsx</t>
  </si>
  <si>
    <t>Pine Labs Pte Ltd</t>
  </si>
  <si>
    <t>Meeshox</t>
  </si>
  <si>
    <t>Naspers</t>
  </si>
  <si>
    <t>Cars24x</t>
  </si>
  <si>
    <t>Gurugram</t>
  </si>
  <si>
    <t>MS Dhoni</t>
  </si>
  <si>
    <t>Uniphorex</t>
  </si>
  <si>
    <t>Customer Service Platform</t>
  </si>
  <si>
    <t>Palo Alto</t>
  </si>
  <si>
    <t>March Capital Partners</t>
  </si>
  <si>
    <t>Zendrivex</t>
  </si>
  <si>
    <t>Automotive</t>
  </si>
  <si>
    <t>XL Innovate</t>
  </si>
  <si>
    <t>Lo! Foodsx</t>
  </si>
  <si>
    <t>Rashmi Daga (founder, FreshMenu), Raveen Sastry (co-founder, Myntra) and Mitesh Shah (finance chief, BookMyShow)</t>
  </si>
  <si>
    <t>Talax</t>
  </si>
  <si>
    <t>Santa Monica</t>
  </si>
  <si>
    <t>RPS Ventures</t>
  </si>
  <si>
    <t>INDwealthx</t>
  </si>
  <si>
    <t>Venture Round</t>
  </si>
  <si>
    <t>HungerBoxx</t>
  </si>
  <si>
    <t>One97 Communications Ltd.</t>
  </si>
  <si>
    <t>AdmitKardx</t>
  </si>
  <si>
    <t>EdTech</t>
  </si>
  <si>
    <t>Growth DNA</t>
  </si>
  <si>
    <t>Mishry Reviewsx</t>
  </si>
  <si>
    <t>Services</t>
  </si>
  <si>
    <t>Vir Sanghvi</t>
  </si>
  <si>
    <t>Undisclosed</t>
  </si>
  <si>
    <t>Grofersx</t>
  </si>
  <si>
    <t>Softbank Vision Fund</t>
  </si>
  <si>
    <t>Rapido Bike Taxix</t>
  </si>
  <si>
    <t>Westbridge Capital</t>
  </si>
  <si>
    <t>RenewBuyx</t>
  </si>
  <si>
    <t>Lok Capital, IIFL Wealth</t>
  </si>
  <si>
    <t>Atlanx</t>
  </si>
  <si>
    <t>Singapore</t>
  </si>
  <si>
    <t>WaterBridge Ventures</t>
  </si>
  <si>
    <t>Pre-Series A</t>
  </si>
  <si>
    <t>WizCounselx</t>
  </si>
  <si>
    <t>Compliance</t>
  </si>
  <si>
    <t>Kapil Dev</t>
  </si>
  <si>
    <t>Angel</t>
  </si>
  <si>
    <t>Ola Cabsx</t>
  </si>
  <si>
    <t>Transport</t>
  </si>
  <si>
    <t>DIG Investment Ab, Deshe Holdings, Samih Toukan and Hussam Khoury</t>
  </si>
  <si>
    <t>Series J</t>
  </si>
  <si>
    <t>Artificial Intelligence</t>
  </si>
  <si>
    <t>Taramani</t>
  </si>
  <si>
    <t>Daalchini Technologiesx</t>
  </si>
  <si>
    <t>Artha Venture</t>
  </si>
  <si>
    <t>"BYJU\\'S"x</t>
  </si>
  <si>
    <t>Qatar Investment Authority</t>
  </si>
  <si>
    <t>Moglixx</t>
  </si>
  <si>
    <t>Composite Capital Management, Sequoia Capital India, Tiger Global Management</t>
  </si>
  <si>
    <t>Ezyhaulx</t>
  </si>
  <si>
    <t>Tech</t>
  </si>
  <si>
    <t>Indus OSx</t>
  </si>
  <si>
    <t>Andheri</t>
  </si>
  <si>
    <t>Ventureast</t>
  </si>
  <si>
    <t>HealthAssurex</t>
  </si>
  <si>
    <t>Health Care</t>
  </si>
  <si>
    <t>Blume Ventures</t>
  </si>
  <si>
    <t>House of Maasabax</t>
  </si>
  <si>
    <t>Luxury Label</t>
  </si>
  <si>
    <t>Binny Bansal</t>
  </si>
  <si>
    <t>FREEZE SPLIT</t>
  </si>
  <si>
    <t>Select the row and select view then split</t>
  </si>
  <si>
    <t>Select the column and select view then split</t>
  </si>
  <si>
    <t>FUNCTIONS</t>
  </si>
  <si>
    <t>VAlUES</t>
  </si>
  <si>
    <t>sum</t>
  </si>
  <si>
    <t>average</t>
  </si>
  <si>
    <t>Maximum</t>
  </si>
  <si>
    <t>Minimum</t>
  </si>
  <si>
    <t>COUNT</t>
  </si>
  <si>
    <t>COUNTA</t>
  </si>
  <si>
    <t>COUNTBLANK</t>
  </si>
  <si>
    <t>w</t>
  </si>
  <si>
    <t>g</t>
  </si>
  <si>
    <t>Student</t>
  </si>
  <si>
    <t>Maths</t>
  </si>
  <si>
    <t>History</t>
  </si>
  <si>
    <t>Draco</t>
  </si>
  <si>
    <t>Rubeus</t>
  </si>
  <si>
    <t>Luna</t>
  </si>
  <si>
    <t>Neville</t>
  </si>
  <si>
    <t>Absolute rel reference</t>
  </si>
  <si>
    <t>Total</t>
  </si>
  <si>
    <t>New Total</t>
  </si>
  <si>
    <t>correction</t>
  </si>
  <si>
    <t>Here we are a specific number to a specific column.So inorder to fix the specified number we will prefix the column number by placing prefix and sufiix by$.</t>
  </si>
  <si>
    <t>newmaths</t>
  </si>
  <si>
    <t>NewHistory</t>
  </si>
  <si>
    <t>Marks (120)</t>
  </si>
  <si>
    <t>NESTED IF</t>
  </si>
  <si>
    <t>Nestedif</t>
  </si>
  <si>
    <t>AND OR</t>
  </si>
  <si>
    <t>And</t>
  </si>
  <si>
    <t>if</t>
  </si>
  <si>
    <t>Total Marks</t>
  </si>
  <si>
    <t>Sports</t>
  </si>
  <si>
    <t>Yes</t>
  </si>
  <si>
    <t>No</t>
  </si>
  <si>
    <t>or</t>
  </si>
  <si>
    <t>Marks</t>
  </si>
  <si>
    <t>sumif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</si>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</sst>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lgerian"/>
      <family val="5"/>
    </font>
    <font>
      <b/>
      <sz val="12"/>
      <color theme="1"/>
      <name val="Calibri"/>
      <family val="2"/>
      <scheme val="minor"/>
    </font>
    <font>
      <sz val="12"/>
      <color theme="1"/>
      <name val="Algerian"/>
      <family val="5"/>
    </font>
    <font>
      <b/>
      <sz val="11"/>
      <color theme="1"/>
      <name val="Algerian"/>
      <family val="5"/>
    </font>
    <font>
      <sz val="14"/>
      <color theme="1"/>
      <name val="Algerian"/>
      <family val="5"/>
    </font>
    <font>
      <b/>
      <sz val="14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/>
    <xf numFmtId="0" fontId="0" fillId="4" borderId="0" xfId="0" applyFill="1"/>
    <xf numFmtId="0" fontId="4" fillId="0" borderId="0" xfId="0" applyFont="1"/>
    <xf numFmtId="0" fontId="4" fillId="5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2" borderId="0" xfId="0" applyNumberFormat="1" applyFont="1" applyFill="1"/>
    <xf numFmtId="1" fontId="0" fillId="0" borderId="0" xfId="0" applyNumberFormat="1"/>
    <xf numFmtId="0" fontId="6" fillId="6" borderId="0" xfId="0" applyFont="1" applyFill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8CBCEE-3118-499A-9A4C-87092527E0DA}" name="Table4" displayName="Table4" ref="A3:F23" totalsRowShown="0" headerRowDxfId="1">
  <autoFilter ref="A3:F23" xr:uid="{1A8CBCEE-3118-499A-9A4C-87092527E0DA}"/>
  <sortState xmlns:xlrd2="http://schemas.microsoft.com/office/spreadsheetml/2017/richdata2" ref="A4:F23">
    <sortCondition ref="A1:A21"/>
  </sortState>
  <tableColumns count="6">
    <tableColumn id="1" xr3:uid="{2774A4CF-E3C9-4653-96FC-62AFF95ADA7F}" name="Sr No"/>
    <tableColumn id="2" xr3:uid="{7B13BE52-BAEB-41CF-8FC7-550E7D2F7EB7}" name="Startup Name"/>
    <tableColumn id="3" xr3:uid="{E64E0123-EAE4-46FC-8863-BA88BD63D1B6}" name="Industry Vertical"/>
    <tableColumn id="4" xr3:uid="{380D1961-B6AA-4870-98B5-D34DBB321F6F}" name="City"/>
    <tableColumn id="5" xr3:uid="{03F4386C-5271-468E-9B47-751705A9D0D1}" name="Investors Name"/>
    <tableColumn id="6" xr3:uid="{EE5C469D-19E8-4D35-82C9-E2077CDDB143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5B26-9E75-4728-8DCC-30A850B2B008}">
  <dimension ref="A1:I13"/>
  <sheetViews>
    <sheetView workbookViewId="0">
      <selection activeCell="A13" sqref="A13"/>
    </sheetView>
  </sheetViews>
  <sheetFormatPr defaultRowHeight="14.5" x14ac:dyDescent="0.35"/>
  <cols>
    <col min="1" max="1" width="38.6328125" bestFit="1" customWidth="1"/>
    <col min="2" max="2" width="13.7265625" bestFit="1" customWidth="1"/>
    <col min="3" max="3" width="6.6328125" bestFit="1" customWidth="1"/>
    <col min="4" max="4" width="18.08984375" bestFit="1" customWidth="1"/>
    <col min="5" max="5" width="16.81640625" bestFit="1" customWidth="1"/>
    <col min="6" max="6" width="16.6328125" bestFit="1" customWidth="1"/>
    <col min="7" max="7" width="12.90625" bestFit="1" customWidth="1"/>
  </cols>
  <sheetData>
    <row r="1" spans="1:9" ht="17" x14ac:dyDescent="0.4">
      <c r="A1" s="2" t="s">
        <v>0</v>
      </c>
      <c r="B1" s="3"/>
      <c r="C1" s="3"/>
      <c r="D1" s="3"/>
      <c r="E1" s="3"/>
      <c r="F1" s="3"/>
      <c r="G1" s="3"/>
      <c r="H1" s="3"/>
      <c r="I1" s="3"/>
    </row>
    <row r="4" spans="1:9" ht="15.5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9" x14ac:dyDescent="0.35">
      <c r="A5" t="s">
        <v>8</v>
      </c>
      <c r="B5" t="s">
        <v>9</v>
      </c>
      <c r="C5">
        <v>4.5</v>
      </c>
      <c r="D5">
        <v>81583</v>
      </c>
      <c r="E5">
        <v>255</v>
      </c>
      <c r="F5">
        <v>1364</v>
      </c>
      <c r="G5">
        <v>1364</v>
      </c>
    </row>
    <row r="6" spans="1:9" x14ac:dyDescent="0.35">
      <c r="A6" t="s">
        <v>10</v>
      </c>
      <c r="B6" t="s">
        <v>11</v>
      </c>
      <c r="C6">
        <v>4.5999999999999996</v>
      </c>
      <c r="D6">
        <v>99503</v>
      </c>
      <c r="E6">
        <v>216</v>
      </c>
      <c r="F6">
        <v>341.4</v>
      </c>
      <c r="G6">
        <v>75</v>
      </c>
    </row>
    <row r="7" spans="1:9" x14ac:dyDescent="0.35">
      <c r="A7" t="s">
        <v>12</v>
      </c>
      <c r="B7" t="s">
        <v>13</v>
      </c>
      <c r="C7">
        <v>4.5999999999999996</v>
      </c>
      <c r="D7">
        <v>26427</v>
      </c>
      <c r="E7">
        <v>375</v>
      </c>
      <c r="F7">
        <v>1359</v>
      </c>
      <c r="G7">
        <v>180.5</v>
      </c>
    </row>
    <row r="8" spans="1:9" x14ac:dyDescent="0.35">
      <c r="A8" t="s">
        <v>14</v>
      </c>
      <c r="B8" t="s">
        <v>15</v>
      </c>
      <c r="C8">
        <v>4.7</v>
      </c>
      <c r="D8">
        <v>58360</v>
      </c>
      <c r="E8">
        <v>285</v>
      </c>
      <c r="F8">
        <v>1285.71</v>
      </c>
      <c r="G8">
        <v>270.75</v>
      </c>
    </row>
    <row r="9" spans="1:9" x14ac:dyDescent="0.35">
      <c r="A9" t="s">
        <v>16</v>
      </c>
      <c r="B9" t="s">
        <v>17</v>
      </c>
      <c r="C9">
        <v>4.4000000000000004</v>
      </c>
      <c r="D9">
        <v>12761</v>
      </c>
      <c r="E9">
        <v>359</v>
      </c>
      <c r="F9">
        <v>776</v>
      </c>
      <c r="G9">
        <v>218.48</v>
      </c>
    </row>
    <row r="10" spans="1:9" x14ac:dyDescent="0.35">
      <c r="A10" t="s">
        <v>18</v>
      </c>
      <c r="B10" t="s">
        <v>19</v>
      </c>
      <c r="C10">
        <v>4.4000000000000004</v>
      </c>
      <c r="D10">
        <v>12720</v>
      </c>
      <c r="E10">
        <v>349</v>
      </c>
      <c r="F10">
        <v>709</v>
      </c>
      <c r="G10">
        <v>235.21</v>
      </c>
    </row>
    <row r="12" spans="1:9" x14ac:dyDescent="0.35">
      <c r="A12" t="s">
        <v>20</v>
      </c>
    </row>
    <row r="13" spans="1:9" x14ac:dyDescent="0.35">
      <c r="A13" t="s">
        <v>21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941F-6648-47A6-A29E-FD6DEC97800C}">
  <dimension ref="D1:F20"/>
  <sheetViews>
    <sheetView topLeftCell="A2" workbookViewId="0">
      <selection activeCell="D20" sqref="D20"/>
    </sheetView>
  </sheetViews>
  <sheetFormatPr defaultRowHeight="14.5" x14ac:dyDescent="0.35"/>
  <cols>
    <col min="4" max="4" width="17.08984375" bestFit="1" customWidth="1"/>
    <col min="5" max="5" width="46.90625" bestFit="1" customWidth="1"/>
    <col min="6" max="6" width="18.7265625" bestFit="1" customWidth="1"/>
  </cols>
  <sheetData>
    <row r="1" spans="4:6" ht="17" x14ac:dyDescent="0.4">
      <c r="E1" s="7" t="s">
        <v>55</v>
      </c>
      <c r="F1" s="7"/>
    </row>
    <row r="3" spans="4:6" ht="15.5" x14ac:dyDescent="0.35">
      <c r="D3" s="4" t="s">
        <v>22</v>
      </c>
      <c r="E3" s="4" t="s">
        <v>23</v>
      </c>
      <c r="F3" s="4" t="s">
        <v>24</v>
      </c>
    </row>
    <row r="4" spans="4:6" x14ac:dyDescent="0.35">
      <c r="D4" t="s">
        <v>25</v>
      </c>
      <c r="E4" t="s">
        <v>26</v>
      </c>
      <c r="F4" s="5" t="s">
        <v>27</v>
      </c>
    </row>
    <row r="5" spans="4:6" x14ac:dyDescent="0.35">
      <c r="D5" t="s">
        <v>28</v>
      </c>
      <c r="E5" t="s">
        <v>29</v>
      </c>
      <c r="F5" t="s">
        <v>27</v>
      </c>
    </row>
    <row r="6" spans="4:6" x14ac:dyDescent="0.35">
      <c r="D6" t="s">
        <v>30</v>
      </c>
      <c r="E6" t="s">
        <v>31</v>
      </c>
      <c r="F6" t="s">
        <v>27</v>
      </c>
    </row>
    <row r="7" spans="4:6" x14ac:dyDescent="0.35">
      <c r="D7" t="s">
        <v>32</v>
      </c>
      <c r="E7" t="s">
        <v>33</v>
      </c>
      <c r="F7" t="s">
        <v>27</v>
      </c>
    </row>
    <row r="8" spans="4:6" x14ac:dyDescent="0.35">
      <c r="D8" t="s">
        <v>34</v>
      </c>
      <c r="E8" t="s">
        <v>35</v>
      </c>
      <c r="F8" s="5" t="s">
        <v>27</v>
      </c>
    </row>
    <row r="9" spans="4:6" x14ac:dyDescent="0.35">
      <c r="D9" t="s">
        <v>36</v>
      </c>
      <c r="E9" t="s">
        <v>37</v>
      </c>
      <c r="F9" t="s">
        <v>38</v>
      </c>
    </row>
    <row r="10" spans="4:6" x14ac:dyDescent="0.35">
      <c r="D10" t="s">
        <v>39</v>
      </c>
      <c r="E10" t="s">
        <v>40</v>
      </c>
      <c r="F10" t="s">
        <v>41</v>
      </c>
    </row>
    <row r="11" spans="4:6" x14ac:dyDescent="0.35">
      <c r="D11" t="s">
        <v>42</v>
      </c>
      <c r="E11" t="s">
        <v>43</v>
      </c>
      <c r="F11" t="s">
        <v>27</v>
      </c>
    </row>
    <row r="12" spans="4:6" x14ac:dyDescent="0.35">
      <c r="D12" t="s">
        <v>44</v>
      </c>
      <c r="E12" t="s">
        <v>45</v>
      </c>
      <c r="F12" t="s">
        <v>46</v>
      </c>
    </row>
    <row r="13" spans="4:6" x14ac:dyDescent="0.35">
      <c r="D13" t="s">
        <v>47</v>
      </c>
      <c r="E13" t="s">
        <v>48</v>
      </c>
      <c r="F13" s="5" t="s">
        <v>27</v>
      </c>
    </row>
    <row r="14" spans="4:6" x14ac:dyDescent="0.35">
      <c r="D14" t="s">
        <v>49</v>
      </c>
      <c r="E14" t="s">
        <v>50</v>
      </c>
      <c r="F14" t="s">
        <v>51</v>
      </c>
    </row>
    <row r="15" spans="4:6" x14ac:dyDescent="0.35">
      <c r="D15" t="s">
        <v>52</v>
      </c>
      <c r="E15" t="s">
        <v>53</v>
      </c>
      <c r="F15" t="s">
        <v>54</v>
      </c>
    </row>
    <row r="17" spans="4:4" ht="16" x14ac:dyDescent="0.4">
      <c r="D17" s="8" t="s">
        <v>56</v>
      </c>
    </row>
    <row r="18" spans="4:4" x14ac:dyDescent="0.35">
      <c r="D18" t="s">
        <v>57</v>
      </c>
    </row>
    <row r="19" spans="4:4" x14ac:dyDescent="0.35">
      <c r="D19" t="s">
        <v>58</v>
      </c>
    </row>
    <row r="20" spans="4:4" x14ac:dyDescent="0.35">
      <c r="D20" t="s">
        <v>59</v>
      </c>
    </row>
  </sheetData>
  <mergeCells count="1"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9156-CD57-417E-95FD-0CF5CA43CD11}">
  <dimension ref="F2:G16"/>
  <sheetViews>
    <sheetView workbookViewId="0">
      <selection activeCell="F17" sqref="F17"/>
    </sheetView>
  </sheetViews>
  <sheetFormatPr defaultRowHeight="14.5" x14ac:dyDescent="0.35"/>
  <cols>
    <col min="6" max="6" width="13.90625" bestFit="1" customWidth="1"/>
    <col min="7" max="7" width="6.7265625" bestFit="1" customWidth="1"/>
  </cols>
  <sheetData>
    <row r="2" spans="6:7" ht="19.5" x14ac:dyDescent="0.45">
      <c r="F2" s="10" t="s">
        <v>69</v>
      </c>
    </row>
    <row r="5" spans="6:7" ht="15.5" x14ac:dyDescent="0.35">
      <c r="F5" s="4" t="s">
        <v>22</v>
      </c>
      <c r="G5" s="4" t="s">
        <v>60</v>
      </c>
    </row>
    <row r="6" spans="6:7" x14ac:dyDescent="0.35">
      <c r="F6" t="s">
        <v>67</v>
      </c>
      <c r="G6">
        <v>100</v>
      </c>
    </row>
    <row r="7" spans="6:7" x14ac:dyDescent="0.35">
      <c r="F7" t="s">
        <v>63</v>
      </c>
      <c r="G7">
        <v>100</v>
      </c>
    </row>
    <row r="8" spans="6:7" x14ac:dyDescent="0.35">
      <c r="F8" t="s">
        <v>68</v>
      </c>
      <c r="G8">
        <v>99</v>
      </c>
    </row>
    <row r="9" spans="6:7" x14ac:dyDescent="0.35">
      <c r="F9" t="s">
        <v>61</v>
      </c>
      <c r="G9">
        <v>99</v>
      </c>
    </row>
    <row r="10" spans="6:7" x14ac:dyDescent="0.35">
      <c r="F10" t="s">
        <v>64</v>
      </c>
      <c r="G10">
        <v>93</v>
      </c>
    </row>
    <row r="11" spans="6:7" x14ac:dyDescent="0.35">
      <c r="F11" t="s">
        <v>62</v>
      </c>
      <c r="G11">
        <v>65</v>
      </c>
    </row>
    <row r="12" spans="6:7" x14ac:dyDescent="0.35">
      <c r="F12" t="s">
        <v>65</v>
      </c>
      <c r="G12">
        <v>60</v>
      </c>
    </row>
    <row r="13" spans="6:7" x14ac:dyDescent="0.35">
      <c r="F13" t="s">
        <v>66</v>
      </c>
      <c r="G13">
        <v>40</v>
      </c>
    </row>
    <row r="15" spans="6:7" ht="17" x14ac:dyDescent="0.4">
      <c r="F15" s="6" t="s">
        <v>70</v>
      </c>
    </row>
    <row r="16" spans="6:7" x14ac:dyDescent="0.35">
      <c r="F16" t="s">
        <v>71</v>
      </c>
    </row>
  </sheetData>
  <sortState xmlns:xlrd2="http://schemas.microsoft.com/office/spreadsheetml/2017/richdata2" ref="G6:G13">
    <sortCondition descending="1" ref="G6:G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A7F2-7DF0-4C44-9A03-71F8A4B41C21}">
  <dimension ref="A1:F26"/>
  <sheetViews>
    <sheetView topLeftCell="A10" zoomScale="86" workbookViewId="0">
      <selection activeCell="A26" sqref="A26"/>
    </sheetView>
  </sheetViews>
  <sheetFormatPr defaultRowHeight="14.5" x14ac:dyDescent="0.35"/>
  <cols>
    <col min="1" max="1" width="8" bestFit="1" customWidth="1"/>
    <col min="2" max="2" width="25.453125" bestFit="1" customWidth="1"/>
    <col min="3" max="3" width="25.90625" bestFit="1" customWidth="1"/>
    <col min="4" max="4" width="12" bestFit="1" customWidth="1"/>
    <col min="5" max="5" width="75.54296875" bestFit="1" customWidth="1"/>
    <col min="6" max="6" width="11.81640625" bestFit="1" customWidth="1"/>
  </cols>
  <sheetData>
    <row r="1" spans="1:6" ht="19.5" x14ac:dyDescent="0.45">
      <c r="C1" s="13" t="s">
        <v>140</v>
      </c>
      <c r="D1" s="13"/>
    </row>
    <row r="3" spans="1:6" ht="15.5" x14ac:dyDescent="0.35">
      <c r="A3" s="1" t="s">
        <v>72</v>
      </c>
      <c r="B3" s="1" t="s">
        <v>73</v>
      </c>
      <c r="C3" s="1" t="s">
        <v>74</v>
      </c>
      <c r="D3" s="1" t="s">
        <v>24</v>
      </c>
      <c r="E3" s="1" t="s">
        <v>75</v>
      </c>
      <c r="F3" s="11" t="s">
        <v>76</v>
      </c>
    </row>
    <row r="4" spans="1:6" x14ac:dyDescent="0.35">
      <c r="A4">
        <v>1</v>
      </c>
      <c r="B4" t="s">
        <v>77</v>
      </c>
      <c r="C4" t="s">
        <v>78</v>
      </c>
      <c r="D4" t="s">
        <v>79</v>
      </c>
      <c r="E4" t="s">
        <v>80</v>
      </c>
      <c r="F4" s="12">
        <v>200000000</v>
      </c>
    </row>
    <row r="5" spans="1:6" x14ac:dyDescent="0.35">
      <c r="A5">
        <v>2</v>
      </c>
      <c r="B5" t="s">
        <v>81</v>
      </c>
      <c r="C5" t="s">
        <v>82</v>
      </c>
      <c r="D5" t="s">
        <v>83</v>
      </c>
      <c r="E5" t="s">
        <v>84</v>
      </c>
      <c r="F5" s="12">
        <v>8048394</v>
      </c>
    </row>
    <row r="6" spans="1:6" x14ac:dyDescent="0.35">
      <c r="A6">
        <v>3</v>
      </c>
      <c r="B6" t="s">
        <v>85</v>
      </c>
      <c r="C6" t="s">
        <v>86</v>
      </c>
      <c r="D6" t="s">
        <v>79</v>
      </c>
      <c r="E6" t="s">
        <v>87</v>
      </c>
      <c r="F6" s="12">
        <v>18358860</v>
      </c>
    </row>
    <row r="7" spans="1:6" x14ac:dyDescent="0.35">
      <c r="A7">
        <v>4</v>
      </c>
      <c r="B7" t="s">
        <v>88</v>
      </c>
      <c r="C7" t="s">
        <v>89</v>
      </c>
      <c r="D7" t="s">
        <v>90</v>
      </c>
      <c r="E7" t="s">
        <v>91</v>
      </c>
      <c r="F7" s="12">
        <v>3000000</v>
      </c>
    </row>
    <row r="8" spans="1:6" x14ac:dyDescent="0.35">
      <c r="A8">
        <v>5</v>
      </c>
      <c r="B8" t="s">
        <v>92</v>
      </c>
      <c r="C8" t="s">
        <v>93</v>
      </c>
      <c r="D8" t="s">
        <v>46</v>
      </c>
      <c r="E8" t="s">
        <v>94</v>
      </c>
      <c r="F8" s="12">
        <v>1800000</v>
      </c>
    </row>
    <row r="9" spans="1:6" x14ac:dyDescent="0.35">
      <c r="A9">
        <v>6</v>
      </c>
      <c r="B9" t="s">
        <v>95</v>
      </c>
      <c r="C9" t="s">
        <v>96</v>
      </c>
      <c r="D9" t="s">
        <v>51</v>
      </c>
      <c r="E9" t="s">
        <v>97</v>
      </c>
      <c r="F9" s="12">
        <v>9000000</v>
      </c>
    </row>
    <row r="10" spans="1:6" x14ac:dyDescent="0.35">
      <c r="A10">
        <v>7</v>
      </c>
      <c r="B10" t="s">
        <v>98</v>
      </c>
      <c r="C10" t="s">
        <v>99</v>
      </c>
      <c r="D10" t="s">
        <v>83</v>
      </c>
      <c r="E10" t="s">
        <v>100</v>
      </c>
      <c r="F10" s="12">
        <v>150000000</v>
      </c>
    </row>
    <row r="11" spans="1:6" x14ac:dyDescent="0.35">
      <c r="A11">
        <v>8</v>
      </c>
      <c r="B11" t="s">
        <v>101</v>
      </c>
      <c r="C11" t="s">
        <v>102</v>
      </c>
      <c r="D11" t="s">
        <v>103</v>
      </c>
      <c r="E11" t="s">
        <v>104</v>
      </c>
      <c r="F11" s="12">
        <v>6000000</v>
      </c>
    </row>
    <row r="12" spans="1:6" x14ac:dyDescent="0.35">
      <c r="A12">
        <v>9</v>
      </c>
      <c r="B12" t="s">
        <v>105</v>
      </c>
      <c r="C12" t="s">
        <v>106</v>
      </c>
      <c r="D12" t="s">
        <v>83</v>
      </c>
      <c r="E12" t="s">
        <v>107</v>
      </c>
      <c r="F12" s="12">
        <v>70000000</v>
      </c>
    </row>
    <row r="13" spans="1:6" x14ac:dyDescent="0.35">
      <c r="A13">
        <v>10</v>
      </c>
      <c r="B13" t="s">
        <v>108</v>
      </c>
      <c r="C13" t="s">
        <v>109</v>
      </c>
      <c r="D13" t="s">
        <v>79</v>
      </c>
      <c r="E13" t="s">
        <v>110</v>
      </c>
      <c r="F13" s="12">
        <v>50000000</v>
      </c>
    </row>
    <row r="14" spans="1:6" x14ac:dyDescent="0.35">
      <c r="A14">
        <v>11</v>
      </c>
      <c r="B14" t="s">
        <v>111</v>
      </c>
      <c r="C14" t="s">
        <v>102</v>
      </c>
      <c r="D14" t="s">
        <v>83</v>
      </c>
      <c r="E14" t="s">
        <v>112</v>
      </c>
      <c r="F14" s="12">
        <v>20000000</v>
      </c>
    </row>
    <row r="15" spans="1:6" x14ac:dyDescent="0.35">
      <c r="A15">
        <v>12</v>
      </c>
      <c r="B15" t="s">
        <v>113</v>
      </c>
      <c r="C15" t="s">
        <v>114</v>
      </c>
      <c r="D15" t="s">
        <v>79</v>
      </c>
      <c r="E15" t="s">
        <v>115</v>
      </c>
      <c r="F15" s="12">
        <v>12000000</v>
      </c>
    </row>
    <row r="16" spans="1:6" x14ac:dyDescent="0.35">
      <c r="A16">
        <v>13</v>
      </c>
      <c r="B16" t="s">
        <v>116</v>
      </c>
      <c r="C16" t="s">
        <v>106</v>
      </c>
      <c r="D16" t="s">
        <v>79</v>
      </c>
      <c r="E16" t="s">
        <v>117</v>
      </c>
      <c r="F16" s="12">
        <v>30000000</v>
      </c>
    </row>
    <row r="17" spans="1:6" x14ac:dyDescent="0.35">
      <c r="A17">
        <v>14</v>
      </c>
      <c r="B17" t="s">
        <v>118</v>
      </c>
      <c r="C17" t="s">
        <v>119</v>
      </c>
      <c r="D17" t="s">
        <v>46</v>
      </c>
      <c r="F17" s="12">
        <v>5900000</v>
      </c>
    </row>
    <row r="18" spans="1:6" x14ac:dyDescent="0.35">
      <c r="A18">
        <v>15</v>
      </c>
      <c r="B18" t="s">
        <v>120</v>
      </c>
      <c r="C18" t="s">
        <v>121</v>
      </c>
      <c r="D18" t="s">
        <v>79</v>
      </c>
      <c r="E18" t="s">
        <v>122</v>
      </c>
      <c r="F18" s="12">
        <v>2000000</v>
      </c>
    </row>
    <row r="19" spans="1:6" x14ac:dyDescent="0.35">
      <c r="A19">
        <v>16</v>
      </c>
      <c r="B19" t="s">
        <v>123</v>
      </c>
      <c r="C19" t="s">
        <v>124</v>
      </c>
      <c r="D19" t="s">
        <v>125</v>
      </c>
      <c r="E19" t="s">
        <v>126</v>
      </c>
      <c r="F19" s="12">
        <v>50000000</v>
      </c>
    </row>
    <row r="20" spans="1:6" x14ac:dyDescent="0.35">
      <c r="A20">
        <v>17</v>
      </c>
      <c r="B20" t="s">
        <v>127</v>
      </c>
      <c r="C20" t="s">
        <v>106</v>
      </c>
      <c r="D20" t="s">
        <v>128</v>
      </c>
      <c r="E20" t="s">
        <v>129</v>
      </c>
      <c r="F20" s="12">
        <v>231000000</v>
      </c>
    </row>
    <row r="21" spans="1:6" x14ac:dyDescent="0.35">
      <c r="A21">
        <v>18</v>
      </c>
      <c r="B21" t="s">
        <v>130</v>
      </c>
      <c r="C21" t="s">
        <v>131</v>
      </c>
      <c r="D21" t="s">
        <v>132</v>
      </c>
      <c r="E21" t="s">
        <v>133</v>
      </c>
      <c r="F21" s="12">
        <v>150000000</v>
      </c>
    </row>
    <row r="22" spans="1:6" x14ac:dyDescent="0.35">
      <c r="A22">
        <v>19</v>
      </c>
      <c r="B22" t="s">
        <v>134</v>
      </c>
      <c r="C22" t="s">
        <v>135</v>
      </c>
      <c r="D22" t="s">
        <v>83</v>
      </c>
      <c r="E22" t="s">
        <v>136</v>
      </c>
      <c r="F22" s="12">
        <v>486000</v>
      </c>
    </row>
    <row r="23" spans="1:6" x14ac:dyDescent="0.35">
      <c r="A23">
        <v>20</v>
      </c>
      <c r="B23" t="s">
        <v>137</v>
      </c>
      <c r="C23" t="s">
        <v>138</v>
      </c>
      <c r="D23" t="s">
        <v>83</v>
      </c>
      <c r="E23" t="s">
        <v>139</v>
      </c>
      <c r="F23" s="12">
        <v>1500000</v>
      </c>
    </row>
    <row r="25" spans="1:6" x14ac:dyDescent="0.35">
      <c r="A25" t="s">
        <v>70</v>
      </c>
    </row>
    <row r="26" spans="1:6" x14ac:dyDescent="0.35">
      <c r="A26" t="s">
        <v>141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15AC-C0AD-4E0A-9323-84D26DB0FAAB}">
  <dimension ref="B1:G157"/>
  <sheetViews>
    <sheetView topLeftCell="A2" workbookViewId="0">
      <pane xSplit="8440" ySplit="3210" topLeftCell="E12" activePane="topRight"/>
      <selection activeCell="E84" sqref="E84:E158"/>
      <selection pane="topRight" activeCell="E7" sqref="E7"/>
      <selection pane="bottomLeft" activeCell="A12" sqref="A12"/>
      <selection pane="bottomRight" activeCell="E12" sqref="E12"/>
    </sheetView>
  </sheetViews>
  <sheetFormatPr defaultRowHeight="14.5" x14ac:dyDescent="0.35"/>
  <cols>
    <col min="2" max="2" width="25.453125" bestFit="1" customWidth="1"/>
    <col min="3" max="3" width="25.90625" bestFit="1" customWidth="1"/>
    <col min="4" max="4" width="13" bestFit="1" customWidth="1"/>
    <col min="5" max="5" width="101.7265625" bestFit="1" customWidth="1"/>
    <col min="6" max="6" width="18.26953125" bestFit="1" customWidth="1"/>
    <col min="7" max="7" width="12.1796875" bestFit="1" customWidth="1"/>
  </cols>
  <sheetData>
    <row r="1" spans="2:7" x14ac:dyDescent="0.35">
      <c r="D1" t="s">
        <v>310</v>
      </c>
    </row>
    <row r="3" spans="2:7" x14ac:dyDescent="0.35">
      <c r="B3" t="s">
        <v>311</v>
      </c>
    </row>
    <row r="4" spans="2:7" ht="15.5" x14ac:dyDescent="0.35">
      <c r="B4" s="1" t="s">
        <v>142</v>
      </c>
      <c r="C4" s="1" t="s">
        <v>74</v>
      </c>
      <c r="D4" s="1" t="s">
        <v>143</v>
      </c>
      <c r="E4" s="1" t="s">
        <v>75</v>
      </c>
      <c r="F4" s="1" t="s">
        <v>144</v>
      </c>
      <c r="G4" s="1" t="s">
        <v>145</v>
      </c>
    </row>
    <row r="5" spans="2:7" x14ac:dyDescent="0.35">
      <c r="B5" t="s">
        <v>77</v>
      </c>
      <c r="C5" t="s">
        <v>78</v>
      </c>
      <c r="D5" t="s">
        <v>79</v>
      </c>
      <c r="E5" t="s">
        <v>80</v>
      </c>
      <c r="F5" t="s">
        <v>146</v>
      </c>
      <c r="G5" s="14">
        <v>200000000</v>
      </c>
    </row>
    <row r="6" spans="2:7" x14ac:dyDescent="0.35">
      <c r="B6" t="s">
        <v>81</v>
      </c>
      <c r="C6" t="s">
        <v>82</v>
      </c>
      <c r="D6" t="s">
        <v>83</v>
      </c>
      <c r="E6" t="s">
        <v>84</v>
      </c>
      <c r="F6" t="s">
        <v>147</v>
      </c>
      <c r="G6" s="14">
        <v>8048394</v>
      </c>
    </row>
    <row r="7" spans="2:7" x14ac:dyDescent="0.35">
      <c r="B7" t="s">
        <v>85</v>
      </c>
      <c r="C7" t="s">
        <v>86</v>
      </c>
      <c r="D7" t="s">
        <v>79</v>
      </c>
      <c r="E7" t="s">
        <v>87</v>
      </c>
      <c r="F7" t="s">
        <v>148</v>
      </c>
      <c r="G7" s="14">
        <v>18358860</v>
      </c>
    </row>
    <row r="8" spans="2:7" x14ac:dyDescent="0.35">
      <c r="B8" t="s">
        <v>88</v>
      </c>
      <c r="C8" t="s">
        <v>89</v>
      </c>
      <c r="D8" t="s">
        <v>90</v>
      </c>
      <c r="E8" t="s">
        <v>91</v>
      </c>
      <c r="F8" t="s">
        <v>149</v>
      </c>
      <c r="G8" s="14">
        <v>3000000</v>
      </c>
    </row>
    <row r="9" spans="2:7" x14ac:dyDescent="0.35">
      <c r="B9" t="s">
        <v>92</v>
      </c>
      <c r="C9" t="s">
        <v>93</v>
      </c>
      <c r="D9" t="s">
        <v>46</v>
      </c>
      <c r="E9" t="s">
        <v>94</v>
      </c>
      <c r="F9" t="s">
        <v>150</v>
      </c>
      <c r="G9" s="14">
        <v>1800000</v>
      </c>
    </row>
    <row r="10" spans="2:7" x14ac:dyDescent="0.35">
      <c r="B10" t="s">
        <v>95</v>
      </c>
      <c r="C10" t="s">
        <v>96</v>
      </c>
      <c r="D10" t="s">
        <v>51</v>
      </c>
      <c r="E10" t="s">
        <v>97</v>
      </c>
      <c r="F10" t="s">
        <v>151</v>
      </c>
      <c r="G10" s="14">
        <v>9000000</v>
      </c>
    </row>
    <row r="11" spans="2:7" x14ac:dyDescent="0.35">
      <c r="B11" t="s">
        <v>98</v>
      </c>
      <c r="C11" t="s">
        <v>99</v>
      </c>
      <c r="D11" t="s">
        <v>83</v>
      </c>
      <c r="E11" t="s">
        <v>100</v>
      </c>
      <c r="F11" t="s">
        <v>146</v>
      </c>
      <c r="G11" s="14">
        <v>150000000</v>
      </c>
    </row>
    <row r="12" spans="2:7" x14ac:dyDescent="0.35">
      <c r="B12" t="s">
        <v>101</v>
      </c>
      <c r="C12" t="s">
        <v>102</v>
      </c>
      <c r="D12" t="s">
        <v>103</v>
      </c>
      <c r="E12" t="s">
        <v>104</v>
      </c>
      <c r="F12" t="s">
        <v>151</v>
      </c>
      <c r="G12" s="14">
        <v>6000000</v>
      </c>
    </row>
    <row r="13" spans="2:7" x14ac:dyDescent="0.35">
      <c r="B13" t="s">
        <v>105</v>
      </c>
      <c r="C13" t="s">
        <v>106</v>
      </c>
      <c r="D13" t="s">
        <v>83</v>
      </c>
      <c r="E13" t="s">
        <v>107</v>
      </c>
      <c r="F13" t="s">
        <v>152</v>
      </c>
      <c r="G13" s="14">
        <v>70000000</v>
      </c>
    </row>
    <row r="14" spans="2:7" x14ac:dyDescent="0.35">
      <c r="B14" t="s">
        <v>108</v>
      </c>
      <c r="C14" t="s">
        <v>109</v>
      </c>
      <c r="D14" t="s">
        <v>79</v>
      </c>
      <c r="E14" t="s">
        <v>110</v>
      </c>
      <c r="F14" t="s">
        <v>153</v>
      </c>
      <c r="G14" s="14">
        <v>50000000</v>
      </c>
    </row>
    <row r="15" spans="2:7" x14ac:dyDescent="0.35">
      <c r="B15" t="s">
        <v>111</v>
      </c>
      <c r="C15" t="s">
        <v>102</v>
      </c>
      <c r="D15" t="s">
        <v>83</v>
      </c>
      <c r="E15" t="s">
        <v>112</v>
      </c>
      <c r="F15" t="s">
        <v>154</v>
      </c>
      <c r="G15" s="14">
        <v>20000000</v>
      </c>
    </row>
    <row r="16" spans="2:7" x14ac:dyDescent="0.35">
      <c r="B16" t="s">
        <v>113</v>
      </c>
      <c r="C16" t="s">
        <v>114</v>
      </c>
      <c r="D16" t="s">
        <v>79</v>
      </c>
      <c r="E16" t="s">
        <v>115</v>
      </c>
      <c r="F16" t="s">
        <v>147</v>
      </c>
      <c r="G16" s="14">
        <v>12000000</v>
      </c>
    </row>
    <row r="17" spans="2:7" x14ac:dyDescent="0.35">
      <c r="B17" t="s">
        <v>116</v>
      </c>
      <c r="C17" t="s">
        <v>106</v>
      </c>
      <c r="D17" t="s">
        <v>79</v>
      </c>
      <c r="E17" t="s">
        <v>117</v>
      </c>
      <c r="F17" t="s">
        <v>155</v>
      </c>
      <c r="G17" s="14">
        <v>30000000</v>
      </c>
    </row>
    <row r="18" spans="2:7" x14ac:dyDescent="0.35">
      <c r="B18" t="s">
        <v>118</v>
      </c>
      <c r="C18" t="s">
        <v>119</v>
      </c>
      <c r="D18" t="s">
        <v>46</v>
      </c>
      <c r="F18" t="s">
        <v>156</v>
      </c>
      <c r="G18" s="14">
        <v>5900000</v>
      </c>
    </row>
    <row r="19" spans="2:7" x14ac:dyDescent="0.35">
      <c r="B19" t="s">
        <v>120</v>
      </c>
      <c r="C19" t="s">
        <v>121</v>
      </c>
      <c r="D19" t="s">
        <v>79</v>
      </c>
      <c r="E19" t="s">
        <v>122</v>
      </c>
      <c r="F19" t="s">
        <v>150</v>
      </c>
      <c r="G19" s="14">
        <v>2000000</v>
      </c>
    </row>
    <row r="20" spans="2:7" x14ac:dyDescent="0.35">
      <c r="B20" t="s">
        <v>123</v>
      </c>
      <c r="C20" t="s">
        <v>124</v>
      </c>
      <c r="D20" t="s">
        <v>125</v>
      </c>
      <c r="E20" t="s">
        <v>126</v>
      </c>
      <c r="F20" t="s">
        <v>150</v>
      </c>
      <c r="G20" s="14">
        <v>50000000</v>
      </c>
    </row>
    <row r="21" spans="2:7" x14ac:dyDescent="0.35">
      <c r="B21" t="s">
        <v>127</v>
      </c>
      <c r="C21" t="s">
        <v>106</v>
      </c>
      <c r="D21" t="s">
        <v>128</v>
      </c>
      <c r="E21" t="s">
        <v>129</v>
      </c>
      <c r="F21" t="s">
        <v>157</v>
      </c>
      <c r="G21" s="14">
        <v>231000000</v>
      </c>
    </row>
    <row r="22" spans="2:7" x14ac:dyDescent="0.35">
      <c r="B22" t="s">
        <v>130</v>
      </c>
      <c r="C22" t="s">
        <v>131</v>
      </c>
      <c r="D22" t="s">
        <v>132</v>
      </c>
      <c r="E22" t="s">
        <v>133</v>
      </c>
      <c r="F22" t="s">
        <v>158</v>
      </c>
      <c r="G22" s="14">
        <v>150000000</v>
      </c>
    </row>
    <row r="23" spans="2:7" x14ac:dyDescent="0.35">
      <c r="B23" t="s">
        <v>134</v>
      </c>
      <c r="C23" t="s">
        <v>135</v>
      </c>
      <c r="D23" t="s">
        <v>83</v>
      </c>
      <c r="E23" t="s">
        <v>136</v>
      </c>
      <c r="F23" t="s">
        <v>148</v>
      </c>
      <c r="G23" s="14">
        <v>486000</v>
      </c>
    </row>
    <row r="24" spans="2:7" x14ac:dyDescent="0.35">
      <c r="B24" t="s">
        <v>137</v>
      </c>
      <c r="C24" t="s">
        <v>138</v>
      </c>
      <c r="D24" t="s">
        <v>83</v>
      </c>
      <c r="E24" t="s">
        <v>139</v>
      </c>
      <c r="F24" t="s">
        <v>153</v>
      </c>
      <c r="G24" s="14">
        <v>1500000</v>
      </c>
    </row>
    <row r="25" spans="2:7" x14ac:dyDescent="0.35">
      <c r="B25" t="s">
        <v>159</v>
      </c>
      <c r="C25" t="s">
        <v>160</v>
      </c>
      <c r="D25" t="s">
        <v>83</v>
      </c>
      <c r="E25" t="s">
        <v>161</v>
      </c>
      <c r="F25" t="s">
        <v>162</v>
      </c>
      <c r="G25" t="s">
        <v>163</v>
      </c>
    </row>
    <row r="26" spans="2:7" x14ac:dyDescent="0.35">
      <c r="B26" t="s">
        <v>113</v>
      </c>
      <c r="C26" t="s">
        <v>164</v>
      </c>
      <c r="D26" t="s">
        <v>83</v>
      </c>
      <c r="E26" t="s">
        <v>165</v>
      </c>
      <c r="F26" t="s">
        <v>148</v>
      </c>
      <c r="G26" s="14">
        <v>12000000</v>
      </c>
    </row>
    <row r="27" spans="2:7" x14ac:dyDescent="0.35">
      <c r="B27" t="s">
        <v>166</v>
      </c>
      <c r="C27" t="s">
        <v>167</v>
      </c>
      <c r="D27" t="s">
        <v>79</v>
      </c>
      <c r="E27" t="s">
        <v>168</v>
      </c>
      <c r="F27" t="s">
        <v>156</v>
      </c>
      <c r="G27" s="14">
        <v>26000000</v>
      </c>
    </row>
    <row r="28" spans="2:7" x14ac:dyDescent="0.35">
      <c r="B28" t="s">
        <v>169</v>
      </c>
      <c r="C28" t="s">
        <v>89</v>
      </c>
      <c r="D28" t="s">
        <v>83</v>
      </c>
      <c r="E28" t="s">
        <v>89</v>
      </c>
      <c r="F28" t="s">
        <v>156</v>
      </c>
      <c r="G28" s="14">
        <v>17411265</v>
      </c>
    </row>
    <row r="29" spans="2:7" x14ac:dyDescent="0.35">
      <c r="B29" t="s">
        <v>170</v>
      </c>
      <c r="C29" t="s">
        <v>171</v>
      </c>
      <c r="D29" t="s">
        <v>103</v>
      </c>
      <c r="E29" t="s">
        <v>172</v>
      </c>
      <c r="F29" t="s">
        <v>173</v>
      </c>
      <c r="G29" s="14">
        <v>1300000</v>
      </c>
    </row>
    <row r="30" spans="2:7" x14ac:dyDescent="0.35">
      <c r="B30" t="s">
        <v>174</v>
      </c>
      <c r="C30" t="s">
        <v>175</v>
      </c>
      <c r="D30" t="s">
        <v>176</v>
      </c>
      <c r="E30" t="s">
        <v>177</v>
      </c>
      <c r="F30" t="s">
        <v>147</v>
      </c>
      <c r="G30" s="14">
        <v>135000000</v>
      </c>
    </row>
    <row r="31" spans="2:7" x14ac:dyDescent="0.35">
      <c r="B31" t="s">
        <v>178</v>
      </c>
      <c r="C31" t="s">
        <v>179</v>
      </c>
      <c r="D31" t="s">
        <v>180</v>
      </c>
      <c r="E31" t="s">
        <v>181</v>
      </c>
      <c r="F31" t="s">
        <v>153</v>
      </c>
      <c r="G31" s="14">
        <v>300000</v>
      </c>
    </row>
    <row r="32" spans="2:7" x14ac:dyDescent="0.35">
      <c r="B32" t="s">
        <v>182</v>
      </c>
      <c r="C32" t="s">
        <v>106</v>
      </c>
      <c r="D32" t="s">
        <v>38</v>
      </c>
      <c r="E32" t="s">
        <v>183</v>
      </c>
      <c r="F32" t="s">
        <v>173</v>
      </c>
      <c r="G32" s="14">
        <v>220000000</v>
      </c>
    </row>
    <row r="33" spans="2:7" x14ac:dyDescent="0.35">
      <c r="B33" t="s">
        <v>184</v>
      </c>
      <c r="C33" t="s">
        <v>185</v>
      </c>
      <c r="D33" t="s">
        <v>46</v>
      </c>
      <c r="E33" t="s">
        <v>186</v>
      </c>
      <c r="F33" t="s">
        <v>148</v>
      </c>
      <c r="G33" s="14">
        <v>15800000</v>
      </c>
    </row>
    <row r="34" spans="2:7" x14ac:dyDescent="0.35">
      <c r="B34" t="s">
        <v>187</v>
      </c>
      <c r="C34" t="s">
        <v>179</v>
      </c>
      <c r="D34" t="s">
        <v>188</v>
      </c>
      <c r="E34" t="s">
        <v>189</v>
      </c>
      <c r="F34" t="s">
        <v>148</v>
      </c>
      <c r="G34" s="14">
        <v>283000000</v>
      </c>
    </row>
    <row r="35" spans="2:7" x14ac:dyDescent="0.35">
      <c r="B35" t="s">
        <v>190</v>
      </c>
      <c r="C35" t="s">
        <v>138</v>
      </c>
      <c r="D35" t="s">
        <v>191</v>
      </c>
      <c r="E35" t="s">
        <v>192</v>
      </c>
      <c r="G35" s="14">
        <v>200000000</v>
      </c>
    </row>
    <row r="36" spans="2:7" x14ac:dyDescent="0.35">
      <c r="B36" t="s">
        <v>193</v>
      </c>
      <c r="C36" t="s">
        <v>89</v>
      </c>
      <c r="D36" t="s">
        <v>125</v>
      </c>
      <c r="E36" t="s">
        <v>194</v>
      </c>
      <c r="F36" t="s">
        <v>195</v>
      </c>
      <c r="G36" s="14">
        <v>1000000000</v>
      </c>
    </row>
    <row r="37" spans="2:7" x14ac:dyDescent="0.35">
      <c r="B37" t="s">
        <v>196</v>
      </c>
      <c r="C37" t="s">
        <v>197</v>
      </c>
      <c r="D37" t="s">
        <v>79</v>
      </c>
      <c r="E37" t="s">
        <v>198</v>
      </c>
      <c r="F37" t="s">
        <v>152</v>
      </c>
      <c r="G37" s="14">
        <v>45000000</v>
      </c>
    </row>
    <row r="38" spans="2:7" x14ac:dyDescent="0.35">
      <c r="B38" t="s">
        <v>199</v>
      </c>
      <c r="C38" t="s">
        <v>200</v>
      </c>
      <c r="D38" t="s">
        <v>79</v>
      </c>
      <c r="E38" t="s">
        <v>201</v>
      </c>
      <c r="F38" t="s">
        <v>152</v>
      </c>
      <c r="G38" s="14">
        <v>585000000</v>
      </c>
    </row>
    <row r="39" spans="2:7" x14ac:dyDescent="0.35">
      <c r="B39" t="s">
        <v>202</v>
      </c>
      <c r="C39" t="s">
        <v>203</v>
      </c>
      <c r="D39" t="s">
        <v>83</v>
      </c>
      <c r="E39" t="s">
        <v>204</v>
      </c>
      <c r="F39" t="s">
        <v>205</v>
      </c>
      <c r="G39" t="s">
        <v>206</v>
      </c>
    </row>
    <row r="40" spans="2:7" x14ac:dyDescent="0.35">
      <c r="B40" t="s">
        <v>207</v>
      </c>
      <c r="C40" t="s">
        <v>89</v>
      </c>
      <c r="D40" t="s">
        <v>103</v>
      </c>
      <c r="E40" t="s">
        <v>208</v>
      </c>
      <c r="F40" t="s">
        <v>209</v>
      </c>
      <c r="G40" s="14">
        <v>4500000</v>
      </c>
    </row>
    <row r="41" spans="2:7" x14ac:dyDescent="0.35">
      <c r="B41" t="s">
        <v>210</v>
      </c>
      <c r="C41" t="s">
        <v>89</v>
      </c>
      <c r="D41" t="s">
        <v>46</v>
      </c>
      <c r="E41" t="s">
        <v>211</v>
      </c>
      <c r="F41" t="s">
        <v>151</v>
      </c>
      <c r="G41" s="14">
        <v>3300000</v>
      </c>
    </row>
    <row r="42" spans="2:7" x14ac:dyDescent="0.35">
      <c r="B42" t="s">
        <v>212</v>
      </c>
      <c r="C42" t="s">
        <v>213</v>
      </c>
      <c r="D42" t="s">
        <v>46</v>
      </c>
      <c r="E42" t="s">
        <v>214</v>
      </c>
      <c r="F42" t="s">
        <v>146</v>
      </c>
      <c r="G42" s="14">
        <v>6000000</v>
      </c>
    </row>
    <row r="43" spans="2:7" x14ac:dyDescent="0.35">
      <c r="B43" t="s">
        <v>215</v>
      </c>
      <c r="C43" t="s">
        <v>175</v>
      </c>
      <c r="D43" t="s">
        <v>27</v>
      </c>
      <c r="E43" t="s">
        <v>216</v>
      </c>
      <c r="F43" t="s">
        <v>217</v>
      </c>
      <c r="G43" s="14">
        <v>5000000</v>
      </c>
    </row>
    <row r="44" spans="2:7" x14ac:dyDescent="0.35">
      <c r="B44" t="s">
        <v>218</v>
      </c>
      <c r="C44" t="s">
        <v>219</v>
      </c>
      <c r="D44" t="s">
        <v>220</v>
      </c>
      <c r="E44" t="s">
        <v>221</v>
      </c>
      <c r="F44" t="s">
        <v>151</v>
      </c>
      <c r="G44" s="14">
        <v>18000000</v>
      </c>
    </row>
    <row r="45" spans="2:7" x14ac:dyDescent="0.35">
      <c r="B45" t="s">
        <v>222</v>
      </c>
      <c r="C45" t="s">
        <v>223</v>
      </c>
      <c r="D45" t="s">
        <v>79</v>
      </c>
      <c r="E45" t="s">
        <v>224</v>
      </c>
      <c r="F45" t="s">
        <v>153</v>
      </c>
      <c r="G45" s="14">
        <v>1000000</v>
      </c>
    </row>
    <row r="46" spans="2:7" x14ac:dyDescent="0.35">
      <c r="B46" t="s">
        <v>225</v>
      </c>
      <c r="C46" t="s">
        <v>226</v>
      </c>
      <c r="D46" t="s">
        <v>46</v>
      </c>
      <c r="E46" t="s">
        <v>227</v>
      </c>
      <c r="F46" t="s">
        <v>151</v>
      </c>
      <c r="G46" s="14">
        <v>10000000</v>
      </c>
    </row>
    <row r="47" spans="2:7" x14ac:dyDescent="0.35">
      <c r="B47" t="s">
        <v>228</v>
      </c>
      <c r="C47" t="s">
        <v>164</v>
      </c>
      <c r="D47" t="s">
        <v>229</v>
      </c>
      <c r="E47" t="s">
        <v>230</v>
      </c>
      <c r="F47" t="s">
        <v>147</v>
      </c>
      <c r="G47" s="14">
        <v>450000000</v>
      </c>
    </row>
    <row r="48" spans="2:7" x14ac:dyDescent="0.35">
      <c r="B48" t="s">
        <v>231</v>
      </c>
      <c r="C48" t="s">
        <v>232</v>
      </c>
      <c r="D48" t="s">
        <v>79</v>
      </c>
      <c r="E48" t="s">
        <v>233</v>
      </c>
      <c r="F48" t="s">
        <v>151</v>
      </c>
      <c r="G48" s="14">
        <v>5000000</v>
      </c>
    </row>
    <row r="49" spans="2:7" x14ac:dyDescent="0.35">
      <c r="B49" t="s">
        <v>105</v>
      </c>
      <c r="C49" t="s">
        <v>106</v>
      </c>
      <c r="D49" t="s">
        <v>83</v>
      </c>
      <c r="E49" t="s">
        <v>234</v>
      </c>
      <c r="F49" t="s">
        <v>147</v>
      </c>
      <c r="G49" s="14">
        <v>20000000</v>
      </c>
    </row>
    <row r="50" spans="2:7" x14ac:dyDescent="0.35">
      <c r="B50" t="s">
        <v>235</v>
      </c>
      <c r="C50" t="s">
        <v>119</v>
      </c>
      <c r="D50" t="s">
        <v>90</v>
      </c>
      <c r="E50" t="s">
        <v>236</v>
      </c>
      <c r="F50" t="s">
        <v>151</v>
      </c>
      <c r="G50" s="14">
        <v>5000000</v>
      </c>
    </row>
    <row r="51" spans="2:7" x14ac:dyDescent="0.35">
      <c r="B51" t="s">
        <v>237</v>
      </c>
      <c r="C51" t="s">
        <v>238</v>
      </c>
      <c r="D51" t="s">
        <v>79</v>
      </c>
      <c r="F51" t="s">
        <v>239</v>
      </c>
      <c r="G51" s="14">
        <v>1600000</v>
      </c>
    </row>
    <row r="52" spans="2:7" x14ac:dyDescent="0.35">
      <c r="B52" t="s">
        <v>240</v>
      </c>
      <c r="C52" t="s">
        <v>119</v>
      </c>
      <c r="D52" t="s">
        <v>46</v>
      </c>
      <c r="E52" t="s">
        <v>241</v>
      </c>
      <c r="F52" t="s">
        <v>242</v>
      </c>
      <c r="G52" s="14">
        <v>140000000</v>
      </c>
    </row>
    <row r="53" spans="2:7" x14ac:dyDescent="0.35">
      <c r="B53" t="s">
        <v>243</v>
      </c>
      <c r="C53" t="s">
        <v>223</v>
      </c>
      <c r="D53" t="s">
        <v>125</v>
      </c>
      <c r="E53" t="s">
        <v>244</v>
      </c>
      <c r="F53" t="s">
        <v>205</v>
      </c>
      <c r="G53" s="14">
        <v>38080000</v>
      </c>
    </row>
    <row r="54" spans="2:7" x14ac:dyDescent="0.35">
      <c r="B54" t="s">
        <v>245</v>
      </c>
      <c r="C54" t="s">
        <v>106</v>
      </c>
      <c r="D54" t="s">
        <v>79</v>
      </c>
      <c r="E54" t="s">
        <v>246</v>
      </c>
      <c r="F54" t="s">
        <v>152</v>
      </c>
      <c r="G54" s="14">
        <v>125000000</v>
      </c>
    </row>
    <row r="55" spans="2:7" x14ac:dyDescent="0.35">
      <c r="B55" t="s">
        <v>247</v>
      </c>
      <c r="C55" t="s">
        <v>106</v>
      </c>
      <c r="D55" t="s">
        <v>248</v>
      </c>
      <c r="E55" t="s">
        <v>249</v>
      </c>
      <c r="F55" t="s">
        <v>152</v>
      </c>
      <c r="G55" s="14">
        <v>11000000</v>
      </c>
    </row>
    <row r="56" spans="2:7" x14ac:dyDescent="0.35">
      <c r="B56" t="s">
        <v>250</v>
      </c>
      <c r="C56" t="s">
        <v>251</v>
      </c>
      <c r="D56" t="s">
        <v>252</v>
      </c>
      <c r="E56" t="s">
        <v>253</v>
      </c>
      <c r="F56" t="s">
        <v>147</v>
      </c>
      <c r="G56" s="14">
        <v>51000000</v>
      </c>
    </row>
    <row r="57" spans="2:7" x14ac:dyDescent="0.35">
      <c r="B57" t="s">
        <v>254</v>
      </c>
      <c r="C57" t="s">
        <v>255</v>
      </c>
      <c r="D57" t="s">
        <v>132</v>
      </c>
      <c r="E57" t="s">
        <v>256</v>
      </c>
      <c r="F57" t="s">
        <v>148</v>
      </c>
      <c r="G57" s="14">
        <v>37000000</v>
      </c>
    </row>
    <row r="58" spans="2:7" x14ac:dyDescent="0.35">
      <c r="B58" t="s">
        <v>257</v>
      </c>
      <c r="C58" t="s">
        <v>203</v>
      </c>
      <c r="D58" t="s">
        <v>79</v>
      </c>
      <c r="E58" t="s">
        <v>258</v>
      </c>
      <c r="F58" t="s">
        <v>150</v>
      </c>
      <c r="G58" s="14">
        <v>500000</v>
      </c>
    </row>
    <row r="59" spans="2:7" x14ac:dyDescent="0.35">
      <c r="B59" t="s">
        <v>259</v>
      </c>
      <c r="C59" t="s">
        <v>89</v>
      </c>
      <c r="D59" t="s">
        <v>260</v>
      </c>
      <c r="E59" t="s">
        <v>261</v>
      </c>
      <c r="F59" t="s">
        <v>152</v>
      </c>
      <c r="G59" s="14">
        <v>110000000</v>
      </c>
    </row>
    <row r="60" spans="2:7" x14ac:dyDescent="0.35">
      <c r="B60" t="s">
        <v>262</v>
      </c>
      <c r="C60" t="s">
        <v>89</v>
      </c>
      <c r="D60" t="s">
        <v>83</v>
      </c>
      <c r="E60" t="s">
        <v>80</v>
      </c>
      <c r="F60" t="s">
        <v>263</v>
      </c>
      <c r="G60" s="14">
        <v>15000000</v>
      </c>
    </row>
    <row r="61" spans="2:7" x14ac:dyDescent="0.35">
      <c r="B61" t="s">
        <v>264</v>
      </c>
      <c r="C61" t="s">
        <v>160</v>
      </c>
      <c r="D61" t="s">
        <v>79</v>
      </c>
      <c r="E61" t="s">
        <v>265</v>
      </c>
      <c r="F61" t="s">
        <v>147</v>
      </c>
      <c r="G61" s="14">
        <v>6590000</v>
      </c>
    </row>
    <row r="62" spans="2:7" x14ac:dyDescent="0.35">
      <c r="B62" t="s">
        <v>266</v>
      </c>
      <c r="C62" t="s">
        <v>267</v>
      </c>
      <c r="D62" t="s">
        <v>125</v>
      </c>
      <c r="E62" t="s">
        <v>268</v>
      </c>
      <c r="F62" t="s">
        <v>150</v>
      </c>
      <c r="G62" s="14">
        <v>1000000</v>
      </c>
    </row>
    <row r="63" spans="2:7" x14ac:dyDescent="0.35">
      <c r="B63" t="s">
        <v>269</v>
      </c>
      <c r="C63" t="s">
        <v>270</v>
      </c>
      <c r="D63" t="s">
        <v>83</v>
      </c>
      <c r="E63" t="s">
        <v>271</v>
      </c>
      <c r="F63" t="s">
        <v>151</v>
      </c>
      <c r="G63" t="s">
        <v>272</v>
      </c>
    </row>
    <row r="64" spans="2:7" x14ac:dyDescent="0.35">
      <c r="B64" t="s">
        <v>273</v>
      </c>
      <c r="C64" t="s">
        <v>106</v>
      </c>
      <c r="D64" t="s">
        <v>83</v>
      </c>
      <c r="E64" t="s">
        <v>274</v>
      </c>
      <c r="F64" t="s">
        <v>154</v>
      </c>
      <c r="G64" s="14">
        <v>70000000</v>
      </c>
    </row>
    <row r="65" spans="2:7" x14ac:dyDescent="0.35">
      <c r="B65" t="s">
        <v>275</v>
      </c>
      <c r="C65" t="s">
        <v>82</v>
      </c>
      <c r="D65" t="s">
        <v>79</v>
      </c>
      <c r="E65" t="s">
        <v>276</v>
      </c>
      <c r="F65" t="s">
        <v>148</v>
      </c>
      <c r="G65" s="14">
        <v>3900000000</v>
      </c>
    </row>
    <row r="66" spans="2:7" x14ac:dyDescent="0.35">
      <c r="B66" t="s">
        <v>277</v>
      </c>
      <c r="C66" t="s">
        <v>119</v>
      </c>
      <c r="D66" t="s">
        <v>83</v>
      </c>
      <c r="E66" t="s">
        <v>278</v>
      </c>
      <c r="F66" t="s">
        <v>148</v>
      </c>
      <c r="G66" s="14">
        <v>19000000</v>
      </c>
    </row>
    <row r="67" spans="2:7" x14ac:dyDescent="0.35">
      <c r="B67" t="s">
        <v>279</v>
      </c>
      <c r="C67" t="s">
        <v>223</v>
      </c>
      <c r="D67" t="s">
        <v>280</v>
      </c>
      <c r="E67" t="s">
        <v>281</v>
      </c>
      <c r="F67" t="s">
        <v>282</v>
      </c>
      <c r="G67" s="14">
        <v>2500000</v>
      </c>
    </row>
    <row r="68" spans="2:7" x14ac:dyDescent="0.35">
      <c r="B68" t="s">
        <v>283</v>
      </c>
      <c r="C68" t="s">
        <v>284</v>
      </c>
      <c r="D68" t="s">
        <v>90</v>
      </c>
      <c r="E68" t="s">
        <v>285</v>
      </c>
      <c r="F68" t="s">
        <v>286</v>
      </c>
      <c r="G68" s="14">
        <v>145000</v>
      </c>
    </row>
    <row r="69" spans="2:7" x14ac:dyDescent="0.35">
      <c r="B69" t="s">
        <v>287</v>
      </c>
      <c r="C69" t="s">
        <v>288</v>
      </c>
      <c r="D69" t="s">
        <v>188</v>
      </c>
      <c r="E69" t="s">
        <v>289</v>
      </c>
      <c r="F69" t="s">
        <v>290</v>
      </c>
      <c r="G69" s="14">
        <v>1000000</v>
      </c>
    </row>
    <row r="70" spans="2:7" x14ac:dyDescent="0.35">
      <c r="B70" t="s">
        <v>250</v>
      </c>
      <c r="C70" t="s">
        <v>291</v>
      </c>
      <c r="D70" t="s">
        <v>292</v>
      </c>
      <c r="E70" t="s">
        <v>253</v>
      </c>
      <c r="F70" t="s">
        <v>147</v>
      </c>
      <c r="G70" s="14">
        <v>38080000</v>
      </c>
    </row>
    <row r="71" spans="2:7" x14ac:dyDescent="0.35">
      <c r="B71" t="s">
        <v>293</v>
      </c>
      <c r="C71" t="s">
        <v>160</v>
      </c>
      <c r="D71" t="s">
        <v>90</v>
      </c>
      <c r="E71" t="s">
        <v>294</v>
      </c>
      <c r="F71" t="s">
        <v>150</v>
      </c>
      <c r="G71" s="14">
        <v>500000</v>
      </c>
    </row>
    <row r="72" spans="2:7" x14ac:dyDescent="0.35">
      <c r="B72" t="s">
        <v>295</v>
      </c>
      <c r="C72" t="s">
        <v>267</v>
      </c>
      <c r="D72" t="s">
        <v>79</v>
      </c>
      <c r="E72" t="s">
        <v>296</v>
      </c>
      <c r="F72" t="s">
        <v>146</v>
      </c>
      <c r="G72" s="14">
        <v>150000000</v>
      </c>
    </row>
    <row r="73" spans="2:7" x14ac:dyDescent="0.35">
      <c r="B73" t="s">
        <v>297</v>
      </c>
      <c r="C73" t="s">
        <v>106</v>
      </c>
      <c r="D73" t="s">
        <v>280</v>
      </c>
      <c r="E73" t="s">
        <v>298</v>
      </c>
      <c r="F73" t="s">
        <v>152</v>
      </c>
      <c r="G73" s="14">
        <v>60000000</v>
      </c>
    </row>
    <row r="74" spans="2:7" x14ac:dyDescent="0.35">
      <c r="B74" t="s">
        <v>299</v>
      </c>
      <c r="C74" t="s">
        <v>300</v>
      </c>
      <c r="D74" t="s">
        <v>280</v>
      </c>
      <c r="E74" t="s">
        <v>272</v>
      </c>
      <c r="F74" t="s">
        <v>148</v>
      </c>
      <c r="G74" s="14">
        <v>16000000</v>
      </c>
    </row>
    <row r="75" spans="2:7" x14ac:dyDescent="0.35">
      <c r="B75" t="s">
        <v>301</v>
      </c>
      <c r="C75" t="s">
        <v>300</v>
      </c>
      <c r="D75" t="s">
        <v>302</v>
      </c>
      <c r="E75" t="s">
        <v>303</v>
      </c>
      <c r="F75" t="s">
        <v>148</v>
      </c>
      <c r="G75" s="14">
        <v>5750000</v>
      </c>
    </row>
    <row r="76" spans="2:7" x14ac:dyDescent="0.35">
      <c r="B76" t="s">
        <v>304</v>
      </c>
      <c r="C76" t="s">
        <v>305</v>
      </c>
      <c r="D76" t="s">
        <v>46</v>
      </c>
      <c r="E76" t="s">
        <v>306</v>
      </c>
      <c r="F76" t="s">
        <v>151</v>
      </c>
      <c r="G76" s="14">
        <v>2500000</v>
      </c>
    </row>
    <row r="77" spans="2:7" x14ac:dyDescent="0.35">
      <c r="B77" t="s">
        <v>307</v>
      </c>
      <c r="C77" t="s">
        <v>308</v>
      </c>
      <c r="D77" t="s">
        <v>46</v>
      </c>
      <c r="E77" t="s">
        <v>309</v>
      </c>
      <c r="F77" t="s">
        <v>151</v>
      </c>
      <c r="G77" s="14">
        <v>1000000</v>
      </c>
    </row>
    <row r="81" spans="2:7" ht="15.5" x14ac:dyDescent="0.35">
      <c r="B81" s="1"/>
      <c r="C81" s="1"/>
      <c r="D81" s="1"/>
      <c r="E81" s="1"/>
    </row>
    <row r="82" spans="2:7" x14ac:dyDescent="0.35">
      <c r="B82" t="s">
        <v>312</v>
      </c>
      <c r="E82" s="14"/>
    </row>
    <row r="83" spans="2:7" x14ac:dyDescent="0.35">
      <c r="E83" s="14"/>
    </row>
    <row r="84" spans="2:7" ht="15.5" x14ac:dyDescent="0.35">
      <c r="B84" s="1" t="s">
        <v>142</v>
      </c>
      <c r="C84" s="1" t="s">
        <v>74</v>
      </c>
      <c r="D84" s="1" t="s">
        <v>143</v>
      </c>
      <c r="E84" s="1" t="s">
        <v>75</v>
      </c>
      <c r="F84" s="1" t="s">
        <v>144</v>
      </c>
      <c r="G84" s="1" t="s">
        <v>145</v>
      </c>
    </row>
    <row r="85" spans="2:7" x14ac:dyDescent="0.35">
      <c r="B85" t="s">
        <v>77</v>
      </c>
      <c r="C85" t="s">
        <v>78</v>
      </c>
      <c r="D85" t="s">
        <v>79</v>
      </c>
      <c r="E85" t="s">
        <v>80</v>
      </c>
      <c r="F85" t="s">
        <v>146</v>
      </c>
      <c r="G85" s="14">
        <v>200000000</v>
      </c>
    </row>
    <row r="86" spans="2:7" x14ac:dyDescent="0.35">
      <c r="B86" t="s">
        <v>81</v>
      </c>
      <c r="C86" t="s">
        <v>82</v>
      </c>
      <c r="D86" t="s">
        <v>83</v>
      </c>
      <c r="E86" t="s">
        <v>84</v>
      </c>
      <c r="F86" t="s">
        <v>147</v>
      </c>
      <c r="G86" s="14">
        <v>8048394</v>
      </c>
    </row>
    <row r="87" spans="2:7" x14ac:dyDescent="0.35">
      <c r="B87" t="s">
        <v>85</v>
      </c>
      <c r="C87" t="s">
        <v>86</v>
      </c>
      <c r="D87" t="s">
        <v>79</v>
      </c>
      <c r="E87" t="s">
        <v>87</v>
      </c>
      <c r="F87" t="s">
        <v>148</v>
      </c>
      <c r="G87" s="14">
        <v>18358860</v>
      </c>
    </row>
    <row r="88" spans="2:7" x14ac:dyDescent="0.35">
      <c r="B88" t="s">
        <v>88</v>
      </c>
      <c r="C88" t="s">
        <v>89</v>
      </c>
      <c r="D88" t="s">
        <v>90</v>
      </c>
      <c r="E88" t="s">
        <v>91</v>
      </c>
      <c r="F88" t="s">
        <v>149</v>
      </c>
      <c r="G88" s="14">
        <v>3000000</v>
      </c>
    </row>
    <row r="89" spans="2:7" x14ac:dyDescent="0.35">
      <c r="B89" t="s">
        <v>92</v>
      </c>
      <c r="C89" t="s">
        <v>93</v>
      </c>
      <c r="D89" t="s">
        <v>46</v>
      </c>
      <c r="E89" t="s">
        <v>94</v>
      </c>
      <c r="F89" t="s">
        <v>150</v>
      </c>
      <c r="G89" s="14">
        <v>1800000</v>
      </c>
    </row>
    <row r="90" spans="2:7" x14ac:dyDescent="0.35">
      <c r="B90" t="s">
        <v>95</v>
      </c>
      <c r="C90" t="s">
        <v>96</v>
      </c>
      <c r="D90" t="s">
        <v>51</v>
      </c>
      <c r="E90" t="s">
        <v>97</v>
      </c>
      <c r="F90" t="s">
        <v>151</v>
      </c>
      <c r="G90" s="14">
        <v>9000000</v>
      </c>
    </row>
    <row r="91" spans="2:7" x14ac:dyDescent="0.35">
      <c r="B91" t="s">
        <v>98</v>
      </c>
      <c r="C91" t="s">
        <v>99</v>
      </c>
      <c r="D91" t="s">
        <v>83</v>
      </c>
      <c r="E91" t="s">
        <v>100</v>
      </c>
      <c r="F91" t="s">
        <v>146</v>
      </c>
      <c r="G91" s="14">
        <v>150000000</v>
      </c>
    </row>
    <row r="92" spans="2:7" x14ac:dyDescent="0.35">
      <c r="B92" t="s">
        <v>101</v>
      </c>
      <c r="C92" t="s">
        <v>102</v>
      </c>
      <c r="D92" t="s">
        <v>103</v>
      </c>
      <c r="E92" t="s">
        <v>104</v>
      </c>
      <c r="F92" t="s">
        <v>151</v>
      </c>
      <c r="G92" s="14">
        <v>6000000</v>
      </c>
    </row>
    <row r="93" spans="2:7" x14ac:dyDescent="0.35">
      <c r="B93" t="s">
        <v>105</v>
      </c>
      <c r="C93" t="s">
        <v>106</v>
      </c>
      <c r="D93" t="s">
        <v>83</v>
      </c>
      <c r="E93" t="s">
        <v>107</v>
      </c>
      <c r="F93" t="s">
        <v>152</v>
      </c>
      <c r="G93" s="14">
        <v>70000000</v>
      </c>
    </row>
    <row r="94" spans="2:7" x14ac:dyDescent="0.35">
      <c r="B94" t="s">
        <v>108</v>
      </c>
      <c r="C94" t="s">
        <v>109</v>
      </c>
      <c r="D94" t="s">
        <v>79</v>
      </c>
      <c r="E94" t="s">
        <v>110</v>
      </c>
      <c r="F94" t="s">
        <v>153</v>
      </c>
      <c r="G94" s="14">
        <v>50000000</v>
      </c>
    </row>
    <row r="95" spans="2:7" x14ac:dyDescent="0.35">
      <c r="B95" t="s">
        <v>111</v>
      </c>
      <c r="C95" t="s">
        <v>102</v>
      </c>
      <c r="D95" t="s">
        <v>83</v>
      </c>
      <c r="E95" t="s">
        <v>112</v>
      </c>
      <c r="F95" t="s">
        <v>154</v>
      </c>
      <c r="G95" s="14">
        <v>20000000</v>
      </c>
    </row>
    <row r="96" spans="2:7" x14ac:dyDescent="0.35">
      <c r="B96" t="s">
        <v>113</v>
      </c>
      <c r="C96" t="s">
        <v>114</v>
      </c>
      <c r="D96" t="s">
        <v>79</v>
      </c>
      <c r="E96" t="s">
        <v>115</v>
      </c>
      <c r="F96" t="s">
        <v>147</v>
      </c>
      <c r="G96" s="14">
        <v>12000000</v>
      </c>
    </row>
    <row r="97" spans="2:7" x14ac:dyDescent="0.35">
      <c r="B97" t="s">
        <v>116</v>
      </c>
      <c r="C97" t="s">
        <v>106</v>
      </c>
      <c r="D97" t="s">
        <v>79</v>
      </c>
      <c r="E97" t="s">
        <v>117</v>
      </c>
      <c r="F97" t="s">
        <v>155</v>
      </c>
      <c r="G97" s="14">
        <v>30000000</v>
      </c>
    </row>
    <row r="98" spans="2:7" x14ac:dyDescent="0.35">
      <c r="B98" t="s">
        <v>118</v>
      </c>
      <c r="C98" t="s">
        <v>119</v>
      </c>
      <c r="D98" t="s">
        <v>46</v>
      </c>
      <c r="F98" t="s">
        <v>156</v>
      </c>
      <c r="G98" s="14">
        <v>5900000</v>
      </c>
    </row>
    <row r="99" spans="2:7" x14ac:dyDescent="0.35">
      <c r="B99" t="s">
        <v>120</v>
      </c>
      <c r="C99" t="s">
        <v>121</v>
      </c>
      <c r="D99" t="s">
        <v>79</v>
      </c>
      <c r="E99" t="s">
        <v>122</v>
      </c>
      <c r="F99" t="s">
        <v>150</v>
      </c>
      <c r="G99" s="14">
        <v>2000000</v>
      </c>
    </row>
    <row r="100" spans="2:7" x14ac:dyDescent="0.35">
      <c r="B100" t="s">
        <v>123</v>
      </c>
      <c r="C100" t="s">
        <v>124</v>
      </c>
      <c r="D100" t="s">
        <v>125</v>
      </c>
      <c r="E100" t="s">
        <v>126</v>
      </c>
      <c r="F100" t="s">
        <v>150</v>
      </c>
      <c r="G100" s="14">
        <v>50000000</v>
      </c>
    </row>
    <row r="101" spans="2:7" x14ac:dyDescent="0.35">
      <c r="B101" t="s">
        <v>127</v>
      </c>
      <c r="C101" t="s">
        <v>106</v>
      </c>
      <c r="D101" t="s">
        <v>128</v>
      </c>
      <c r="E101" t="s">
        <v>129</v>
      </c>
      <c r="F101" t="s">
        <v>157</v>
      </c>
      <c r="G101" s="14">
        <v>231000000</v>
      </c>
    </row>
    <row r="102" spans="2:7" x14ac:dyDescent="0.35">
      <c r="B102" t="s">
        <v>130</v>
      </c>
      <c r="C102" t="s">
        <v>131</v>
      </c>
      <c r="D102" t="s">
        <v>132</v>
      </c>
      <c r="E102" t="s">
        <v>133</v>
      </c>
      <c r="F102" t="s">
        <v>158</v>
      </c>
      <c r="G102" s="14">
        <v>150000000</v>
      </c>
    </row>
    <row r="103" spans="2:7" x14ac:dyDescent="0.35">
      <c r="B103" t="s">
        <v>134</v>
      </c>
      <c r="C103" t="s">
        <v>135</v>
      </c>
      <c r="D103" t="s">
        <v>83</v>
      </c>
      <c r="E103" t="s">
        <v>136</v>
      </c>
      <c r="F103" t="s">
        <v>148</v>
      </c>
      <c r="G103" s="14">
        <v>486000</v>
      </c>
    </row>
    <row r="104" spans="2:7" x14ac:dyDescent="0.35">
      <c r="B104" t="s">
        <v>137</v>
      </c>
      <c r="C104" t="s">
        <v>138</v>
      </c>
      <c r="D104" t="s">
        <v>83</v>
      </c>
      <c r="E104" t="s">
        <v>139</v>
      </c>
      <c r="F104" t="s">
        <v>153</v>
      </c>
      <c r="G104" s="14">
        <v>1500000</v>
      </c>
    </row>
    <row r="105" spans="2:7" x14ac:dyDescent="0.35">
      <c r="B105" t="s">
        <v>159</v>
      </c>
      <c r="C105" t="s">
        <v>160</v>
      </c>
      <c r="D105" t="s">
        <v>83</v>
      </c>
      <c r="E105" t="s">
        <v>161</v>
      </c>
      <c r="F105" t="s">
        <v>162</v>
      </c>
      <c r="G105" t="s">
        <v>163</v>
      </c>
    </row>
    <row r="106" spans="2:7" x14ac:dyDescent="0.35">
      <c r="B106" t="s">
        <v>113</v>
      </c>
      <c r="C106" t="s">
        <v>164</v>
      </c>
      <c r="D106" t="s">
        <v>83</v>
      </c>
      <c r="E106" t="s">
        <v>165</v>
      </c>
      <c r="F106" t="s">
        <v>148</v>
      </c>
      <c r="G106" s="14">
        <v>12000000</v>
      </c>
    </row>
    <row r="107" spans="2:7" x14ac:dyDescent="0.35">
      <c r="B107" t="s">
        <v>166</v>
      </c>
      <c r="C107" t="s">
        <v>167</v>
      </c>
      <c r="D107" t="s">
        <v>79</v>
      </c>
      <c r="E107" t="s">
        <v>168</v>
      </c>
      <c r="F107" t="s">
        <v>156</v>
      </c>
      <c r="G107" s="14">
        <v>26000000</v>
      </c>
    </row>
    <row r="108" spans="2:7" x14ac:dyDescent="0.35">
      <c r="B108" t="s">
        <v>169</v>
      </c>
      <c r="C108" t="s">
        <v>89</v>
      </c>
      <c r="D108" t="s">
        <v>83</v>
      </c>
      <c r="E108" t="s">
        <v>89</v>
      </c>
      <c r="F108" t="s">
        <v>156</v>
      </c>
      <c r="G108" s="14">
        <v>17411265</v>
      </c>
    </row>
    <row r="109" spans="2:7" x14ac:dyDescent="0.35">
      <c r="B109" t="s">
        <v>170</v>
      </c>
      <c r="C109" t="s">
        <v>171</v>
      </c>
      <c r="D109" t="s">
        <v>103</v>
      </c>
      <c r="E109" t="s">
        <v>172</v>
      </c>
      <c r="F109" t="s">
        <v>173</v>
      </c>
      <c r="G109" s="14">
        <v>1300000</v>
      </c>
    </row>
    <row r="110" spans="2:7" x14ac:dyDescent="0.35">
      <c r="B110" t="s">
        <v>174</v>
      </c>
      <c r="C110" t="s">
        <v>175</v>
      </c>
      <c r="D110" t="s">
        <v>176</v>
      </c>
      <c r="E110" t="s">
        <v>177</v>
      </c>
      <c r="F110" t="s">
        <v>147</v>
      </c>
      <c r="G110" s="14">
        <v>135000000</v>
      </c>
    </row>
    <row r="111" spans="2:7" x14ac:dyDescent="0.35">
      <c r="B111" t="s">
        <v>178</v>
      </c>
      <c r="C111" t="s">
        <v>179</v>
      </c>
      <c r="D111" t="s">
        <v>180</v>
      </c>
      <c r="E111" t="s">
        <v>181</v>
      </c>
      <c r="F111" t="s">
        <v>153</v>
      </c>
      <c r="G111" s="14">
        <v>300000</v>
      </c>
    </row>
    <row r="112" spans="2:7" x14ac:dyDescent="0.35">
      <c r="B112" t="s">
        <v>182</v>
      </c>
      <c r="C112" t="s">
        <v>106</v>
      </c>
      <c r="D112" t="s">
        <v>38</v>
      </c>
      <c r="E112" t="s">
        <v>183</v>
      </c>
      <c r="F112" t="s">
        <v>173</v>
      </c>
      <c r="G112" s="14">
        <v>220000000</v>
      </c>
    </row>
    <row r="113" spans="2:7" x14ac:dyDescent="0.35">
      <c r="B113" t="s">
        <v>184</v>
      </c>
      <c r="C113" t="s">
        <v>185</v>
      </c>
      <c r="D113" t="s">
        <v>46</v>
      </c>
      <c r="E113" t="s">
        <v>186</v>
      </c>
      <c r="F113" t="s">
        <v>148</v>
      </c>
      <c r="G113" s="14">
        <v>15800000</v>
      </c>
    </row>
    <row r="114" spans="2:7" x14ac:dyDescent="0.35">
      <c r="B114" t="s">
        <v>187</v>
      </c>
      <c r="C114" t="s">
        <v>179</v>
      </c>
      <c r="D114" t="s">
        <v>188</v>
      </c>
      <c r="E114" t="s">
        <v>189</v>
      </c>
      <c r="F114" t="s">
        <v>148</v>
      </c>
      <c r="G114" s="14">
        <v>283000000</v>
      </c>
    </row>
    <row r="115" spans="2:7" x14ac:dyDescent="0.35">
      <c r="B115" t="s">
        <v>190</v>
      </c>
      <c r="C115" t="s">
        <v>138</v>
      </c>
      <c r="D115" t="s">
        <v>191</v>
      </c>
      <c r="E115" t="s">
        <v>192</v>
      </c>
      <c r="G115" s="14">
        <v>200000000</v>
      </c>
    </row>
    <row r="116" spans="2:7" x14ac:dyDescent="0.35">
      <c r="B116" t="s">
        <v>193</v>
      </c>
      <c r="C116" t="s">
        <v>89</v>
      </c>
      <c r="D116" t="s">
        <v>125</v>
      </c>
      <c r="E116" t="s">
        <v>194</v>
      </c>
      <c r="F116" t="s">
        <v>195</v>
      </c>
      <c r="G116" s="14">
        <v>1000000000</v>
      </c>
    </row>
    <row r="117" spans="2:7" x14ac:dyDescent="0.35">
      <c r="B117" t="s">
        <v>196</v>
      </c>
      <c r="C117" t="s">
        <v>197</v>
      </c>
      <c r="D117" t="s">
        <v>79</v>
      </c>
      <c r="E117" t="s">
        <v>198</v>
      </c>
      <c r="F117" t="s">
        <v>152</v>
      </c>
      <c r="G117" s="14">
        <v>45000000</v>
      </c>
    </row>
    <row r="118" spans="2:7" x14ac:dyDescent="0.35">
      <c r="B118" t="s">
        <v>199</v>
      </c>
      <c r="C118" t="s">
        <v>200</v>
      </c>
      <c r="D118" t="s">
        <v>79</v>
      </c>
      <c r="E118" t="s">
        <v>201</v>
      </c>
      <c r="F118" t="s">
        <v>152</v>
      </c>
      <c r="G118" s="14">
        <v>585000000</v>
      </c>
    </row>
    <row r="119" spans="2:7" x14ac:dyDescent="0.35">
      <c r="B119" t="s">
        <v>202</v>
      </c>
      <c r="C119" t="s">
        <v>203</v>
      </c>
      <c r="D119" t="s">
        <v>83</v>
      </c>
      <c r="E119" t="s">
        <v>204</v>
      </c>
      <c r="F119" t="s">
        <v>205</v>
      </c>
      <c r="G119" t="s">
        <v>206</v>
      </c>
    </row>
    <row r="120" spans="2:7" x14ac:dyDescent="0.35">
      <c r="B120" t="s">
        <v>207</v>
      </c>
      <c r="C120" t="s">
        <v>89</v>
      </c>
      <c r="D120" t="s">
        <v>103</v>
      </c>
      <c r="E120" t="s">
        <v>208</v>
      </c>
      <c r="F120" t="s">
        <v>209</v>
      </c>
      <c r="G120" s="14">
        <v>4500000</v>
      </c>
    </row>
    <row r="121" spans="2:7" x14ac:dyDescent="0.35">
      <c r="B121" t="s">
        <v>210</v>
      </c>
      <c r="C121" t="s">
        <v>89</v>
      </c>
      <c r="D121" t="s">
        <v>46</v>
      </c>
      <c r="E121" t="s">
        <v>211</v>
      </c>
      <c r="F121" t="s">
        <v>151</v>
      </c>
      <c r="G121" s="14">
        <v>3300000</v>
      </c>
    </row>
    <row r="122" spans="2:7" x14ac:dyDescent="0.35">
      <c r="B122" t="s">
        <v>212</v>
      </c>
      <c r="C122" t="s">
        <v>213</v>
      </c>
      <c r="D122" t="s">
        <v>46</v>
      </c>
      <c r="E122" t="s">
        <v>214</v>
      </c>
      <c r="F122" t="s">
        <v>146</v>
      </c>
      <c r="G122" s="14">
        <v>6000000</v>
      </c>
    </row>
    <row r="123" spans="2:7" x14ac:dyDescent="0.35">
      <c r="B123" t="s">
        <v>215</v>
      </c>
      <c r="C123" t="s">
        <v>175</v>
      </c>
      <c r="D123" t="s">
        <v>27</v>
      </c>
      <c r="E123" t="s">
        <v>216</v>
      </c>
      <c r="F123" t="s">
        <v>217</v>
      </c>
      <c r="G123" s="14">
        <v>5000000</v>
      </c>
    </row>
    <row r="124" spans="2:7" x14ac:dyDescent="0.35">
      <c r="B124" t="s">
        <v>218</v>
      </c>
      <c r="C124" t="s">
        <v>219</v>
      </c>
      <c r="D124" t="s">
        <v>220</v>
      </c>
      <c r="E124" t="s">
        <v>221</v>
      </c>
      <c r="F124" t="s">
        <v>151</v>
      </c>
      <c r="G124" s="14">
        <v>18000000</v>
      </c>
    </row>
    <row r="125" spans="2:7" x14ac:dyDescent="0.35">
      <c r="B125" t="s">
        <v>222</v>
      </c>
      <c r="C125" t="s">
        <v>223</v>
      </c>
      <c r="D125" t="s">
        <v>79</v>
      </c>
      <c r="E125" t="s">
        <v>224</v>
      </c>
      <c r="F125" t="s">
        <v>153</v>
      </c>
      <c r="G125" s="14">
        <v>1000000</v>
      </c>
    </row>
    <row r="126" spans="2:7" x14ac:dyDescent="0.35">
      <c r="B126" t="s">
        <v>225</v>
      </c>
      <c r="C126" t="s">
        <v>226</v>
      </c>
      <c r="D126" t="s">
        <v>46</v>
      </c>
      <c r="E126" t="s">
        <v>227</v>
      </c>
      <c r="F126" t="s">
        <v>151</v>
      </c>
      <c r="G126" s="14">
        <v>10000000</v>
      </c>
    </row>
    <row r="127" spans="2:7" x14ac:dyDescent="0.35">
      <c r="B127" t="s">
        <v>228</v>
      </c>
      <c r="C127" t="s">
        <v>164</v>
      </c>
      <c r="D127" t="s">
        <v>229</v>
      </c>
      <c r="E127" t="s">
        <v>230</v>
      </c>
      <c r="F127" t="s">
        <v>147</v>
      </c>
      <c r="G127" s="14">
        <v>450000000</v>
      </c>
    </row>
    <row r="128" spans="2:7" x14ac:dyDescent="0.35">
      <c r="B128" t="s">
        <v>231</v>
      </c>
      <c r="C128" t="s">
        <v>232</v>
      </c>
      <c r="D128" t="s">
        <v>79</v>
      </c>
      <c r="E128" t="s">
        <v>233</v>
      </c>
      <c r="F128" t="s">
        <v>151</v>
      </c>
      <c r="G128" s="14">
        <v>5000000</v>
      </c>
    </row>
    <row r="129" spans="2:7" x14ac:dyDescent="0.35">
      <c r="B129" t="s">
        <v>105</v>
      </c>
      <c r="C129" t="s">
        <v>106</v>
      </c>
      <c r="D129" t="s">
        <v>83</v>
      </c>
      <c r="E129" t="s">
        <v>234</v>
      </c>
      <c r="F129" t="s">
        <v>147</v>
      </c>
      <c r="G129" s="14">
        <v>20000000</v>
      </c>
    </row>
    <row r="130" spans="2:7" x14ac:dyDescent="0.35">
      <c r="B130" t="s">
        <v>235</v>
      </c>
      <c r="C130" t="s">
        <v>119</v>
      </c>
      <c r="D130" t="s">
        <v>90</v>
      </c>
      <c r="E130" t="s">
        <v>236</v>
      </c>
      <c r="F130" t="s">
        <v>151</v>
      </c>
      <c r="G130" s="14">
        <v>5000000</v>
      </c>
    </row>
    <row r="131" spans="2:7" x14ac:dyDescent="0.35">
      <c r="B131" t="s">
        <v>237</v>
      </c>
      <c r="C131" t="s">
        <v>238</v>
      </c>
      <c r="D131" t="s">
        <v>79</v>
      </c>
      <c r="F131" t="s">
        <v>239</v>
      </c>
      <c r="G131" s="14">
        <v>1600000</v>
      </c>
    </row>
    <row r="132" spans="2:7" x14ac:dyDescent="0.35">
      <c r="B132" t="s">
        <v>240</v>
      </c>
      <c r="C132" t="s">
        <v>119</v>
      </c>
      <c r="D132" t="s">
        <v>46</v>
      </c>
      <c r="E132" t="s">
        <v>241</v>
      </c>
      <c r="F132" t="s">
        <v>242</v>
      </c>
      <c r="G132" s="14">
        <v>140000000</v>
      </c>
    </row>
    <row r="133" spans="2:7" x14ac:dyDescent="0.35">
      <c r="B133" t="s">
        <v>243</v>
      </c>
      <c r="C133" t="s">
        <v>223</v>
      </c>
      <c r="D133" t="s">
        <v>125</v>
      </c>
      <c r="E133" t="s">
        <v>244</v>
      </c>
      <c r="F133" t="s">
        <v>205</v>
      </c>
      <c r="G133" s="14">
        <v>38080000</v>
      </c>
    </row>
    <row r="134" spans="2:7" x14ac:dyDescent="0.35">
      <c r="B134" t="s">
        <v>245</v>
      </c>
      <c r="C134" t="s">
        <v>106</v>
      </c>
      <c r="D134" t="s">
        <v>79</v>
      </c>
      <c r="E134" t="s">
        <v>246</v>
      </c>
      <c r="F134" t="s">
        <v>152</v>
      </c>
      <c r="G134" s="14">
        <v>125000000</v>
      </c>
    </row>
    <row r="135" spans="2:7" x14ac:dyDescent="0.35">
      <c r="B135" t="s">
        <v>247</v>
      </c>
      <c r="C135" t="s">
        <v>106</v>
      </c>
      <c r="D135" t="s">
        <v>248</v>
      </c>
      <c r="E135" t="s">
        <v>249</v>
      </c>
      <c r="F135" t="s">
        <v>152</v>
      </c>
      <c r="G135" s="14">
        <v>11000000</v>
      </c>
    </row>
    <row r="136" spans="2:7" x14ac:dyDescent="0.35">
      <c r="B136" t="s">
        <v>250</v>
      </c>
      <c r="C136" t="s">
        <v>251</v>
      </c>
      <c r="D136" t="s">
        <v>252</v>
      </c>
      <c r="E136" t="s">
        <v>253</v>
      </c>
      <c r="F136" t="s">
        <v>147</v>
      </c>
      <c r="G136" s="14">
        <v>51000000</v>
      </c>
    </row>
    <row r="137" spans="2:7" x14ac:dyDescent="0.35">
      <c r="B137" t="s">
        <v>254</v>
      </c>
      <c r="C137" t="s">
        <v>255</v>
      </c>
      <c r="D137" t="s">
        <v>132</v>
      </c>
      <c r="E137" t="s">
        <v>256</v>
      </c>
      <c r="F137" t="s">
        <v>148</v>
      </c>
      <c r="G137" s="14">
        <v>37000000</v>
      </c>
    </row>
    <row r="138" spans="2:7" x14ac:dyDescent="0.35">
      <c r="B138" t="s">
        <v>257</v>
      </c>
      <c r="C138" t="s">
        <v>203</v>
      </c>
      <c r="D138" t="s">
        <v>79</v>
      </c>
      <c r="E138" t="s">
        <v>258</v>
      </c>
      <c r="F138" t="s">
        <v>150</v>
      </c>
      <c r="G138" s="14">
        <v>500000</v>
      </c>
    </row>
    <row r="139" spans="2:7" x14ac:dyDescent="0.35">
      <c r="B139" t="s">
        <v>259</v>
      </c>
      <c r="C139" t="s">
        <v>89</v>
      </c>
      <c r="D139" t="s">
        <v>260</v>
      </c>
      <c r="E139" t="s">
        <v>261</v>
      </c>
      <c r="F139" t="s">
        <v>152</v>
      </c>
      <c r="G139" s="14">
        <v>110000000</v>
      </c>
    </row>
    <row r="140" spans="2:7" x14ac:dyDescent="0.35">
      <c r="B140" t="s">
        <v>262</v>
      </c>
      <c r="C140" t="s">
        <v>89</v>
      </c>
      <c r="D140" t="s">
        <v>83</v>
      </c>
      <c r="E140" t="s">
        <v>80</v>
      </c>
      <c r="F140" t="s">
        <v>263</v>
      </c>
      <c r="G140" s="14">
        <v>15000000</v>
      </c>
    </row>
    <row r="141" spans="2:7" x14ac:dyDescent="0.35">
      <c r="B141" t="s">
        <v>264</v>
      </c>
      <c r="C141" t="s">
        <v>160</v>
      </c>
      <c r="D141" t="s">
        <v>79</v>
      </c>
      <c r="E141" t="s">
        <v>265</v>
      </c>
      <c r="F141" t="s">
        <v>147</v>
      </c>
      <c r="G141" s="14">
        <v>6590000</v>
      </c>
    </row>
    <row r="142" spans="2:7" x14ac:dyDescent="0.35">
      <c r="B142" t="s">
        <v>266</v>
      </c>
      <c r="C142" t="s">
        <v>267</v>
      </c>
      <c r="D142" t="s">
        <v>125</v>
      </c>
      <c r="E142" t="s">
        <v>268</v>
      </c>
      <c r="F142" t="s">
        <v>150</v>
      </c>
      <c r="G142" s="14">
        <v>1000000</v>
      </c>
    </row>
    <row r="143" spans="2:7" x14ac:dyDescent="0.35">
      <c r="B143" t="s">
        <v>269</v>
      </c>
      <c r="C143" t="s">
        <v>270</v>
      </c>
      <c r="D143" t="s">
        <v>83</v>
      </c>
      <c r="E143" t="s">
        <v>271</v>
      </c>
      <c r="F143" t="s">
        <v>151</v>
      </c>
      <c r="G143" t="s">
        <v>272</v>
      </c>
    </row>
    <row r="144" spans="2:7" x14ac:dyDescent="0.35">
      <c r="B144" t="s">
        <v>273</v>
      </c>
      <c r="C144" t="s">
        <v>106</v>
      </c>
      <c r="D144" t="s">
        <v>83</v>
      </c>
      <c r="E144" t="s">
        <v>274</v>
      </c>
      <c r="F144" t="s">
        <v>154</v>
      </c>
      <c r="G144" s="14">
        <v>70000000</v>
      </c>
    </row>
    <row r="145" spans="2:7" x14ac:dyDescent="0.35">
      <c r="B145" t="s">
        <v>275</v>
      </c>
      <c r="C145" t="s">
        <v>82</v>
      </c>
      <c r="D145" t="s">
        <v>79</v>
      </c>
      <c r="E145" t="s">
        <v>276</v>
      </c>
      <c r="F145" t="s">
        <v>148</v>
      </c>
      <c r="G145" s="14">
        <v>3900000000</v>
      </c>
    </row>
    <row r="146" spans="2:7" x14ac:dyDescent="0.35">
      <c r="B146" t="s">
        <v>277</v>
      </c>
      <c r="C146" t="s">
        <v>119</v>
      </c>
      <c r="D146" t="s">
        <v>83</v>
      </c>
      <c r="E146" t="s">
        <v>278</v>
      </c>
      <c r="F146" t="s">
        <v>148</v>
      </c>
      <c r="G146" s="14">
        <v>19000000</v>
      </c>
    </row>
    <row r="147" spans="2:7" x14ac:dyDescent="0.35">
      <c r="B147" t="s">
        <v>279</v>
      </c>
      <c r="C147" t="s">
        <v>223</v>
      </c>
      <c r="D147" t="s">
        <v>280</v>
      </c>
      <c r="E147" t="s">
        <v>281</v>
      </c>
      <c r="F147" t="s">
        <v>282</v>
      </c>
      <c r="G147" s="14">
        <v>2500000</v>
      </c>
    </row>
    <row r="148" spans="2:7" x14ac:dyDescent="0.35">
      <c r="B148" t="s">
        <v>283</v>
      </c>
      <c r="C148" t="s">
        <v>284</v>
      </c>
      <c r="D148" t="s">
        <v>90</v>
      </c>
      <c r="E148" t="s">
        <v>285</v>
      </c>
      <c r="F148" t="s">
        <v>286</v>
      </c>
      <c r="G148" s="14">
        <v>145000</v>
      </c>
    </row>
    <row r="149" spans="2:7" x14ac:dyDescent="0.35">
      <c r="B149" t="s">
        <v>287</v>
      </c>
      <c r="C149" t="s">
        <v>288</v>
      </c>
      <c r="D149" t="s">
        <v>188</v>
      </c>
      <c r="E149" t="s">
        <v>289</v>
      </c>
      <c r="F149" t="s">
        <v>290</v>
      </c>
      <c r="G149" s="14">
        <v>1000000</v>
      </c>
    </row>
    <row r="150" spans="2:7" x14ac:dyDescent="0.35">
      <c r="B150" t="s">
        <v>250</v>
      </c>
      <c r="C150" t="s">
        <v>291</v>
      </c>
      <c r="D150" t="s">
        <v>292</v>
      </c>
      <c r="E150" t="s">
        <v>253</v>
      </c>
      <c r="F150" t="s">
        <v>147</v>
      </c>
      <c r="G150" s="14">
        <v>38080000</v>
      </c>
    </row>
    <row r="151" spans="2:7" x14ac:dyDescent="0.35">
      <c r="B151" t="s">
        <v>293</v>
      </c>
      <c r="C151" t="s">
        <v>160</v>
      </c>
      <c r="D151" t="s">
        <v>90</v>
      </c>
      <c r="E151" t="s">
        <v>294</v>
      </c>
      <c r="F151" t="s">
        <v>150</v>
      </c>
      <c r="G151" s="14">
        <v>500000</v>
      </c>
    </row>
    <row r="152" spans="2:7" x14ac:dyDescent="0.35">
      <c r="B152" t="s">
        <v>295</v>
      </c>
      <c r="C152" t="s">
        <v>267</v>
      </c>
      <c r="D152" t="s">
        <v>79</v>
      </c>
      <c r="E152" t="s">
        <v>296</v>
      </c>
      <c r="F152" t="s">
        <v>146</v>
      </c>
      <c r="G152" s="14">
        <v>150000000</v>
      </c>
    </row>
    <row r="153" spans="2:7" x14ac:dyDescent="0.35">
      <c r="B153" t="s">
        <v>297</v>
      </c>
      <c r="C153" t="s">
        <v>106</v>
      </c>
      <c r="D153" t="s">
        <v>280</v>
      </c>
      <c r="E153" t="s">
        <v>298</v>
      </c>
      <c r="F153" t="s">
        <v>152</v>
      </c>
      <c r="G153" s="14">
        <v>60000000</v>
      </c>
    </row>
    <row r="154" spans="2:7" x14ac:dyDescent="0.35">
      <c r="B154" t="s">
        <v>299</v>
      </c>
      <c r="C154" t="s">
        <v>300</v>
      </c>
      <c r="D154" t="s">
        <v>280</v>
      </c>
      <c r="E154" t="s">
        <v>272</v>
      </c>
      <c r="F154" t="s">
        <v>148</v>
      </c>
      <c r="G154" s="14">
        <v>16000000</v>
      </c>
    </row>
    <row r="155" spans="2:7" x14ac:dyDescent="0.35">
      <c r="B155" t="s">
        <v>301</v>
      </c>
      <c r="C155" t="s">
        <v>300</v>
      </c>
      <c r="D155" t="s">
        <v>302</v>
      </c>
      <c r="E155" t="s">
        <v>303</v>
      </c>
      <c r="F155" t="s">
        <v>148</v>
      </c>
      <c r="G155" s="14">
        <v>5750000</v>
      </c>
    </row>
    <row r="156" spans="2:7" x14ac:dyDescent="0.35">
      <c r="B156" t="s">
        <v>304</v>
      </c>
      <c r="C156" t="s">
        <v>305</v>
      </c>
      <c r="D156" t="s">
        <v>46</v>
      </c>
      <c r="E156" t="s">
        <v>306</v>
      </c>
      <c r="F156" t="s">
        <v>151</v>
      </c>
      <c r="G156" s="14">
        <v>2500000</v>
      </c>
    </row>
    <row r="157" spans="2:7" x14ac:dyDescent="0.35">
      <c r="B157" t="s">
        <v>307</v>
      </c>
      <c r="C157" t="s">
        <v>308</v>
      </c>
      <c r="D157" t="s">
        <v>46</v>
      </c>
      <c r="E157" t="s">
        <v>309</v>
      </c>
      <c r="F157" t="s">
        <v>151</v>
      </c>
      <c r="G157" s="14">
        <v>1000000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C7D3-E1E5-411E-A0AF-5CEEB9FF755B}">
  <dimension ref="B1:G18"/>
  <sheetViews>
    <sheetView topLeftCell="A5" workbookViewId="0">
      <selection activeCell="G13" sqref="G13"/>
    </sheetView>
  </sheetViews>
  <sheetFormatPr defaultRowHeight="14.5" x14ac:dyDescent="0.35"/>
  <sheetData>
    <row r="1" spans="2:7" ht="19.5" x14ac:dyDescent="0.45">
      <c r="G1" s="9" t="s">
        <v>313</v>
      </c>
    </row>
    <row r="3" spans="2:7" x14ac:dyDescent="0.35">
      <c r="C3" t="s">
        <v>314</v>
      </c>
      <c r="E3" t="s">
        <v>319</v>
      </c>
      <c r="F3" t="s">
        <v>320</v>
      </c>
      <c r="G3" t="s">
        <v>321</v>
      </c>
    </row>
    <row r="4" spans="2:7" x14ac:dyDescent="0.35">
      <c r="C4">
        <v>23</v>
      </c>
      <c r="E4">
        <v>2</v>
      </c>
      <c r="F4">
        <v>4</v>
      </c>
    </row>
    <row r="5" spans="2:7" x14ac:dyDescent="0.35">
      <c r="C5">
        <v>12</v>
      </c>
      <c r="E5">
        <v>3</v>
      </c>
      <c r="F5">
        <v>5</v>
      </c>
    </row>
    <row r="6" spans="2:7" x14ac:dyDescent="0.35">
      <c r="C6">
        <v>54</v>
      </c>
      <c r="E6" t="s">
        <v>322</v>
      </c>
      <c r="F6">
        <v>6</v>
      </c>
      <c r="G6">
        <v>23</v>
      </c>
    </row>
    <row r="7" spans="2:7" x14ac:dyDescent="0.35">
      <c r="C7">
        <v>65</v>
      </c>
      <c r="E7">
        <v>5</v>
      </c>
      <c r="F7">
        <v>87</v>
      </c>
    </row>
    <row r="8" spans="2:7" x14ac:dyDescent="0.35">
      <c r="C8">
        <v>75</v>
      </c>
      <c r="E8">
        <v>6</v>
      </c>
      <c r="F8" t="s">
        <v>323</v>
      </c>
      <c r="G8">
        <v>45</v>
      </c>
    </row>
    <row r="9" spans="2:7" x14ac:dyDescent="0.35">
      <c r="C9">
        <v>86</v>
      </c>
      <c r="E9">
        <v>5</v>
      </c>
      <c r="F9">
        <v>9</v>
      </c>
      <c r="G9">
        <v>76</v>
      </c>
    </row>
    <row r="10" spans="2:7" x14ac:dyDescent="0.35">
      <c r="C10">
        <v>98</v>
      </c>
      <c r="E10">
        <v>7</v>
      </c>
      <c r="F10">
        <v>0</v>
      </c>
    </row>
    <row r="11" spans="2:7" x14ac:dyDescent="0.35">
      <c r="C11">
        <v>23</v>
      </c>
      <c r="E11">
        <v>3</v>
      </c>
      <c r="F11">
        <v>6</v>
      </c>
    </row>
    <row r="12" spans="2:7" x14ac:dyDescent="0.35">
      <c r="C12">
        <v>24</v>
      </c>
      <c r="E12">
        <f>COUNT(E4:E11)</f>
        <v>7</v>
      </c>
      <c r="F12">
        <f>COUNTA(F4:F11)</f>
        <v>8</v>
      </c>
      <c r="G12">
        <f>COUNTBLANK(G4:G11)</f>
        <v>5</v>
      </c>
    </row>
    <row r="13" spans="2:7" x14ac:dyDescent="0.35">
      <c r="C13">
        <v>76</v>
      </c>
    </row>
    <row r="14" spans="2:7" x14ac:dyDescent="0.35">
      <c r="C14">
        <v>87</v>
      </c>
    </row>
    <row r="15" spans="2:7" x14ac:dyDescent="0.35">
      <c r="B15" t="s">
        <v>315</v>
      </c>
      <c r="C15">
        <f>SUM(C4:C14)</f>
        <v>623</v>
      </c>
    </row>
    <row r="16" spans="2:7" x14ac:dyDescent="0.35">
      <c r="B16" t="s">
        <v>316</v>
      </c>
      <c r="C16">
        <f>AVERAGE(C4:C14)</f>
        <v>56.636363636363633</v>
      </c>
    </row>
    <row r="17" spans="2:3" x14ac:dyDescent="0.35">
      <c r="B17" t="s">
        <v>317</v>
      </c>
      <c r="C17">
        <f>MAX(C4:C14)</f>
        <v>98</v>
      </c>
    </row>
    <row r="18" spans="2:3" x14ac:dyDescent="0.35">
      <c r="B18" t="s">
        <v>318</v>
      </c>
      <c r="C18">
        <f>MIN(C4:C14)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D63F-FAD9-456D-92DB-745280C70887}">
  <dimension ref="D1:J28"/>
  <sheetViews>
    <sheetView topLeftCell="B11" zoomScale="101" workbookViewId="0">
      <selection activeCell="I24" sqref="I24"/>
    </sheetView>
  </sheetViews>
  <sheetFormatPr defaultRowHeight="14.5" x14ac:dyDescent="0.35"/>
  <cols>
    <col min="7" max="7" width="10.36328125" customWidth="1"/>
    <col min="8" max="8" width="11.453125" customWidth="1"/>
  </cols>
  <sheetData>
    <row r="1" spans="4:10" ht="19.5" x14ac:dyDescent="0.45">
      <c r="E1" s="9" t="s">
        <v>331</v>
      </c>
    </row>
    <row r="4" spans="4:10" ht="15.5" x14ac:dyDescent="0.35">
      <c r="D4" s="4" t="s">
        <v>324</v>
      </c>
      <c r="E4" s="4" t="s">
        <v>325</v>
      </c>
      <c r="F4" s="4" t="s">
        <v>326</v>
      </c>
      <c r="G4" s="4" t="s">
        <v>332</v>
      </c>
      <c r="H4" s="4" t="s">
        <v>333</v>
      </c>
    </row>
    <row r="5" spans="4:10" x14ac:dyDescent="0.35">
      <c r="D5" t="s">
        <v>63</v>
      </c>
      <c r="E5">
        <v>60</v>
      </c>
      <c r="F5">
        <v>60</v>
      </c>
      <c r="G5">
        <f>SUM(E5:F5)</f>
        <v>120</v>
      </c>
      <c r="H5">
        <f>SUM(G5,$E$15)</f>
        <v>135</v>
      </c>
      <c r="J5" t="s">
        <v>335</v>
      </c>
    </row>
    <row r="6" spans="4:10" x14ac:dyDescent="0.35">
      <c r="D6" t="s">
        <v>68</v>
      </c>
      <c r="E6">
        <v>95</v>
      </c>
      <c r="F6">
        <v>100</v>
      </c>
      <c r="G6">
        <f t="shared" ref="G6:G13" si="0">SUM(E6:F6)</f>
        <v>195</v>
      </c>
      <c r="H6">
        <f t="shared" ref="H6:H13" si="1">SUM(G6,$E$15)</f>
        <v>210</v>
      </c>
    </row>
    <row r="7" spans="4:10" x14ac:dyDescent="0.35">
      <c r="D7" t="s">
        <v>62</v>
      </c>
      <c r="E7">
        <v>60</v>
      </c>
      <c r="F7">
        <v>60</v>
      </c>
      <c r="G7">
        <f t="shared" si="0"/>
        <v>120</v>
      </c>
      <c r="H7">
        <f t="shared" si="1"/>
        <v>135</v>
      </c>
    </row>
    <row r="8" spans="4:10" x14ac:dyDescent="0.35">
      <c r="D8" t="s">
        <v>327</v>
      </c>
      <c r="E8">
        <v>70</v>
      </c>
      <c r="F8">
        <v>77</v>
      </c>
      <c r="G8">
        <f t="shared" si="0"/>
        <v>147</v>
      </c>
      <c r="H8">
        <f t="shared" si="1"/>
        <v>162</v>
      </c>
    </row>
    <row r="9" spans="4:10" x14ac:dyDescent="0.35">
      <c r="D9" t="s">
        <v>67</v>
      </c>
      <c r="E9">
        <v>80</v>
      </c>
      <c r="F9">
        <v>75</v>
      </c>
      <c r="G9">
        <f t="shared" si="0"/>
        <v>155</v>
      </c>
      <c r="H9">
        <f t="shared" si="1"/>
        <v>170</v>
      </c>
    </row>
    <row r="10" spans="4:10" x14ac:dyDescent="0.35">
      <c r="D10" t="s">
        <v>66</v>
      </c>
      <c r="E10">
        <v>90</v>
      </c>
      <c r="F10">
        <v>98</v>
      </c>
      <c r="G10">
        <f t="shared" si="0"/>
        <v>188</v>
      </c>
      <c r="H10">
        <f t="shared" si="1"/>
        <v>203</v>
      </c>
    </row>
    <row r="11" spans="4:10" x14ac:dyDescent="0.35">
      <c r="D11" t="s">
        <v>328</v>
      </c>
      <c r="E11">
        <v>60</v>
      </c>
      <c r="F11">
        <v>70</v>
      </c>
      <c r="G11">
        <f t="shared" si="0"/>
        <v>130</v>
      </c>
      <c r="H11">
        <f t="shared" si="1"/>
        <v>145</v>
      </c>
    </row>
    <row r="12" spans="4:10" x14ac:dyDescent="0.35">
      <c r="D12" t="s">
        <v>329</v>
      </c>
      <c r="E12">
        <v>80</v>
      </c>
      <c r="F12">
        <v>99</v>
      </c>
      <c r="G12">
        <f t="shared" si="0"/>
        <v>179</v>
      </c>
      <c r="H12">
        <f t="shared" si="1"/>
        <v>194</v>
      </c>
    </row>
    <row r="13" spans="4:10" x14ac:dyDescent="0.35">
      <c r="D13" t="s">
        <v>330</v>
      </c>
      <c r="E13">
        <v>80</v>
      </c>
      <c r="F13">
        <v>87</v>
      </c>
      <c r="G13">
        <f t="shared" si="0"/>
        <v>167</v>
      </c>
      <c r="H13">
        <f t="shared" si="1"/>
        <v>182</v>
      </c>
    </row>
    <row r="15" spans="4:10" x14ac:dyDescent="0.35">
      <c r="D15" t="s">
        <v>334</v>
      </c>
      <c r="E15">
        <v>15</v>
      </c>
    </row>
    <row r="17" spans="4:8" ht="15.5" x14ac:dyDescent="0.35">
      <c r="D17" s="4" t="s">
        <v>324</v>
      </c>
      <c r="E17" s="4" t="s">
        <v>325</v>
      </c>
      <c r="F17" s="4" t="s">
        <v>326</v>
      </c>
      <c r="G17" s="4" t="s">
        <v>336</v>
      </c>
      <c r="H17" s="4" t="s">
        <v>337</v>
      </c>
    </row>
    <row r="18" spans="4:8" x14ac:dyDescent="0.35">
      <c r="D18" t="s">
        <v>63</v>
      </c>
      <c r="E18">
        <v>60</v>
      </c>
      <c r="F18">
        <v>70</v>
      </c>
      <c r="G18">
        <f>SUM(E18,E$28)</f>
        <v>65</v>
      </c>
      <c r="H18">
        <f>SUM(F18,F$28)</f>
        <v>90</v>
      </c>
    </row>
    <row r="19" spans="4:8" x14ac:dyDescent="0.35">
      <c r="D19" t="s">
        <v>68</v>
      </c>
      <c r="E19">
        <v>95</v>
      </c>
      <c r="F19">
        <v>100</v>
      </c>
      <c r="G19">
        <f t="shared" ref="G19:G26" si="2">SUM(E19,$E$28)</f>
        <v>100</v>
      </c>
      <c r="H19">
        <f t="shared" ref="H19:H28" si="3">SUM(F19,F$28)</f>
        <v>120</v>
      </c>
    </row>
    <row r="20" spans="4:8" x14ac:dyDescent="0.35">
      <c r="D20" t="s">
        <v>62</v>
      </c>
      <c r="E20">
        <v>60</v>
      </c>
      <c r="F20">
        <v>60</v>
      </c>
      <c r="G20">
        <f t="shared" si="2"/>
        <v>65</v>
      </c>
      <c r="H20">
        <f t="shared" si="3"/>
        <v>80</v>
      </c>
    </row>
    <row r="21" spans="4:8" x14ac:dyDescent="0.35">
      <c r="D21" t="s">
        <v>327</v>
      </c>
      <c r="E21">
        <v>70</v>
      </c>
      <c r="F21">
        <v>77</v>
      </c>
      <c r="G21">
        <f t="shared" si="2"/>
        <v>75</v>
      </c>
      <c r="H21">
        <f t="shared" si="3"/>
        <v>97</v>
      </c>
    </row>
    <row r="22" spans="4:8" x14ac:dyDescent="0.35">
      <c r="D22" t="s">
        <v>67</v>
      </c>
      <c r="E22">
        <v>80</v>
      </c>
      <c r="F22">
        <v>75</v>
      </c>
      <c r="G22">
        <f t="shared" si="2"/>
        <v>85</v>
      </c>
      <c r="H22">
        <f t="shared" si="3"/>
        <v>95</v>
      </c>
    </row>
    <row r="23" spans="4:8" x14ac:dyDescent="0.35">
      <c r="D23" t="s">
        <v>66</v>
      </c>
      <c r="E23">
        <v>90</v>
      </c>
      <c r="F23">
        <v>98</v>
      </c>
      <c r="G23">
        <f t="shared" si="2"/>
        <v>95</v>
      </c>
      <c r="H23">
        <f t="shared" si="3"/>
        <v>118</v>
      </c>
    </row>
    <row r="24" spans="4:8" x14ac:dyDescent="0.35">
      <c r="D24" t="s">
        <v>328</v>
      </c>
      <c r="E24">
        <v>60</v>
      </c>
      <c r="F24">
        <v>70</v>
      </c>
      <c r="G24">
        <f t="shared" si="2"/>
        <v>65</v>
      </c>
      <c r="H24">
        <f t="shared" si="3"/>
        <v>90</v>
      </c>
    </row>
    <row r="25" spans="4:8" x14ac:dyDescent="0.35">
      <c r="D25" t="s">
        <v>329</v>
      </c>
      <c r="E25">
        <v>80</v>
      </c>
      <c r="F25">
        <v>99</v>
      </c>
      <c r="G25">
        <f t="shared" si="2"/>
        <v>85</v>
      </c>
      <c r="H25">
        <f t="shared" si="3"/>
        <v>119</v>
      </c>
    </row>
    <row r="26" spans="4:8" x14ac:dyDescent="0.35">
      <c r="D26" t="s">
        <v>330</v>
      </c>
      <c r="E26">
        <v>80</v>
      </c>
      <c r="F26">
        <v>87</v>
      </c>
      <c r="G26">
        <f t="shared" si="2"/>
        <v>85</v>
      </c>
      <c r="H26">
        <f t="shared" si="3"/>
        <v>107</v>
      </c>
    </row>
    <row r="28" spans="4:8" x14ac:dyDescent="0.35">
      <c r="D28" t="s">
        <v>334</v>
      </c>
      <c r="E28">
        <v>5</v>
      </c>
      <c r="F28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3E04-AA19-4BF3-BD38-0E9D14B443B4}">
  <dimension ref="D1:F12"/>
  <sheetViews>
    <sheetView workbookViewId="0">
      <selection activeCell="G11" sqref="G11"/>
    </sheetView>
  </sheetViews>
  <sheetFormatPr defaultRowHeight="14.5" x14ac:dyDescent="0.35"/>
  <cols>
    <col min="4" max="4" width="9.08984375" bestFit="1" customWidth="1"/>
    <col min="5" max="5" width="11.6328125" bestFit="1" customWidth="1"/>
  </cols>
  <sheetData>
    <row r="1" spans="4:6" ht="16" x14ac:dyDescent="0.4">
      <c r="E1" s="8" t="s">
        <v>339</v>
      </c>
    </row>
    <row r="3" spans="4:6" ht="15.5" x14ac:dyDescent="0.35">
      <c r="D3" s="4" t="s">
        <v>324</v>
      </c>
      <c r="E3" s="4" t="s">
        <v>338</v>
      </c>
      <c r="F3" t="s">
        <v>340</v>
      </c>
    </row>
    <row r="4" spans="4:6" x14ac:dyDescent="0.35">
      <c r="D4" t="s">
        <v>63</v>
      </c>
      <c r="E4">
        <v>55</v>
      </c>
      <c r="F4" t="str">
        <f>IF(E4&gt;45,"pass",IF(E4=45,"justpass","fail"))</f>
        <v>pass</v>
      </c>
    </row>
    <row r="5" spans="4:6" x14ac:dyDescent="0.35">
      <c r="D5" t="s">
        <v>68</v>
      </c>
      <c r="E5">
        <v>95</v>
      </c>
      <c r="F5" t="str">
        <f t="shared" ref="F5:F12" si="0">IF(E5&gt;45,"pass",IF(E5=45,"justpass","fail"))</f>
        <v>pass</v>
      </c>
    </row>
    <row r="6" spans="4:6" x14ac:dyDescent="0.35">
      <c r="D6" t="s">
        <v>62</v>
      </c>
      <c r="E6">
        <v>45</v>
      </c>
      <c r="F6" t="str">
        <f t="shared" si="0"/>
        <v>justpass</v>
      </c>
    </row>
    <row r="7" spans="4:6" x14ac:dyDescent="0.35">
      <c r="D7" t="s">
        <v>327</v>
      </c>
      <c r="E7">
        <v>30</v>
      </c>
      <c r="F7" t="str">
        <f t="shared" si="0"/>
        <v>fail</v>
      </c>
    </row>
    <row r="8" spans="4:6" x14ac:dyDescent="0.35">
      <c r="D8" t="s">
        <v>67</v>
      </c>
      <c r="E8">
        <v>80</v>
      </c>
      <c r="F8" t="str">
        <f t="shared" si="0"/>
        <v>pass</v>
      </c>
    </row>
    <row r="9" spans="4:6" x14ac:dyDescent="0.35">
      <c r="D9" t="s">
        <v>66</v>
      </c>
      <c r="E9">
        <v>90</v>
      </c>
      <c r="F9" t="str">
        <f t="shared" si="0"/>
        <v>pass</v>
      </c>
    </row>
    <row r="10" spans="4:6" x14ac:dyDescent="0.35">
      <c r="D10" t="s">
        <v>328</v>
      </c>
      <c r="E10">
        <v>30</v>
      </c>
      <c r="F10" t="str">
        <f t="shared" si="0"/>
        <v>fail</v>
      </c>
    </row>
    <row r="11" spans="4:6" x14ac:dyDescent="0.35">
      <c r="D11" t="s">
        <v>329</v>
      </c>
      <c r="E11">
        <v>50</v>
      </c>
      <c r="F11" t="str">
        <f t="shared" si="0"/>
        <v>pass</v>
      </c>
    </row>
    <row r="12" spans="4:6" x14ac:dyDescent="0.35">
      <c r="D12" t="s">
        <v>330</v>
      </c>
      <c r="E12">
        <v>10</v>
      </c>
      <c r="F12" t="str">
        <f t="shared" si="0"/>
        <v>fail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9B65-F0A1-4258-8A9C-618B60D5DE38}">
  <dimension ref="D1:O14"/>
  <sheetViews>
    <sheetView tabSelected="1" workbookViewId="0">
      <selection activeCell="I8" sqref="I8"/>
    </sheetView>
  </sheetViews>
  <sheetFormatPr defaultRowHeight="14.5" x14ac:dyDescent="0.35"/>
  <cols>
    <col min="4" max="4" width="9.08984375" bestFit="1" customWidth="1"/>
    <col min="5" max="5" width="11.7265625" bestFit="1" customWidth="1"/>
    <col min="6" max="6" width="9.453125" customWidth="1"/>
    <col min="10" max="10" width="13.90625" bestFit="1" customWidth="1"/>
    <col min="11" max="11" width="6.6328125" bestFit="1" customWidth="1"/>
    <col min="14" max="14" width="13.90625" bestFit="1" customWidth="1"/>
    <col min="15" max="15" width="6.6328125" bestFit="1" customWidth="1"/>
  </cols>
  <sheetData>
    <row r="1" spans="4:15" x14ac:dyDescent="0.35">
      <c r="F1" t="s">
        <v>341</v>
      </c>
    </row>
    <row r="4" spans="4:15" ht="15.5" x14ac:dyDescent="0.35">
      <c r="D4" s="4" t="s">
        <v>324</v>
      </c>
      <c r="E4" s="4" t="s">
        <v>325</v>
      </c>
      <c r="F4" s="4" t="s">
        <v>326</v>
      </c>
      <c r="G4" s="4" t="s">
        <v>342</v>
      </c>
      <c r="H4" s="4" t="s">
        <v>343</v>
      </c>
      <c r="J4" s="4" t="s">
        <v>22</v>
      </c>
      <c r="K4" s="4" t="s">
        <v>349</v>
      </c>
      <c r="N4" s="4" t="s">
        <v>22</v>
      </c>
      <c r="O4" s="4" t="s">
        <v>349</v>
      </c>
    </row>
    <row r="5" spans="4:15" x14ac:dyDescent="0.35">
      <c r="D5" t="s">
        <v>63</v>
      </c>
      <c r="E5">
        <v>60</v>
      </c>
      <c r="F5">
        <v>40</v>
      </c>
      <c r="G5" t="b">
        <f>AND(E5&gt;76,F5&gt;76)</f>
        <v>0</v>
      </c>
      <c r="H5" t="str">
        <f>IF(AND(E5&gt;6,F5&gt;16),"pass","fail")</f>
        <v>pass</v>
      </c>
      <c r="J5" t="s">
        <v>63</v>
      </c>
      <c r="K5">
        <v>50</v>
      </c>
      <c r="N5" t="s">
        <v>63</v>
      </c>
      <c r="O5">
        <v>50</v>
      </c>
    </row>
    <row r="6" spans="4:15" x14ac:dyDescent="0.35">
      <c r="D6" t="s">
        <v>68</v>
      </c>
      <c r="E6">
        <v>95</v>
      </c>
      <c r="F6">
        <v>100</v>
      </c>
      <c r="G6" t="b">
        <f t="shared" ref="G6:G8" si="0">AND(E6&gt;76,F6&gt;76)</f>
        <v>1</v>
      </c>
      <c r="H6" t="str">
        <f t="shared" ref="H6:H8" si="1">IF(AND(E6&gt;6,F6&gt;16),"pass","fail")</f>
        <v>pass</v>
      </c>
      <c r="J6" t="s">
        <v>62</v>
      </c>
      <c r="K6">
        <v>10</v>
      </c>
      <c r="N6" t="s">
        <v>62</v>
      </c>
      <c r="O6">
        <v>10</v>
      </c>
    </row>
    <row r="7" spans="4:15" x14ac:dyDescent="0.35">
      <c r="D7" t="s">
        <v>62</v>
      </c>
      <c r="E7">
        <v>20</v>
      </c>
      <c r="F7">
        <v>60</v>
      </c>
      <c r="G7" t="b">
        <f t="shared" si="0"/>
        <v>0</v>
      </c>
      <c r="H7" t="str">
        <f t="shared" si="1"/>
        <v>pass</v>
      </c>
      <c r="J7" t="s">
        <v>68</v>
      </c>
      <c r="K7">
        <v>55</v>
      </c>
      <c r="N7" t="s">
        <v>68</v>
      </c>
      <c r="O7">
        <v>55</v>
      </c>
    </row>
    <row r="8" spans="4:15" x14ac:dyDescent="0.35">
      <c r="D8" t="s">
        <v>327</v>
      </c>
      <c r="E8">
        <v>40</v>
      </c>
      <c r="F8">
        <v>30</v>
      </c>
      <c r="G8" t="b">
        <f t="shared" si="0"/>
        <v>0</v>
      </c>
      <c r="H8" t="str">
        <f t="shared" si="1"/>
        <v>pass</v>
      </c>
      <c r="J8" t="s">
        <v>62</v>
      </c>
      <c r="K8">
        <v>10</v>
      </c>
      <c r="N8" t="s">
        <v>68</v>
      </c>
      <c r="O8">
        <v>10</v>
      </c>
    </row>
    <row r="9" spans="4:15" x14ac:dyDescent="0.35">
      <c r="J9" t="s">
        <v>68</v>
      </c>
      <c r="K9">
        <v>55</v>
      </c>
      <c r="N9" t="s">
        <v>68</v>
      </c>
      <c r="O9">
        <v>55</v>
      </c>
    </row>
    <row r="10" spans="4:15" ht="15.5" x14ac:dyDescent="0.35">
      <c r="D10" s="4" t="s">
        <v>324</v>
      </c>
      <c r="E10" s="4" t="s">
        <v>344</v>
      </c>
      <c r="F10" s="4" t="s">
        <v>345</v>
      </c>
      <c r="G10" s="4" t="s">
        <v>348</v>
      </c>
      <c r="H10" s="4" t="s">
        <v>343</v>
      </c>
      <c r="J10" t="s">
        <v>63</v>
      </c>
      <c r="K10">
        <v>40</v>
      </c>
      <c r="N10" t="s">
        <v>63</v>
      </c>
      <c r="O10">
        <v>40</v>
      </c>
    </row>
    <row r="11" spans="4:15" x14ac:dyDescent="0.35">
      <c r="D11" t="s">
        <v>63</v>
      </c>
      <c r="E11">
        <v>100</v>
      </c>
      <c r="F11" t="s">
        <v>346</v>
      </c>
      <c r="G11" t="b">
        <f>OR(E11&gt;150,F11="TRUE")</f>
        <v>0</v>
      </c>
      <c r="H11" t="str">
        <f>IF(OR(E11&gt;90,C15="yes"),"Nominee","No")</f>
        <v>Nominee</v>
      </c>
      <c r="J11" t="s">
        <v>63</v>
      </c>
      <c r="K11">
        <v>30</v>
      </c>
      <c r="N11" t="s">
        <v>63</v>
      </c>
      <c r="O11">
        <v>30</v>
      </c>
    </row>
    <row r="12" spans="4:15" x14ac:dyDescent="0.35">
      <c r="D12" t="s">
        <v>68</v>
      </c>
      <c r="E12">
        <v>195</v>
      </c>
      <c r="F12" t="s">
        <v>347</v>
      </c>
      <c r="G12" t="b">
        <f t="shared" ref="G12:G14" si="2">OR(E12&gt;150,F12="TRUE")</f>
        <v>1</v>
      </c>
      <c r="H12" t="str">
        <f t="shared" ref="H12:H14" si="3">IF(OR(E12&gt;90,C16="yes"),"Nominee","No")</f>
        <v>Nominee</v>
      </c>
    </row>
    <row r="13" spans="4:15" x14ac:dyDescent="0.35">
      <c r="D13" t="s">
        <v>62</v>
      </c>
      <c r="E13">
        <v>80</v>
      </c>
      <c r="F13" t="s">
        <v>347</v>
      </c>
      <c r="G13" t="b">
        <f t="shared" si="2"/>
        <v>0</v>
      </c>
      <c r="H13" t="str">
        <f t="shared" si="3"/>
        <v>No</v>
      </c>
      <c r="J13" t="s">
        <v>350</v>
      </c>
      <c r="K13">
        <f>SUMIF(J5:J11,"Ron",K5:K11)</f>
        <v>20</v>
      </c>
      <c r="N13" t="s">
        <v>351</v>
      </c>
      <c r="O13">
        <f>COUNTIF(N5:N11,"Harry")</f>
        <v>3</v>
      </c>
    </row>
    <row r="14" spans="4:15" x14ac:dyDescent="0.35">
      <c r="D14" t="s">
        <v>327</v>
      </c>
      <c r="E14">
        <v>70</v>
      </c>
      <c r="F14" t="s">
        <v>346</v>
      </c>
      <c r="G14" t="b">
        <f t="shared" si="2"/>
        <v>0</v>
      </c>
      <c r="H14" t="str">
        <f t="shared" si="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GULSHAN SIHARA S</dc:creator>
  <cp:lastModifiedBy>GULSHAN SIHARA S</cp:lastModifiedBy>
  <dcterms:created xsi:type="dcterms:W3CDTF">2024-02-23T07:42:12Z</dcterms:created>
  <dcterms:modified xsi:type="dcterms:W3CDTF">2024-02-23T10:01:18Z</dcterms:modified>
</cp:coreProperties>
</file>